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C:\R__\CCCM\R11\cleaning_template-main\resources\"/>
    </mc:Choice>
  </mc:AlternateContent>
  <xr:revisionPtr revIDLastSave="0" documentId="13_ncr:1_{98A3C546-8B56-4D75-8317-63C3C71B2ECD}" xr6:coauthVersionLast="47" xr6:coauthVersionMax="47" xr10:uidLastSave="{00000000-0000-0000-0000-000000000000}"/>
  <bookViews>
    <workbookView xWindow="-108" yWindow="-108" windowWidth="23256" windowHeight="12456" tabRatio="816" firstSheet="1" activeTab="3" xr2:uid="{00000000-000D-0000-FFFF-FFFF00000000}"/>
  </bookViews>
  <sheets>
    <sheet name="CS_Monitoring_R10" sheetId="22" state="hidden" r:id="rId1"/>
    <sheet name="survey" sheetId="1" r:id="rId2"/>
    <sheet name="CS_Monitoring_R11" sheetId="23" r:id="rId3"/>
    <sheet name="choices" sheetId="2" r:id="rId4"/>
    <sheet name="settings" sheetId="3" r:id="rId5"/>
    <sheet name="CS_Monitoring_R8" sheetId="19" state="hidden" r:id="rId6"/>
    <sheet name="CS_Monitoring_R9" sheetId="20" state="hidden" r:id="rId7"/>
  </sheets>
  <definedNames>
    <definedName name="_xlnm._FilterDatabase" localSheetId="3" hidden="1">choices!$A$1:$F$11256</definedName>
    <definedName name="_xlnm._FilterDatabase" localSheetId="0" hidden="1">CS_Monitoring_R10!$A$1:$O$286</definedName>
    <definedName name="_xlnm._FilterDatabase" localSheetId="2" hidden="1">CS_Monitoring_R11!$A$1:$S$220</definedName>
    <definedName name="_xlnm._FilterDatabase" localSheetId="1" hidden="1">survey!$A$1:$BN$412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99" i="1" l="1"/>
  <c r="H227" i="1"/>
  <c r="Y234" i="1" s="1"/>
  <c r="K234" i="1"/>
  <c r="O234" i="1" s="1"/>
  <c r="J234" i="1"/>
  <c r="N234" i="1" s="1"/>
  <c r="I234" i="1"/>
  <c r="M234" i="1" s="1"/>
  <c r="L234" i="1"/>
  <c r="H234" i="1"/>
  <c r="G383" i="1"/>
  <c r="H382" i="1"/>
  <c r="Y383" i="1" s="1"/>
  <c r="O383" i="1"/>
  <c r="N383" i="1"/>
  <c r="M383" i="1"/>
  <c r="L383" i="1"/>
  <c r="H383" i="1"/>
  <c r="H362" i="1"/>
  <c r="Y374" i="1"/>
  <c r="K374" i="1"/>
  <c r="O374" i="1" s="1"/>
  <c r="J374" i="1"/>
  <c r="N374" i="1" s="1"/>
  <c r="I374" i="1"/>
  <c r="M374" i="1" s="1"/>
  <c r="L374" i="1"/>
  <c r="H374" i="1"/>
  <c r="Y373" i="1"/>
  <c r="K373" i="1"/>
  <c r="O373" i="1" s="1"/>
  <c r="J373" i="1"/>
  <c r="N373" i="1" s="1"/>
  <c r="I373" i="1"/>
  <c r="M373" i="1" s="1"/>
  <c r="L373" i="1"/>
  <c r="H373" i="1"/>
  <c r="Y372" i="1"/>
  <c r="K372" i="1"/>
  <c r="O372" i="1" s="1"/>
  <c r="J372" i="1"/>
  <c r="N372" i="1" s="1"/>
  <c r="I372" i="1"/>
  <c r="M372" i="1" s="1"/>
  <c r="L372" i="1"/>
  <c r="H372" i="1"/>
  <c r="H257" i="1"/>
  <c r="Y258" i="1"/>
  <c r="H45" i="1"/>
  <c r="H48" i="1"/>
  <c r="Y275" i="1"/>
  <c r="H276" i="1"/>
  <c r="Y282" i="1"/>
  <c r="L229" i="1"/>
  <c r="K229" i="1"/>
  <c r="O229" i="1" s="1"/>
  <c r="J229" i="1"/>
  <c r="N229" i="1" s="1"/>
  <c r="I229" i="1"/>
  <c r="M229" i="1" s="1"/>
  <c r="H229" i="1"/>
  <c r="L230" i="1"/>
  <c r="K230" i="1"/>
  <c r="O230" i="1" s="1"/>
  <c r="J230" i="1"/>
  <c r="N230" i="1" s="1"/>
  <c r="I230" i="1"/>
  <c r="M230" i="1" s="1"/>
  <c r="H230" i="1"/>
  <c r="K371" i="1"/>
  <c r="O371" i="1" s="1"/>
  <c r="K370" i="1"/>
  <c r="O370" i="1" s="1"/>
  <c r="K369" i="1"/>
  <c r="O369" i="1" s="1"/>
  <c r="K368" i="1"/>
  <c r="O368" i="1" s="1"/>
  <c r="K367" i="1"/>
  <c r="O367" i="1" s="1"/>
  <c r="K366" i="1"/>
  <c r="O366" i="1" s="1"/>
  <c r="K365" i="1"/>
  <c r="O365" i="1" s="1"/>
  <c r="K364" i="1"/>
  <c r="O364" i="1" s="1"/>
  <c r="K351" i="1"/>
  <c r="O351" i="1" s="1"/>
  <c r="K350" i="1"/>
  <c r="O350" i="1" s="1"/>
  <c r="K349" i="1"/>
  <c r="O349" i="1" s="1"/>
  <c r="K348" i="1"/>
  <c r="O348" i="1" s="1"/>
  <c r="K347" i="1"/>
  <c r="O347" i="1" s="1"/>
  <c r="K330" i="1"/>
  <c r="O330" i="1" s="1"/>
  <c r="K329" i="1"/>
  <c r="O329" i="1" s="1"/>
  <c r="K328" i="1"/>
  <c r="O328" i="1" s="1"/>
  <c r="K327" i="1"/>
  <c r="O327" i="1" s="1"/>
  <c r="K326" i="1"/>
  <c r="O326" i="1" s="1"/>
  <c r="K325" i="1"/>
  <c r="O325" i="1" s="1"/>
  <c r="K324" i="1"/>
  <c r="O324" i="1" s="1"/>
  <c r="K323" i="1"/>
  <c r="O323" i="1" s="1"/>
  <c r="K322" i="1"/>
  <c r="O322" i="1" s="1"/>
  <c r="K321" i="1"/>
  <c r="O321" i="1" s="1"/>
  <c r="K320" i="1"/>
  <c r="O320" i="1" s="1"/>
  <c r="K319" i="1"/>
  <c r="O319" i="1" s="1"/>
  <c r="K318" i="1"/>
  <c r="O318" i="1" s="1"/>
  <c r="K273" i="1"/>
  <c r="O273" i="1" s="1"/>
  <c r="K272" i="1"/>
  <c r="O272" i="1" s="1"/>
  <c r="K271" i="1"/>
  <c r="O271" i="1" s="1"/>
  <c r="K270" i="1"/>
  <c r="O270" i="1" s="1"/>
  <c r="K269" i="1"/>
  <c r="O269" i="1" s="1"/>
  <c r="K268" i="1"/>
  <c r="O268" i="1" s="1"/>
  <c r="K267" i="1"/>
  <c r="O267" i="1" s="1"/>
  <c r="K266" i="1"/>
  <c r="O266" i="1" s="1"/>
  <c r="K265" i="1"/>
  <c r="O265" i="1" s="1"/>
  <c r="K264" i="1"/>
  <c r="O264" i="1" s="1"/>
  <c r="K263" i="1"/>
  <c r="O263" i="1" s="1"/>
  <c r="K262" i="1"/>
  <c r="O262" i="1" s="1"/>
  <c r="K261" i="1"/>
  <c r="O261" i="1" s="1"/>
  <c r="K235" i="1"/>
  <c r="O235" i="1" s="1"/>
  <c r="K233" i="1"/>
  <c r="O233" i="1" s="1"/>
  <c r="K232" i="1"/>
  <c r="O232" i="1" s="1"/>
  <c r="K231" i="1"/>
  <c r="O231" i="1" s="1"/>
  <c r="K214" i="1"/>
  <c r="O214" i="1" s="1"/>
  <c r="K213" i="1"/>
  <c r="O213" i="1" s="1"/>
  <c r="K212" i="1"/>
  <c r="O212" i="1" s="1"/>
  <c r="K211" i="1"/>
  <c r="O211" i="1" s="1"/>
  <c r="K210" i="1"/>
  <c r="O210" i="1" s="1"/>
  <c r="K209" i="1"/>
  <c r="O209" i="1" s="1"/>
  <c r="K208" i="1"/>
  <c r="O208" i="1" s="1"/>
  <c r="K207" i="1"/>
  <c r="O207" i="1" s="1"/>
  <c r="K206" i="1"/>
  <c r="O206" i="1" s="1"/>
  <c r="K205" i="1"/>
  <c r="O205" i="1" s="1"/>
  <c r="K204" i="1"/>
  <c r="O204" i="1" s="1"/>
  <c r="K203" i="1"/>
  <c r="O203" i="1" s="1"/>
  <c r="K202" i="1"/>
  <c r="O202" i="1" s="1"/>
  <c r="K201" i="1"/>
  <c r="O201" i="1" s="1"/>
  <c r="J371" i="1"/>
  <c r="N371" i="1" s="1"/>
  <c r="J370" i="1"/>
  <c r="N370" i="1" s="1"/>
  <c r="J369" i="1"/>
  <c r="N369" i="1" s="1"/>
  <c r="J368" i="1"/>
  <c r="N368" i="1" s="1"/>
  <c r="J367" i="1"/>
  <c r="N367" i="1" s="1"/>
  <c r="J366" i="1"/>
  <c r="N366" i="1" s="1"/>
  <c r="J365" i="1"/>
  <c r="N365" i="1" s="1"/>
  <c r="J364" i="1"/>
  <c r="N364" i="1" s="1"/>
  <c r="J351" i="1"/>
  <c r="N351" i="1" s="1"/>
  <c r="J350" i="1"/>
  <c r="N350" i="1" s="1"/>
  <c r="J349" i="1"/>
  <c r="N349" i="1" s="1"/>
  <c r="J348" i="1"/>
  <c r="N348" i="1" s="1"/>
  <c r="J347" i="1"/>
  <c r="N347" i="1" s="1"/>
  <c r="J330" i="1"/>
  <c r="N330" i="1" s="1"/>
  <c r="J329" i="1"/>
  <c r="N329" i="1" s="1"/>
  <c r="J328" i="1"/>
  <c r="N328" i="1" s="1"/>
  <c r="J327" i="1"/>
  <c r="N327" i="1" s="1"/>
  <c r="J326" i="1"/>
  <c r="N326" i="1" s="1"/>
  <c r="J325" i="1"/>
  <c r="J324" i="1"/>
  <c r="N324" i="1" s="1"/>
  <c r="J323" i="1"/>
  <c r="N323" i="1" s="1"/>
  <c r="J322" i="1"/>
  <c r="N322" i="1" s="1"/>
  <c r="J321" i="1"/>
  <c r="N321" i="1" s="1"/>
  <c r="J320" i="1"/>
  <c r="N320" i="1" s="1"/>
  <c r="J319" i="1"/>
  <c r="N319" i="1" s="1"/>
  <c r="J318" i="1"/>
  <c r="N318" i="1" s="1"/>
  <c r="J273" i="1"/>
  <c r="N273" i="1" s="1"/>
  <c r="J272" i="1"/>
  <c r="N272" i="1" s="1"/>
  <c r="J271" i="1"/>
  <c r="N271" i="1" s="1"/>
  <c r="J270" i="1"/>
  <c r="N270" i="1" s="1"/>
  <c r="J269" i="1"/>
  <c r="N269" i="1" s="1"/>
  <c r="J268" i="1"/>
  <c r="N268" i="1" s="1"/>
  <c r="J267" i="1"/>
  <c r="N267" i="1" s="1"/>
  <c r="J266" i="1"/>
  <c r="N266" i="1" s="1"/>
  <c r="J265" i="1"/>
  <c r="N265" i="1" s="1"/>
  <c r="J264" i="1"/>
  <c r="N264" i="1" s="1"/>
  <c r="J263" i="1"/>
  <c r="N263" i="1" s="1"/>
  <c r="J262" i="1"/>
  <c r="N262" i="1" s="1"/>
  <c r="J261" i="1"/>
  <c r="N261" i="1" s="1"/>
  <c r="J235" i="1"/>
  <c r="N235" i="1" s="1"/>
  <c r="J233" i="1"/>
  <c r="N233" i="1" s="1"/>
  <c r="J232" i="1"/>
  <c r="N232" i="1" s="1"/>
  <c r="J231" i="1"/>
  <c r="N231" i="1" s="1"/>
  <c r="J214" i="1"/>
  <c r="N214" i="1" s="1"/>
  <c r="J213" i="1"/>
  <c r="N213" i="1" s="1"/>
  <c r="J212" i="1"/>
  <c r="N212" i="1" s="1"/>
  <c r="J211" i="1"/>
  <c r="N211" i="1" s="1"/>
  <c r="J210" i="1"/>
  <c r="N210" i="1" s="1"/>
  <c r="J209" i="1"/>
  <c r="N209" i="1" s="1"/>
  <c r="J208" i="1"/>
  <c r="N208" i="1" s="1"/>
  <c r="J207" i="1"/>
  <c r="N207" i="1" s="1"/>
  <c r="J206" i="1"/>
  <c r="N206" i="1" s="1"/>
  <c r="J205" i="1"/>
  <c r="N205" i="1" s="1"/>
  <c r="J204" i="1"/>
  <c r="N204" i="1" s="1"/>
  <c r="J203" i="1"/>
  <c r="N203" i="1" s="1"/>
  <c r="J202" i="1"/>
  <c r="N202" i="1" s="1"/>
  <c r="J201" i="1"/>
  <c r="N201" i="1" s="1"/>
  <c r="J404" i="1"/>
  <c r="K404" i="1"/>
  <c r="I404" i="1"/>
  <c r="J401" i="1"/>
  <c r="K401" i="1"/>
  <c r="I401" i="1"/>
  <c r="I398" i="1"/>
  <c r="M398" i="1" s="1"/>
  <c r="J398" i="1"/>
  <c r="K398" i="1"/>
  <c r="J397" i="1"/>
  <c r="K397" i="1"/>
  <c r="I397" i="1"/>
  <c r="M397" i="1" s="1"/>
  <c r="I394" i="1"/>
  <c r="J394" i="1"/>
  <c r="K394" i="1"/>
  <c r="O394" i="1" s="1"/>
  <c r="J393" i="1"/>
  <c r="K393" i="1"/>
  <c r="I393" i="1"/>
  <c r="I389" i="1"/>
  <c r="J389" i="1"/>
  <c r="N389" i="1" s="1"/>
  <c r="K389" i="1"/>
  <c r="I388" i="1"/>
  <c r="J388" i="1"/>
  <c r="N388" i="1" s="1"/>
  <c r="K388" i="1"/>
  <c r="I387" i="1"/>
  <c r="J387" i="1"/>
  <c r="K387" i="1"/>
  <c r="I386" i="1"/>
  <c r="J386" i="1"/>
  <c r="K386" i="1"/>
  <c r="I385" i="1"/>
  <c r="M385" i="1" s="1"/>
  <c r="J385" i="1"/>
  <c r="K385" i="1"/>
  <c r="J380" i="1"/>
  <c r="K380" i="1"/>
  <c r="I380" i="1"/>
  <c r="M380" i="1" s="1"/>
  <c r="I378" i="1"/>
  <c r="J378" i="1"/>
  <c r="K378" i="1"/>
  <c r="O378" i="1" s="1"/>
  <c r="I377" i="1"/>
  <c r="J377" i="1"/>
  <c r="K377" i="1"/>
  <c r="J376" i="1"/>
  <c r="K376" i="1"/>
  <c r="O376" i="1" s="1"/>
  <c r="I376" i="1"/>
  <c r="J362" i="1"/>
  <c r="N362" i="1" s="1"/>
  <c r="K362" i="1"/>
  <c r="I362" i="1"/>
  <c r="J360" i="1"/>
  <c r="K360" i="1"/>
  <c r="I360" i="1"/>
  <c r="J358" i="1"/>
  <c r="N358" i="1" s="1"/>
  <c r="K358" i="1"/>
  <c r="I358" i="1"/>
  <c r="I355" i="1"/>
  <c r="M355" i="1" s="1"/>
  <c r="J355" i="1"/>
  <c r="K355" i="1"/>
  <c r="I354" i="1"/>
  <c r="J354" i="1"/>
  <c r="K354" i="1"/>
  <c r="O354" i="1" s="1"/>
  <c r="J353" i="1"/>
  <c r="K353" i="1"/>
  <c r="I353" i="1"/>
  <c r="M353" i="1" s="1"/>
  <c r="J342" i="1"/>
  <c r="K342" i="1"/>
  <c r="I342" i="1"/>
  <c r="J340" i="1"/>
  <c r="K340" i="1"/>
  <c r="O340" i="1" s="1"/>
  <c r="I340" i="1"/>
  <c r="J338" i="1"/>
  <c r="K338" i="1"/>
  <c r="O338" i="1" s="1"/>
  <c r="I338" i="1"/>
  <c r="J336" i="1"/>
  <c r="K336" i="1"/>
  <c r="I336" i="1"/>
  <c r="J316" i="1"/>
  <c r="N316" i="1" s="1"/>
  <c r="K316" i="1"/>
  <c r="I316" i="1"/>
  <c r="J314" i="1"/>
  <c r="N314" i="1" s="1"/>
  <c r="K314" i="1"/>
  <c r="I314" i="1"/>
  <c r="I312" i="1"/>
  <c r="J312" i="1"/>
  <c r="K312" i="1"/>
  <c r="J311" i="1"/>
  <c r="K311" i="1"/>
  <c r="I311" i="1"/>
  <c r="M311" i="1" s="1"/>
  <c r="J309" i="1"/>
  <c r="K309" i="1"/>
  <c r="I309" i="1"/>
  <c r="I305" i="1"/>
  <c r="J305" i="1"/>
  <c r="N305" i="1" s="1"/>
  <c r="K305" i="1"/>
  <c r="I304" i="1"/>
  <c r="M304" i="1" s="1"/>
  <c r="J304" i="1"/>
  <c r="N304" i="1" s="1"/>
  <c r="K304" i="1"/>
  <c r="I303" i="1"/>
  <c r="J303" i="1"/>
  <c r="K303" i="1"/>
  <c r="I302" i="1"/>
  <c r="M302" i="1" s="1"/>
  <c r="J302" i="1"/>
  <c r="K302" i="1"/>
  <c r="I301" i="1"/>
  <c r="J301" i="1"/>
  <c r="K301" i="1"/>
  <c r="I300" i="1"/>
  <c r="J300" i="1"/>
  <c r="K300" i="1"/>
  <c r="O300" i="1" s="1"/>
  <c r="I299" i="1"/>
  <c r="J299" i="1"/>
  <c r="K299" i="1"/>
  <c r="O299" i="1" s="1"/>
  <c r="I298" i="1"/>
  <c r="J298" i="1"/>
  <c r="K298" i="1"/>
  <c r="I297" i="1"/>
  <c r="J297" i="1"/>
  <c r="K297" i="1"/>
  <c r="I296" i="1"/>
  <c r="J296" i="1"/>
  <c r="N296" i="1" s="1"/>
  <c r="K296" i="1"/>
  <c r="I295" i="1"/>
  <c r="J295" i="1"/>
  <c r="K295" i="1"/>
  <c r="I294" i="1"/>
  <c r="J294" i="1"/>
  <c r="K294" i="1"/>
  <c r="I293" i="1"/>
  <c r="M293" i="1" s="1"/>
  <c r="J293" i="1"/>
  <c r="K293" i="1"/>
  <c r="I292" i="1"/>
  <c r="J292" i="1"/>
  <c r="K292" i="1"/>
  <c r="O292" i="1" s="1"/>
  <c r="J291" i="1"/>
  <c r="K291" i="1"/>
  <c r="I291" i="1"/>
  <c r="M291" i="1" s="1"/>
  <c r="J289" i="1"/>
  <c r="K289" i="1"/>
  <c r="I289" i="1"/>
  <c r="J287" i="1"/>
  <c r="K287" i="1"/>
  <c r="O287" i="1" s="1"/>
  <c r="I287" i="1"/>
  <c r="I285" i="1"/>
  <c r="J285" i="1"/>
  <c r="N285" i="1" s="1"/>
  <c r="K285" i="1"/>
  <c r="I284" i="1"/>
  <c r="J284" i="1"/>
  <c r="K284" i="1"/>
  <c r="I283" i="1"/>
  <c r="M283" i="1" s="1"/>
  <c r="J283" i="1"/>
  <c r="K283" i="1"/>
  <c r="I282" i="1"/>
  <c r="M282" i="1" s="1"/>
  <c r="J282" i="1"/>
  <c r="K282" i="1"/>
  <c r="I281" i="1"/>
  <c r="J281" i="1"/>
  <c r="K281" i="1"/>
  <c r="I280" i="1"/>
  <c r="J280" i="1"/>
  <c r="K280" i="1"/>
  <c r="O280" i="1" s="1"/>
  <c r="I279" i="1"/>
  <c r="J279" i="1"/>
  <c r="K279" i="1"/>
  <c r="J278" i="1"/>
  <c r="K278" i="1"/>
  <c r="O278" i="1" s="1"/>
  <c r="I278" i="1"/>
  <c r="J276" i="1"/>
  <c r="K276" i="1"/>
  <c r="O276" i="1" s="1"/>
  <c r="I276" i="1"/>
  <c r="I250" i="1"/>
  <c r="J250" i="1"/>
  <c r="K250" i="1"/>
  <c r="J249" i="1"/>
  <c r="K249" i="1"/>
  <c r="I249" i="1"/>
  <c r="J248" i="1"/>
  <c r="N248" i="1" s="1"/>
  <c r="K248" i="1"/>
  <c r="I248" i="1"/>
  <c r="J246" i="1"/>
  <c r="K246" i="1"/>
  <c r="I246" i="1"/>
  <c r="J244" i="1"/>
  <c r="K244" i="1"/>
  <c r="I244" i="1"/>
  <c r="I241" i="1"/>
  <c r="J241" i="1"/>
  <c r="K241" i="1"/>
  <c r="I240" i="1"/>
  <c r="J240" i="1"/>
  <c r="N240" i="1" s="1"/>
  <c r="K240" i="1"/>
  <c r="J239" i="1"/>
  <c r="N239" i="1" s="1"/>
  <c r="K239" i="1"/>
  <c r="O239" i="1" s="1"/>
  <c r="I239" i="1"/>
  <c r="J237" i="1"/>
  <c r="K237" i="1"/>
  <c r="I237" i="1"/>
  <c r="J227" i="1"/>
  <c r="N227" i="1" s="1"/>
  <c r="K227" i="1"/>
  <c r="I227" i="1"/>
  <c r="K225" i="1"/>
  <c r="J225" i="1"/>
  <c r="I225" i="1"/>
  <c r="K223" i="1"/>
  <c r="J223" i="1"/>
  <c r="I223" i="1"/>
  <c r="M223" i="1" s="1"/>
  <c r="I220" i="1"/>
  <c r="J220" i="1"/>
  <c r="K220" i="1"/>
  <c r="O220" i="1" s="1"/>
  <c r="I219" i="1"/>
  <c r="J219" i="1"/>
  <c r="K219" i="1"/>
  <c r="I218" i="1"/>
  <c r="J218" i="1"/>
  <c r="K218" i="1"/>
  <c r="I217" i="1"/>
  <c r="J217" i="1"/>
  <c r="N217" i="1" s="1"/>
  <c r="K217" i="1"/>
  <c r="J216" i="1"/>
  <c r="K216" i="1"/>
  <c r="I216" i="1"/>
  <c r="J199" i="1"/>
  <c r="N199" i="1" s="1"/>
  <c r="K199" i="1"/>
  <c r="I199" i="1"/>
  <c r="J195" i="1"/>
  <c r="N195" i="1" s="1"/>
  <c r="K195" i="1"/>
  <c r="I195" i="1"/>
  <c r="J197" i="1"/>
  <c r="K197" i="1"/>
  <c r="I197" i="1"/>
  <c r="M197" i="1" s="1"/>
  <c r="J190" i="1"/>
  <c r="K190" i="1"/>
  <c r="I190" i="1"/>
  <c r="M190" i="1" s="1"/>
  <c r="I188" i="1"/>
  <c r="J188" i="1"/>
  <c r="K188" i="1"/>
  <c r="I187" i="1"/>
  <c r="J187" i="1"/>
  <c r="N187" i="1" s="1"/>
  <c r="K187" i="1"/>
  <c r="I186" i="1"/>
  <c r="J186" i="1"/>
  <c r="K186" i="1"/>
  <c r="I185" i="1"/>
  <c r="J185" i="1"/>
  <c r="K185" i="1"/>
  <c r="J184" i="1"/>
  <c r="K184" i="1"/>
  <c r="I184" i="1"/>
  <c r="M184" i="1" s="1"/>
  <c r="J182" i="1"/>
  <c r="N182" i="1" s="1"/>
  <c r="K182" i="1"/>
  <c r="I182" i="1"/>
  <c r="I173" i="1"/>
  <c r="J173" i="1"/>
  <c r="K173" i="1"/>
  <c r="O173" i="1" s="1"/>
  <c r="I172" i="1"/>
  <c r="J172" i="1"/>
  <c r="K172" i="1"/>
  <c r="O172" i="1" s="1"/>
  <c r="I171" i="1"/>
  <c r="J171" i="1"/>
  <c r="K171" i="1"/>
  <c r="I169" i="1"/>
  <c r="J169" i="1"/>
  <c r="N169" i="1" s="1"/>
  <c r="K169" i="1"/>
  <c r="I170" i="1"/>
  <c r="J170" i="1"/>
  <c r="N170" i="1" s="1"/>
  <c r="K170" i="1"/>
  <c r="I168" i="1"/>
  <c r="J168" i="1"/>
  <c r="K168" i="1"/>
  <c r="J167" i="1"/>
  <c r="K167" i="1"/>
  <c r="I167" i="1"/>
  <c r="I164" i="1"/>
  <c r="M164" i="1" s="1"/>
  <c r="J164" i="1"/>
  <c r="K164" i="1"/>
  <c r="J163" i="1"/>
  <c r="K163" i="1"/>
  <c r="I163" i="1"/>
  <c r="I161" i="1"/>
  <c r="J161" i="1"/>
  <c r="K161" i="1"/>
  <c r="O161" i="1" s="1"/>
  <c r="I160" i="1"/>
  <c r="J160" i="1"/>
  <c r="K160" i="1"/>
  <c r="I159" i="1"/>
  <c r="J159" i="1"/>
  <c r="N159" i="1" s="1"/>
  <c r="K159" i="1"/>
  <c r="I158" i="1"/>
  <c r="J158" i="1"/>
  <c r="N158" i="1" s="1"/>
  <c r="K158" i="1"/>
  <c r="J156" i="1"/>
  <c r="K156" i="1"/>
  <c r="I156" i="1"/>
  <c r="I154" i="1"/>
  <c r="M154" i="1" s="1"/>
  <c r="J154" i="1"/>
  <c r="K154" i="1"/>
  <c r="I153" i="1"/>
  <c r="M153" i="1" s="1"/>
  <c r="J153" i="1"/>
  <c r="K153" i="1"/>
  <c r="I152" i="1"/>
  <c r="J152" i="1"/>
  <c r="K152" i="1"/>
  <c r="O152" i="1" s="1"/>
  <c r="J151" i="1"/>
  <c r="K151" i="1"/>
  <c r="I151" i="1"/>
  <c r="M151" i="1" s="1"/>
  <c r="J131" i="1"/>
  <c r="K131" i="1"/>
  <c r="I131" i="1"/>
  <c r="I129" i="1"/>
  <c r="J129" i="1"/>
  <c r="N129" i="1" s="1"/>
  <c r="K129" i="1"/>
  <c r="I128" i="1"/>
  <c r="M128" i="1" s="1"/>
  <c r="J128" i="1"/>
  <c r="N128" i="1" s="1"/>
  <c r="K128" i="1"/>
  <c r="I127" i="1"/>
  <c r="J127" i="1"/>
  <c r="K127" i="1"/>
  <c r="J126" i="1"/>
  <c r="K126" i="1"/>
  <c r="I126" i="1"/>
  <c r="I121" i="1"/>
  <c r="J121" i="1"/>
  <c r="K121" i="1"/>
  <c r="I122" i="1"/>
  <c r="J122" i="1"/>
  <c r="K122" i="1"/>
  <c r="I119" i="1"/>
  <c r="J119" i="1"/>
  <c r="K119" i="1"/>
  <c r="O119" i="1" s="1"/>
  <c r="I120" i="1"/>
  <c r="J120" i="1"/>
  <c r="K120" i="1"/>
  <c r="J118" i="1"/>
  <c r="K118" i="1"/>
  <c r="O118" i="1" s="1"/>
  <c r="I118" i="1"/>
  <c r="J116" i="1"/>
  <c r="K116" i="1"/>
  <c r="O116" i="1" s="1"/>
  <c r="I116" i="1"/>
  <c r="I110" i="1"/>
  <c r="J110" i="1"/>
  <c r="K110" i="1"/>
  <c r="I111" i="1"/>
  <c r="M111" i="1" s="1"/>
  <c r="J111" i="1"/>
  <c r="K111" i="1"/>
  <c r="J109" i="1"/>
  <c r="N109" i="1" s="1"/>
  <c r="K109" i="1"/>
  <c r="I109" i="1"/>
  <c r="I106" i="1"/>
  <c r="J106" i="1"/>
  <c r="K106" i="1"/>
  <c r="O106" i="1" s="1"/>
  <c r="I107" i="1"/>
  <c r="J107" i="1"/>
  <c r="K107" i="1"/>
  <c r="O107" i="1" s="1"/>
  <c r="I105" i="1"/>
  <c r="J105" i="1"/>
  <c r="K105" i="1"/>
  <c r="J104" i="1"/>
  <c r="K104" i="1"/>
  <c r="I104" i="1"/>
  <c r="J99" i="1"/>
  <c r="K99" i="1"/>
  <c r="I99" i="1"/>
  <c r="I97" i="1"/>
  <c r="J97" i="1"/>
  <c r="K97" i="1"/>
  <c r="I95" i="1"/>
  <c r="J95" i="1"/>
  <c r="K95" i="1"/>
  <c r="I96" i="1"/>
  <c r="M96" i="1" s="1"/>
  <c r="J96" i="1"/>
  <c r="K96" i="1"/>
  <c r="J94" i="1"/>
  <c r="K94" i="1"/>
  <c r="I94" i="1"/>
  <c r="M94" i="1" s="1"/>
  <c r="J92" i="1"/>
  <c r="K92" i="1"/>
  <c r="I92" i="1"/>
  <c r="M92" i="1" s="1"/>
  <c r="J90" i="1"/>
  <c r="K90" i="1"/>
  <c r="I90" i="1"/>
  <c r="I88" i="1"/>
  <c r="J88" i="1"/>
  <c r="N88" i="1" s="1"/>
  <c r="K88" i="1"/>
  <c r="J85" i="1"/>
  <c r="K85" i="1"/>
  <c r="I85" i="1"/>
  <c r="J83" i="1"/>
  <c r="K83" i="1"/>
  <c r="I83" i="1"/>
  <c r="J81" i="1"/>
  <c r="N81" i="1" s="1"/>
  <c r="K81" i="1"/>
  <c r="I81" i="1"/>
  <c r="J79" i="1"/>
  <c r="N79" i="1" s="1"/>
  <c r="K79" i="1"/>
  <c r="I79" i="1"/>
  <c r="I76" i="1"/>
  <c r="J76" i="1"/>
  <c r="K76" i="1"/>
  <c r="J75" i="1"/>
  <c r="K75" i="1"/>
  <c r="I75" i="1"/>
  <c r="I72" i="1"/>
  <c r="J72" i="1"/>
  <c r="K72" i="1"/>
  <c r="I73" i="1"/>
  <c r="J73" i="1"/>
  <c r="K73" i="1"/>
  <c r="J71" i="1"/>
  <c r="K71" i="1"/>
  <c r="O71" i="1" s="1"/>
  <c r="I71" i="1"/>
  <c r="I68" i="1"/>
  <c r="J68" i="1"/>
  <c r="K68" i="1"/>
  <c r="I69" i="1"/>
  <c r="M69" i="1" s="1"/>
  <c r="J69" i="1"/>
  <c r="K69" i="1"/>
  <c r="J67" i="1"/>
  <c r="N67" i="1" s="1"/>
  <c r="K67" i="1"/>
  <c r="I67" i="1"/>
  <c r="J65" i="1"/>
  <c r="K65" i="1"/>
  <c r="I65" i="1"/>
  <c r="M65" i="1" s="1"/>
  <c r="I63" i="1"/>
  <c r="J63" i="1"/>
  <c r="K63" i="1"/>
  <c r="O63" i="1" s="1"/>
  <c r="J62" i="1"/>
  <c r="K62" i="1"/>
  <c r="I62" i="1"/>
  <c r="I60" i="1"/>
  <c r="J60" i="1"/>
  <c r="N60" i="1" s="1"/>
  <c r="K60" i="1"/>
  <c r="J59" i="1"/>
  <c r="K59" i="1"/>
  <c r="O59" i="1" s="1"/>
  <c r="I59" i="1"/>
  <c r="I55" i="1"/>
  <c r="J55" i="1"/>
  <c r="K55" i="1"/>
  <c r="I56" i="1"/>
  <c r="M56" i="1" s="1"/>
  <c r="J56" i="1"/>
  <c r="K56" i="1"/>
  <c r="J54" i="1"/>
  <c r="N54" i="1" s="1"/>
  <c r="K54" i="1"/>
  <c r="I54" i="1"/>
  <c r="I49" i="1"/>
  <c r="J49" i="1"/>
  <c r="K49" i="1"/>
  <c r="I50" i="1"/>
  <c r="J50" i="1"/>
  <c r="K50" i="1"/>
  <c r="O50" i="1" s="1"/>
  <c r="J48" i="1"/>
  <c r="K48" i="1"/>
  <c r="I48" i="1"/>
  <c r="J45" i="1"/>
  <c r="K45" i="1"/>
  <c r="O45" i="1" s="1"/>
  <c r="I45" i="1"/>
  <c r="K44" i="1"/>
  <c r="J44" i="1"/>
  <c r="N44" i="1" s="1"/>
  <c r="I44" i="1"/>
  <c r="I38" i="1"/>
  <c r="J38" i="1"/>
  <c r="K38" i="1"/>
  <c r="I39" i="1"/>
  <c r="J39" i="1"/>
  <c r="K39" i="1"/>
  <c r="J37" i="1"/>
  <c r="N37" i="1" s="1"/>
  <c r="K37" i="1"/>
  <c r="I37" i="1"/>
  <c r="J36" i="1"/>
  <c r="K36" i="1"/>
  <c r="I36" i="1"/>
  <c r="I30" i="1"/>
  <c r="J30" i="1"/>
  <c r="K30" i="1"/>
  <c r="O30" i="1" s="1"/>
  <c r="J29" i="1"/>
  <c r="K29" i="1"/>
  <c r="I29" i="1"/>
  <c r="J28" i="1"/>
  <c r="K28" i="1"/>
  <c r="O28" i="1" s="1"/>
  <c r="I28" i="1"/>
  <c r="J26" i="1"/>
  <c r="K26" i="1"/>
  <c r="O26" i="1" s="1"/>
  <c r="I26" i="1"/>
  <c r="J23" i="1"/>
  <c r="K23" i="1"/>
  <c r="I23" i="1"/>
  <c r="I17" i="1"/>
  <c r="J17" i="1"/>
  <c r="K17" i="1"/>
  <c r="I18" i="1"/>
  <c r="M18" i="1" s="1"/>
  <c r="J18" i="1"/>
  <c r="K18" i="1"/>
  <c r="I19" i="1"/>
  <c r="J19" i="1"/>
  <c r="K19" i="1"/>
  <c r="I20" i="1"/>
  <c r="J20" i="1"/>
  <c r="K20" i="1"/>
  <c r="O20" i="1" s="1"/>
  <c r="J16" i="1"/>
  <c r="K16" i="1"/>
  <c r="I16" i="1"/>
  <c r="J13" i="1"/>
  <c r="K13" i="1"/>
  <c r="O13" i="1" s="1"/>
  <c r="I13" i="1"/>
  <c r="J11" i="1"/>
  <c r="K11" i="1"/>
  <c r="I11" i="1"/>
  <c r="J399" i="1"/>
  <c r="N399" i="1" s="1"/>
  <c r="K399" i="1"/>
  <c r="O399" i="1" s="1"/>
  <c r="I399" i="1"/>
  <c r="M399" i="1" s="1"/>
  <c r="J384" i="1"/>
  <c r="K384" i="1"/>
  <c r="I384" i="1"/>
  <c r="J382" i="1"/>
  <c r="N382" i="1" s="1"/>
  <c r="K382" i="1"/>
  <c r="I382" i="1"/>
  <c r="J344" i="1"/>
  <c r="N344" i="1" s="1"/>
  <c r="K344" i="1"/>
  <c r="O344" i="1" s="1"/>
  <c r="I344" i="1"/>
  <c r="M344" i="1"/>
  <c r="L344" i="1"/>
  <c r="H344" i="1"/>
  <c r="I319" i="1"/>
  <c r="I320" i="1"/>
  <c r="M320" i="1" s="1"/>
  <c r="I321" i="1"/>
  <c r="M321" i="1" s="1"/>
  <c r="I322" i="1"/>
  <c r="M322" i="1" s="1"/>
  <c r="I323" i="1"/>
  <c r="M323" i="1" s="1"/>
  <c r="I324" i="1"/>
  <c r="M324" i="1" s="1"/>
  <c r="I325" i="1"/>
  <c r="M325" i="1" s="1"/>
  <c r="I326" i="1"/>
  <c r="I327" i="1"/>
  <c r="M327" i="1" s="1"/>
  <c r="I328" i="1"/>
  <c r="M328" i="1" s="1"/>
  <c r="I329" i="1"/>
  <c r="M329" i="1" s="1"/>
  <c r="I330" i="1"/>
  <c r="M330" i="1" s="1"/>
  <c r="I318" i="1"/>
  <c r="M318" i="1" s="1"/>
  <c r="L214" i="1"/>
  <c r="I214" i="1"/>
  <c r="M214" i="1" s="1"/>
  <c r="H214" i="1"/>
  <c r="L213" i="1"/>
  <c r="I213" i="1"/>
  <c r="M213" i="1" s="1"/>
  <c r="H213" i="1"/>
  <c r="L212" i="1"/>
  <c r="I212" i="1"/>
  <c r="M212" i="1" s="1"/>
  <c r="H212" i="1"/>
  <c r="J306" i="1"/>
  <c r="N306" i="1" s="1"/>
  <c r="K306" i="1"/>
  <c r="O306" i="1" s="1"/>
  <c r="I306" i="1"/>
  <c r="M306" i="1" s="1"/>
  <c r="L306" i="1"/>
  <c r="H306" i="1"/>
  <c r="J290" i="1"/>
  <c r="N290" i="1" s="1"/>
  <c r="K290" i="1"/>
  <c r="O290" i="1" s="1"/>
  <c r="I290" i="1"/>
  <c r="M290" i="1" s="1"/>
  <c r="L290" i="1"/>
  <c r="H290" i="1"/>
  <c r="H277" i="1"/>
  <c r="I277" i="1"/>
  <c r="M277" i="1"/>
  <c r="J277" i="1"/>
  <c r="N277" i="1"/>
  <c r="K277" i="1"/>
  <c r="O277" i="1"/>
  <c r="L277" i="1"/>
  <c r="O254" i="1"/>
  <c r="N254" i="1"/>
  <c r="M254" i="1"/>
  <c r="L254" i="1"/>
  <c r="G254" i="1"/>
  <c r="H254" i="1" s="1"/>
  <c r="G252" i="1"/>
  <c r="H252" i="1"/>
  <c r="O252" i="1"/>
  <c r="N252" i="1"/>
  <c r="M252" i="1"/>
  <c r="L252" i="1"/>
  <c r="I251" i="1"/>
  <c r="M251" i="1" s="1"/>
  <c r="I253" i="1"/>
  <c r="M253" i="1"/>
  <c r="J253" i="1"/>
  <c r="N253" i="1" s="1"/>
  <c r="K253" i="1"/>
  <c r="O253" i="1" s="1"/>
  <c r="J251" i="1"/>
  <c r="N251" i="1" s="1"/>
  <c r="K251" i="1"/>
  <c r="O251" i="1"/>
  <c r="L253" i="1"/>
  <c r="H253" i="1"/>
  <c r="Y254" i="1"/>
  <c r="L251" i="1"/>
  <c r="H251" i="1"/>
  <c r="Y253" i="1" s="1"/>
  <c r="J191" i="1"/>
  <c r="N191" i="1"/>
  <c r="K191" i="1"/>
  <c r="O191" i="1" s="1"/>
  <c r="I191" i="1"/>
  <c r="M191" i="1" s="1"/>
  <c r="L191" i="1"/>
  <c r="H191" i="1"/>
  <c r="J189" i="1"/>
  <c r="N189" i="1"/>
  <c r="K189" i="1"/>
  <c r="O189" i="1" s="1"/>
  <c r="I189" i="1"/>
  <c r="M189" i="1" s="1"/>
  <c r="L189" i="1"/>
  <c r="H189" i="1"/>
  <c r="J183" i="1"/>
  <c r="N183" i="1"/>
  <c r="K183" i="1"/>
  <c r="O183" i="1" s="1"/>
  <c r="I183" i="1"/>
  <c r="M183" i="1" s="1"/>
  <c r="L183" i="1"/>
  <c r="H183" i="1"/>
  <c r="J181" i="1"/>
  <c r="K181" i="1"/>
  <c r="O181" i="1" s="1"/>
  <c r="I181" i="1"/>
  <c r="L181" i="1"/>
  <c r="H181" i="1"/>
  <c r="J157" i="1"/>
  <c r="N157" i="1"/>
  <c r="K157" i="1"/>
  <c r="O157" i="1"/>
  <c r="I157" i="1"/>
  <c r="M157" i="1" s="1"/>
  <c r="L157" i="1"/>
  <c r="H157" i="1"/>
  <c r="J87" i="1"/>
  <c r="K87" i="1"/>
  <c r="I87" i="1"/>
  <c r="J35" i="1"/>
  <c r="K35" i="1"/>
  <c r="O35" i="1" s="1"/>
  <c r="I35" i="1"/>
  <c r="H123" i="1"/>
  <c r="L123" i="1"/>
  <c r="L126" i="1"/>
  <c r="L122" i="1"/>
  <c r="G310" i="1"/>
  <c r="O250" i="1"/>
  <c r="N250" i="1"/>
  <c r="M250" i="1"/>
  <c r="L250" i="1"/>
  <c r="H250" i="1"/>
  <c r="I369" i="1"/>
  <c r="M369" i="1" s="1"/>
  <c r="I262" i="1"/>
  <c r="M262" i="1" s="1"/>
  <c r="I263" i="1"/>
  <c r="M263" i="1" s="1"/>
  <c r="I264" i="1"/>
  <c r="M264" i="1" s="1"/>
  <c r="I265" i="1"/>
  <c r="M265" i="1" s="1"/>
  <c r="I266" i="1"/>
  <c r="M266" i="1" s="1"/>
  <c r="I267" i="1"/>
  <c r="M267" i="1" s="1"/>
  <c r="I268" i="1"/>
  <c r="M268" i="1" s="1"/>
  <c r="I269" i="1"/>
  <c r="M269" i="1" s="1"/>
  <c r="I270" i="1"/>
  <c r="M270" i="1" s="1"/>
  <c r="I271" i="1"/>
  <c r="M271" i="1" s="1"/>
  <c r="I272" i="1"/>
  <c r="M272" i="1" s="1"/>
  <c r="I273" i="1"/>
  <c r="M273" i="1" s="1"/>
  <c r="I261" i="1"/>
  <c r="M261" i="1" s="1"/>
  <c r="Z153" i="1"/>
  <c r="H184" i="1"/>
  <c r="N184" i="1"/>
  <c r="O184" i="1"/>
  <c r="L184" i="1"/>
  <c r="O81" i="1"/>
  <c r="L81" i="1"/>
  <c r="L87" i="1"/>
  <c r="M87" i="1"/>
  <c r="N87" i="1"/>
  <c r="O87" i="1"/>
  <c r="L80" i="1"/>
  <c r="M80" i="1"/>
  <c r="N80" i="1"/>
  <c r="O80" i="1"/>
  <c r="I368" i="1"/>
  <c r="M368" i="1" s="1"/>
  <c r="I370" i="1"/>
  <c r="M370" i="1" s="1"/>
  <c r="I371" i="1"/>
  <c r="M371" i="1" s="1"/>
  <c r="L371" i="1"/>
  <c r="H371" i="1"/>
  <c r="I365" i="1"/>
  <c r="M365" i="1" s="1"/>
  <c r="I366" i="1"/>
  <c r="M366" i="1" s="1"/>
  <c r="I367" i="1"/>
  <c r="M367" i="1" s="1"/>
  <c r="I364" i="1"/>
  <c r="M364" i="1" s="1"/>
  <c r="I201" i="1"/>
  <c r="M201" i="1" s="1"/>
  <c r="J176" i="1"/>
  <c r="N176" i="1" s="1"/>
  <c r="K176" i="1"/>
  <c r="O176" i="1" s="1"/>
  <c r="J177" i="1"/>
  <c r="N177" i="1" s="1"/>
  <c r="K177" i="1"/>
  <c r="O177" i="1" s="1"/>
  <c r="J178" i="1"/>
  <c r="N178" i="1" s="1"/>
  <c r="K178" i="1"/>
  <c r="O178" i="1" s="1"/>
  <c r="J179" i="1"/>
  <c r="N179" i="1" s="1"/>
  <c r="K179" i="1"/>
  <c r="O179" i="1" s="1"/>
  <c r="K175" i="1"/>
  <c r="O175" i="1" s="1"/>
  <c r="J175" i="1"/>
  <c r="N175" i="1" s="1"/>
  <c r="L262" i="1"/>
  <c r="L263" i="1"/>
  <c r="H262" i="1"/>
  <c r="H263" i="1"/>
  <c r="L352" i="1"/>
  <c r="H352" i="1"/>
  <c r="O346" i="1"/>
  <c r="N346" i="1"/>
  <c r="M346" i="1"/>
  <c r="L346" i="1"/>
  <c r="G346" i="1"/>
  <c r="H346" i="1"/>
  <c r="K352" i="1" s="1"/>
  <c r="O352" i="1" s="1"/>
  <c r="O335" i="1"/>
  <c r="N335" i="1"/>
  <c r="M335" i="1"/>
  <c r="L335" i="1"/>
  <c r="G335" i="1"/>
  <c r="H335" i="1" s="1"/>
  <c r="I352" i="1"/>
  <c r="M352" i="1"/>
  <c r="J408" i="1"/>
  <c r="N408" i="1" s="1"/>
  <c r="K408" i="1"/>
  <c r="O408" i="1" s="1"/>
  <c r="O129" i="1"/>
  <c r="O128" i="1"/>
  <c r="M129" i="1"/>
  <c r="L129" i="1"/>
  <c r="H129" i="1"/>
  <c r="L128" i="1"/>
  <c r="H128" i="1"/>
  <c r="Y129" i="1"/>
  <c r="H87" i="1"/>
  <c r="Y88" i="1"/>
  <c r="L89" i="1"/>
  <c r="H89" i="1"/>
  <c r="M88" i="1"/>
  <c r="O88" i="1"/>
  <c r="L88" i="1"/>
  <c r="H88" i="1"/>
  <c r="I89" i="1" s="1"/>
  <c r="M89" i="1" s="1"/>
  <c r="K89" i="1"/>
  <c r="O89" i="1" s="1"/>
  <c r="I408" i="1"/>
  <c r="M408" i="1" s="1"/>
  <c r="L408" i="1"/>
  <c r="H408" i="1"/>
  <c r="H387" i="1"/>
  <c r="M387" i="1"/>
  <c r="N387" i="1"/>
  <c r="L387" i="1"/>
  <c r="O387" i="1"/>
  <c r="L365" i="1"/>
  <c r="H365" i="1"/>
  <c r="L366" i="1"/>
  <c r="H366" i="1"/>
  <c r="L367" i="1"/>
  <c r="H367" i="1"/>
  <c r="L368" i="1"/>
  <c r="H368" i="1"/>
  <c r="L369" i="1"/>
  <c r="H369" i="1"/>
  <c r="L370" i="1"/>
  <c r="H370" i="1"/>
  <c r="L375" i="1"/>
  <c r="H375" i="1"/>
  <c r="H364" i="1"/>
  <c r="L364" i="1"/>
  <c r="M362" i="1"/>
  <c r="O363" i="1"/>
  <c r="N363" i="1"/>
  <c r="M363" i="1"/>
  <c r="L363" i="1"/>
  <c r="G363" i="1"/>
  <c r="H363" i="1"/>
  <c r="J375" i="1" s="1"/>
  <c r="N375" i="1" s="1"/>
  <c r="O362" i="1"/>
  <c r="L362" i="1"/>
  <c r="Y369" i="1"/>
  <c r="O361" i="1"/>
  <c r="N361" i="1"/>
  <c r="M361" i="1"/>
  <c r="L361" i="1"/>
  <c r="G361" i="1"/>
  <c r="H361" i="1" s="1"/>
  <c r="M360" i="1"/>
  <c r="O360" i="1"/>
  <c r="N360" i="1"/>
  <c r="L360" i="1"/>
  <c r="H360" i="1"/>
  <c r="Y361" i="1"/>
  <c r="O359" i="1"/>
  <c r="N359" i="1"/>
  <c r="M359" i="1"/>
  <c r="L359" i="1"/>
  <c r="G359" i="1"/>
  <c r="H359" i="1"/>
  <c r="M358" i="1"/>
  <c r="L358" i="1"/>
  <c r="O358" i="1"/>
  <c r="H358" i="1"/>
  <c r="L304" i="1"/>
  <c r="O304" i="1"/>
  <c r="H304" i="1"/>
  <c r="H264" i="1"/>
  <c r="H270" i="1"/>
  <c r="L261" i="1"/>
  <c r="H261" i="1"/>
  <c r="L264" i="1"/>
  <c r="L265" i="1"/>
  <c r="H265" i="1"/>
  <c r="L266" i="1"/>
  <c r="H266" i="1"/>
  <c r="L267" i="1"/>
  <c r="H267" i="1"/>
  <c r="L268" i="1"/>
  <c r="H268" i="1"/>
  <c r="L269" i="1"/>
  <c r="H269" i="1"/>
  <c r="L270" i="1"/>
  <c r="L271" i="1"/>
  <c r="H271" i="1"/>
  <c r="L272" i="1"/>
  <c r="H272" i="1"/>
  <c r="L273" i="1"/>
  <c r="H273" i="1"/>
  <c r="L274" i="1"/>
  <c r="H274" i="1"/>
  <c r="O260" i="1"/>
  <c r="N260" i="1"/>
  <c r="M260" i="1"/>
  <c r="L260" i="1"/>
  <c r="G260" i="1"/>
  <c r="H260" i="1" s="1"/>
  <c r="M259" i="1"/>
  <c r="M257" i="1"/>
  <c r="O259" i="1"/>
  <c r="N259" i="1"/>
  <c r="L259" i="1"/>
  <c r="H259" i="1"/>
  <c r="O258" i="1"/>
  <c r="N258" i="1"/>
  <c r="M258" i="1"/>
  <c r="L258" i="1"/>
  <c r="G258" i="1"/>
  <c r="H258" i="1" s="1"/>
  <c r="O257" i="1"/>
  <c r="N257" i="1"/>
  <c r="L257" i="1"/>
  <c r="O256" i="1"/>
  <c r="N256" i="1"/>
  <c r="M256" i="1"/>
  <c r="L256" i="1"/>
  <c r="G256" i="1"/>
  <c r="H256" i="1"/>
  <c r="M255" i="1"/>
  <c r="L255" i="1"/>
  <c r="O255" i="1"/>
  <c r="N255" i="1"/>
  <c r="H255" i="1"/>
  <c r="Y256" i="1" s="1"/>
  <c r="M239" i="1"/>
  <c r="L239" i="1"/>
  <c r="H239" i="1"/>
  <c r="O240" i="1"/>
  <c r="M240" i="1"/>
  <c r="L240" i="1"/>
  <c r="H240" i="1"/>
  <c r="Y241" i="1"/>
  <c r="K375" i="1"/>
  <c r="O375" i="1"/>
  <c r="Y262" i="1"/>
  <c r="Y270" i="1"/>
  <c r="Y271" i="1"/>
  <c r="Y263" i="1"/>
  <c r="Y264" i="1"/>
  <c r="Y272" i="1"/>
  <c r="Y273" i="1"/>
  <c r="Y274" i="1"/>
  <c r="Y267" i="1"/>
  <c r="Y268" i="1"/>
  <c r="Y269" i="1"/>
  <c r="Y265" i="1"/>
  <c r="Y266" i="1"/>
  <c r="Y359" i="1"/>
  <c r="X360" i="1"/>
  <c r="Y360" i="1"/>
  <c r="Y365" i="1"/>
  <c r="Y371" i="1"/>
  <c r="Y366" i="1"/>
  <c r="Y375" i="1"/>
  <c r="Y368" i="1"/>
  <c r="Y367" i="1"/>
  <c r="Y370" i="1"/>
  <c r="I375" i="1"/>
  <c r="M375" i="1" s="1"/>
  <c r="Y363" i="1"/>
  <c r="Y260" i="1"/>
  <c r="Y89" i="1"/>
  <c r="J89" i="1"/>
  <c r="N89" i="1"/>
  <c r="Y364" i="1"/>
  <c r="Y261" i="1"/>
  <c r="H231" i="1"/>
  <c r="I235" i="1"/>
  <c r="M235" i="1" s="1"/>
  <c r="I232" i="1"/>
  <c r="M232" i="1" s="1"/>
  <c r="I233" i="1"/>
  <c r="M233" i="1" s="1"/>
  <c r="I231" i="1"/>
  <c r="M231" i="1" s="1"/>
  <c r="L231" i="1"/>
  <c r="L232" i="1"/>
  <c r="H232" i="1"/>
  <c r="L233" i="1"/>
  <c r="H233" i="1"/>
  <c r="L235" i="1"/>
  <c r="H235" i="1"/>
  <c r="L236" i="1"/>
  <c r="H236" i="1"/>
  <c r="O228" i="1"/>
  <c r="N228" i="1"/>
  <c r="M228" i="1"/>
  <c r="L228" i="1"/>
  <c r="G228" i="1"/>
  <c r="H228" i="1" s="1"/>
  <c r="M227" i="1"/>
  <c r="O227" i="1"/>
  <c r="L227" i="1"/>
  <c r="M225" i="1"/>
  <c r="O226" i="1"/>
  <c r="N226" i="1"/>
  <c r="M226" i="1"/>
  <c r="L226" i="1"/>
  <c r="G226" i="1"/>
  <c r="H226" i="1"/>
  <c r="O225" i="1"/>
  <c r="N225" i="1"/>
  <c r="L225" i="1"/>
  <c r="H225" i="1"/>
  <c r="Y226" i="1" s="1"/>
  <c r="O224" i="1"/>
  <c r="N224" i="1"/>
  <c r="M224" i="1"/>
  <c r="L224" i="1"/>
  <c r="G224" i="1"/>
  <c r="H224" i="1" s="1"/>
  <c r="Y230" i="1"/>
  <c r="Y229" i="1"/>
  <c r="Y228" i="1"/>
  <c r="Y231" i="1"/>
  <c r="Y235" i="1"/>
  <c r="Y233" i="1"/>
  <c r="Y232" i="1"/>
  <c r="Y236" i="1"/>
  <c r="L223" i="1"/>
  <c r="O223" i="1"/>
  <c r="N223" i="1"/>
  <c r="H223" i="1"/>
  <c r="Y224" i="1" s="1"/>
  <c r="Y225" i="1"/>
  <c r="H326" i="1"/>
  <c r="H318" i="1"/>
  <c r="M319" i="1"/>
  <c r="M326" i="1"/>
  <c r="L318" i="1"/>
  <c r="L319" i="1"/>
  <c r="H319" i="1"/>
  <c r="L320" i="1"/>
  <c r="H320" i="1"/>
  <c r="L321" i="1"/>
  <c r="H321" i="1"/>
  <c r="L322" i="1"/>
  <c r="H322" i="1"/>
  <c r="L323" i="1"/>
  <c r="H323" i="1"/>
  <c r="L324" i="1"/>
  <c r="H324" i="1"/>
  <c r="N325" i="1"/>
  <c r="L325" i="1"/>
  <c r="H325" i="1"/>
  <c r="L326" i="1"/>
  <c r="L327" i="1"/>
  <c r="H327" i="1"/>
  <c r="L328" i="1"/>
  <c r="H328" i="1"/>
  <c r="L329" i="1"/>
  <c r="H329" i="1"/>
  <c r="L330" i="1"/>
  <c r="H330" i="1"/>
  <c r="L331" i="1"/>
  <c r="H331" i="1"/>
  <c r="M316" i="1"/>
  <c r="O317" i="1"/>
  <c r="N317" i="1"/>
  <c r="M317" i="1"/>
  <c r="L317" i="1"/>
  <c r="G317" i="1"/>
  <c r="H317" i="1"/>
  <c r="K331" i="1" s="1"/>
  <c r="O331" i="1" s="1"/>
  <c r="O316" i="1"/>
  <c r="L316" i="1"/>
  <c r="H316" i="1"/>
  <c r="O315" i="1"/>
  <c r="N315" i="1"/>
  <c r="M315" i="1"/>
  <c r="L315" i="1"/>
  <c r="G315" i="1"/>
  <c r="H315" i="1"/>
  <c r="M314" i="1"/>
  <c r="L314" i="1"/>
  <c r="O314" i="1"/>
  <c r="H314" i="1"/>
  <c r="Y315" i="1"/>
  <c r="H348" i="1"/>
  <c r="H349" i="1"/>
  <c r="H347" i="1"/>
  <c r="I348" i="1"/>
  <c r="M348" i="1" s="1"/>
  <c r="I349" i="1"/>
  <c r="M349" i="1" s="1"/>
  <c r="I350" i="1"/>
  <c r="M350" i="1" s="1"/>
  <c r="I351" i="1"/>
  <c r="M351" i="1" s="1"/>
  <c r="I347" i="1"/>
  <c r="M347" i="1" s="1"/>
  <c r="L351" i="1"/>
  <c r="H351" i="1"/>
  <c r="L350" i="1"/>
  <c r="H350" i="1"/>
  <c r="L349" i="1"/>
  <c r="L348" i="1"/>
  <c r="L347" i="1"/>
  <c r="M345" i="1"/>
  <c r="O345" i="1"/>
  <c r="N345" i="1"/>
  <c r="L345" i="1"/>
  <c r="H345" i="1"/>
  <c r="M342" i="1"/>
  <c r="O343" i="1"/>
  <c r="N343" i="1"/>
  <c r="M343" i="1"/>
  <c r="L343" i="1"/>
  <c r="G343" i="1"/>
  <c r="H343" i="1" s="1"/>
  <c r="O342" i="1"/>
  <c r="N342" i="1"/>
  <c r="L342" i="1"/>
  <c r="H342" i="1"/>
  <c r="Y343" i="1" s="1"/>
  <c r="O341" i="1"/>
  <c r="N341" i="1"/>
  <c r="M341" i="1"/>
  <c r="L341" i="1"/>
  <c r="G341" i="1"/>
  <c r="H341" i="1" s="1"/>
  <c r="M340" i="1"/>
  <c r="N340" i="1"/>
  <c r="L340" i="1"/>
  <c r="H340" i="1"/>
  <c r="Y341" i="1" s="1"/>
  <c r="O339" i="1"/>
  <c r="N339" i="1"/>
  <c r="M339" i="1"/>
  <c r="L339" i="1"/>
  <c r="G339" i="1"/>
  <c r="H339" i="1"/>
  <c r="M338" i="1"/>
  <c r="N338" i="1"/>
  <c r="L338" i="1"/>
  <c r="H338" i="1"/>
  <c r="Y339" i="1" s="1"/>
  <c r="O337" i="1"/>
  <c r="N337" i="1"/>
  <c r="M337" i="1"/>
  <c r="L337" i="1"/>
  <c r="G337" i="1"/>
  <c r="H337" i="1" s="1"/>
  <c r="O336" i="1"/>
  <c r="N336" i="1"/>
  <c r="L336" i="1"/>
  <c r="M336" i="1"/>
  <c r="H336" i="1"/>
  <c r="Y337" i="1" s="1"/>
  <c r="H334" i="1"/>
  <c r="M334" i="1"/>
  <c r="L334" i="1"/>
  <c r="O334" i="1"/>
  <c r="N334" i="1"/>
  <c r="M220" i="1"/>
  <c r="M219" i="1"/>
  <c r="N219" i="1"/>
  <c r="L219" i="1"/>
  <c r="O219" i="1"/>
  <c r="H219" i="1"/>
  <c r="L220" i="1"/>
  <c r="N220" i="1"/>
  <c r="H220" i="1"/>
  <c r="L202" i="1"/>
  <c r="L203" i="1"/>
  <c r="L204" i="1"/>
  <c r="L205" i="1"/>
  <c r="L206" i="1"/>
  <c r="L207" i="1"/>
  <c r="L208" i="1"/>
  <c r="L209" i="1"/>
  <c r="L210" i="1"/>
  <c r="L211" i="1"/>
  <c r="L215" i="1"/>
  <c r="H206" i="1"/>
  <c r="H208" i="1"/>
  <c r="H209" i="1"/>
  <c r="H201" i="1"/>
  <c r="H202" i="1"/>
  <c r="H203" i="1"/>
  <c r="H204" i="1"/>
  <c r="H205" i="1"/>
  <c r="H207" i="1"/>
  <c r="H210" i="1"/>
  <c r="H211" i="1"/>
  <c r="H215" i="1"/>
  <c r="I202" i="1"/>
  <c r="M202" i="1" s="1"/>
  <c r="I203" i="1"/>
  <c r="M203" i="1" s="1"/>
  <c r="I204" i="1"/>
  <c r="M204" i="1" s="1"/>
  <c r="I205" i="1"/>
  <c r="M205" i="1" s="1"/>
  <c r="I206" i="1"/>
  <c r="M206" i="1" s="1"/>
  <c r="I207" i="1"/>
  <c r="M207" i="1" s="1"/>
  <c r="I208" i="1"/>
  <c r="M208" i="1" s="1"/>
  <c r="I209" i="1"/>
  <c r="M209" i="1" s="1"/>
  <c r="I210" i="1"/>
  <c r="M210" i="1" s="1"/>
  <c r="I211" i="1"/>
  <c r="M211" i="1" s="1"/>
  <c r="L201" i="1"/>
  <c r="O200" i="1"/>
  <c r="N200" i="1"/>
  <c r="M200" i="1"/>
  <c r="L200" i="1"/>
  <c r="G200" i="1"/>
  <c r="H200" i="1" s="1"/>
  <c r="M199" i="1"/>
  <c r="O199" i="1"/>
  <c r="L199" i="1"/>
  <c r="H199" i="1"/>
  <c r="Y213" i="1" s="1"/>
  <c r="M217" i="1"/>
  <c r="L217" i="1"/>
  <c r="O217" i="1"/>
  <c r="H217" i="1"/>
  <c r="M216" i="1"/>
  <c r="O216" i="1"/>
  <c r="N216" i="1"/>
  <c r="L216" i="1"/>
  <c r="H216" i="1"/>
  <c r="O198" i="1"/>
  <c r="N198" i="1"/>
  <c r="M198" i="1"/>
  <c r="L198" i="1"/>
  <c r="G198" i="1"/>
  <c r="H198" i="1"/>
  <c r="O197" i="1"/>
  <c r="N197" i="1"/>
  <c r="L197" i="1"/>
  <c r="H197" i="1"/>
  <c r="Y198" i="1" s="1"/>
  <c r="O196" i="1"/>
  <c r="N196" i="1"/>
  <c r="M196" i="1"/>
  <c r="L196" i="1"/>
  <c r="G196" i="1"/>
  <c r="H196" i="1"/>
  <c r="M195" i="1"/>
  <c r="O195" i="1"/>
  <c r="L195" i="1"/>
  <c r="H195" i="1"/>
  <c r="L176" i="1"/>
  <c r="L177" i="1"/>
  <c r="L178" i="1"/>
  <c r="L179" i="1"/>
  <c r="L180" i="1"/>
  <c r="H176" i="1"/>
  <c r="H177" i="1"/>
  <c r="H178" i="1"/>
  <c r="H179" i="1"/>
  <c r="H180" i="1"/>
  <c r="I176" i="1"/>
  <c r="M176" i="1" s="1"/>
  <c r="I177" i="1"/>
  <c r="M177" i="1" s="1"/>
  <c r="I178" i="1"/>
  <c r="M178" i="1" s="1"/>
  <c r="I179" i="1"/>
  <c r="M179" i="1" s="1"/>
  <c r="I175" i="1"/>
  <c r="M175" i="1" s="1"/>
  <c r="L175" i="1"/>
  <c r="H175" i="1"/>
  <c r="O174" i="1"/>
  <c r="N174" i="1"/>
  <c r="M174" i="1"/>
  <c r="L174" i="1"/>
  <c r="G174" i="1"/>
  <c r="H174" i="1"/>
  <c r="J180" i="1" s="1"/>
  <c r="N180" i="1" s="1"/>
  <c r="N173" i="1"/>
  <c r="L173" i="1"/>
  <c r="M173" i="1"/>
  <c r="H173" i="1"/>
  <c r="Y176" i="1" s="1"/>
  <c r="Y174" i="1"/>
  <c r="M172" i="1"/>
  <c r="N172" i="1"/>
  <c r="L172" i="1"/>
  <c r="H172" i="1"/>
  <c r="Y173" i="1" s="1"/>
  <c r="M171" i="1"/>
  <c r="O171" i="1"/>
  <c r="L171" i="1"/>
  <c r="N171" i="1"/>
  <c r="H171" i="1"/>
  <c r="O186" i="1"/>
  <c r="N186" i="1"/>
  <c r="L186" i="1"/>
  <c r="M186" i="1"/>
  <c r="H186" i="1"/>
  <c r="O185" i="1"/>
  <c r="N185" i="1"/>
  <c r="L185" i="1"/>
  <c r="M185" i="1"/>
  <c r="H185" i="1"/>
  <c r="O170" i="1"/>
  <c r="L170" i="1"/>
  <c r="M170" i="1"/>
  <c r="H170" i="1"/>
  <c r="M169" i="1"/>
  <c r="L169" i="1"/>
  <c r="O169" i="1"/>
  <c r="H169" i="1"/>
  <c r="O168" i="1"/>
  <c r="N168" i="1"/>
  <c r="L168" i="1"/>
  <c r="M168" i="1"/>
  <c r="H168" i="1"/>
  <c r="Y169" i="1"/>
  <c r="M188" i="1"/>
  <c r="O188" i="1"/>
  <c r="L188" i="1"/>
  <c r="N188" i="1"/>
  <c r="H188" i="1"/>
  <c r="O155" i="1"/>
  <c r="N155" i="1"/>
  <c r="M155" i="1"/>
  <c r="L155" i="1"/>
  <c r="G155" i="1"/>
  <c r="H155" i="1"/>
  <c r="O154" i="1"/>
  <c r="L154" i="1"/>
  <c r="N154" i="1"/>
  <c r="H154" i="1"/>
  <c r="Y155" i="1" s="1"/>
  <c r="O151" i="1"/>
  <c r="N151" i="1"/>
  <c r="L151" i="1"/>
  <c r="H151" i="1"/>
  <c r="Y154" i="1" s="1"/>
  <c r="Y152" i="1"/>
  <c r="J331" i="1"/>
  <c r="N331" i="1" s="1"/>
  <c r="Y326" i="1"/>
  <c r="Y319" i="1"/>
  <c r="Y327" i="1"/>
  <c r="Y320" i="1"/>
  <c r="Y328" i="1"/>
  <c r="Y321" i="1"/>
  <c r="Y329" i="1"/>
  <c r="Y322" i="1"/>
  <c r="Y330" i="1"/>
  <c r="Y323" i="1"/>
  <c r="Y318" i="1"/>
  <c r="Y324" i="1"/>
  <c r="Y325" i="1"/>
  <c r="Y214" i="1"/>
  <c r="Y212" i="1"/>
  <c r="N181" i="1"/>
  <c r="M181" i="1"/>
  <c r="Y352" i="1"/>
  <c r="Y206" i="1"/>
  <c r="Y201" i="1"/>
  <c r="Y207" i="1"/>
  <c r="Y209" i="1"/>
  <c r="Y202" i="1"/>
  <c r="Y210" i="1"/>
  <c r="Y203" i="1"/>
  <c r="Y211" i="1"/>
  <c r="Y204" i="1"/>
  <c r="Y205" i="1"/>
  <c r="Y200" i="1"/>
  <c r="I180" i="1"/>
  <c r="M180" i="1" s="1"/>
  <c r="Y348" i="1"/>
  <c r="Y346" i="1"/>
  <c r="Y336" i="1"/>
  <c r="Y335" i="1"/>
  <c r="X197" i="1"/>
  <c r="Y197" i="1"/>
  <c r="Y317" i="1"/>
  <c r="Y331" i="1"/>
  <c r="Y347" i="1"/>
  <c r="Y351" i="1"/>
  <c r="Y350" i="1"/>
  <c r="Y349" i="1"/>
  <c r="Y342" i="1"/>
  <c r="Y340" i="1"/>
  <c r="Y338" i="1"/>
  <c r="Y196" i="1"/>
  <c r="Y175" i="1"/>
  <c r="Y177" i="1"/>
  <c r="Y178" i="1"/>
  <c r="Y179" i="1"/>
  <c r="Y180" i="1"/>
  <c r="O153" i="1"/>
  <c r="N153" i="1"/>
  <c r="L153" i="1"/>
  <c r="H153" i="1"/>
  <c r="M152" i="1"/>
  <c r="L152" i="1"/>
  <c r="N152" i="1"/>
  <c r="H152" i="1"/>
  <c r="Y153" i="1" s="1"/>
  <c r="H156" i="1"/>
  <c r="Y157" i="1" s="1"/>
  <c r="M156" i="1"/>
  <c r="N156" i="1"/>
  <c r="O156" i="1"/>
  <c r="L156" i="1"/>
  <c r="H133" i="1"/>
  <c r="L133" i="1"/>
  <c r="M133" i="1"/>
  <c r="N133" i="1"/>
  <c r="O133" i="1"/>
  <c r="H134" i="1"/>
  <c r="L134" i="1"/>
  <c r="M134" i="1"/>
  <c r="N134" i="1"/>
  <c r="O134" i="1"/>
  <c r="H135" i="1"/>
  <c r="L135" i="1"/>
  <c r="M135" i="1"/>
  <c r="N135" i="1"/>
  <c r="O135" i="1"/>
  <c r="O113" i="1"/>
  <c r="N113" i="1"/>
  <c r="M113" i="1"/>
  <c r="L113" i="1"/>
  <c r="H113" i="1"/>
  <c r="Z148" i="1"/>
  <c r="AA104" i="1"/>
  <c r="AC104" i="1"/>
  <c r="AB104" i="1"/>
  <c r="Z104" i="1"/>
  <c r="O112" i="1"/>
  <c r="N112" i="1"/>
  <c r="M112" i="1"/>
  <c r="L112" i="1"/>
  <c r="H112" i="1"/>
  <c r="AE113" i="1" s="1"/>
  <c r="O114" i="1"/>
  <c r="N114" i="1"/>
  <c r="M114" i="1"/>
  <c r="L114" i="1"/>
  <c r="H114" i="1"/>
  <c r="O108" i="1"/>
  <c r="N108" i="1"/>
  <c r="M108" i="1"/>
  <c r="L108" i="1"/>
  <c r="H108" i="1"/>
  <c r="M110" i="1"/>
  <c r="M109" i="1"/>
  <c r="O111" i="1"/>
  <c r="N111" i="1"/>
  <c r="L111" i="1"/>
  <c r="H111" i="1"/>
  <c r="O110" i="1"/>
  <c r="N110" i="1"/>
  <c r="L110" i="1"/>
  <c r="H110" i="1"/>
  <c r="AB111" i="1" s="1"/>
  <c r="O109" i="1"/>
  <c r="L109" i="1"/>
  <c r="H109" i="1"/>
  <c r="H105" i="1"/>
  <c r="Y163" i="1"/>
  <c r="Z135" i="1"/>
  <c r="AB135" i="1"/>
  <c r="AA135" i="1"/>
  <c r="AC135" i="1"/>
  <c r="AC136" i="1"/>
  <c r="AE112" i="1"/>
  <c r="M99" i="1"/>
  <c r="O100" i="1"/>
  <c r="N100" i="1"/>
  <c r="M100" i="1"/>
  <c r="L100" i="1"/>
  <c r="G100" i="1"/>
  <c r="H100" i="1"/>
  <c r="O99" i="1"/>
  <c r="N99" i="1"/>
  <c r="L99" i="1"/>
  <c r="H99" i="1"/>
  <c r="Y100" i="1" s="1"/>
  <c r="O98" i="1"/>
  <c r="N98" i="1"/>
  <c r="M98" i="1"/>
  <c r="L98" i="1"/>
  <c r="G98" i="1"/>
  <c r="H98" i="1"/>
  <c r="H97" i="1"/>
  <c r="Y98" i="1" s="1"/>
  <c r="M97" i="1"/>
  <c r="L97" i="1"/>
  <c r="N97" i="1"/>
  <c r="O97" i="1"/>
  <c r="O86" i="1"/>
  <c r="N86" i="1"/>
  <c r="M86" i="1"/>
  <c r="L86" i="1"/>
  <c r="G86" i="1"/>
  <c r="H86" i="1" s="1"/>
  <c r="M85" i="1"/>
  <c r="O85" i="1"/>
  <c r="N85" i="1"/>
  <c r="L85" i="1"/>
  <c r="H85" i="1"/>
  <c r="O84" i="1"/>
  <c r="N84" i="1"/>
  <c r="M84" i="1"/>
  <c r="L84" i="1"/>
  <c r="G84" i="1"/>
  <c r="H84" i="1" s="1"/>
  <c r="Y86" i="1"/>
  <c r="Y99" i="1"/>
  <c r="M83" i="1"/>
  <c r="L83" i="1"/>
  <c r="O83" i="1"/>
  <c r="N83" i="1"/>
  <c r="H83" i="1"/>
  <c r="Y87" i="1" s="1"/>
  <c r="M81" i="1"/>
  <c r="M55" i="1"/>
  <c r="O55" i="1"/>
  <c r="N55" i="1"/>
  <c r="L55" i="1"/>
  <c r="H55" i="1"/>
  <c r="O124" i="1"/>
  <c r="N124" i="1"/>
  <c r="M124" i="1"/>
  <c r="L124" i="1"/>
  <c r="H124" i="1"/>
  <c r="M384" i="1"/>
  <c r="N384" i="1"/>
  <c r="O384" i="1"/>
  <c r="O382" i="1"/>
  <c r="L384" i="1"/>
  <c r="H384" i="1"/>
  <c r="M382" i="1"/>
  <c r="L382" i="1"/>
  <c r="Y384" i="1"/>
  <c r="H118" i="1"/>
  <c r="Y119" i="1" s="1"/>
  <c r="M118" i="1"/>
  <c r="N118" i="1"/>
  <c r="L118" i="1"/>
  <c r="L303" i="1"/>
  <c r="O303" i="1"/>
  <c r="N303" i="1"/>
  <c r="M303" i="1"/>
  <c r="H303" i="1"/>
  <c r="L302" i="1"/>
  <c r="O302" i="1"/>
  <c r="N302" i="1"/>
  <c r="H302" i="1"/>
  <c r="Y303" i="1" s="1"/>
  <c r="L299" i="1"/>
  <c r="N299" i="1"/>
  <c r="M299" i="1"/>
  <c r="H299" i="1"/>
  <c r="O296" i="1"/>
  <c r="M296" i="1"/>
  <c r="L296" i="1"/>
  <c r="H296" i="1"/>
  <c r="N293" i="1"/>
  <c r="O293" i="1"/>
  <c r="L293" i="1"/>
  <c r="H293" i="1"/>
  <c r="N291" i="1"/>
  <c r="O291" i="1"/>
  <c r="L291" i="1"/>
  <c r="H291" i="1"/>
  <c r="N284" i="1"/>
  <c r="O284" i="1"/>
  <c r="M284" i="1"/>
  <c r="L284" i="1"/>
  <c r="H284" i="1"/>
  <c r="Y285" i="1" s="1"/>
  <c r="M280" i="1"/>
  <c r="N280" i="1"/>
  <c r="L280" i="1"/>
  <c r="H280" i="1"/>
  <c r="N278" i="1"/>
  <c r="M278" i="1"/>
  <c r="L278" i="1"/>
  <c r="H278" i="1"/>
  <c r="O238" i="1"/>
  <c r="N238" i="1"/>
  <c r="M238" i="1"/>
  <c r="L238" i="1"/>
  <c r="G238" i="1"/>
  <c r="H238" i="1"/>
  <c r="H242" i="1"/>
  <c r="N237" i="1"/>
  <c r="O237" i="1"/>
  <c r="M237" i="1"/>
  <c r="L237" i="1"/>
  <c r="H237" i="1"/>
  <c r="Y238" i="1" s="1"/>
  <c r="Y239" i="1"/>
  <c r="O222" i="1"/>
  <c r="N222" i="1"/>
  <c r="M222" i="1"/>
  <c r="L222" i="1"/>
  <c r="H222" i="1"/>
  <c r="M159" i="1"/>
  <c r="O159" i="1"/>
  <c r="L159" i="1"/>
  <c r="H159" i="1"/>
  <c r="Y160" i="1"/>
  <c r="L120" i="1"/>
  <c r="O120" i="1"/>
  <c r="N120" i="1"/>
  <c r="M120" i="1"/>
  <c r="H120" i="1"/>
  <c r="L119" i="1"/>
  <c r="N119" i="1"/>
  <c r="M119" i="1"/>
  <c r="H119" i="1"/>
  <c r="H69" i="1"/>
  <c r="Y70" i="1" s="1"/>
  <c r="H70" i="1"/>
  <c r="H71" i="1"/>
  <c r="H72" i="1"/>
  <c r="H78" i="1"/>
  <c r="H79" i="1"/>
  <c r="Y80" i="1" s="1"/>
  <c r="H80" i="1"/>
  <c r="Y81" i="1"/>
  <c r="H81" i="1"/>
  <c r="H82" i="1"/>
  <c r="H96" i="1"/>
  <c r="Y97" i="1" s="1"/>
  <c r="H101" i="1"/>
  <c r="H102" i="1"/>
  <c r="H103" i="1"/>
  <c r="H104" i="1"/>
  <c r="H106" i="1"/>
  <c r="Z107" i="1" s="1"/>
  <c r="H107" i="1"/>
  <c r="Z138" i="1" s="1"/>
  <c r="H115" i="1"/>
  <c r="H116" i="1"/>
  <c r="H117" i="1"/>
  <c r="AB120" i="1" s="1"/>
  <c r="H121" i="1"/>
  <c r="H122" i="1"/>
  <c r="H125" i="1"/>
  <c r="H126" i="1"/>
  <c r="H127" i="1"/>
  <c r="AA127" i="1" s="1"/>
  <c r="H409" i="1"/>
  <c r="H407" i="1"/>
  <c r="H404" i="1"/>
  <c r="H93" i="1"/>
  <c r="H92" i="1"/>
  <c r="H91" i="1"/>
  <c r="H90" i="1"/>
  <c r="H94" i="1"/>
  <c r="H401" i="1"/>
  <c r="H400" i="1"/>
  <c r="H399" i="1"/>
  <c r="H398" i="1"/>
  <c r="H397" i="1"/>
  <c r="H394" i="1"/>
  <c r="H393" i="1"/>
  <c r="H390" i="1"/>
  <c r="H389" i="1"/>
  <c r="Y390" i="1" s="1"/>
  <c r="H388" i="1"/>
  <c r="Y389" i="1"/>
  <c r="H95" i="1"/>
  <c r="H381" i="1"/>
  <c r="H380" i="1"/>
  <c r="Z378" i="1" s="1"/>
  <c r="H379" i="1"/>
  <c r="H378" i="1"/>
  <c r="Z380" i="1"/>
  <c r="H376" i="1"/>
  <c r="Y377" i="1"/>
  <c r="H386" i="1"/>
  <c r="H385" i="1"/>
  <c r="H377" i="1"/>
  <c r="H305" i="1"/>
  <c r="Y306" i="1"/>
  <c r="H301" i="1"/>
  <c r="Y302" i="1" s="1"/>
  <c r="H300" i="1"/>
  <c r="H298" i="1"/>
  <c r="Y299" i="1" s="1"/>
  <c r="H297" i="1"/>
  <c r="H295" i="1"/>
  <c r="Y296" i="1"/>
  <c r="H294" i="1"/>
  <c r="H292" i="1"/>
  <c r="H289" i="1"/>
  <c r="Y290" i="1" s="1"/>
  <c r="H287" i="1"/>
  <c r="H285" i="1"/>
  <c r="H283" i="1"/>
  <c r="Y284" i="1"/>
  <c r="H282" i="1"/>
  <c r="H281" i="1"/>
  <c r="H279" i="1"/>
  <c r="H249" i="1"/>
  <c r="H248" i="1"/>
  <c r="H247" i="1"/>
  <c r="H246" i="1"/>
  <c r="H244" i="1"/>
  <c r="Z246" i="1"/>
  <c r="H312" i="1"/>
  <c r="Y313" i="1"/>
  <c r="H311" i="1"/>
  <c r="Y314" i="1" s="1"/>
  <c r="H309" i="1"/>
  <c r="Y310" i="1" s="1"/>
  <c r="H355" i="1"/>
  <c r="H354" i="1"/>
  <c r="H353" i="1"/>
  <c r="Y354" i="1" s="1"/>
  <c r="H241" i="1"/>
  <c r="H218" i="1"/>
  <c r="H190" i="1"/>
  <c r="H167" i="1"/>
  <c r="H187" i="1"/>
  <c r="H182" i="1"/>
  <c r="H164" i="1"/>
  <c r="H163" i="1"/>
  <c r="Y164" i="1" s="1"/>
  <c r="H161" i="1"/>
  <c r="H160" i="1"/>
  <c r="H158" i="1"/>
  <c r="Y159" i="1"/>
  <c r="H149" i="1"/>
  <c r="H148" i="1"/>
  <c r="H147" i="1"/>
  <c r="H146" i="1"/>
  <c r="H145" i="1"/>
  <c r="H144" i="1"/>
  <c r="H143" i="1"/>
  <c r="H142" i="1"/>
  <c r="H141" i="1"/>
  <c r="H140" i="1"/>
  <c r="H139" i="1"/>
  <c r="I142" i="1" s="1"/>
  <c r="M142" i="1" s="1"/>
  <c r="H138" i="1"/>
  <c r="H137" i="1"/>
  <c r="H136" i="1"/>
  <c r="H131" i="1"/>
  <c r="H68" i="1"/>
  <c r="H76" i="1"/>
  <c r="H75" i="1"/>
  <c r="Y76" i="1" s="1"/>
  <c r="H74" i="1"/>
  <c r="H73" i="1"/>
  <c r="H67" i="1"/>
  <c r="H66" i="1"/>
  <c r="H65" i="1"/>
  <c r="H64" i="1"/>
  <c r="H63" i="1"/>
  <c r="Y64" i="1"/>
  <c r="H62" i="1"/>
  <c r="Y67" i="1" s="1"/>
  <c r="H60" i="1"/>
  <c r="H59" i="1"/>
  <c r="H58" i="1"/>
  <c r="H57" i="1"/>
  <c r="H56" i="1"/>
  <c r="H54" i="1"/>
  <c r="H51" i="1"/>
  <c r="H50" i="1"/>
  <c r="H49" i="1"/>
  <c r="H46" i="1"/>
  <c r="H41" i="1"/>
  <c r="H39" i="1"/>
  <c r="H38" i="1"/>
  <c r="H37" i="1"/>
  <c r="H35" i="1"/>
  <c r="Y43" i="1" s="1"/>
  <c r="H30" i="1"/>
  <c r="H29" i="1"/>
  <c r="H26" i="1"/>
  <c r="H25" i="1"/>
  <c r="H24" i="1"/>
  <c r="K25" i="1" s="1"/>
  <c r="O25" i="1" s="1"/>
  <c r="H23" i="1"/>
  <c r="AE24" i="1"/>
  <c r="H21" i="1"/>
  <c r="H20" i="1"/>
  <c r="H19" i="1"/>
  <c r="H18" i="1"/>
  <c r="H17" i="1"/>
  <c r="H16" i="1"/>
  <c r="H15" i="1"/>
  <c r="H14" i="1"/>
  <c r="H13" i="1"/>
  <c r="Y14" i="1" s="1"/>
  <c r="H12" i="1"/>
  <c r="H11" i="1"/>
  <c r="Y13" i="1" s="1"/>
  <c r="H8" i="1"/>
  <c r="H6" i="1"/>
  <c r="H5" i="1"/>
  <c r="H4" i="1"/>
  <c r="H2" i="1"/>
  <c r="N117" i="1"/>
  <c r="O117" i="1"/>
  <c r="M117" i="1"/>
  <c r="L117" i="1"/>
  <c r="Y277" i="1"/>
  <c r="X314" i="1"/>
  <c r="Y291" i="1"/>
  <c r="Y278" i="1"/>
  <c r="Y184" i="1"/>
  <c r="Y128" i="1"/>
  <c r="AE124" i="1"/>
  <c r="AC147" i="1"/>
  <c r="AA147" i="1"/>
  <c r="AB147" i="1"/>
  <c r="Y151" i="1"/>
  <c r="AA129" i="1"/>
  <c r="AB129" i="1"/>
  <c r="AC129" i="1"/>
  <c r="AC122" i="1"/>
  <c r="AB122" i="1"/>
  <c r="AB119" i="1"/>
  <c r="AA122" i="1"/>
  <c r="AA120" i="1"/>
  <c r="AC120" i="1"/>
  <c r="AC121" i="1"/>
  <c r="AA119" i="1"/>
  <c r="AB121" i="1"/>
  <c r="AA121" i="1"/>
  <c r="Z129" i="1"/>
  <c r="AC110" i="1"/>
  <c r="AA117" i="1"/>
  <c r="AB110" i="1"/>
  <c r="AC117" i="1"/>
  <c r="AA110" i="1"/>
  <c r="AB117" i="1"/>
  <c r="AB107" i="1"/>
  <c r="AC107" i="1"/>
  <c r="Z127" i="1"/>
  <c r="Y357" i="1"/>
  <c r="Y186" i="1"/>
  <c r="Y170" i="1"/>
  <c r="AB127" i="1"/>
  <c r="Y126" i="1"/>
  <c r="Y220" i="1"/>
  <c r="Y219" i="1"/>
  <c r="Y161" i="1"/>
  <c r="Y187" i="1"/>
  <c r="Y123" i="1"/>
  <c r="Z110" i="1"/>
  <c r="Z133" i="1"/>
  <c r="Z156" i="1"/>
  <c r="Y135" i="1"/>
  <c r="Y134" i="1"/>
  <c r="Y133" i="1"/>
  <c r="Z117" i="1"/>
  <c r="Z106" i="1"/>
  <c r="AA107" i="1"/>
  <c r="Y105" i="1"/>
  <c r="Y107" i="1"/>
  <c r="Y106" i="1"/>
  <c r="AB106" i="1"/>
  <c r="AA106" i="1"/>
  <c r="AC106" i="1"/>
  <c r="Y111" i="1"/>
  <c r="Y110" i="1"/>
  <c r="Y109" i="1"/>
  <c r="Y79" i="1"/>
  <c r="Y55" i="1"/>
  <c r="Z121" i="1"/>
  <c r="K123" i="1"/>
  <c r="N123" i="1" s="1"/>
  <c r="J123" i="1"/>
  <c r="O123" i="1"/>
  <c r="I123" i="1"/>
  <c r="M123" i="1"/>
  <c r="Z147" i="1"/>
  <c r="Z119" i="1"/>
  <c r="Z122" i="1"/>
  <c r="Y118" i="1"/>
  <c r="Y116" i="1"/>
  <c r="Y121" i="1"/>
  <c r="Y122" i="1"/>
  <c r="Y104" i="1"/>
  <c r="Y300" i="1"/>
  <c r="Y292" i="1"/>
  <c r="Y293" i="1"/>
  <c r="Y297" i="1"/>
  <c r="Y280" i="1"/>
  <c r="Y279" i="1"/>
  <c r="Y222" i="1"/>
  <c r="Y148" i="1"/>
  <c r="Y120" i="1"/>
  <c r="M107" i="1"/>
  <c r="N107" i="1"/>
  <c r="N106" i="1"/>
  <c r="M106" i="1"/>
  <c r="N68" i="1"/>
  <c r="O68" i="1"/>
  <c r="M68" i="1"/>
  <c r="O407" i="1"/>
  <c r="N407" i="1"/>
  <c r="M407" i="1"/>
  <c r="O403" i="1"/>
  <c r="N403" i="1"/>
  <c r="M403" i="1"/>
  <c r="O93" i="1"/>
  <c r="N93" i="1"/>
  <c r="M93" i="1"/>
  <c r="O91" i="1"/>
  <c r="N91" i="1"/>
  <c r="M91" i="1"/>
  <c r="O400" i="1"/>
  <c r="N400" i="1"/>
  <c r="M400" i="1"/>
  <c r="O390" i="1"/>
  <c r="N390" i="1"/>
  <c r="M390" i="1"/>
  <c r="O381" i="1"/>
  <c r="N381" i="1"/>
  <c r="M381" i="1"/>
  <c r="O379" i="1"/>
  <c r="N379" i="1"/>
  <c r="M379" i="1"/>
  <c r="O288" i="1"/>
  <c r="N288" i="1"/>
  <c r="M288" i="1"/>
  <c r="O247" i="1"/>
  <c r="N247" i="1"/>
  <c r="M247" i="1"/>
  <c r="O245" i="1"/>
  <c r="N245" i="1"/>
  <c r="M245" i="1"/>
  <c r="O313" i="1"/>
  <c r="N313" i="1"/>
  <c r="M313" i="1"/>
  <c r="O310" i="1"/>
  <c r="N310" i="1"/>
  <c r="M310" i="1"/>
  <c r="O165" i="1"/>
  <c r="N165" i="1"/>
  <c r="M165" i="1"/>
  <c r="O162" i="1"/>
  <c r="N162" i="1"/>
  <c r="M162" i="1"/>
  <c r="O148" i="1"/>
  <c r="N148" i="1"/>
  <c r="M148" i="1"/>
  <c r="O147" i="1"/>
  <c r="N147" i="1"/>
  <c r="M147" i="1"/>
  <c r="O146" i="1"/>
  <c r="N146" i="1"/>
  <c r="M146" i="1"/>
  <c r="O145" i="1"/>
  <c r="N145" i="1"/>
  <c r="M145" i="1"/>
  <c r="O144" i="1"/>
  <c r="N144" i="1"/>
  <c r="M144" i="1"/>
  <c r="O143" i="1"/>
  <c r="N143" i="1"/>
  <c r="M143" i="1"/>
  <c r="O140" i="1"/>
  <c r="N140" i="1"/>
  <c r="M140" i="1"/>
  <c r="O139" i="1"/>
  <c r="N139" i="1"/>
  <c r="M139" i="1"/>
  <c r="O138" i="1"/>
  <c r="N138" i="1"/>
  <c r="M138" i="1"/>
  <c r="O136" i="1"/>
  <c r="N136" i="1"/>
  <c r="M136" i="1"/>
  <c r="O132" i="1"/>
  <c r="N132" i="1"/>
  <c r="M132" i="1"/>
  <c r="O70" i="1"/>
  <c r="N70" i="1"/>
  <c r="M70" i="1"/>
  <c r="O77" i="1"/>
  <c r="N77" i="1"/>
  <c r="M77" i="1"/>
  <c r="O74" i="1"/>
  <c r="N74" i="1"/>
  <c r="M74" i="1"/>
  <c r="O66" i="1"/>
  <c r="N66" i="1"/>
  <c r="M66" i="1"/>
  <c r="O65" i="1"/>
  <c r="N65" i="1"/>
  <c r="O64" i="1"/>
  <c r="N64" i="1"/>
  <c r="M64" i="1"/>
  <c r="O61" i="1"/>
  <c r="N61" i="1"/>
  <c r="M61" i="1"/>
  <c r="O60" i="1"/>
  <c r="M60" i="1"/>
  <c r="O58" i="1"/>
  <c r="N58" i="1"/>
  <c r="M58" i="1"/>
  <c r="O57" i="1"/>
  <c r="N57" i="1"/>
  <c r="M57" i="1"/>
  <c r="O51" i="1"/>
  <c r="N51" i="1"/>
  <c r="M51" i="1"/>
  <c r="O46" i="1"/>
  <c r="N46" i="1"/>
  <c r="M46" i="1"/>
  <c r="O41" i="1"/>
  <c r="N41" i="1"/>
  <c r="M41" i="1"/>
  <c r="N26" i="1"/>
  <c r="M26" i="1"/>
  <c r="O21" i="1"/>
  <c r="N21" i="1"/>
  <c r="M21" i="1"/>
  <c r="O16" i="1"/>
  <c r="N16" i="1"/>
  <c r="M16" i="1"/>
  <c r="O15" i="1"/>
  <c r="N15" i="1"/>
  <c r="M15" i="1"/>
  <c r="O14" i="1"/>
  <c r="N14" i="1"/>
  <c r="M14" i="1"/>
  <c r="N13" i="1"/>
  <c r="M13" i="1"/>
  <c r="O12" i="1"/>
  <c r="N12" i="1"/>
  <c r="M12" i="1"/>
  <c r="L407" i="1"/>
  <c r="L405" i="1"/>
  <c r="L404" i="1"/>
  <c r="L403" i="1"/>
  <c r="L93" i="1"/>
  <c r="L92" i="1"/>
  <c r="L91" i="1"/>
  <c r="L90" i="1"/>
  <c r="L94" i="1"/>
  <c r="L401" i="1"/>
  <c r="L400" i="1"/>
  <c r="L399" i="1"/>
  <c r="L398" i="1"/>
  <c r="L397" i="1"/>
  <c r="L394" i="1"/>
  <c r="L393" i="1"/>
  <c r="L390" i="1"/>
  <c r="L389" i="1"/>
  <c r="L388" i="1"/>
  <c r="L95" i="1"/>
  <c r="L381" i="1"/>
  <c r="L380" i="1"/>
  <c r="L379" i="1"/>
  <c r="L378" i="1"/>
  <c r="L376" i="1"/>
  <c r="L386" i="1"/>
  <c r="L385" i="1"/>
  <c r="L377" i="1"/>
  <c r="L305" i="1"/>
  <c r="L301" i="1"/>
  <c r="L300" i="1"/>
  <c r="L298" i="1"/>
  <c r="L297" i="1"/>
  <c r="L295" i="1"/>
  <c r="L294" i="1"/>
  <c r="L292" i="1"/>
  <c r="L289" i="1"/>
  <c r="L288" i="1"/>
  <c r="L287" i="1"/>
  <c r="L285" i="1"/>
  <c r="L283" i="1"/>
  <c r="L282" i="1"/>
  <c r="L281" i="1"/>
  <c r="L279" i="1"/>
  <c r="L276" i="1"/>
  <c r="L249" i="1"/>
  <c r="L248" i="1"/>
  <c r="L247" i="1"/>
  <c r="L246" i="1"/>
  <c r="L245" i="1"/>
  <c r="L244" i="1"/>
  <c r="L313" i="1"/>
  <c r="L312" i="1"/>
  <c r="L311" i="1"/>
  <c r="L310" i="1"/>
  <c r="L309" i="1"/>
  <c r="L355" i="1"/>
  <c r="L354" i="1"/>
  <c r="L353" i="1"/>
  <c r="L241" i="1"/>
  <c r="L218" i="1"/>
  <c r="L190" i="1"/>
  <c r="L167" i="1"/>
  <c r="L187" i="1"/>
  <c r="L182" i="1"/>
  <c r="L165" i="1"/>
  <c r="L164" i="1"/>
  <c r="L163" i="1"/>
  <c r="L162" i="1"/>
  <c r="L161" i="1"/>
  <c r="L160" i="1"/>
  <c r="L158" i="1"/>
  <c r="L149" i="1"/>
  <c r="L148" i="1"/>
  <c r="L147" i="1"/>
  <c r="L146" i="1"/>
  <c r="L145" i="1"/>
  <c r="L144" i="1"/>
  <c r="L143" i="1"/>
  <c r="L142" i="1"/>
  <c r="L140" i="1"/>
  <c r="L139" i="1"/>
  <c r="L138" i="1"/>
  <c r="L137" i="1"/>
  <c r="L136" i="1"/>
  <c r="L132" i="1"/>
  <c r="L131" i="1"/>
  <c r="L127" i="1"/>
  <c r="L121" i="1"/>
  <c r="L115" i="1"/>
  <c r="L107" i="1"/>
  <c r="L106" i="1"/>
  <c r="L104" i="1"/>
  <c r="L96" i="1"/>
  <c r="L82" i="1"/>
  <c r="L79" i="1"/>
  <c r="L72" i="1"/>
  <c r="L71" i="1"/>
  <c r="L70" i="1"/>
  <c r="L69" i="1"/>
  <c r="L68" i="1"/>
  <c r="L77" i="1"/>
  <c r="L76" i="1"/>
  <c r="L75" i="1"/>
  <c r="L74" i="1"/>
  <c r="L73" i="1"/>
  <c r="L67" i="1"/>
  <c r="L66" i="1"/>
  <c r="L65" i="1"/>
  <c r="L64" i="1"/>
  <c r="L63" i="1"/>
  <c r="L62" i="1"/>
  <c r="L61" i="1"/>
  <c r="L60" i="1"/>
  <c r="L59" i="1"/>
  <c r="L58" i="1"/>
  <c r="L57" i="1"/>
  <c r="L56" i="1"/>
  <c r="L54" i="1"/>
  <c r="L51" i="1"/>
  <c r="L50" i="1"/>
  <c r="L49" i="1"/>
  <c r="L48" i="1"/>
  <c r="L46" i="1"/>
  <c r="L45" i="1"/>
  <c r="L41" i="1"/>
  <c r="L40" i="1"/>
  <c r="L39" i="1"/>
  <c r="L38" i="1"/>
  <c r="L37" i="1"/>
  <c r="L36" i="1"/>
  <c r="L35" i="1"/>
  <c r="L31" i="1"/>
  <c r="L30" i="1"/>
  <c r="L29" i="1"/>
  <c r="L28" i="1"/>
  <c r="L26" i="1"/>
  <c r="L25" i="1"/>
  <c r="L24" i="1"/>
  <c r="L23" i="1"/>
  <c r="L21" i="1"/>
  <c r="L20" i="1"/>
  <c r="L19" i="1"/>
  <c r="L18" i="1"/>
  <c r="L17" i="1"/>
  <c r="L16" i="1"/>
  <c r="L15" i="1"/>
  <c r="L14" i="1"/>
  <c r="L13" i="1"/>
  <c r="L12" i="1"/>
  <c r="L11" i="1"/>
  <c r="G77" i="1"/>
  <c r="H77" i="1"/>
  <c r="M76" i="1"/>
  <c r="N76" i="1"/>
  <c r="O76" i="1"/>
  <c r="N75" i="1"/>
  <c r="O75" i="1"/>
  <c r="M75" i="1"/>
  <c r="Y77" i="1"/>
  <c r="N50" i="1"/>
  <c r="M50" i="1"/>
  <c r="M49" i="1"/>
  <c r="O49" i="1"/>
  <c r="N49" i="1"/>
  <c r="Y50" i="1"/>
  <c r="N48" i="1"/>
  <c r="O48" i="1"/>
  <c r="M48" i="1"/>
  <c r="G162" i="1"/>
  <c r="H162" i="1" s="1"/>
  <c r="N380" i="1"/>
  <c r="O380" i="1"/>
  <c r="N378" i="1"/>
  <c r="M378" i="1"/>
  <c r="N377" i="1"/>
  <c r="O377" i="1"/>
  <c r="J409" i="1"/>
  <c r="K409" i="1"/>
  <c r="O409" i="1" s="1"/>
  <c r="I409" i="1"/>
  <c r="N385" i="1"/>
  <c r="O385" i="1"/>
  <c r="M386" i="1"/>
  <c r="N386" i="1"/>
  <c r="O386" i="1"/>
  <c r="M376" i="1"/>
  <c r="N376" i="1"/>
  <c r="N92" i="1"/>
  <c r="O92" i="1"/>
  <c r="Y93" i="1"/>
  <c r="N90" i="1"/>
  <c r="O90" i="1"/>
  <c r="M90" i="1"/>
  <c r="N94" i="1"/>
  <c r="O94" i="1"/>
  <c r="N401" i="1"/>
  <c r="O401" i="1"/>
  <c r="M401" i="1"/>
  <c r="Y400" i="1"/>
  <c r="N398" i="1"/>
  <c r="O398" i="1"/>
  <c r="N397" i="1"/>
  <c r="O397" i="1"/>
  <c r="N394" i="1"/>
  <c r="M394" i="1"/>
  <c r="M393" i="1"/>
  <c r="N393" i="1"/>
  <c r="O393" i="1"/>
  <c r="M389" i="1"/>
  <c r="O389" i="1"/>
  <c r="O388" i="1"/>
  <c r="M388" i="1"/>
  <c r="M95" i="1"/>
  <c r="N95" i="1"/>
  <c r="O95" i="1"/>
  <c r="M377" i="1"/>
  <c r="M305" i="1"/>
  <c r="O305" i="1"/>
  <c r="N301" i="1"/>
  <c r="O301" i="1"/>
  <c r="M301" i="1"/>
  <c r="M300" i="1"/>
  <c r="N300" i="1"/>
  <c r="N298" i="1"/>
  <c r="O298" i="1"/>
  <c r="M298" i="1"/>
  <c r="M297" i="1"/>
  <c r="N297" i="1"/>
  <c r="O297" i="1"/>
  <c r="N295" i="1"/>
  <c r="O295" i="1"/>
  <c r="M295" i="1"/>
  <c r="N294" i="1"/>
  <c r="O294" i="1"/>
  <c r="M294" i="1"/>
  <c r="N292" i="1"/>
  <c r="M292" i="1"/>
  <c r="G288" i="1"/>
  <c r="H288" i="1" s="1"/>
  <c r="N289" i="1"/>
  <c r="O289" i="1"/>
  <c r="M289" i="1"/>
  <c r="N287" i="1"/>
  <c r="M287" i="1"/>
  <c r="O285" i="1"/>
  <c r="M285" i="1"/>
  <c r="N282" i="1"/>
  <c r="O282" i="1"/>
  <c r="N283" i="1"/>
  <c r="O283" i="1"/>
  <c r="N281" i="1"/>
  <c r="O281" i="1"/>
  <c r="M281" i="1"/>
  <c r="M279" i="1"/>
  <c r="N279" i="1"/>
  <c r="O279" i="1"/>
  <c r="N276" i="1"/>
  <c r="M276" i="1"/>
  <c r="G245" i="1"/>
  <c r="H245" i="1" s="1"/>
  <c r="M249" i="1"/>
  <c r="N249" i="1"/>
  <c r="O249" i="1"/>
  <c r="O248" i="1"/>
  <c r="M248" i="1"/>
  <c r="N246" i="1"/>
  <c r="O246" i="1"/>
  <c r="M246" i="1"/>
  <c r="M244" i="1"/>
  <c r="N244" i="1"/>
  <c r="O244" i="1"/>
  <c r="M312" i="1"/>
  <c r="N312" i="1"/>
  <c r="O312" i="1"/>
  <c r="N311" i="1"/>
  <c r="O311" i="1"/>
  <c r="N309" i="1"/>
  <c r="O309" i="1"/>
  <c r="M309" i="1"/>
  <c r="N355" i="1"/>
  <c r="O355" i="1"/>
  <c r="M354" i="1"/>
  <c r="N354" i="1"/>
  <c r="N353" i="1"/>
  <c r="O353" i="1"/>
  <c r="M241" i="1"/>
  <c r="N241" i="1"/>
  <c r="O241" i="1"/>
  <c r="N190" i="1"/>
  <c r="O190" i="1"/>
  <c r="M218" i="1"/>
  <c r="N218" i="1"/>
  <c r="O218" i="1"/>
  <c r="M167" i="1"/>
  <c r="N167" i="1"/>
  <c r="O167" i="1"/>
  <c r="O187" i="1"/>
  <c r="M187" i="1"/>
  <c r="O182" i="1"/>
  <c r="M182" i="1"/>
  <c r="N164" i="1"/>
  <c r="O164" i="1"/>
  <c r="M161" i="1"/>
  <c r="N161" i="1"/>
  <c r="M163" i="1"/>
  <c r="N163" i="1"/>
  <c r="O163" i="1"/>
  <c r="M158" i="1"/>
  <c r="O158" i="1"/>
  <c r="M160" i="1"/>
  <c r="N160" i="1"/>
  <c r="O160" i="1"/>
  <c r="N131" i="1"/>
  <c r="O131" i="1"/>
  <c r="M131" i="1"/>
  <c r="M127" i="1"/>
  <c r="N127" i="1"/>
  <c r="O127" i="1"/>
  <c r="N126" i="1"/>
  <c r="O126" i="1"/>
  <c r="M126" i="1"/>
  <c r="M121" i="1"/>
  <c r="N121" i="1"/>
  <c r="O121" i="1"/>
  <c r="M122" i="1"/>
  <c r="N122" i="1"/>
  <c r="O122" i="1"/>
  <c r="M104" i="1"/>
  <c r="N104" i="1"/>
  <c r="O104" i="1"/>
  <c r="L101" i="1"/>
  <c r="M101" i="1"/>
  <c r="O101" i="1"/>
  <c r="N101" i="1"/>
  <c r="N96" i="1"/>
  <c r="O96" i="1"/>
  <c r="M72" i="1"/>
  <c r="N72" i="1"/>
  <c r="O72" i="1"/>
  <c r="O79" i="1"/>
  <c r="M79" i="1"/>
  <c r="N71" i="1"/>
  <c r="M71" i="1"/>
  <c r="N69" i="1"/>
  <c r="O69" i="1"/>
  <c r="M73" i="1"/>
  <c r="N73" i="1"/>
  <c r="O73" i="1"/>
  <c r="O67" i="1"/>
  <c r="M67" i="1"/>
  <c r="M63" i="1"/>
  <c r="N63" i="1"/>
  <c r="N62" i="1"/>
  <c r="O62" i="1"/>
  <c r="M62" i="1"/>
  <c r="N59" i="1"/>
  <c r="M59" i="1"/>
  <c r="N56" i="1"/>
  <c r="O56" i="1"/>
  <c r="O54" i="1"/>
  <c r="M54" i="1"/>
  <c r="N45" i="1"/>
  <c r="M45" i="1"/>
  <c r="N39" i="1"/>
  <c r="O39" i="1"/>
  <c r="M39" i="1"/>
  <c r="N38" i="1"/>
  <c r="O38" i="1"/>
  <c r="M38" i="1"/>
  <c r="O37" i="1"/>
  <c r="M37" i="1"/>
  <c r="N36" i="1"/>
  <c r="O36" i="1"/>
  <c r="M36" i="1"/>
  <c r="N35" i="1"/>
  <c r="M35" i="1"/>
  <c r="N404" i="1"/>
  <c r="O404" i="1"/>
  <c r="M404" i="1"/>
  <c r="J31" i="1"/>
  <c r="N31" i="1"/>
  <c r="K31" i="1"/>
  <c r="O31" i="1" s="1"/>
  <c r="I31" i="1"/>
  <c r="M31" i="1" s="1"/>
  <c r="N30" i="1"/>
  <c r="M30" i="1"/>
  <c r="N29" i="1"/>
  <c r="O29" i="1"/>
  <c r="M29" i="1"/>
  <c r="N28" i="1"/>
  <c r="M28" i="1"/>
  <c r="N23" i="1"/>
  <c r="O23" i="1"/>
  <c r="M23" i="1"/>
  <c r="J22" i="1"/>
  <c r="K22" i="1"/>
  <c r="I22" i="1"/>
  <c r="N20" i="1"/>
  <c r="M20" i="1"/>
  <c r="N19" i="1"/>
  <c r="O19" i="1"/>
  <c r="M19" i="1"/>
  <c r="N18" i="1"/>
  <c r="O18" i="1"/>
  <c r="N17" i="1"/>
  <c r="O17" i="1"/>
  <c r="M17" i="1"/>
  <c r="N11" i="1"/>
  <c r="O11" i="1"/>
  <c r="M11" i="1"/>
  <c r="N137" i="1"/>
  <c r="O137" i="1"/>
  <c r="M137" i="1"/>
  <c r="N116" i="1"/>
  <c r="M116" i="1"/>
  <c r="M105" i="1"/>
  <c r="N105" i="1"/>
  <c r="O105" i="1"/>
  <c r="L103" i="1"/>
  <c r="M103" i="1"/>
  <c r="O103" i="1"/>
  <c r="N103" i="1"/>
  <c r="L105" i="1"/>
  <c r="M115" i="1"/>
  <c r="O115" i="1"/>
  <c r="N115" i="1"/>
  <c r="L116" i="1"/>
  <c r="Y74" i="1"/>
  <c r="H52" i="1"/>
  <c r="Y288" i="1"/>
  <c r="H53" i="1"/>
  <c r="H32" i="1"/>
  <c r="G31" i="1"/>
  <c r="H31" i="1" s="1"/>
  <c r="H28" i="1"/>
  <c r="N130" i="1"/>
  <c r="O130" i="1"/>
  <c r="M130" i="1"/>
  <c r="H150" i="1"/>
  <c r="H130" i="1"/>
  <c r="Y31" i="1"/>
  <c r="Y30" i="1"/>
  <c r="H405" i="1"/>
  <c r="H333" i="1"/>
  <c r="L333" i="1"/>
  <c r="M333" i="1"/>
  <c r="O333" i="1"/>
  <c r="N333" i="1"/>
  <c r="H403" i="1"/>
  <c r="H411" i="1"/>
  <c r="N47" i="1"/>
  <c r="O47" i="1"/>
  <c r="M47" i="1"/>
  <c r="L47" i="1"/>
  <c r="H47" i="1"/>
  <c r="Q25" i="1"/>
  <c r="R25" i="1"/>
  <c r="H9" i="1"/>
  <c r="Y386" i="1"/>
  <c r="H286" i="1"/>
  <c r="N275" i="1"/>
  <c r="O275" i="1"/>
  <c r="M275" i="1"/>
  <c r="H275" i="1"/>
  <c r="N166" i="1"/>
  <c r="O166" i="1"/>
  <c r="M166" i="1"/>
  <c r="H192" i="1"/>
  <c r="H166" i="1"/>
  <c r="M7" i="1"/>
  <c r="O7" i="1"/>
  <c r="N7" i="1"/>
  <c r="H7" i="1"/>
  <c r="N34" i="1"/>
  <c r="O34" i="1"/>
  <c r="M34" i="1"/>
  <c r="M8" i="1"/>
  <c r="O8" i="1"/>
  <c r="N8" i="1"/>
  <c r="H42" i="1"/>
  <c r="H34" i="1"/>
  <c r="N406" i="1"/>
  <c r="O406" i="1"/>
  <c r="M406" i="1"/>
  <c r="N396" i="1"/>
  <c r="N392" i="1"/>
  <c r="N357" i="1"/>
  <c r="N243" i="1"/>
  <c r="N308" i="1"/>
  <c r="N194" i="1"/>
  <c r="N43" i="1"/>
  <c r="O396" i="1"/>
  <c r="O392" i="1"/>
  <c r="O357" i="1"/>
  <c r="O243" i="1"/>
  <c r="O308" i="1"/>
  <c r="O194" i="1"/>
  <c r="O44" i="1"/>
  <c r="O43" i="1"/>
  <c r="M396" i="1"/>
  <c r="M392" i="1"/>
  <c r="M357" i="1"/>
  <c r="M243" i="1"/>
  <c r="M308" i="1"/>
  <c r="M194" i="1"/>
  <c r="M44" i="1"/>
  <c r="M43" i="1"/>
  <c r="M402" i="1"/>
  <c r="M395" i="1"/>
  <c r="M356" i="1"/>
  <c r="M391" i="1"/>
  <c r="M307" i="1"/>
  <c r="M332" i="1"/>
  <c r="M221" i="1"/>
  <c r="M193" i="1"/>
  <c r="M125" i="1"/>
  <c r="M33" i="1"/>
  <c r="M40" i="1"/>
  <c r="M27" i="1"/>
  <c r="M10" i="1"/>
  <c r="M6" i="1"/>
  <c r="M5" i="1"/>
  <c r="M4" i="1"/>
  <c r="M3" i="1"/>
  <c r="M2" i="1"/>
  <c r="N3" i="1"/>
  <c r="N4" i="1"/>
  <c r="N5" i="1"/>
  <c r="N6" i="1"/>
  <c r="N10" i="1"/>
  <c r="N27" i="1"/>
  <c r="N40" i="1"/>
  <c r="N33" i="1"/>
  <c r="N125" i="1"/>
  <c r="N193" i="1"/>
  <c r="N221" i="1"/>
  <c r="N332" i="1"/>
  <c r="N307" i="1"/>
  <c r="N391" i="1"/>
  <c r="N356" i="1"/>
  <c r="N395" i="1"/>
  <c r="N402" i="1"/>
  <c r="N2" i="1"/>
  <c r="O27" i="1"/>
  <c r="O40" i="1"/>
  <c r="O33" i="1"/>
  <c r="O125" i="1"/>
  <c r="O193" i="1"/>
  <c r="O221" i="1"/>
  <c r="O332" i="1"/>
  <c r="O307" i="1"/>
  <c r="O391" i="1"/>
  <c r="O356" i="1"/>
  <c r="O395" i="1"/>
  <c r="O402" i="1"/>
  <c r="O2" i="1"/>
  <c r="O3" i="1"/>
  <c r="O4" i="1"/>
  <c r="O5" i="1"/>
  <c r="O6" i="1"/>
  <c r="O10" i="1"/>
  <c r="H27" i="1"/>
  <c r="Y380" i="1"/>
  <c r="Y378" i="1"/>
  <c r="Y61" i="1"/>
  <c r="J25" i="1"/>
  <c r="N25" i="1" s="1"/>
  <c r="I25" i="1"/>
  <c r="M25" i="1"/>
  <c r="H22" i="1"/>
  <c r="H310" i="1"/>
  <c r="G313" i="1"/>
  <c r="H313" i="1"/>
  <c r="L33" i="1"/>
  <c r="L43" i="1"/>
  <c r="L44" i="1"/>
  <c r="L193" i="1"/>
  <c r="L194" i="1"/>
  <c r="L221" i="1"/>
  <c r="L308" i="1"/>
  <c r="L332" i="1"/>
  <c r="L243" i="1"/>
  <c r="L307" i="1"/>
  <c r="L357" i="1"/>
  <c r="L391" i="1"/>
  <c r="L356" i="1"/>
  <c r="L392" i="1"/>
  <c r="L395" i="1"/>
  <c r="L396" i="1"/>
  <c r="L402" i="1"/>
  <c r="L406" i="1"/>
  <c r="L409" i="1"/>
  <c r="L412" i="1"/>
  <c r="X29" i="1"/>
  <c r="H356" i="1"/>
  <c r="G132" i="1"/>
  <c r="H132" i="1" s="1"/>
  <c r="AE137" i="1"/>
  <c r="AE141" i="1"/>
  <c r="X20" i="1"/>
  <c r="X19" i="1"/>
  <c r="X18" i="1"/>
  <c r="Y60" i="1"/>
  <c r="H40" i="1"/>
  <c r="N409" i="1"/>
  <c r="N22" i="1"/>
  <c r="O22" i="1"/>
  <c r="M22" i="1"/>
  <c r="M409" i="1"/>
  <c r="M410" i="1"/>
  <c r="O410" i="1"/>
  <c r="N410" i="1"/>
  <c r="G61" i="1"/>
  <c r="H61" i="1" s="1"/>
  <c r="G165" i="1"/>
  <c r="H165" i="1"/>
  <c r="H3" i="1"/>
  <c r="H43" i="1"/>
  <c r="H33" i="1"/>
  <c r="H193" i="1"/>
  <c r="H221" i="1"/>
  <c r="H332" i="1"/>
  <c r="H307" i="1"/>
  <c r="H391" i="1"/>
  <c r="H395" i="1"/>
  <c r="H402" i="1"/>
  <c r="H410" i="1"/>
  <c r="H412" i="1"/>
  <c r="Y21" i="1"/>
  <c r="H194" i="1"/>
  <c r="H243" i="1"/>
  <c r="H357" i="1"/>
  <c r="Y379" i="1"/>
  <c r="H396" i="1"/>
  <c r="H10" i="1"/>
  <c r="Y283" i="1"/>
  <c r="Y58" i="1"/>
  <c r="Y57" i="1"/>
  <c r="Y401" i="1"/>
  <c r="Y91" i="1"/>
  <c r="Y247" i="1"/>
  <c r="Y312" i="1"/>
  <c r="Y281" i="1"/>
  <c r="H44" i="1"/>
  <c r="H36" i="1"/>
  <c r="H406" i="1"/>
  <c r="H308" i="1"/>
  <c r="Y52" i="1"/>
  <c r="H392" i="1"/>
  <c r="Y162" i="1"/>
  <c r="Y127" i="1"/>
  <c r="Y75" i="1"/>
  <c r="Y47" i="1"/>
  <c r="Y398" i="1"/>
  <c r="Y138" i="1"/>
  <c r="Y147" i="1"/>
  <c r="Y103" i="1"/>
  <c r="Y166" i="1"/>
  <c r="Y73" i="1"/>
  <c r="K142" i="1"/>
  <c r="O142" i="1" s="1"/>
  <c r="Y406" i="1"/>
  <c r="Y194" i="1"/>
  <c r="Y308" i="1"/>
  <c r="Y333" i="1"/>
  <c r="Y396" i="1"/>
  <c r="Y392" i="1"/>
  <c r="Y243" i="1"/>
  <c r="Y51" i="1"/>
  <c r="Y140" i="1"/>
  <c r="Y139" i="1"/>
  <c r="Y130" i="1"/>
  <c r="Y46" i="1"/>
  <c r="Y82" i="1"/>
  <c r="K82" i="1"/>
  <c r="O82" i="1"/>
  <c r="J82" i="1"/>
  <c r="N82" i="1"/>
  <c r="I82" i="1"/>
  <c r="M82" i="1" s="1"/>
  <c r="Z143" i="1"/>
  <c r="Z139" i="1"/>
  <c r="Z149" i="1"/>
  <c r="Z146" i="1"/>
  <c r="Z145" i="1"/>
  <c r="Z144" i="1"/>
  <c r="Y12" i="1"/>
  <c r="Y143" i="1"/>
  <c r="Y146" i="1"/>
  <c r="Y145" i="1"/>
  <c r="Y149" i="1"/>
  <c r="Y144" i="1"/>
  <c r="Y132" i="1"/>
  <c r="Y131" i="1"/>
  <c r="Y136" i="1"/>
  <c r="K215" i="1" l="1"/>
  <c r="O215" i="1" s="1"/>
  <c r="J215" i="1"/>
  <c r="N215" i="1" s="1"/>
  <c r="I215" i="1"/>
  <c r="M215" i="1" s="1"/>
  <c r="K149" i="1"/>
  <c r="O149" i="1" s="1"/>
  <c r="J149" i="1"/>
  <c r="N149" i="1" s="1"/>
  <c r="I149" i="1"/>
  <c r="M149" i="1" s="1"/>
  <c r="I236" i="1"/>
  <c r="M236" i="1" s="1"/>
  <c r="K236" i="1"/>
  <c r="O236" i="1" s="1"/>
  <c r="J236" i="1"/>
  <c r="N236" i="1" s="1"/>
  <c r="I274" i="1"/>
  <c r="M274" i="1" s="1"/>
  <c r="K274" i="1"/>
  <c r="O274" i="1" s="1"/>
  <c r="J274" i="1"/>
  <c r="N274" i="1" s="1"/>
  <c r="Y165" i="1"/>
  <c r="Y381" i="1"/>
  <c r="Y311" i="1"/>
  <c r="K180" i="1"/>
  <c r="O180" i="1" s="1"/>
  <c r="X225" i="1"/>
  <c r="Z255" i="1"/>
  <c r="Y316" i="1"/>
  <c r="AC111" i="1"/>
  <c r="Y345" i="1"/>
  <c r="Y252" i="1"/>
  <c r="Y142" i="1"/>
  <c r="Z140" i="1"/>
  <c r="P25" i="1"/>
  <c r="Z120" i="1"/>
  <c r="X13" i="1"/>
  <c r="AE108" i="1"/>
  <c r="Z134" i="1"/>
  <c r="AA111" i="1"/>
  <c r="AC119" i="1"/>
  <c r="Z163" i="1"/>
  <c r="Z131" i="1"/>
  <c r="Y85" i="1"/>
  <c r="AA136" i="1"/>
  <c r="Y158" i="1"/>
  <c r="Y215" i="1"/>
  <c r="Y208" i="1"/>
  <c r="X257" i="1"/>
  <c r="J352" i="1"/>
  <c r="N352" i="1" s="1"/>
  <c r="Y66" i="1"/>
  <c r="Y257" i="1"/>
  <c r="Y41" i="1"/>
  <c r="Y245" i="1"/>
  <c r="Y84" i="1"/>
  <c r="AB136" i="1"/>
  <c r="Y15" i="1"/>
  <c r="Y63" i="1"/>
  <c r="Z111" i="1"/>
  <c r="AC127" i="1"/>
  <c r="Y65" i="1"/>
  <c r="Z136" i="1"/>
  <c r="I331" i="1"/>
  <c r="M331" i="1" s="1"/>
  <c r="J142" i="1"/>
  <c r="N142" i="1" s="1"/>
  <c r="Y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tc={B85D51DD-F8AB-40E3-802D-512435382236}</author>
    <author>tc={A661EE39-01C2-4323-AFBF-555300D6935C}</author>
    <author>tc={A66164D3-E949-4E3A-95F8-E2DD8A0171EF}</author>
    <author>tc={9E307217-7E53-4656-B2C3-A854EE4DCF61}</author>
  </authors>
  <commentList>
    <comment ref="K31" authorId="0" shapeId="0" xr:uid="{B85D51DD-F8AB-40E3-802D-512435382236}">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 don't think we should change them</t>
      </text>
    </comment>
    <comment ref="K51" authorId="1" shapeId="0" xr:uid="{A661EE39-01C2-4323-AFBF-555300D6935C}">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Changes here in order to change question from 'all that apply' to 'select one'</t>
      </text>
    </comment>
    <comment ref="K57" authorId="2" shapeId="0" xr:uid="{A66164D3-E949-4E3A-95F8-E2DD8A0171EF}">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For the Cluster to determine if the extended period (more than six months) is relevant</t>
      </text>
    </comment>
    <comment ref="K96" authorId="3" shapeId="0" xr:uid="{9E307217-7E53-4656-B2C3-A854EE4DCF6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For the Cluster to determine if the extended period (more than six months) is relevant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tc={114359D6-1ADD-41A1-BB28-C09D6CF72EF2}</author>
    <author>tc={2AB9D15D-6181-4ACE-B3CA-35A6FA267130}</author>
    <author>tc={EEDA2B3E-D556-41FA-936E-40D437211AD1}</author>
  </authors>
  <commentList>
    <comment ref="F30" authorId="0" shapeId="0" xr:uid="{114359D6-1ADD-41A1-BB28-C09D6CF72EF2}">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Suggestion:
Split question into two:
 1) A_2.1.2 Does CS is established in a residential or non-residential building? 
/ МТП розташований у житловій чи нежитловій будівлі?
/ МТП расположен в жилом или нежилом помещении?
Options:
Residential
Non-residential
2) follow-up questions:
If in A_2.1.2 'Residential' was chosen:
A_2.2 (new) 'Please indicate the type of building'
Options: 
Dormitory 
Residential property (including private houses)
Sanatorium, health camps, health centers
Private residential property
Modular town 
Other (please, specify)
If in A_2.1 'Non-residential' was chosen:
A_2.2. 'Please indicate the type of building'
Options: 
School
Kindergarten
Other educational facilities (please, specify)
Medical healthcare facility
Private non-residential property (religious building, library, shop, office building, house of culture, restaurant, etc.)
Other (please, specify)
</t>
      </text>
    </comment>
    <comment ref="F80" authorId="1" shapeId="0" xr:uid="{2AB9D15D-6181-4ACE-B3CA-35A6FA267130}">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The options seem to answer three different questions (why are you displaced, why are you living in a CS, why do you chose this particular CS) - what is the purpose of this question? We may be able to phrase it better and propose more pertinent answer options</t>
      </text>
    </comment>
    <comment ref="L199" authorId="2" shapeId="0" xr:uid="{EEDA2B3E-D556-41FA-936E-40D437211AD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@Olga not sure about 'supportive group activities' including 'mhpss' as that overlaps with first option
Відповідь:
    Options were taken from MSNA questionnaire.</t>
      </text>
    </comment>
  </commentList>
</comments>
</file>

<file path=xl/sharedStrings.xml><?xml version="1.0" encoding="utf-8"?>
<sst xmlns="http://schemas.openxmlformats.org/spreadsheetml/2006/main" count="96316" uniqueCount="30567">
  <si>
    <t>IN #</t>
  </si>
  <si>
    <t>Data collection method</t>
  </si>
  <si>
    <t>Indicator group / sector</t>
  </si>
  <si>
    <t>Indicator / Variable</t>
  </si>
  <si>
    <t>Questionnaire Question</t>
  </si>
  <si>
    <t>Questionnaire Question RUS</t>
  </si>
  <si>
    <t>Questionnaire Question UKR</t>
  </si>
  <si>
    <t>Instructions</t>
  </si>
  <si>
    <t>RUS</t>
  </si>
  <si>
    <t>UKR</t>
  </si>
  <si>
    <t>Questionnaire Responses</t>
  </si>
  <si>
    <t>Questionnaire Responses RUS</t>
  </si>
  <si>
    <t>Questionnaire Responses UKR</t>
  </si>
  <si>
    <t>Relevance</t>
  </si>
  <si>
    <t>Hint</t>
  </si>
  <si>
    <t>Hint RUS</t>
  </si>
  <si>
    <t>Hint UKR</t>
  </si>
  <si>
    <t>Data checks</t>
  </si>
  <si>
    <t>KI Interview</t>
  </si>
  <si>
    <t>METADATA</t>
  </si>
  <si>
    <t>Reporting organization/ partner</t>
  </si>
  <si>
    <t>Организация / партнер</t>
  </si>
  <si>
    <t>Організація / Партнер</t>
  </si>
  <si>
    <t>Select one</t>
  </si>
  <si>
    <t>Выберите один вариант</t>
  </si>
  <si>
    <t>Виберіть один варіант</t>
  </si>
  <si>
    <t>ACTED
ALPS Resilience
Neeka
Neemia
NRC
REACH
Right to Protection
ROKADA
TTA
Proliska
Ombudsman office
Other (specify)</t>
  </si>
  <si>
    <t>ACTED
АЛЬПС Резилиенс
DRC
Neeka
Neemia
NRC
REACH
Right to Protection
ROKADA
TTA
Секретариат Уполномоченного Верховной Рады Украины по правам человека
Другое (укажите)</t>
  </si>
  <si>
    <t>ACTED
АЛЬПС Резілієнс
DRC
Neeka
Neemia
NRC
REACH
Right to Protection
ROKADA
TTA
Секретаріат Уповноваженого Верховної Ради України з прав людини
Інше, уточніть</t>
  </si>
  <si>
    <t>Enumerator's ID</t>
  </si>
  <si>
    <t xml:space="preserve"> ID энумератора</t>
  </si>
  <si>
    <t>ID енумератора</t>
  </si>
  <si>
    <t>Number</t>
  </si>
  <si>
    <t>If in 1 "REACH"</t>
  </si>
  <si>
    <t>2.1</t>
  </si>
  <si>
    <t>Enumerator's name</t>
  </si>
  <si>
    <t>Имя энумератора</t>
  </si>
  <si>
    <t>Ім'я енумератора</t>
  </si>
  <si>
    <t xml:space="preserve">Text </t>
  </si>
  <si>
    <t>Текст</t>
  </si>
  <si>
    <t>If in 1 anything but "REACH"</t>
  </si>
  <si>
    <t>2.2</t>
  </si>
  <si>
    <t>Please select the assessment methodology</t>
  </si>
  <si>
    <t>Пожалуйста, выберите методологию опроса</t>
  </si>
  <si>
    <t>Будь ласка, оберіть методологію опитування</t>
  </si>
  <si>
    <t xml:space="preserve">Physical visit to the site
Phone interview        </t>
  </si>
  <si>
    <t xml:space="preserve">Визит в МКП
Телефонное интервью        </t>
  </si>
  <si>
    <t xml:space="preserve">Візит до МКП
Телефонне інтерв'ю  </t>
  </si>
  <si>
    <t xml:space="preserve">Oblast </t>
  </si>
  <si>
    <t>Область</t>
  </si>
  <si>
    <t xml:space="preserve">Admin list </t>
  </si>
  <si>
    <t>cross check with master list</t>
  </si>
  <si>
    <t>3.1</t>
  </si>
  <si>
    <t>Raion</t>
  </si>
  <si>
    <t>Район</t>
  </si>
  <si>
    <t>3.2</t>
  </si>
  <si>
    <t>Hromada</t>
  </si>
  <si>
    <t>Громада</t>
  </si>
  <si>
    <t>3.3</t>
  </si>
  <si>
    <t>Settlement</t>
  </si>
  <si>
    <t>Населенный пункт</t>
  </si>
  <si>
    <t>Населений пункт</t>
  </si>
  <si>
    <t>4.1</t>
  </si>
  <si>
    <t>Site Address</t>
  </si>
  <si>
    <t>Адрес МКП</t>
  </si>
  <si>
    <t>Адреса МКП</t>
  </si>
  <si>
    <t>Text</t>
  </si>
  <si>
    <t>4.1.1</t>
  </si>
  <si>
    <t>Please choose street type</t>
  </si>
  <si>
    <t>Выберите, пожалуйста, тип улицы</t>
  </si>
  <si>
    <t>Оберіть, будь ласка, тип вулиці</t>
  </si>
  <si>
    <t>street
lane
avenue
boulevard
block
passage
descent
square
embankment
alley
dead end                                                                              
мicrodistrict 
square</t>
  </si>
  <si>
    <r>
      <t xml:space="preserve">улица
переулок
проспект
бульвар
квартал
проезд
спуск
площадь
набережная
аллея
тупик                                                                         микрорайон
</t>
    </r>
    <r>
      <rPr>
        <sz val="11"/>
        <color rgb="FF000000"/>
        <rFont val="Arial"/>
        <family val="2"/>
        <charset val="204"/>
      </rPr>
      <t>площадь</t>
    </r>
  </si>
  <si>
    <r>
      <t xml:space="preserve">вулиця
провулок
проспект
бульвар
квартал
проїзд
спуск
площа
набережна
алея
тупик                                                                    
мікрорайон
</t>
    </r>
    <r>
      <rPr>
        <sz val="11"/>
        <color rgb="FF000000"/>
        <rFont val="Arial"/>
        <family val="2"/>
        <charset val="204"/>
      </rPr>
      <t>майдан</t>
    </r>
  </si>
  <si>
    <t>4.1.3</t>
  </si>
  <si>
    <t>Please enter name</t>
  </si>
  <si>
    <t>Пожалуйста запишите, как называется</t>
  </si>
  <si>
    <t>Будь ласка, запишіть, як називається</t>
  </si>
  <si>
    <t>Enter name only</t>
  </si>
  <si>
    <t>Введите только название</t>
  </si>
  <si>
    <t>Введіть тільки назву</t>
  </si>
  <si>
    <t xml:space="preserve">4.1.4 </t>
  </si>
  <si>
    <t>Please enter house number</t>
  </si>
  <si>
    <t>Номер дома</t>
  </si>
  <si>
    <t>Номер будинку</t>
  </si>
  <si>
    <t>Enter number</t>
  </si>
  <si>
    <t>Введите число</t>
  </si>
  <si>
    <t>Введіть число</t>
  </si>
  <si>
    <t>4.2</t>
  </si>
  <si>
    <t>Site name</t>
  </si>
  <si>
    <t>Название МКП</t>
  </si>
  <si>
    <t>Назва МКП</t>
  </si>
  <si>
    <t>4.2.1</t>
  </si>
  <si>
    <t>Select a center by name or UID</t>
  </si>
  <si>
    <t>Название МКП по списку</t>
  </si>
  <si>
    <t>Назва МКП за переліком</t>
  </si>
  <si>
    <t>Enter text</t>
  </si>
  <si>
    <t>4.2.2</t>
  </si>
  <si>
    <t>Specify the name of the selected center</t>
  </si>
  <si>
    <t>Уточните название МКП при необходимости</t>
  </si>
  <si>
    <t>Уточніть назву МКП за необхідності</t>
  </si>
  <si>
    <t>Введите текст</t>
  </si>
  <si>
    <t>Введіть текст</t>
  </si>
  <si>
    <t>4.2.3</t>
  </si>
  <si>
    <t>Name of other center (specify)</t>
  </si>
  <si>
    <t>Название другого МКП (уточните)</t>
  </si>
  <si>
    <t>Назва іншого МКП (уточніть)</t>
  </si>
  <si>
    <t>4.3</t>
  </si>
  <si>
    <t>Determination of GPS coordinates</t>
  </si>
  <si>
    <t>Определение GPS координат</t>
  </si>
  <si>
    <t>Визначення GPS координат</t>
  </si>
  <si>
    <t>4.3.1</t>
  </si>
  <si>
    <t>Determine the location of the center</t>
  </si>
  <si>
    <t>Определите местоположение МКП</t>
  </si>
  <si>
    <t>Визначте місце розташування МКП</t>
  </si>
  <si>
    <t>KI INFORMATION</t>
  </si>
  <si>
    <t>Consent note</t>
  </si>
  <si>
    <t>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third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t>
  </si>
  <si>
    <t>Здравствуйте! Мы проводим опрос от имени &lt;........................&gt; с целью оценки гуманитарных потребностей в местах коллективного проживания ВПЛ (МКП) на территории Украины. Мы хотели бы задать Вам несколько вопросов об МКП,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t>
  </si>
  <si>
    <t>Доброго дня! Ми проводимо опитування від імені &lt;........................&gt; з метою оцінки гуманітарних потреб у місцях компактного проживання ВПО (МКП) на території України. Ми хотіли б поставити Вам кілька питань про МКП,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t>
  </si>
  <si>
    <t>Yes 
No</t>
  </si>
  <si>
    <t>Да
Нет</t>
  </si>
  <si>
    <t xml:space="preserve">Так 
Ні
</t>
  </si>
  <si>
    <t>KI information</t>
  </si>
  <si>
    <t>Site Key Informant</t>
  </si>
  <si>
    <t>Ключевой информант МКП</t>
  </si>
  <si>
    <t>Ключовий інформант МКП</t>
  </si>
  <si>
    <t>6.1</t>
  </si>
  <si>
    <t>Name</t>
  </si>
  <si>
    <t>Имя</t>
  </si>
  <si>
    <t>Ім'я</t>
  </si>
  <si>
    <t>Enter Name</t>
  </si>
  <si>
    <t>Запишите имя</t>
  </si>
  <si>
    <t>Запишіть ім'я</t>
  </si>
  <si>
    <t>6.2</t>
  </si>
  <si>
    <t>Gender</t>
  </si>
  <si>
    <t>Пол</t>
  </si>
  <si>
    <t>Стать</t>
  </si>
  <si>
    <t>Male
Female</t>
  </si>
  <si>
    <t>Мужской                                                                              Женский</t>
  </si>
  <si>
    <t>Чоловіча
Жіноча</t>
  </si>
  <si>
    <t>6.3</t>
  </si>
  <si>
    <t>Phone number</t>
  </si>
  <si>
    <t>Номер телефона</t>
  </si>
  <si>
    <t>Номер телефону</t>
  </si>
  <si>
    <t>Введите номер</t>
  </si>
  <si>
    <t>Введіть номер</t>
  </si>
  <si>
    <r>
      <rPr>
        <strike/>
        <sz val="11"/>
        <color rgb="FFFF0000"/>
        <rFont val="Arial"/>
        <family val="2"/>
      </rPr>
      <t>Site information</t>
    </r>
    <r>
      <rPr>
        <sz val="11"/>
        <color rgb="FFFF0000"/>
        <rFont val="Arial"/>
        <family val="2"/>
      </rPr>
      <t>CCCM</t>
    </r>
  </si>
  <si>
    <t>Управление и координация МКП</t>
  </si>
  <si>
    <t>ІУправління та координація МКП</t>
  </si>
  <si>
    <t>А1</t>
  </si>
  <si>
    <t xml:space="preserve">SITE INFORMATION </t>
  </si>
  <si>
    <t>Site information</t>
  </si>
  <si>
    <t>Is the site currently active (hosting IDPs at the time of data collection)?</t>
  </si>
  <si>
    <t>Работает ли МКП в настоящее время (проживают ли в МКП ВПЛ непосредственно в период сбора данных)?</t>
  </si>
  <si>
    <t>Чи працює наразі МКП (чи мешкають в МКП ВПО безпосередньо під час збору даних)?</t>
  </si>
  <si>
    <t xml:space="preserve">Yes 
No, but site is prepared to host IDPs
No, site is not planning to host IDPs </t>
  </si>
  <si>
    <t>Да 
Нет
Нет, но МКП готов принять ВПЛ</t>
  </si>
  <si>
    <t>Так 
Ні 
Ні, але МКП готовий прийняти ВПО</t>
  </si>
  <si>
    <t>А1.2</t>
  </si>
  <si>
    <t>How many IDPs can be hosted at the site (i.e. what is the total capacity of the center)?</t>
  </si>
  <si>
    <t>Сколько ВПЛ может разместиться в МКП (т.е. какова общая вместимость МКП)?</t>
  </si>
  <si>
    <t>Скільки ВПО може розміститися у МКП (тобто яка загальна місткість МКП)?</t>
  </si>
  <si>
    <t>А1.3*</t>
  </si>
  <si>
    <t>How many additional places for IDPs over declared capacity can you arrange if there is such a need?</t>
  </si>
  <si>
    <t>Сколько дополнительных мест для ВПЛ сверх заявленной вместимости вы можете организовать, в случае необходимости?</t>
  </si>
  <si>
    <t>Скільки додаткових місць для ВПО понад заявлену місткість ви можете організувати, у разі потреби?</t>
  </si>
  <si>
    <t>Not obligatory question</t>
  </si>
  <si>
    <t xml:space="preserve"> Enter emergency extra capacity -  not total emergency capacity mentioned in A1_2 question</t>
  </si>
  <si>
    <t>Введите количество мест сверх заявленной вместимости, а не вместимость, указанную в вопросе A1_2.</t>
  </si>
  <si>
    <t>Введіть кількість місць понад заявлену місткість, а не місткість, наведену в питанні A1_2.</t>
  </si>
  <si>
    <t>A2</t>
  </si>
  <si>
    <t>Site ownership</t>
  </si>
  <si>
    <t>Форма собственности МКП</t>
  </si>
  <si>
    <t>Форма власності МКП</t>
  </si>
  <si>
    <t>Public (state ownership)
Private
Communal (ownership of territorial communities (property that is used for the common needs of the community and managed by the relevant local governments)</t>
  </si>
  <si>
    <t>Государственная
Частная
Коммунальная (собственность территориальных громад (имущество, которое используется для общих нужд громады и находится в ведении соответствующих органов местного самоуправления))</t>
  </si>
  <si>
    <t>Державна
Приватна
Комунальна (власність територіальних громад (майно, що використовується для загальних потреб громади та керується відповідними органами місцевого самоврядування))</t>
  </si>
  <si>
    <t>A2.1</t>
  </si>
  <si>
    <t>Is the site included to the list of CSs adopted by the oblast authorities?</t>
  </si>
  <si>
    <t>Включен ли МКП в перечень, принятый обласной властью?</t>
  </si>
  <si>
    <t>Чи включено МКП до переліку, прийнятого обласною владою?</t>
  </si>
  <si>
    <t>Yes, it is included
No, but information was submitted to the oblast authorities
No, information was not submitted.</t>
  </si>
  <si>
    <t>If A1 'Yes' or 'No, but site is prepared to host IDPs'</t>
  </si>
  <si>
    <r>
      <t>A2</t>
    </r>
    <r>
      <rPr>
        <b/>
        <sz val="11"/>
        <color rgb="FFFF0000"/>
        <rFont val="Arial"/>
        <family val="2"/>
      </rPr>
      <t>.2</t>
    </r>
    <r>
      <rPr>
        <b/>
        <strike/>
        <sz val="11"/>
        <color rgb="FFFF0000"/>
        <rFont val="Arial"/>
        <family val="2"/>
      </rPr>
      <t>.1</t>
    </r>
  </si>
  <si>
    <t>Building Type</t>
  </si>
  <si>
    <t>Type of building</t>
  </si>
  <si>
    <t>Тип здания</t>
  </si>
  <si>
    <t>Тип будівлі</t>
  </si>
  <si>
    <r>
      <t xml:space="preserve">School
Kindergarten
Dormitory of an educational facility
Other educational facility (specify) 
</t>
    </r>
    <r>
      <rPr>
        <sz val="11"/>
        <color rgb="FFFF0000"/>
        <rFont val="Arial"/>
        <family val="2"/>
      </rPr>
      <t xml:space="preserve">Sanatorium, health camps, health centers (оздоровчі табори, будинки відпочинку)
</t>
    </r>
    <r>
      <rPr>
        <strike/>
        <sz val="11"/>
        <color rgb="FFFF0000"/>
        <rFont val="Arial"/>
        <family val="2"/>
      </rPr>
      <t>Healthcare facility</t>
    </r>
    <r>
      <rPr>
        <sz val="11"/>
        <color rgb="FFFF0000"/>
        <rFont val="Arial"/>
        <family val="2"/>
      </rPr>
      <t xml:space="preserve">
Private</t>
    </r>
    <r>
      <rPr>
        <sz val="11"/>
        <rFont val="Arial"/>
        <family val="2"/>
      </rPr>
      <t xml:space="preserve"> residential property</t>
    </r>
    <r>
      <rPr>
        <strike/>
        <sz val="11"/>
        <color rgb="FFFF0000"/>
        <rFont val="Arial"/>
        <family val="2"/>
      </rPr>
      <t xml:space="preserve"> (including private houses)</t>
    </r>
    <r>
      <rPr>
        <sz val="11"/>
        <rFont val="Arial"/>
        <family val="2"/>
      </rPr>
      <t xml:space="preserve">
</t>
    </r>
    <r>
      <rPr>
        <sz val="11"/>
        <color rgb="FFFF0000"/>
        <rFont val="Arial"/>
        <family val="2"/>
      </rPr>
      <t>Private n</t>
    </r>
    <r>
      <rPr>
        <sz val="11"/>
        <rFont val="Arial"/>
        <family val="2"/>
      </rPr>
      <t>on-residential property (</t>
    </r>
    <r>
      <rPr>
        <strike/>
        <sz val="11"/>
        <color rgb="FFFF0000"/>
        <rFont val="Arial"/>
        <family val="2"/>
      </rPr>
      <t xml:space="preserve">other than educational facilities: </t>
    </r>
    <r>
      <rPr>
        <sz val="11"/>
        <rFont val="Arial"/>
        <family val="2"/>
      </rPr>
      <t xml:space="preserve">religious building, library, shop, office building, house of culture, restaurant)
</t>
    </r>
    <r>
      <rPr>
        <strike/>
        <sz val="11"/>
        <color rgb="FFFF0000"/>
        <rFont val="Arial"/>
        <family val="2"/>
      </rPr>
      <t>Hospice or residence for people with disabilities</t>
    </r>
    <r>
      <rPr>
        <strike/>
        <sz val="11"/>
        <rFont val="Arial"/>
        <family val="2"/>
      </rPr>
      <t xml:space="preserve">
</t>
    </r>
    <r>
      <rPr>
        <strike/>
        <sz val="11"/>
        <color rgb="FFFF0000"/>
        <rFont val="Arial"/>
        <family val="2"/>
      </rPr>
      <t>Other</t>
    </r>
    <r>
      <rPr>
        <strike/>
        <sz val="11"/>
        <rFont val="Arial"/>
        <family val="2"/>
      </rPr>
      <t xml:space="preserve"> social accomodation (hotels, social institutions,</t>
    </r>
    <r>
      <rPr>
        <strike/>
        <sz val="11"/>
        <color rgb="FFFF0000"/>
        <rFont val="Arial"/>
        <family val="2"/>
      </rPr>
      <t xml:space="preserve"> boarding houses, boarding school</t>
    </r>
    <r>
      <rPr>
        <strike/>
        <sz val="11"/>
        <rFont val="Arial"/>
        <family val="2"/>
      </rPr>
      <t xml:space="preserve">, etc.)
</t>
    </r>
    <r>
      <rPr>
        <sz val="11"/>
        <color rgb="FFFF0000"/>
        <rFont val="Arial"/>
        <family val="2"/>
      </rPr>
      <t xml:space="preserve">Medical healthcare facility
Specialized medical care facility for people with health issues and disabilities, older people, children
</t>
    </r>
    <r>
      <rPr>
        <sz val="11"/>
        <rFont val="Arial"/>
        <family val="2"/>
      </rPr>
      <t xml:space="preserve">Modular town 
Other (please, specify)
</t>
    </r>
  </si>
  <si>
    <r>
      <rPr>
        <sz val="11"/>
        <color rgb="FF000000"/>
        <rFont val="Arial"/>
        <family val="2"/>
      </rPr>
      <t xml:space="preserve">Школа
Детский сад
Общежитие образовательного учреждения
Другое образовательное учреждение (пожалуйста, уточние)
Медицинское учреждение
Жилая собственность (включая частные дома)
Нежилая собственность (кроме образовательных учреждений: религиозное учреждение, библиотека, магазин, офисное здание, дом культуры, ресторан и т.д.)
</t>
    </r>
    <r>
      <rPr>
        <sz val="11"/>
        <color rgb="FFFF0000"/>
        <rFont val="Arial"/>
        <family val="2"/>
      </rPr>
      <t xml:space="preserve">Хоспис или учреждение для людей с инвалидностью
</t>
    </r>
    <r>
      <rPr>
        <sz val="11"/>
        <color rgb="FF000000"/>
        <rFont val="Arial"/>
        <family val="2"/>
      </rPr>
      <t xml:space="preserve">Социальное жильё (отели, социальные учреждения, </t>
    </r>
    <r>
      <rPr>
        <strike/>
        <sz val="11"/>
        <color rgb="FFFF0000"/>
        <rFont val="Arial"/>
        <family val="2"/>
      </rPr>
      <t>пансионаты, интернаты</t>
    </r>
    <r>
      <rPr>
        <sz val="11"/>
        <color rgb="FF000000"/>
        <rFont val="Arial"/>
        <family val="2"/>
      </rPr>
      <t xml:space="preserve"> и т.д.)
Модульный городок
Другое (пожалуйста, уточните)</t>
    </r>
  </si>
  <si>
    <r>
      <rPr>
        <sz val="11"/>
        <color rgb="FF000000"/>
        <rFont val="Arial"/>
        <family val="2"/>
      </rPr>
      <t xml:space="preserve">Школа 
Дитячий садок
Гуртожиток освітньої установи
Інша освітня установа (будь-ласка, уточніть)
Медична установа
Житлове приміщення (включаючи приватні будинки)
Нежитлове приміщення (відмінна від освітніх установ: релігійна установа, бібліотека, магазин, офісна будівля, будинок культури, ресторан тощо)
</t>
    </r>
    <r>
      <rPr>
        <sz val="11"/>
        <color rgb="FFFF0000"/>
        <rFont val="Arial"/>
        <family val="2"/>
      </rPr>
      <t xml:space="preserve">Хоспіс або установа для людей з інвалідністю
</t>
    </r>
    <r>
      <rPr>
        <sz val="11"/>
        <color rgb="FF000000"/>
        <rFont val="Arial"/>
        <family val="2"/>
      </rPr>
      <t>Соціальне житло (готелі, соціальні установи</t>
    </r>
    <r>
      <rPr>
        <strike/>
        <sz val="11"/>
        <color rgb="FFFF0000"/>
        <rFont val="Arial"/>
        <family val="2"/>
      </rPr>
      <t>, пансіонати, інтернати</t>
    </r>
    <r>
      <rPr>
        <sz val="11"/>
        <color rgb="FF000000"/>
        <rFont val="Arial"/>
        <family val="2"/>
      </rPr>
      <t xml:space="preserve"> тощо)
Модульне містечко
Інше (будь ласка, уточніть)</t>
    </r>
  </si>
  <si>
    <t>A2.3</t>
  </si>
  <si>
    <t>Site closure</t>
  </si>
  <si>
    <t>Do you foresee the closure of the site in the time before the 1st of March 2024</t>
  </si>
  <si>
    <t>Предусматривается ли закрытие МКП в период до 01 марта 2024 года?</t>
  </si>
  <si>
    <t>Чи передбачається закриття МКП у період до 01 березня 2024 року?</t>
  </si>
  <si>
    <t xml:space="preserve">Yes
No
Don't know
</t>
  </si>
  <si>
    <t xml:space="preserve">Да
Нет
Не знаю
</t>
  </si>
  <si>
    <t xml:space="preserve">Так
Ні
Не знаю
</t>
  </si>
  <si>
    <t>A2.3.1</t>
  </si>
  <si>
    <t>If "Yes" which are the reasons?</t>
  </si>
  <si>
    <t>Если да, то каковы причины?</t>
  </si>
  <si>
    <t>Якщо так, з яких причин?</t>
  </si>
  <si>
    <t>Site building is going to resume its original function
Number of IDPs in site is insufficient 
Other (specify)</t>
  </si>
  <si>
    <t>Здание МКП будет вновь выполнять свою первоначальную функцию
Количество ВПЛ в МКП недостаточно
Другое (укажите)</t>
  </si>
  <si>
    <t>Будівля МКП знову виконуватиме свою початкову функцію
Кількість ВПО в МКП недостатньо 
Інше, уточніть</t>
  </si>
  <si>
    <t>If A2.3 "Yes"</t>
  </si>
  <si>
    <t>A3</t>
  </si>
  <si>
    <t>Site management</t>
  </si>
  <si>
    <t>Is there an identified organization/authority that manages  the site?</t>
  </si>
  <si>
    <t>Есть ли определенная организация/уполномоченный орган, который управляет МКП?</t>
  </si>
  <si>
    <t>Чи є певна організація / уповноважений орган, який керує МКП?</t>
  </si>
  <si>
    <t>Yes
No
Do not know</t>
  </si>
  <si>
    <t>Да
Нет
Не знаю</t>
  </si>
  <si>
    <t>Так 
Ні
Не знаю</t>
  </si>
  <si>
    <t>A3.1</t>
  </si>
  <si>
    <t>What organizations/authority manages the site?</t>
  </si>
  <si>
    <t>Какая именно организация/ уполномоченный орган управляет МКП?</t>
  </si>
  <si>
    <t>Яка саме організація / уповноважений орган керує МКП?</t>
  </si>
  <si>
    <t>Select multiple</t>
  </si>
  <si>
    <t>Выберите всё, что подходит</t>
  </si>
  <si>
    <t>Виберіть все, що підходить</t>
  </si>
  <si>
    <r>
      <t xml:space="preserve">National </t>
    </r>
    <r>
      <rPr>
        <sz val="11"/>
        <color rgb="FF000000"/>
        <rFont val="Arial"/>
        <family val="2"/>
      </rPr>
      <t xml:space="preserve">government
Local authorities
</t>
    </r>
    <r>
      <rPr>
        <strike/>
        <sz val="11"/>
        <color rgb="FFFF0000"/>
        <rFont val="Arial"/>
        <family val="2"/>
      </rPr>
      <t>Non-governmental organization</t>
    </r>
    <r>
      <rPr>
        <sz val="11"/>
        <color rgb="FF000000"/>
        <rFont val="Arial"/>
        <family val="2"/>
      </rPr>
      <t xml:space="preserve">
</t>
    </r>
    <r>
      <rPr>
        <sz val="11"/>
        <color rgb="FFFF0000"/>
        <rFont val="Arial"/>
        <family val="2"/>
      </rPr>
      <t>Humanitarian agency (UN, NGO)</t>
    </r>
    <r>
      <rPr>
        <sz val="11"/>
        <color rgb="FF000000"/>
        <rFont val="Arial"/>
        <family val="2"/>
      </rPr>
      <t xml:space="preserve">
Individual/Private/Volun</t>
    </r>
    <r>
      <rPr>
        <sz val="11"/>
        <color rgb="FFFF0000"/>
        <rFont val="Arial"/>
        <family val="2"/>
      </rPr>
      <t>t</t>
    </r>
    <r>
      <rPr>
        <sz val="11"/>
        <color rgb="FF000000"/>
        <rFont val="Arial"/>
        <family val="2"/>
      </rPr>
      <t xml:space="preserve">eers
Educational institution                     
Religious entity
</t>
    </r>
    <r>
      <rPr>
        <strike/>
        <sz val="11"/>
        <color rgb="FFFF0000"/>
        <rFont val="Arial"/>
        <family val="2"/>
      </rPr>
      <t>UN</t>
    </r>
    <r>
      <rPr>
        <sz val="11"/>
        <color rgb="FF000000"/>
        <rFont val="Arial"/>
        <family val="2"/>
      </rPr>
      <t xml:space="preserve">
</t>
    </r>
    <r>
      <rPr>
        <sz val="11"/>
        <color rgb="FFFF0000"/>
        <rFont val="Arial"/>
        <family val="2"/>
      </rPr>
      <t>Other (specify)</t>
    </r>
  </si>
  <si>
    <t>Государственные органы
Местная власть                                  
Неправительственная организация
Частные лица/Волонтеры
Образовательное учреждение       
Религиозные учреждения
Агентство ООН
Другое (укажите)</t>
  </si>
  <si>
    <t>Державні органи
Місцева влада                                           
Неурядова організація
Приватні особи/Волонтери
Навчальний заклад                                 
Релігійні установи
Агенція ООН
Інше, уточніть</t>
  </si>
  <si>
    <t>A3.2</t>
  </si>
  <si>
    <t>Please, specify the name of this non-governmental humanitarian organization</t>
  </si>
  <si>
    <t>Пожалуйста, уточните название этой неправительственной организации</t>
  </si>
  <si>
    <t>Будь-ласка, уточніть назву цієї неурядової організації</t>
  </si>
  <si>
    <t>Red Cross
CARITAS
UNHCR
UN
UNICEF
IOM
MED AIR
NRC
ACTED
PIN
DOCTORS WITHOUT BORDERS
R2P
NEEMIA
NEEKA
ROKADA                                       
Proliska
Tenth of April
Other (specify)
Do not know</t>
  </si>
  <si>
    <t>Красный Крест
CARITAS
УВКБ ООН (UNHCR)
ООН (UN)
ЮНИСЕФ (UNICEF)
МОМ (IOM)
MED AIR
NRC
ACTED
Человек в беде (People in need)
ВРАЧИ БЕЗ ГРАНИЦ (DOCTORS WITHOUT BORDERS)
Право на защиту (R2P)
NEEMIA
NEEKA
ROKADA                                                                 Proliska (Пролиска)
Десятое апреля
Другое (уточните)
Не знаю</t>
  </si>
  <si>
    <t xml:space="preserve"> Червоний Хрест
CARITAS
УВКБ ООН (UNHCR)
ООН (UN)
ЮНІСЕФ (UNICEF)
МОМ (IOM)
MED AIR
NRC
ACTED
Людина в біді (People in need)
ЛІКАРИ БЕЗ КОРДОНІВ (DOCTORS WITHOUT BORDERS)
Право на захист (R2P)
NEEMIA
NEEKA
ROKADA                                                         Проліска (Proliska)         
Десяте квітня 
Інше, уточніть
Не знаю</t>
  </si>
  <si>
    <t>If A3.1 "Non-governmental humanitarian organization"</t>
  </si>
  <si>
    <t>A3.3</t>
  </si>
  <si>
    <r>
      <t>Does th</t>
    </r>
    <r>
      <rPr>
        <sz val="11"/>
        <rFont val="Arial"/>
        <family val="2"/>
      </rPr>
      <t>e organization</t>
    </r>
    <r>
      <rPr>
        <sz val="11"/>
        <color theme="1"/>
        <rFont val="Arial"/>
        <family val="2"/>
      </rPr>
      <t xml:space="preserve"> managing the site have a focal point here?</t>
    </r>
  </si>
  <si>
    <t>Есть ли у организации, управляющей МКП, координатор, работающий в МКП?</t>
  </si>
  <si>
    <t>Чи є у організації, яка керує МКП, координатор, що працює в МКП?</t>
  </si>
  <si>
    <t>Yes, someone is here 24/7
Yes, during the day only
Visits periodically (not every day)
No</t>
  </si>
  <si>
    <t>Да, кто-то находится здесь 24/7
Да, находится только днем
Посещает периодически (не каждый день)
Нет</t>
  </si>
  <si>
    <t>Так, хтось знаходиться тут 24/7
Так, перебуває лише вдень
Відвідує періодично (не кожен день)
Ні</t>
  </si>
  <si>
    <t>A3.4</t>
  </si>
  <si>
    <t>Participation in the decision-making process</t>
  </si>
  <si>
    <t>Are residents consulted by the site management for decision-making on the site?</t>
  </si>
  <si>
    <t>Советуется ли руководство МКП с его жителями в процессе принятия решений, которые касаются МКП?</t>
  </si>
  <si>
    <t>Чи радиться керівництво МКП з його мешканцями в процесі прийняття рішень, що стосуються МКП?</t>
  </si>
  <si>
    <t>Select all that apply</t>
  </si>
  <si>
    <t>Yes, through general meetings
Yes, through individual consultations
Yes, through groups on social media
 Yes, through active groups or focal points
Yes (other, please specify)
No
Refuse to answer</t>
  </si>
  <si>
    <r>
      <t xml:space="preserve">Да, путем проведения общих собраний
Да, путем </t>
    </r>
    <r>
      <rPr>
        <sz val="11"/>
        <color rgb="FFFF0000"/>
        <rFont val="Arial"/>
        <family val="2"/>
        <charset val="204"/>
      </rPr>
      <t>проведения</t>
    </r>
    <r>
      <rPr>
        <sz val="11"/>
        <rFont val="Arial"/>
        <family val="2"/>
      </rPr>
      <t xml:space="preserve"> индивидуальных консультациях
</t>
    </r>
    <r>
      <rPr>
        <sz val="11"/>
        <color rgb="FFFF0000"/>
        <rFont val="Arial"/>
        <family val="2"/>
        <charset val="204"/>
      </rPr>
      <t>Да, с привлечением инициативных групп</t>
    </r>
    <r>
      <rPr>
        <sz val="11"/>
        <rFont val="Arial"/>
        <family val="2"/>
      </rPr>
      <t xml:space="preserve"> 
</t>
    </r>
    <r>
      <rPr>
        <sz val="11"/>
        <color rgb="FFFF0000"/>
        <rFont val="Arial"/>
        <family val="2"/>
        <charset val="204"/>
      </rPr>
      <t>Да, посредством групп в социальных сетях</t>
    </r>
    <r>
      <rPr>
        <sz val="11"/>
        <rFont val="Arial"/>
        <family val="2"/>
      </rPr>
      <t xml:space="preserve">
Да (другое, уточните)
Нет
Отказываюсь отвечать</t>
    </r>
  </si>
  <si>
    <r>
      <t xml:space="preserve">Так, шляхом проведення загальних зборів
Так, шляхом </t>
    </r>
    <r>
      <rPr>
        <sz val="11"/>
        <color rgb="FFFF0000"/>
        <rFont val="Arial"/>
        <family val="2"/>
        <charset val="204"/>
      </rPr>
      <t>проведення</t>
    </r>
    <r>
      <rPr>
        <sz val="11"/>
        <rFont val="Arial"/>
        <family val="2"/>
      </rPr>
      <t xml:space="preserve"> індивідуальних консультацій
</t>
    </r>
    <r>
      <rPr>
        <sz val="11"/>
        <color rgb="FFFF0000"/>
        <rFont val="Arial"/>
        <family val="2"/>
        <charset val="204"/>
      </rPr>
      <t xml:space="preserve">Так, із залученням ініціативних груп
Так, через гурпи у соціальних мережах
</t>
    </r>
    <r>
      <rPr>
        <sz val="11"/>
        <rFont val="Arial"/>
        <family val="2"/>
      </rPr>
      <t>Так (інше, уточніть)
Ні
Відмовляюсь відповідатия</t>
    </r>
  </si>
  <si>
    <t>If A.1 "Yes"</t>
  </si>
  <si>
    <r>
      <t>A3.</t>
    </r>
    <r>
      <rPr>
        <b/>
        <strike/>
        <sz val="11"/>
        <color rgb="FFFF0000"/>
        <rFont val="Arial"/>
        <family val="2"/>
      </rPr>
      <t>5.</t>
    </r>
    <r>
      <rPr>
        <b/>
        <sz val="11"/>
        <color rgb="FFFF0000"/>
        <rFont val="Arial"/>
        <family val="2"/>
      </rPr>
      <t>4.1</t>
    </r>
  </si>
  <si>
    <t>How often do general meetings take place?</t>
  </si>
  <si>
    <t>Как часто проводятся общие собрания?</t>
  </si>
  <si>
    <t>Як часто проводяться загальні збори?</t>
  </si>
  <si>
    <t>Weekly
Monthly
On ad-hoc basis 
Other (other, please specify)</t>
  </si>
  <si>
    <r>
      <t xml:space="preserve">Еженедельно
Ежемесячно
По </t>
    </r>
    <r>
      <rPr>
        <sz val="11"/>
        <rFont val="Arial"/>
        <family val="2"/>
        <charset val="204"/>
      </rPr>
      <t>требованию</t>
    </r>
    <r>
      <rPr>
        <sz val="11"/>
        <rFont val="Arial"/>
        <family val="2"/>
      </rPr>
      <t xml:space="preserve">
Другое (другое, укажите)</t>
    </r>
  </si>
  <si>
    <r>
      <t xml:space="preserve">Щотижня
Щомісяця
</t>
    </r>
    <r>
      <rPr>
        <sz val="11"/>
        <rFont val="Arial"/>
        <family val="2"/>
        <charset val="204"/>
      </rPr>
      <t>За вимогою</t>
    </r>
    <r>
      <rPr>
        <sz val="11"/>
        <rFont val="Arial"/>
        <family val="2"/>
      </rPr>
      <t xml:space="preserve">
Інше (інше, вкажіть)</t>
    </r>
  </si>
  <si>
    <t>If A3.4 "Yes, through general meetings"</t>
  </si>
  <si>
    <t>A4</t>
  </si>
  <si>
    <t xml:space="preserve">Is there an enrollment system at the site level? </t>
  </si>
  <si>
    <t>Действует ли на уровне МКП система регистрации жителей?</t>
  </si>
  <si>
    <t>Чи діє на рівні МКП система реєстрації мешканців?</t>
  </si>
  <si>
    <t>Yes, both for new arrivals and those who leave
Yes, but only for new arrivals
Yes, but only for those who leave
No
Do not know</t>
  </si>
  <si>
    <t>Да, как вновь прибывших, так и тех, кто выехал 
Да, только вновь прибышвих
Да, только тех, кто выехал
Нет
Не знаю</t>
  </si>
  <si>
    <t>Так, як новоприбулих, так і тих, хто виїхав
Так, лише новоприбулих
Так, лише тих, хто виїхав
Ні
Не знаю</t>
  </si>
  <si>
    <t>A4.1</t>
  </si>
  <si>
    <t>Do you keep a site population list with personal information of site residents?</t>
  </si>
  <si>
    <t>Ведется ли руководством МКП список жителей, содержащий их персональные данные?</t>
  </si>
  <si>
    <t>Чи ведеться керівництвом МКП перелік мешканців, що містить їхні персональні дані?</t>
  </si>
  <si>
    <t>Yes, hard copy 
Yes, electronic 
No</t>
  </si>
  <si>
    <t>Да, в бумажном виде
Да, в электронном виде
Нет</t>
  </si>
  <si>
    <t>Так, у паперовому вигляді
Так, в електронному вигляді
Ні</t>
  </si>
  <si>
    <t xml:space="preserve">Personal data - data contained in a passport or other identity document, a document on education (specialty, qualification), a document on health and other documents </t>
  </si>
  <si>
    <t xml:space="preserve">Персональные данные – данные, содержащиеся в паспорте или документе, удостоверяющем личность, документе об образовании (специальность, квалификацию), документе о состоянии здоровья и других документах </t>
  </si>
  <si>
    <t>Персональні дані - дані, які містяться в паспорті або документі, що посвідчує особу, документі про освіту (спеціальність, кваліфікацію), документі про стан здоров’я та інших документах</t>
  </si>
  <si>
    <t>A4.2</t>
  </si>
  <si>
    <t>Do new residents sign a consent form authorizing the collection and use of personal data?</t>
  </si>
  <si>
    <t>Подписывают ли жители МКП форму согласия на сбор и использование их персональных данных?</t>
  </si>
  <si>
    <t>Чи підписують мешканці МКП форму згоди на збір та використання їх персональні дані?</t>
  </si>
  <si>
    <r>
      <t xml:space="preserve">Yes
No
</t>
    </r>
    <r>
      <rPr>
        <sz val="11"/>
        <color rgb="FFFF0000"/>
        <rFont val="Arial"/>
        <family val="2"/>
        <charset val="204"/>
      </rPr>
      <t>Do</t>
    </r>
    <r>
      <rPr>
        <sz val="11"/>
        <rFont val="Arial"/>
        <family val="2"/>
      </rPr>
      <t xml:space="preserve"> not know</t>
    </r>
  </si>
  <si>
    <t>Так
Ні
Не знаю</t>
  </si>
  <si>
    <t>If A4.1 'Yes'</t>
  </si>
  <si>
    <r>
      <t>A4</t>
    </r>
    <r>
      <rPr>
        <b/>
        <strike/>
        <sz val="11"/>
        <color rgb="FFFF0000"/>
        <rFont val="Arial"/>
        <family val="2"/>
      </rPr>
      <t>.3</t>
    </r>
    <r>
      <rPr>
        <b/>
        <sz val="11"/>
        <color rgb="FFFF0000"/>
        <rFont val="Arial"/>
        <family val="2"/>
      </rPr>
      <t>1</t>
    </r>
  </si>
  <si>
    <t>What documents are required for IDPs to be accomodated at the site?</t>
  </si>
  <si>
    <t xml:space="preserve">Какие документы необходимы ВПЛ для размещения в МКП? </t>
  </si>
  <si>
    <t>Які документи необхідні ВПО для розміщення в МКП?</t>
  </si>
  <si>
    <t>IDP certificate
National passport
Taxpayer identification number
Medical certificate/s
Military card
Referral (warrant) for settlement from local or state authorities, volunteer or non-governmental organization
Сertificate of good conduct
Рensioner's ID
Other (please, specify) 
No documents required</t>
  </si>
  <si>
    <t>Справка ВПЛ
Внутренний паспорт 
Регистрационный номер плательщика налогов                Медицинская справка/и
Приписное удостоверение, военный билет
Направление (ордер) на поселение о органов местной или государственной власти, волонтерской или неправительственной
организации
Справка о несудимости
Пенсионное удостоверение
Другое (пожалуйста, укажите)
Документы не нужны</t>
  </si>
  <si>
    <t>Довідка ВПО
Внутрішній паспорт 
Реєстраційний номер платника податків 
Медична довідка/и
Приписне посвідчення, військовий квиток      Направлення (ордер) на поселення від органів місцевої або державної влади, волонтерської або неурядової організації                                
Довідка про несудимість                                   
Пенсійне посвідчення                                       
Інше (будь ласка, вкажіть)
Документи не потрібні</t>
  </si>
  <si>
    <r>
      <t>A</t>
    </r>
    <r>
      <rPr>
        <b/>
        <strike/>
        <sz val="11"/>
        <color rgb="FFFF0000"/>
        <rFont val="Arial"/>
        <family val="2"/>
      </rPr>
      <t>45</t>
    </r>
    <r>
      <rPr>
        <b/>
        <sz val="11"/>
        <rFont val="Arial"/>
        <family val="2"/>
      </rPr>
      <t>.1</t>
    </r>
  </si>
  <si>
    <t>Are there Rules of Stay established in writing in this site?</t>
  </si>
  <si>
    <t>Cуществуют ли в письменной форме установленные Правила пребывания в этом МКП?</t>
  </si>
  <si>
    <t>Чи існують письмово встановлені Правила перебування в цьому МКП?</t>
  </si>
  <si>
    <r>
      <t>A</t>
    </r>
    <r>
      <rPr>
        <b/>
        <strike/>
        <sz val="11"/>
        <color rgb="FFFF0000"/>
        <rFont val="Arial"/>
        <family val="2"/>
      </rPr>
      <t>4</t>
    </r>
    <r>
      <rPr>
        <b/>
        <sz val="11"/>
        <color rgb="FFFF0000"/>
        <rFont val="Arial"/>
        <family val="2"/>
      </rPr>
      <t>5.2</t>
    </r>
    <r>
      <rPr>
        <b/>
        <strike/>
        <sz val="11"/>
        <rFont val="Arial"/>
        <family val="2"/>
      </rPr>
      <t>.1</t>
    </r>
  </si>
  <si>
    <t xml:space="preserve">Does site management sign contracts with IDPs to define terms of hosting? </t>
  </si>
  <si>
    <t>Подписывает ли администрация МКП с ВПЛ договора, в которых определяются условия проживания в МКП?</t>
  </si>
  <si>
    <t>Чи підписує адміністрація МКП з ВПО договори, в яких визначаються умови проживання в МКП?</t>
  </si>
  <si>
    <t>Yes
Only with new arrivals
No
Do not know</t>
  </si>
  <si>
    <t>Да
Только с новыми жителями МКП
Нет
Не знаю</t>
  </si>
  <si>
    <t>Так
Лише з новими мешканцями МКП
Ні
Не знаю</t>
  </si>
  <si>
    <r>
      <t>A</t>
    </r>
    <r>
      <rPr>
        <b/>
        <strike/>
        <sz val="11"/>
        <color rgb="FFFF0000"/>
        <rFont val="Arial"/>
        <family val="2"/>
      </rPr>
      <t>3.4</t>
    </r>
    <r>
      <rPr>
        <b/>
        <sz val="11"/>
        <color rgb="FFFF0000"/>
        <rFont val="Arial"/>
        <family val="2"/>
      </rPr>
      <t>5</t>
    </r>
  </si>
  <si>
    <r>
      <rPr>
        <sz val="11"/>
        <color rgb="FF000000"/>
        <rFont val="Arial"/>
        <family val="2"/>
      </rPr>
      <t xml:space="preserve">Yes, through general meetings
Yes, through individual consultations
</t>
    </r>
    <r>
      <rPr>
        <strike/>
        <sz val="11"/>
        <color rgb="FFFF0000"/>
        <rFont val="Arial"/>
        <family val="2"/>
      </rPr>
      <t>Yes, through interest groups</t>
    </r>
    <r>
      <rPr>
        <sz val="11"/>
        <color rgb="FFFF0000"/>
        <rFont val="Arial"/>
        <family val="2"/>
      </rPr>
      <t xml:space="preserve">
Yes, through groups on social media
 Yes, through active groups or focal points
</t>
    </r>
    <r>
      <rPr>
        <sz val="11"/>
        <color rgb="FF000000"/>
        <rFont val="Arial"/>
        <family val="2"/>
      </rPr>
      <t>Yes (other, please specify)
No
Refuse to answer</t>
    </r>
  </si>
  <si>
    <t>A5.1</t>
  </si>
  <si>
    <t>IDP participation in the administration and management of the site</t>
  </si>
  <si>
    <t>Do IDP initiative groups or focal persons support in the administration of the collective site?</t>
  </si>
  <si>
    <t>Принимают ли участие инициативны группы или отдельные ВПЛ в поддержании надлежащего состояния и обслуживании МКП?</t>
  </si>
  <si>
    <t>Чи беруть участь ініціативні групи чи окремі ВПО у підтримці належного стану та обслуговуванні МКП?</t>
  </si>
  <si>
    <r>
      <rPr>
        <b/>
        <strike/>
        <sz val="11"/>
        <color rgb="FFFF0000"/>
        <rFont val="Arial"/>
        <family val="2"/>
      </rPr>
      <t>A3.6.1</t>
    </r>
    <r>
      <rPr>
        <b/>
        <sz val="11"/>
        <color rgb="FFFF0000"/>
        <rFont val="Arial"/>
        <family val="2"/>
      </rPr>
      <t>A5.2</t>
    </r>
  </si>
  <si>
    <t>If Yes, What are the modalities of their participation?</t>
  </si>
  <si>
    <t>Если "Да", - то каковы формы их участия?</t>
  </si>
  <si>
    <t>Якщо "Так", - то яким чином?</t>
  </si>
  <si>
    <t>Support in administrative tasks
Organize community activities (integration, cultural, livelihoods)
Care and maintenance (including cleaning)
Initiatives aimed at upgrading site infrastructure
Social activities for collective site residents
Social activities with local community
Other (specify)</t>
  </si>
  <si>
    <t xml:space="preserve">Проведение ремонтных работ
Уборка помещений общего пользования (внутри и возле МКП)
Улучшение инфраструктуры МКП
Проведение общественных мероприятий
Приготовление еды для жителей МКП
Поддержка в реализации административных задач
Другое (указать)
</t>
  </si>
  <si>
    <t xml:space="preserve">Проведення ремонтних робіт
Прибирання приміщень загального користування (всередині та навколо МКП)
Покращення інфраструктури МКП
Проведення громадських заходів
Приготування їжі для мешканців МКП
Підтримка в реалізації адміністративних задач
Інше (вказати)
</t>
  </si>
  <si>
    <t>If A3.6 'Yes'</t>
  </si>
  <si>
    <r>
      <t>A5</t>
    </r>
    <r>
      <rPr>
        <b/>
        <sz val="11"/>
        <color rgb="FFFF0000"/>
        <rFont val="Arial"/>
        <family val="2"/>
      </rPr>
      <t>.2</t>
    </r>
    <r>
      <rPr>
        <b/>
        <strike/>
        <sz val="11"/>
        <rFont val="Arial"/>
        <family val="2"/>
      </rPr>
      <t>.1</t>
    </r>
  </si>
  <si>
    <t>A6</t>
  </si>
  <si>
    <t>Are IDPs being charged any money for stay (rent or some other form of compensation to be hosted in the site, excluding charges for utilities)?</t>
  </si>
  <si>
    <t>Взимается ли с ВПЛ какая-либо плата за проживание в МКП (арендная плата или какая-либо другая форма компенсации за размещение в МКП, без учета платы за потребленные коммунальные услуги)?</t>
  </si>
  <si>
    <t>Чи стягується з ВПО будь-яка плата за проживання в МКП (орендна плата або будь-яка інша форма компенсації за розміщення в МКП, за винятком плати за спожиті комунальні послуги)?</t>
  </si>
  <si>
    <r>
      <rPr>
        <strike/>
        <sz val="11"/>
        <color rgb="FFFF0000"/>
        <rFont val="Arial"/>
        <family val="2"/>
      </rPr>
      <t xml:space="preserve">Select all that apply </t>
    </r>
    <r>
      <rPr>
        <sz val="11"/>
        <color rgb="FFFF0000"/>
        <rFont val="Arial"/>
        <family val="2"/>
      </rPr>
      <t>Select one</t>
    </r>
  </si>
  <si>
    <r>
      <rPr>
        <strike/>
        <sz val="11"/>
        <color rgb="FFFF0000"/>
        <rFont val="Arial"/>
        <family val="2"/>
      </rPr>
      <t>Выберите все, что подходи</t>
    </r>
    <r>
      <rPr>
        <sz val="11"/>
        <color rgb="FF000000"/>
        <rFont val="Arial"/>
        <family val="2"/>
      </rPr>
      <t>т
Выберите один вариант</t>
    </r>
  </si>
  <si>
    <r>
      <rPr>
        <strike/>
        <sz val="11"/>
        <color rgb="FFFF0000"/>
        <rFont val="Arial"/>
        <family val="2"/>
      </rPr>
      <t xml:space="preserve">Виберіть все, що підходить
</t>
    </r>
    <r>
      <rPr>
        <sz val="11"/>
        <color rgb="FF000000"/>
        <rFont val="Arial"/>
        <family val="2"/>
      </rPr>
      <t>Виберіть один варіант</t>
    </r>
  </si>
  <si>
    <r>
      <rPr>
        <strike/>
        <sz val="11"/>
        <color rgb="FFFF0000"/>
        <rFont val="Arial"/>
        <family val="2"/>
      </rPr>
      <t xml:space="preserve">No charge
Yes, charges for staying
Yes, charges for utilities 
Yes, charges for other costs (specify)
Don't know
Don't wish to answer
</t>
    </r>
    <r>
      <rPr>
        <sz val="11"/>
        <color rgb="FFFF0000"/>
        <rFont val="Arial"/>
        <family val="2"/>
      </rPr>
      <t>Yes
No
Do not know</t>
    </r>
  </si>
  <si>
    <r>
      <t>Плата не взимается
Да, взимается плата за проживание</t>
    </r>
    <r>
      <rPr>
        <sz val="11"/>
        <color rgb="FFFF0000"/>
        <rFont val="Arial"/>
        <family val="2"/>
        <charset val="204"/>
      </rPr>
      <t xml:space="preserve"> (не включая коммунальные платежи)</t>
    </r>
    <r>
      <rPr>
        <sz val="11"/>
        <rFont val="Arial"/>
        <family val="2"/>
      </rPr>
      <t xml:space="preserve">
Да, взимается плата за коммунальные услуги
Да, взимается плата за прочие услуги (уточните)
Не знаю
Не хочу отвечать</t>
    </r>
  </si>
  <si>
    <r>
      <t xml:space="preserve">Плата не стягується
Так, стягується плата за проживання </t>
    </r>
    <r>
      <rPr>
        <sz val="11"/>
        <color rgb="FFFF0000"/>
        <rFont val="Arial"/>
        <family val="2"/>
        <charset val="204"/>
      </rPr>
      <t>(без урахування комунальних платежів)</t>
    </r>
    <r>
      <rPr>
        <sz val="11"/>
        <rFont val="Arial"/>
        <family val="2"/>
      </rPr>
      <t xml:space="preserve">
Так, стягується плата</t>
    </r>
    <r>
      <rPr>
        <sz val="11"/>
        <rFont val="Arial"/>
        <family val="2"/>
        <charset val="204"/>
      </rPr>
      <t xml:space="preserve"> з</t>
    </r>
    <r>
      <rPr>
        <sz val="11"/>
        <rFont val="Arial"/>
        <family val="2"/>
      </rPr>
      <t>а комунальні послуги
Так, стягується плата за інші послуги (уточніть)
Не знаю
Не хочу відповідати</t>
    </r>
  </si>
  <si>
    <t>If A1 'Yes'</t>
  </si>
  <si>
    <r>
      <t>A</t>
    </r>
    <r>
      <rPr>
        <b/>
        <strike/>
        <sz val="11"/>
        <color rgb="FFFF0000"/>
        <rFont val="Arial"/>
        <family val="2"/>
      </rPr>
      <t>7</t>
    </r>
    <r>
      <rPr>
        <b/>
        <sz val="11"/>
        <color rgb="FFFF0000"/>
        <rFont val="Arial"/>
        <family val="2"/>
      </rPr>
      <t>6.1</t>
    </r>
  </si>
  <si>
    <t>How much in total do site's residents pay per month in UAH for stay (rent or some other form of compensation to be hosted in the site, exlcuding charges for utilities, per one resident)?</t>
  </si>
  <si>
    <t>Сколько жители платят в месяц в гривнах (арендная плата или какая-либо другая форма компенсации за размещение в МКП, без учета платы за потребленные коммунальные услуги) - в среднем за одного проживающего?</t>
  </si>
  <si>
    <t>Скільки мешканці платять на місяць у гривнях (орендна плата або будь-яка інша форма компенсації за розміщення в МКП, за винятком плати за спожиті комунальні послуги) у середньому за одного мешканця?</t>
  </si>
  <si>
    <t>If A6 "Yes"</t>
  </si>
  <si>
    <t>A7</t>
  </si>
  <si>
    <t xml:space="preserve">How does site management receive compensation for utility bills </t>
  </si>
  <si>
    <t>Каким образом руководство МКП получает компенсацию за коммунальные услуги?</t>
  </si>
  <si>
    <t>Яким чином керівництво МКП отримує компенсацію за комунальні платежі?</t>
  </si>
  <si>
    <t>From the state budget (Resolution 261)
Charging IDPs 
Support from humanitarian actors  
Other
Do not charge</t>
  </si>
  <si>
    <t>A7.1</t>
  </si>
  <si>
    <t>How is the amount of the charges calculated for IDPs?</t>
  </si>
  <si>
    <t>Как рассчитывается размер платы для ВПЛ?</t>
  </si>
  <si>
    <t>Як розраховується розмір плати для ВПО?</t>
  </si>
  <si>
    <t>Fixed amount per person
Fixed amout per room
Seasonal amount per person (different in warm and cols season)
Seasonal amount per room (different in warm and winter season)
Splitting the bill per household
Splitting the bill per person
Other</t>
  </si>
  <si>
    <t>if A7 'charging IDPs'</t>
  </si>
  <si>
    <t>A7.2</t>
  </si>
  <si>
    <t>How much do IDPs pay per month on average for the charges? (per person)</t>
  </si>
  <si>
    <t>Сколько в среднем платят ВПЛ за коммунальные услуги в месяц? (на человека)</t>
  </si>
  <si>
    <t>Скільки в середньому платять ВПО на місяць за комунальні послуги? (з людини)</t>
  </si>
  <si>
    <r>
      <t>A8</t>
    </r>
    <r>
      <rPr>
        <b/>
        <sz val="11"/>
        <color rgb="FFFF0000"/>
        <rFont val="Arial"/>
        <family val="2"/>
      </rPr>
      <t>B2</t>
    </r>
  </si>
  <si>
    <t>Duration of stay</t>
  </si>
  <si>
    <t>How long do people usually stay in this site?</t>
  </si>
  <si>
    <t>Как долго люди обычно находятся в этом МКП?</t>
  </si>
  <si>
    <t>Як довго люди зазвичай перебувають у цьому МКП?</t>
  </si>
  <si>
    <r>
      <rPr>
        <strike/>
        <sz val="11"/>
        <color rgb="FFFF0000"/>
        <rFont val="Arial"/>
        <family val="2"/>
      </rPr>
      <t xml:space="preserve">1 to 3 days
Less than a week
Less than a month
1 to 3 months
3 months and more
1 to 6 months
6 months and more
</t>
    </r>
    <r>
      <rPr>
        <sz val="11"/>
        <color rgb="FFFF0000"/>
        <rFont val="Arial"/>
        <family val="2"/>
      </rPr>
      <t xml:space="preserve">Up to 1 month
Up to 3 months
Up to 6 months
Up to 9 months
Up to 1 year
Up to 1,5 year    
</t>
    </r>
    <r>
      <rPr>
        <sz val="11"/>
        <color rgb="FF000000"/>
        <rFont val="Arial"/>
        <family val="2"/>
      </rPr>
      <t xml:space="preserve">Has not hosted IDPs yet
</t>
    </r>
    <r>
      <rPr>
        <strike/>
        <sz val="11"/>
        <color rgb="FFFF0000"/>
        <rFont val="Arial"/>
        <family val="2"/>
      </rPr>
      <t xml:space="preserve">Other (specify)  </t>
    </r>
    <r>
      <rPr>
        <sz val="11"/>
        <color rgb="FF000000"/>
        <rFont val="Arial"/>
        <family val="2"/>
      </rPr>
      <t xml:space="preserve">                                                      </t>
    </r>
  </si>
  <si>
    <r>
      <rPr>
        <strike/>
        <sz val="11"/>
        <color rgb="FFFF0000"/>
        <rFont val="Arial"/>
        <family val="2"/>
      </rPr>
      <t xml:space="preserve">От 1 до 3 дней 
</t>
    </r>
    <r>
      <rPr>
        <sz val="11"/>
        <color rgb="FF000000"/>
        <rFont val="Arial"/>
        <family val="2"/>
      </rPr>
      <t xml:space="preserve">Менее недели 
Менее 1 месяца 
</t>
    </r>
    <r>
      <rPr>
        <strike/>
        <sz val="11"/>
        <color rgb="FFFF0000"/>
        <rFont val="Arial"/>
        <family val="2"/>
      </rPr>
      <t>От 1 до 3 месяцев
3 месяца и более</t>
    </r>
    <r>
      <rPr>
        <sz val="11"/>
        <color rgb="FF000000"/>
        <rFont val="Arial"/>
        <family val="2"/>
      </rPr>
      <t xml:space="preserve">                                                
</t>
    </r>
    <r>
      <rPr>
        <sz val="11"/>
        <color rgb="FFFF0000"/>
        <rFont val="Arial"/>
        <family val="2"/>
      </rPr>
      <t xml:space="preserve">От 1 до 6 месяцев
Более 6 месяцев
</t>
    </r>
    <r>
      <rPr>
        <sz val="11"/>
        <color rgb="FF000000"/>
        <rFont val="Arial"/>
        <family val="2"/>
      </rPr>
      <t xml:space="preserve">Еще не размещали ВПЛ                                
Другое (укажите)                                                             </t>
    </r>
  </si>
  <si>
    <r>
      <rPr>
        <strike/>
        <sz val="11"/>
        <color rgb="FFFF0000"/>
        <rFont val="Arial"/>
        <family val="2"/>
      </rPr>
      <t xml:space="preserve">Від 1 до 3 днів 
</t>
    </r>
    <r>
      <rPr>
        <sz val="11"/>
        <color rgb="FF000000"/>
        <rFont val="Arial"/>
        <family val="2"/>
      </rPr>
      <t xml:space="preserve">Менше тижня 
Менше 1 місяця 
</t>
    </r>
    <r>
      <rPr>
        <strike/>
        <sz val="11"/>
        <color rgb="FFFF0000"/>
        <rFont val="Arial"/>
        <family val="2"/>
      </rPr>
      <t xml:space="preserve">Від 1 до 3 місяців
Більше 3 місяців
</t>
    </r>
    <r>
      <rPr>
        <sz val="11"/>
        <color rgb="FFFF0000"/>
        <rFont val="Arial"/>
        <family val="2"/>
      </rPr>
      <t xml:space="preserve">Від 1 до 6 місяців
Більше 6 місяців
</t>
    </r>
    <r>
      <rPr>
        <sz val="11"/>
        <color rgb="FF000000"/>
        <rFont val="Arial"/>
        <family val="2"/>
      </rPr>
      <t>Ще не розміщали ВПО                                        
Інше, уточніть</t>
    </r>
  </si>
  <si>
    <t>"Has not hosted IDPs yet" is only showed when "no_host_but_ready" is chosen in A1</t>
  </si>
  <si>
    <r>
      <rPr>
        <b/>
        <strike/>
        <sz val="11"/>
        <color rgb="FFFF0000"/>
        <rFont val="Arial"/>
        <family val="2"/>
      </rPr>
      <t>K4</t>
    </r>
    <r>
      <rPr>
        <b/>
        <sz val="11"/>
        <color rgb="FFFF0000"/>
        <rFont val="Arial"/>
        <family val="2"/>
      </rPr>
      <t>A8</t>
    </r>
  </si>
  <si>
    <t>Feedback and complaint mechanism type</t>
  </si>
  <si>
    <t>To your knowledge, is a feedback and complaint mechanism available for the residents of the site?</t>
  </si>
  <si>
    <t>По Вашим сведениям, существует ли в МКП и доступен ли его жителям механизм обратной связи и рассмотрения жалоб?</t>
  </si>
  <si>
    <t>Наскільки Вам відомо, чи існує у МКП та чи доступний його мешканцям механізм зворотного зв'язку та розгляду скарг?</t>
  </si>
  <si>
    <t>Выберите все, что подходит</t>
  </si>
  <si>
    <t>None                                                        
Site management handles complaints themselves
Ombudsman / complaints desk present
Toll free / telephone line available
Suggestion / feedback box
Other (specify)</t>
  </si>
  <si>
    <t>Механизм отсутствует
Руководство МКП самостоятельно рассматривает жалобы
Есть служба по рассмотрению жалоб / омбудсман
Доступна бесплатная телефонная линия
Ящик для предложений / обратной связи
Другое (укажите)</t>
  </si>
  <si>
    <t>Механізм відсутній 
Керівництво МКП самостійно розглядає скарги
Є служба з розгляду скарг / омбудсман
Доступна безкоштовна телефонна лінія
Скринька для пропозицій / зворотний зв'язок
Інше, уточніть</t>
  </si>
  <si>
    <r>
      <rPr>
        <b/>
        <strike/>
        <sz val="11"/>
        <color rgb="FFFF0000"/>
        <rFont val="Arial"/>
        <family val="2"/>
      </rPr>
      <t>K5</t>
    </r>
    <r>
      <rPr>
        <b/>
        <sz val="11"/>
        <color rgb="FFFF0000"/>
        <rFont val="Arial"/>
        <family val="2"/>
      </rPr>
      <t>A8.1</t>
    </r>
  </si>
  <si>
    <t>Did site administration complete any training?</t>
  </si>
  <si>
    <t>Проходило ли руководство МКП какое-либо обучение?</t>
  </si>
  <si>
    <t>Чи проходило керівництво МКП будь-яке навчання?</t>
  </si>
  <si>
    <r>
      <t xml:space="preserve">Yes, CCCM induction training (site management) 
Yes, training on PSEA, GBV prevention, Protection mainstreaming
</t>
    </r>
    <r>
      <rPr>
        <sz val="11"/>
        <color rgb="FF000000"/>
        <rFont val="Arial"/>
        <family val="2"/>
        <charset val="204"/>
      </rPr>
      <t xml:space="preserve">Yes, training on Rules for handling explosive objects
Yes, first aid training and/or psychological assistance
Yes, training on Site management (other than CCCM training)
</t>
    </r>
    <r>
      <rPr>
        <sz val="11"/>
        <color rgb="FF000000"/>
        <rFont val="Arial"/>
        <family val="2"/>
      </rPr>
      <t xml:space="preserve">Yes, other than mentioned above training (please, specify)
No
</t>
    </r>
  </si>
  <si>
    <t>Да, вводное обучение от Кластера (СССМ) по вопросам координации и управления МКП (по вопросам управления МКП)
Да, тренинги по защите от сексуальной эксплуатации и насилия; предупреждению гендерно обусловленного насилия; по вопросам интеграции принципов защиты в гуманитарную деятельность)
Да, тренинги о правилах обращения с взрывоопасными предметами
Да тренинги по домедицинской и/или первой психологической помощи 
Да, тренинги по управлению МКП (отличные от тренингов Кластера СССМ)
Да, другие тренинги, отличные от вышеперечисленных (укажите, какие именно)
Нет</t>
  </si>
  <si>
    <t>Так, вступне навчання від Кластера (СССМ) з питань координації та управління МКП (з питань управління МКП)
Так, тренінги із захисту від сексуальної експлуатації та насильства; попередження ґендерно обумовленого насильства; з питань інтеграції принципів захисту у гуманітарну діяльність)
Так, тренінги щодо правил поводження з вибухонебезпечними предметами
Так, тренінги з домедичної та/або першої психологічної допомоги
Так, тренінги з управління МКП (відмінні від тренінгів Кластеру СССМ)
Так, інші тренінги, відмінні від перерахованих вище (вкажіть, які саме)
Ні</t>
  </si>
  <si>
    <r>
      <rPr>
        <b/>
        <strike/>
        <sz val="11"/>
        <color rgb="FFFF0000"/>
        <rFont val="Arial"/>
        <family val="2"/>
      </rPr>
      <t>K2</t>
    </r>
    <r>
      <rPr>
        <b/>
        <sz val="11"/>
        <color rgb="FFFF0000"/>
        <rFont val="Arial"/>
        <family val="2"/>
      </rPr>
      <t>A8.2</t>
    </r>
  </si>
  <si>
    <t>DEMOGRAPHY</t>
  </si>
  <si>
    <t>Access to information</t>
  </si>
  <si>
    <t xml:space="preserve">To your knowledge is the following information available for the residents of the site?  </t>
  </si>
  <si>
    <t>Насколько Вам известно, доступна ли  следующая информация жителям МКП?</t>
  </si>
  <si>
    <t>Наскільки Вам відомо, чи доступна  мешканцям МКП наступна інформація?</t>
  </si>
  <si>
    <r>
      <t xml:space="preserve">About accommodation options outside of the site
About IDPs registration (on state level)
About governmental programs and local programs providing cash or in-kind support to IDPs
</t>
    </r>
    <r>
      <rPr>
        <sz val="11"/>
        <color rgb="FFFF0000"/>
        <rFont val="Arial"/>
        <family val="2"/>
        <charset val="204"/>
      </rPr>
      <t>Аbout how to apply to local authorities/state bodies, receive documents confirming the fact of damages of house and/or property as a result of the war as well as receive compensation available in the site</t>
    </r>
    <r>
      <rPr>
        <sz val="11"/>
        <rFont val="Arial"/>
        <family val="2"/>
      </rPr>
      <t xml:space="preserve">
About registration in the State employment service, career guidance events organized by it, and employment opportunities it offers
About pension and different state social security programs                                                               About medical support available
About access to education
About access to legal aid
</t>
    </r>
    <r>
      <rPr>
        <sz val="11"/>
        <color rgb="FFFF0000"/>
        <rFont val="Arial"/>
        <family val="2"/>
        <charset val="204"/>
      </rPr>
      <t>Where to go if faced gender-based violence, human trafficking, sexual exploitation and abuse incident</t>
    </r>
    <r>
      <rPr>
        <sz val="11"/>
        <rFont val="Arial"/>
        <family val="2"/>
      </rPr>
      <t xml:space="preserve">
About Explosive Ordnance Risk Education
</t>
    </r>
    <r>
      <rPr>
        <sz val="11"/>
        <color rgb="FFFF0000"/>
        <rFont val="Arial"/>
        <family val="2"/>
        <charset val="204"/>
      </rPr>
      <t>None of above</t>
    </r>
  </si>
  <si>
    <r>
      <t xml:space="preserve">О вариантах размещения за пределами МКП
О регистрации ВПЛ (на государственном уровне)
О государственных и местных программах, предоставляющих ВПЛ денежную помощь или помощь в натуральной форме
</t>
    </r>
    <r>
      <rPr>
        <sz val="11"/>
        <color rgb="FFFF0000"/>
        <rFont val="Arial"/>
        <family val="2"/>
        <charset val="204"/>
      </rPr>
      <t>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t>
    </r>
    <r>
      <rPr>
        <sz val="11"/>
        <rFont val="Arial"/>
        <family val="2"/>
      </rPr>
      <t xml:space="preserve">
О регистрации в Государственной службе занятости, организованных ею профориентационных мероприятиях и возможностях трудоустройства
О пенсиях и различных государственных программах социального обеспечения для жителей МКП
О медицинском обслуживании
О доступе к образованию                                           О возможности получения юридической помощи   </t>
    </r>
    <r>
      <rPr>
        <sz val="11"/>
        <color rgb="FFFF0000"/>
        <rFont val="Arial"/>
        <family val="2"/>
        <charset val="204"/>
      </rPr>
      <t>Куда можно обратиться, если столкнулись с гендерным насилием, торговлей людьми, сексуальной эксплуатацией и насилием</t>
    </r>
    <r>
      <rPr>
        <sz val="11"/>
        <rFont val="Arial"/>
        <family val="2"/>
      </rPr>
      <t xml:space="preserve">
О правилах обращения со взрывоопасными предметами
</t>
    </r>
    <r>
      <rPr>
        <sz val="11"/>
        <color rgb="FFFF0000"/>
        <rFont val="Arial"/>
        <family val="2"/>
        <charset val="204"/>
      </rPr>
      <t>Ничего из вышеперечисленного</t>
    </r>
  </si>
  <si>
    <r>
      <t xml:space="preserve">Про варіанти розміщення за межами МКП                
Про реєстрацію ВПО (на державному рівні)                
Про державні та місцеві програми, що надають ВПО грошову допомогу або допомогу в натуральній формі
</t>
    </r>
    <r>
      <rPr>
        <sz val="11"/>
        <color rgb="FFFF0000"/>
        <rFont val="Arial"/>
        <family val="2"/>
        <charset val="204"/>
      </rPr>
      <t>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t>
    </r>
    <r>
      <rPr>
        <sz val="11"/>
        <rFont val="Arial"/>
        <family val="2"/>
        <charset val="204"/>
      </rPr>
      <t xml:space="preserve">
Про реєстрацію в Державній службі зайнятості, організовані нею профорієнтаційні заходи та можливості працевлаштування                                       
Про пенсії та різні державні програми соціального забезпечення для мешканців МКП      
Про медичне обслуговування                                          Про доступ до освіти                                                         Про можливість отримання юридичної допомоги   
</t>
    </r>
    <r>
      <rPr>
        <sz val="11"/>
        <color rgb="FFFF0000"/>
        <rFont val="Arial"/>
        <family val="2"/>
        <charset val="204"/>
      </rPr>
      <t xml:space="preserve">Куди можна звернутись у разі, якщо стикнулись із гендерно зумовленим насильством, торгівлею людьми, сексуальною експлуатацією та насильством </t>
    </r>
    <r>
      <rPr>
        <sz val="11"/>
        <rFont val="Arial"/>
        <family val="2"/>
        <charset val="204"/>
      </rPr>
      <t xml:space="preserve">                                                                       Про правила поводження із вибухонебезпечними предметами
</t>
    </r>
    <r>
      <rPr>
        <sz val="11"/>
        <color rgb="FFFF0000"/>
        <rFont val="Arial"/>
        <family val="2"/>
        <charset val="204"/>
      </rPr>
      <t>Нічого із перерахованого вище</t>
    </r>
  </si>
  <si>
    <r>
      <rPr>
        <b/>
        <strike/>
        <sz val="11"/>
        <color rgb="FFFF0000"/>
        <rFont val="Arial"/>
        <family val="2"/>
      </rPr>
      <t>H5</t>
    </r>
    <r>
      <rPr>
        <b/>
        <sz val="11"/>
        <color rgb="FFFF0000"/>
        <rFont val="Arial"/>
        <family val="2"/>
      </rPr>
      <t>A8.3</t>
    </r>
  </si>
  <si>
    <t xml:space="preserve">Availability of reporting GBV and human trafficking incidents </t>
  </si>
  <si>
    <t>Is there a possibility to report GBV, human trafficking incidents, sexual exploitation and abuse at the site?</t>
  </si>
  <si>
    <t xml:space="preserve">Существует ли в МКП возможность регистрации случаев гендерно обусловленного насилия, торговли людьми, сексуальной эксплуатации и насилия?
</t>
  </si>
  <si>
    <t>Чи існує в МКП можливість реєстрації випадків гендерно зумовленого насильства, торгівлі людьми, сексуальної експлуатації та насильства?</t>
  </si>
  <si>
    <t>Yes
No
Not sure</t>
  </si>
  <si>
    <t>Да
Нет
Не уверен</t>
  </si>
  <si>
    <t>Так 
Ні
Не впевнений</t>
  </si>
  <si>
    <t>A9</t>
  </si>
  <si>
    <t>Humanitarian assistance at the site level</t>
  </si>
  <si>
    <r>
      <t>Has this center received any humanitarian assistance in</t>
    </r>
    <r>
      <rPr>
        <sz val="11"/>
        <color rgb="FFFF0000"/>
        <rFont val="Arial"/>
        <family val="2"/>
      </rPr>
      <t xml:space="preserve"> the</t>
    </r>
    <r>
      <rPr>
        <sz val="11"/>
        <rFont val="Arial"/>
        <family val="2"/>
      </rPr>
      <t xml:space="preserve"> last </t>
    </r>
    <r>
      <rPr>
        <sz val="11"/>
        <color rgb="FFFF0000"/>
        <rFont val="Arial"/>
        <family val="2"/>
      </rPr>
      <t xml:space="preserve">60 </t>
    </r>
    <r>
      <rPr>
        <sz val="11"/>
        <rFont val="Arial"/>
        <family val="2"/>
      </rPr>
      <t>days?</t>
    </r>
  </si>
  <si>
    <t>Получал ли этот МКП какую-либо гуманитарную помощь за последние 60 дней?</t>
  </si>
  <si>
    <t>Чи отримував цей МКП будь-яку гуманітарну допомогу за останні 60 днів?</t>
  </si>
  <si>
    <t>Да 
Нет
Не знаю</t>
  </si>
  <si>
    <t>A9.1</t>
  </si>
  <si>
    <t>If yes, what type of humanitarian assistance?</t>
  </si>
  <si>
    <t>Если да, то какой вид гуманитарной помощи?</t>
  </si>
  <si>
    <t>Якщо так, то який вид гуманітарної допомоги?</t>
  </si>
  <si>
    <r>
      <rPr>
        <sz val="11"/>
        <color rgb="FF000000"/>
        <rFont val="Arial"/>
        <family val="2"/>
      </rPr>
      <t xml:space="preserve">None
Sleeping items
Hygiene items
Clothes and/or shoes  
Cleaning materials
Disinfection of the site's premises                                     
Communications equipment (Wifi, computer equipment, etc.)
Food products
Generators
Kitchen amenities (ovens, refrigerators, utensils, pots/pans)
</t>
    </r>
    <r>
      <rPr>
        <sz val="11"/>
        <color rgb="FFFF0000"/>
        <rFont val="Arial"/>
        <family val="2"/>
      </rPr>
      <t xml:space="preserve">Furniture (for living rooms, common areas, kitchen, etc.)
Water pump and other water-related equipment (water filter, etc.)
</t>
    </r>
    <r>
      <rPr>
        <sz val="11"/>
        <color rgb="FF000000"/>
        <rFont val="Arial"/>
        <family val="2"/>
      </rPr>
      <t xml:space="preserve">Site repairs (Non-WASH)
WASH Repairs (showers, toilet renovations)
Washing/drying machines
Recreational Activities/space (TV, entertainment area for children)
Support for utility payments
Medicine
Legal assistance
Cash assistance for IDPs hosted
Psychosocial support
Transportation
Provision of information or individual counselling
Specialized support to people with disabilities or older people
Arrangement of a bomb shelter
Solid fuel for heating (wood, coal, briquettes, pellets)
Liquid fuel for generators
</t>
    </r>
    <r>
      <rPr>
        <sz val="11"/>
        <color rgb="FFFF0000"/>
        <rFont val="Arial"/>
        <family val="2"/>
      </rPr>
      <t xml:space="preserve">Heating equipment (electric heaters, heating boilers, etc.)
Fire safety equipment (extinguisher)  
</t>
    </r>
    <r>
      <rPr>
        <sz val="11"/>
        <color rgb="FF000000"/>
        <rFont val="Arial"/>
        <family val="2"/>
      </rPr>
      <t>Other (specify)
Do not know</t>
    </r>
  </si>
  <si>
    <r>
      <rPr>
        <sz val="11"/>
        <color rgb="FF000000"/>
        <rFont val="Arial"/>
        <family val="2"/>
      </rPr>
      <t xml:space="preserve">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t>
    </r>
    <r>
      <rPr>
        <sz val="11"/>
        <color rgb="FFFF0000"/>
        <rFont val="Arial"/>
        <family val="2"/>
      </rPr>
      <t xml:space="preserve">Мебель (для жилых команат, общих помещений, кухни и т.д.)
Водяной насос и другое оборудование, связанное с потреблением воды (фильтр для воды и т.д.)
</t>
    </r>
    <r>
      <rPr>
        <sz val="11"/>
        <color rgb="FF000000"/>
        <rFont val="Arial"/>
        <family val="2"/>
      </rPr>
      <t xml:space="preserve">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t>
    </r>
    <r>
      <rPr>
        <sz val="11"/>
        <color rgb="FFFF0000"/>
        <rFont val="Arial"/>
        <family val="2"/>
      </rPr>
      <t xml:space="preserve">Отопительное оборудование (электрические обогреватели, котлы и т.д.) </t>
    </r>
    <r>
      <rPr>
        <sz val="11"/>
        <color rgb="FF000000"/>
        <rFont val="Arial"/>
        <family val="2"/>
      </rPr>
      <t xml:space="preserve">                                Дезинфекция помещений МКП                      Другое (укажите)
Не знаю</t>
    </r>
  </si>
  <si>
    <r>
      <rPr>
        <sz val="11"/>
        <color rgb="FF000000"/>
        <rFont val="Arial"/>
        <family val="2"/>
      </rPr>
      <t xml:space="preserve">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t>
    </r>
    <r>
      <rPr>
        <sz val="11"/>
        <color rgb="FFFF0000"/>
        <rFont val="Arial"/>
        <family val="2"/>
      </rPr>
      <t xml:space="preserve">Меблі (для житлових кімнат, загальних приміщень, кухонь та ін.)
Водяний насос та інше обладнання, пов'язане із споживанням води (фільтр для води тощо)
</t>
    </r>
    <r>
      <rPr>
        <sz val="11"/>
        <color rgb="FF000000"/>
        <rFont val="Arial"/>
        <family val="2"/>
      </rPr>
      <t xml:space="preserve">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t>
    </r>
    <r>
      <rPr>
        <sz val="11"/>
        <color rgb="FFFF0000"/>
        <rFont val="Arial"/>
        <family val="2"/>
      </rPr>
      <t xml:space="preserve">Опалювальне обладнання (електричні обігрівачі, котли та ін.)
</t>
    </r>
    <r>
      <rPr>
        <sz val="11"/>
        <color rgb="FF000000"/>
        <rFont val="Arial"/>
        <family val="2"/>
      </rPr>
      <t>Дезінфекція приміщень МКП
Інше, уточніть
Не знаю</t>
    </r>
  </si>
  <si>
    <t xml:space="preserve">                                             If A9 "Yes"</t>
  </si>
  <si>
    <t>A9.2</t>
  </si>
  <si>
    <t>Please specify the entity/organization that provided any assistance within the mentioned period</t>
  </si>
  <si>
    <r>
      <rPr>
        <sz val="11"/>
        <color rgb="FF000000"/>
        <rFont val="Arial"/>
        <family val="2"/>
        <charset val="204"/>
      </rPr>
      <t xml:space="preserve">Пожалуйста, уточните тип структуры/организации, которая </t>
    </r>
    <r>
      <rPr>
        <sz val="11"/>
        <color rgb="FFFF0000"/>
        <rFont val="Arial"/>
        <family val="2"/>
        <charset val="204"/>
      </rPr>
      <t>предоставила какую-либо помощь</t>
    </r>
    <r>
      <rPr>
        <sz val="11"/>
        <color rgb="FF000000"/>
        <rFont val="Arial"/>
        <family val="2"/>
        <charset val="204"/>
      </rPr>
      <t xml:space="preserve"> в упомянутый период</t>
    </r>
  </si>
  <si>
    <r>
      <rPr>
        <sz val="11"/>
        <color rgb="FF000000"/>
        <rFont val="Arial"/>
        <family val="2"/>
        <charset val="204"/>
      </rPr>
      <t xml:space="preserve">Будь-ласка, уточність тип структури/організації, яка надала </t>
    </r>
    <r>
      <rPr>
        <sz val="11"/>
        <color rgb="FFFF0000"/>
        <rFont val="Arial"/>
        <family val="2"/>
        <charset val="204"/>
      </rPr>
      <t>будь-яку</t>
    </r>
    <r>
      <rPr>
        <sz val="11"/>
        <color rgb="FF000000"/>
        <rFont val="Arial"/>
        <family val="2"/>
        <charset val="204"/>
      </rPr>
      <t xml:space="preserve"> допомогу у згаданий період.</t>
    </r>
  </si>
  <si>
    <r>
      <rPr>
        <sz val="11"/>
        <color rgb="FFFF0000"/>
        <rFont val="Arial"/>
        <family val="2"/>
      </rPr>
      <t xml:space="preserve">National </t>
    </r>
    <r>
      <rPr>
        <sz val="11"/>
        <color rgb="FF000000"/>
        <rFont val="Arial"/>
        <family val="2"/>
      </rPr>
      <t xml:space="preserve">government
Local authorities
</t>
    </r>
    <r>
      <rPr>
        <strike/>
        <sz val="11"/>
        <color rgb="FFFF0000"/>
        <rFont val="Arial"/>
        <family val="2"/>
      </rPr>
      <t>Non-governmental organization</t>
    </r>
    <r>
      <rPr>
        <sz val="11"/>
        <color rgb="FF000000"/>
        <rFont val="Arial"/>
        <family val="2"/>
      </rPr>
      <t xml:space="preserve">
</t>
    </r>
    <r>
      <rPr>
        <sz val="11"/>
        <color rgb="FFFF0000"/>
        <rFont val="Arial"/>
        <family val="2"/>
      </rPr>
      <t>Humanitarian agency (UN, NGO)</t>
    </r>
    <r>
      <rPr>
        <sz val="11"/>
        <color rgb="FF000000"/>
        <rFont val="Arial"/>
        <family val="2"/>
      </rPr>
      <t xml:space="preserve">
Individual/Private/Volun</t>
    </r>
    <r>
      <rPr>
        <sz val="11"/>
        <color rgb="FFFF0000"/>
        <rFont val="Arial"/>
        <family val="2"/>
      </rPr>
      <t>t</t>
    </r>
    <r>
      <rPr>
        <sz val="11"/>
        <color rgb="FF000000"/>
        <rFont val="Arial"/>
        <family val="2"/>
      </rPr>
      <t xml:space="preserve">eers
Educational institution                     
Religious entity
</t>
    </r>
    <r>
      <rPr>
        <strike/>
        <sz val="11"/>
        <color rgb="FFFF0000"/>
        <rFont val="Arial"/>
        <family val="2"/>
      </rPr>
      <t>UN</t>
    </r>
    <r>
      <rPr>
        <sz val="11"/>
        <color rgb="FF000000"/>
        <rFont val="Arial"/>
        <family val="2"/>
      </rPr>
      <t xml:space="preserve">
</t>
    </r>
    <r>
      <rPr>
        <sz val="11"/>
        <color rgb="FFFF0000"/>
        <rFont val="Arial"/>
        <family val="2"/>
      </rPr>
      <t>Other (specify)</t>
    </r>
  </si>
  <si>
    <r>
      <t>Государственные органы</t>
    </r>
    <r>
      <rPr>
        <sz val="11"/>
        <rFont val="Arial"/>
        <family val="2"/>
      </rPr>
      <t xml:space="preserve">
Местные власти
</t>
    </r>
    <r>
      <rPr>
        <sz val="11"/>
        <rFont val="Arial"/>
        <family val="2"/>
        <charset val="204"/>
      </rPr>
      <t>Неправительственная</t>
    </r>
    <r>
      <rPr>
        <sz val="11"/>
        <rFont val="Arial"/>
        <family val="2"/>
      </rPr>
      <t xml:space="preserve"> организация
Принимающее сообщество
Религиозные организации
</t>
    </r>
    <r>
      <rPr>
        <strike/>
        <sz val="11"/>
        <color rgb="FFFF0000"/>
        <rFont val="Arial"/>
        <family val="2"/>
        <charset val="204"/>
      </rPr>
      <t>Другое (уточните, пожалуйста)</t>
    </r>
    <r>
      <rPr>
        <sz val="11"/>
        <rFont val="Arial"/>
        <family val="2"/>
      </rPr>
      <t xml:space="preserve">
Отказываюсь отвечать/Не знаю</t>
    </r>
  </si>
  <si>
    <r>
      <t>Державні органи</t>
    </r>
    <r>
      <rPr>
        <sz val="11"/>
        <rFont val="Arial"/>
        <family val="2"/>
      </rPr>
      <t xml:space="preserve">
Місцева влада
</t>
    </r>
    <r>
      <rPr>
        <sz val="11"/>
        <rFont val="Arial"/>
        <family val="2"/>
        <charset val="204"/>
      </rPr>
      <t>Неурядова</t>
    </r>
    <r>
      <rPr>
        <sz val="11"/>
        <rFont val="Arial"/>
        <family val="2"/>
      </rPr>
      <t xml:space="preserve"> організація
Приймаюча спільнота
Релігійні організації
</t>
    </r>
    <r>
      <rPr>
        <strike/>
        <sz val="11"/>
        <color rgb="FFFF0000"/>
        <rFont val="Arial"/>
        <family val="2"/>
        <charset val="204"/>
      </rPr>
      <t>Інше (уточніть, будь-ласка)</t>
    </r>
    <r>
      <rPr>
        <sz val="11"/>
        <rFont val="Arial"/>
        <family val="2"/>
      </rPr>
      <t xml:space="preserve">
Відмовляюся відповідати/Не знаю</t>
    </r>
  </si>
  <si>
    <r>
      <t>If A9</t>
    </r>
    <r>
      <rPr>
        <sz val="11"/>
        <color rgb="FFFF0000"/>
        <rFont val="Arial"/>
        <family val="2"/>
      </rPr>
      <t xml:space="preserve"> 'Yes'</t>
    </r>
    <r>
      <rPr>
        <strike/>
        <sz val="11"/>
        <color rgb="FFFF0000"/>
        <rFont val="Arial"/>
        <family val="2"/>
      </rPr>
      <t>.1 anything but "Do not know"</t>
    </r>
  </si>
  <si>
    <t>A9.3</t>
  </si>
  <si>
    <t>Please specify the name of the non-governmental organization that provided any assistance within the mentioned period</t>
  </si>
  <si>
    <t>Пожалуйста, уточните название неправительственной организации, которая предоставила какую-либо помощь в указанный период</t>
  </si>
  <si>
    <t>Будь-ласка, вкажіть назву неурядової організацїі яка надала будь-яку допомогу у згаданий період</t>
  </si>
  <si>
    <t>Червоний Хрест
CARITAS
УВКБ ООН (UNHCR)
ООН (UN)
ЮНІСЕФ (UNICEF)
МОМ (IOM)
MED AIR
NRC
ACTED
Людина в біді (People in need)
ЛІКАРИ БЕЗ КОРДОНІВ (DOCTORS WITHOUT BORDERS)
Право на захист (R2P)
NEEMIA
NEEKA
ROKADA                                                         Проліска (Proliska)         
Десяте квітня 
Інше, уточніть
Не знаю</t>
  </si>
  <si>
    <r>
      <t xml:space="preserve">If A9.2 </t>
    </r>
    <r>
      <rPr>
        <strike/>
        <sz val="11"/>
        <color rgb="FFFF0000"/>
        <rFont val="Arial"/>
        <family val="2"/>
      </rPr>
      <t>"NGO"</t>
    </r>
    <r>
      <rPr>
        <sz val="11"/>
        <color rgb="FFFF0000"/>
        <rFont val="Arial"/>
        <family val="2"/>
      </rPr>
      <t>"Humanitarian agency (UN, NGO)"</t>
    </r>
  </si>
  <si>
    <t>A9.4</t>
  </si>
  <si>
    <t>In the last 30 days, was site management involved in the distribution of humanitarian aid items for household usage?</t>
  </si>
  <si>
    <t>Касательно предметов, предназначенных для личного использования и предоставляемых МКП в качестве гуманитарной помощи, участвовало ли руководство МКП в течение последних 30 дней в их распределении между жителями МКП?</t>
  </si>
  <si>
    <t xml:space="preserve">Стосовно предметів, призначених для особистого використання та наданих МКП в якості гуманітарної допомоги, чи приймало участь керівництво МКП протягом останніх 30 днів у їх розповсюдженні між мешканцями МКП?
</t>
  </si>
  <si>
    <t xml:space="preserve">Yes 
Yes, partially
No
Refuse to answer                                  </t>
  </si>
  <si>
    <t>Да
Частично
Нет
Отказ от ответа</t>
  </si>
  <si>
    <t>Так
Так, частково
Ні
Відмова від відповіді</t>
  </si>
  <si>
    <t>If A_9 'Yes'</t>
  </si>
  <si>
    <t>A9.4.1</t>
  </si>
  <si>
    <t xml:space="preserve">In the last 30 days, did site management face any difficulties that hindered distribution? </t>
  </si>
  <si>
    <t>За последние 30 дней сталкивалось ли руководство МКП с трудностями, препятствовавшими  распространению данной гуманитарной помощи?</t>
  </si>
  <si>
    <t>За останні 30 днів чи стикалось керівництво МКП із труднощами, що перешкоджали розповсюдженню такої допомоги?</t>
  </si>
  <si>
    <t>Yes, hindering part of the distribution
Yes, hindering all of the distribution
No
Refuse to answer</t>
  </si>
  <si>
    <t>Да, при распределении части такой помощи
Да, при распределении всей такой помощи
Нет
Отказ от ответа</t>
  </si>
  <si>
    <t>Так, при розподілі частини такої допомоги
Так, при розподілі всієї такої допомоги
Ні
Відмова від відповіді</t>
  </si>
  <si>
    <t>If A9.4 'Yes' or 'Yes, partially'</t>
  </si>
  <si>
    <t>A9.4.2</t>
  </si>
  <si>
    <t>If yes, what were the reasons?</t>
  </si>
  <si>
    <t>Если да, то по каким причинам?</t>
  </si>
  <si>
    <t>Якщо так, то з яких причин?</t>
  </si>
  <si>
    <t>Lack of manpower
Lack of storage
Lack of knowledge about residents needs
Other (specify)</t>
  </si>
  <si>
    <r>
      <t xml:space="preserve">Нехватка </t>
    </r>
    <r>
      <rPr>
        <sz val="11"/>
        <color rgb="FFFF0000"/>
        <rFont val="Arial"/>
        <family val="2"/>
        <charset val="204"/>
      </rPr>
      <t>персонала</t>
    </r>
    <r>
      <rPr>
        <sz val="11"/>
        <rFont val="Arial"/>
        <family val="2"/>
      </rPr>
      <t xml:space="preserve">
Отсутствие места для хранения
Недостаточно инфорации о потребностях жителей МКП
Другое, уточните</t>
    </r>
  </si>
  <si>
    <r>
      <t xml:space="preserve">Недостатність </t>
    </r>
    <r>
      <rPr>
        <sz val="11"/>
        <color rgb="FFFF0000"/>
        <rFont val="Arial"/>
        <family val="2"/>
        <charset val="204"/>
      </rPr>
      <t>персонала</t>
    </r>
    <r>
      <rPr>
        <sz val="11"/>
        <rFont val="Arial"/>
        <family val="2"/>
      </rPr>
      <t xml:space="preserve">
Відсутність місця для зберігання
Недостатність інформації про потреби мешканців МКП
Інше, уточніть</t>
    </r>
  </si>
  <si>
    <t>if A9.4.1 'Yes'</t>
  </si>
  <si>
    <t>Demography</t>
  </si>
  <si>
    <t>Демография</t>
  </si>
  <si>
    <t>Демографія</t>
  </si>
  <si>
    <t>B1</t>
  </si>
  <si>
    <t>Could you indicate the number of HH* hosted on the site?</t>
  </si>
  <si>
    <t>Вы можете назвать количество домохозяйств, размещенных в МКП?</t>
  </si>
  <si>
    <t>Чи можете Ви надати кількість домогсоподарств, які розміщені в МКП?</t>
  </si>
  <si>
    <t>Yes
No</t>
  </si>
  <si>
    <t>Так
Ні</t>
  </si>
  <si>
    <t>If A1 "Yes"</t>
  </si>
  <si>
    <r>
      <rPr>
        <strike/>
        <sz val="11"/>
        <color rgb="FFFF0000"/>
        <rFont val="Arial"/>
        <family val="2"/>
        <charset val="204"/>
      </rPr>
      <t>If the KI does not know that or refuses to answer please enter "999".</t>
    </r>
    <r>
      <rPr>
        <sz val="11"/>
        <rFont val="Arial"/>
        <family val="2"/>
      </rPr>
      <t xml:space="preserve">
.
*(household is defined as a group of people who live under the same roof, share income and meals)</t>
    </r>
  </si>
  <si>
    <r>
      <rPr>
        <strike/>
        <sz val="11"/>
        <color rgb="FFFF0000"/>
        <rFont val="Arial"/>
        <family val="2"/>
        <charset val="204"/>
      </rPr>
      <t>Если КИ не знает этого либо отказывается отвечать, пожалуйста введите "999"</t>
    </r>
    <r>
      <rPr>
        <sz val="11"/>
        <rFont val="Arial"/>
        <family val="2"/>
      </rPr>
      <t xml:space="preserve">
*под домохозяйством подразумевается группа людей, живущих под одной крышей, с общим бюджетом и питанием</t>
    </r>
  </si>
  <si>
    <r>
      <rPr>
        <strike/>
        <sz val="11"/>
        <color rgb="FFFF0000"/>
        <rFont val="Arial"/>
        <family val="2"/>
        <charset val="204"/>
      </rPr>
      <t>Якщо КІ не знає цього або відмовляєтся відповідати, будь-ласка введіть "999"</t>
    </r>
    <r>
      <rPr>
        <sz val="11"/>
        <rFont val="Arial"/>
        <family val="2"/>
      </rPr>
      <t xml:space="preserve">
*під домогосподарством слід розуміти групу людей, які живуть під одним дахом, із загальним бюджетом та харчуванням)</t>
    </r>
  </si>
  <si>
    <t>В1.1</t>
  </si>
  <si>
    <t>How many HHs are now hosted on the site?</t>
  </si>
  <si>
    <t>Сколько домохозяйств размещено в МКП по состоянию на сейчас?</t>
  </si>
  <si>
    <t>Скільки домогосподарств зараз розміщено в МКП?</t>
  </si>
  <si>
    <t>If B1 'Yes'</t>
  </si>
  <si>
    <r>
      <t>B1</t>
    </r>
    <r>
      <rPr>
        <b/>
        <strike/>
        <sz val="11"/>
        <color rgb="FFFF0000"/>
        <rFont val="Arial"/>
        <family val="2"/>
      </rPr>
      <t>.2</t>
    </r>
  </si>
  <si>
    <t>Please indicate the number of individuals hosted on the site.</t>
  </si>
  <si>
    <t>Укажите, пожалуйста, количество лиц, которые сейчас проживают в МКП?</t>
  </si>
  <si>
    <t>Вкажіть, будь ласка,  кількість осіб, що зараз мешкають в МКП?</t>
  </si>
  <si>
    <t>B1.3</t>
  </si>
  <si>
    <r>
      <t>Of those in the site, how many are male/female aged 18</t>
    </r>
    <r>
      <rPr>
        <sz val="11"/>
        <color rgb="FFFF0000"/>
        <rFont val="Arial"/>
        <family val="2"/>
      </rPr>
      <t xml:space="preserve"> to 59?</t>
    </r>
  </si>
  <si>
    <r>
      <rPr>
        <sz val="11"/>
        <color rgb="FF000000"/>
        <rFont val="Arial"/>
        <family val="2"/>
        <charset val="204"/>
      </rPr>
      <t xml:space="preserve">Сколько среди проживающих в МКП мужчин/женщин возрастом </t>
    </r>
    <r>
      <rPr>
        <sz val="11"/>
        <color rgb="FFFF0000"/>
        <rFont val="Arial"/>
        <family val="2"/>
        <charset val="204"/>
      </rPr>
      <t>от 18 до 60 лет</t>
    </r>
    <r>
      <rPr>
        <sz val="11"/>
        <color rgb="FF000000"/>
        <rFont val="Arial"/>
        <family val="2"/>
        <charset val="204"/>
      </rPr>
      <t>?</t>
    </r>
  </si>
  <si>
    <r>
      <rPr>
        <sz val="11"/>
        <color rgb="FF000000"/>
        <rFont val="Arial"/>
        <family val="2"/>
        <charset val="204"/>
      </rPr>
      <t xml:space="preserve">Скільки серед людей, що мешкають у МКП, чоловіків/жінок віком </t>
    </r>
    <r>
      <rPr>
        <sz val="11"/>
        <color rgb="FFFF0000"/>
        <rFont val="Arial"/>
        <family val="2"/>
        <charset val="204"/>
      </rPr>
      <t>від 18 до 60 років</t>
    </r>
    <r>
      <rPr>
        <sz val="11"/>
        <color rgb="FF000000"/>
        <rFont val="Arial"/>
        <family val="2"/>
        <charset val="204"/>
      </rPr>
      <t>?</t>
    </r>
  </si>
  <si>
    <t>59 included, up to 60</t>
  </si>
  <si>
    <t>B1.3.1</t>
  </si>
  <si>
    <r>
      <t>Male 18</t>
    </r>
    <r>
      <rPr>
        <sz val="11"/>
        <color rgb="FFFF0000"/>
        <rFont val="Arial"/>
        <family val="2"/>
      </rPr>
      <t>-59</t>
    </r>
  </si>
  <si>
    <t>Мужчин 18-60</t>
  </si>
  <si>
    <t>Чоловіків 18-60</t>
  </si>
  <si>
    <t>B1.3.2</t>
  </si>
  <si>
    <r>
      <t>Female 18</t>
    </r>
    <r>
      <rPr>
        <sz val="11"/>
        <color rgb="FFFF0000"/>
        <rFont val="Arial"/>
        <family val="2"/>
      </rPr>
      <t>-59</t>
    </r>
  </si>
  <si>
    <t>Женщин 18-60</t>
  </si>
  <si>
    <t>Жінок 18-60</t>
  </si>
  <si>
    <t>B1.4</t>
  </si>
  <si>
    <t>Of those in the site, how many are male/female aged over 59?</t>
  </si>
  <si>
    <t>Сколько среди жителей МКП мужчин/женщин возрастом старше 60 лет?</t>
  </si>
  <si>
    <t>Скільки серед мешканців МКП чоловіків/жінок старших 60 років?</t>
  </si>
  <si>
    <t>From 60 onwards</t>
  </si>
  <si>
    <t>B1.4.1</t>
  </si>
  <si>
    <t>Male 60+</t>
  </si>
  <si>
    <t>Мужчин 60+</t>
  </si>
  <si>
    <t>Чоловіків 60+</t>
  </si>
  <si>
    <t>B1.4.2</t>
  </si>
  <si>
    <t>Female 60+</t>
  </si>
  <si>
    <t>Женщин 60+</t>
  </si>
  <si>
    <t>Жінок 60+</t>
  </si>
  <si>
    <r>
      <rPr>
        <b/>
        <sz val="11"/>
        <rFont val="Arial"/>
        <family val="2"/>
      </rPr>
      <t>B1.</t>
    </r>
    <r>
      <rPr>
        <b/>
        <strike/>
        <sz val="11"/>
        <color rgb="FFFF0000"/>
        <rFont val="Arial"/>
        <family val="2"/>
      </rPr>
      <t>3.3</t>
    </r>
    <r>
      <rPr>
        <b/>
        <sz val="11"/>
        <color rgb="FFFF0000"/>
        <rFont val="Arial"/>
        <family val="2"/>
      </rPr>
      <t>5</t>
    </r>
  </si>
  <si>
    <t>Of those in the site, how many are children aged 0-17?</t>
  </si>
  <si>
    <t>Сколько среди проживающих в МКП детей 0-17 лет?</t>
  </si>
  <si>
    <t>Скільки серед людей, що мешкають у МКП, дітей віком 0-17?</t>
  </si>
  <si>
    <r>
      <rPr>
        <strike/>
        <sz val="11"/>
        <color rgb="FFFF0000"/>
        <rFont val="Arial"/>
        <family val="2"/>
      </rPr>
      <t xml:space="preserve">Text </t>
    </r>
    <r>
      <rPr>
        <sz val="11"/>
        <color rgb="FFFF0000"/>
        <rFont val="Arial"/>
        <family val="2"/>
      </rPr>
      <t>Enter number</t>
    </r>
  </si>
  <si>
    <t>B1.5.1</t>
  </si>
  <si>
    <t>Of those, how many are male/female?</t>
  </si>
  <si>
    <t>Сколько из них мальчиков/девочек?</t>
  </si>
  <si>
    <t>Скільки з них хлопчиків/дівчат?</t>
  </si>
  <si>
    <t>B1.5.2</t>
  </si>
  <si>
    <t>Male 0-17 y.o.</t>
  </si>
  <si>
    <t>Мальчики 0-17 лет</t>
  </si>
  <si>
    <t>Хлопчики 0-17 років</t>
  </si>
  <si>
    <t>B1.5.3</t>
  </si>
  <si>
    <t>Female 0-17 y.o.</t>
  </si>
  <si>
    <t>Девочки 0-17 лет</t>
  </si>
  <si>
    <t>Дівчатка 0-17 років</t>
  </si>
  <si>
    <r>
      <t>B1.</t>
    </r>
    <r>
      <rPr>
        <b/>
        <strike/>
        <sz val="11"/>
        <color rgb="FFFF0000"/>
        <rFont val="Arial"/>
        <family val="2"/>
      </rPr>
      <t>4</t>
    </r>
    <r>
      <rPr>
        <b/>
        <sz val="11"/>
        <color rgb="FFFF0000"/>
        <rFont val="Arial"/>
        <family val="2"/>
      </rPr>
      <t>5.4</t>
    </r>
  </si>
  <si>
    <t>Of those in the site, how many are children 0-5 years?</t>
  </si>
  <si>
    <t>Сколько среди проживающих в МКП детей в возрасте 0-5 лет?</t>
  </si>
  <si>
    <t>Скільки серед людей, що мешкають у МКП, дітей віком 0-5 років?</t>
  </si>
  <si>
    <r>
      <t>B1.5</t>
    </r>
    <r>
      <rPr>
        <b/>
        <sz val="11"/>
        <color rgb="FFFF0000"/>
        <rFont val="Arial"/>
        <family val="2"/>
      </rPr>
      <t>.5</t>
    </r>
  </si>
  <si>
    <t>Of those in the site, how many are children 6-17 years?</t>
  </si>
  <si>
    <t>Сколько среди проживающих в МКП детей в возрасте 6-17 лет?</t>
  </si>
  <si>
    <t>Скільки серед людей, що мешкають у МКП, дітей віком 6-17 років?</t>
  </si>
  <si>
    <t>B1.6</t>
  </si>
  <si>
    <t>Are unaccompanied children present at the site?</t>
  </si>
  <si>
    <t>Есть ли в МКП дети без сопровождения?</t>
  </si>
  <si>
    <t>Чи є у МКП діти без супроводу?</t>
  </si>
  <si>
    <t>If B1.4 or /and B1.5 entered number more than "0"</t>
  </si>
  <si>
    <t>Unaccompanied children - children who have been separated from both parents and other relatives and are not being cared for by an adult who, by law or custom, is responsible for doing so.</t>
  </si>
  <si>
    <t>Дети без сопровождения - дети, разлученные с обоими родителями и другими родственниками и не находящиеся на попечении взрослого, который является его законным представителем.</t>
  </si>
  <si>
    <t>Діти без супроводу - діти, розлучені з обома батьками та іншими родичами і не перебувають під опікою дорослого, який є його законним представником.</t>
  </si>
  <si>
    <t>B1.6.1</t>
  </si>
  <si>
    <t>How many unaccompanied children are present at the site?</t>
  </si>
  <si>
    <t>Сколько детей без сопровождения находится в МКП?</t>
  </si>
  <si>
    <t>Скільки дітей без супроводу знаходиться в МКП?</t>
  </si>
  <si>
    <r>
      <t>If B1.</t>
    </r>
    <r>
      <rPr>
        <sz val="11"/>
        <color rgb="FF000000"/>
        <rFont val="Arial"/>
        <family val="2"/>
        <charset val="204"/>
      </rPr>
      <t>6</t>
    </r>
    <r>
      <rPr>
        <sz val="11"/>
        <color rgb="FF000000"/>
        <rFont val="Arial"/>
        <family val="2"/>
      </rPr>
      <t xml:space="preserve"> "Yes"</t>
    </r>
  </si>
  <si>
    <t>B1.6.2</t>
  </si>
  <si>
    <t>Are there people who require caregiver support in the site?</t>
  </si>
  <si>
    <t>Есть ли в МКП люди, нуждающиеся в уходе?</t>
  </si>
  <si>
    <t>Чи є в МКП люди, які потребують догляду?</t>
  </si>
  <si>
    <t>Yes, they can be taken care of in this collective site
Yes, but they cannot be taken care of in this collective site
No</t>
  </si>
  <si>
    <t>NEW</t>
  </si>
  <si>
    <t>B1.6.3</t>
  </si>
  <si>
    <t>How many people who require caregiver support but cannot be taken care of in the site are there?</t>
  </si>
  <si>
    <t>Сколько людей в МКП, нуждающихся в уходе, но не получают его в МКП?</t>
  </si>
  <si>
    <t>Скільки людей в МКП, які потребують догляду, але не отримують безпосередньо в МКП?</t>
  </si>
  <si>
    <t>If B1.6.2 "Yes, but they cannot be taken care of in this collective site"</t>
  </si>
  <si>
    <r>
      <t>B</t>
    </r>
    <r>
      <rPr>
        <b/>
        <strike/>
        <sz val="11"/>
        <color rgb="FFFF0000"/>
        <rFont val="Arial"/>
        <family val="2"/>
      </rPr>
      <t>2</t>
    </r>
    <r>
      <rPr>
        <b/>
        <sz val="11"/>
        <color rgb="FFFF0000"/>
        <rFont val="Arial"/>
        <family val="2"/>
      </rPr>
      <t>1.7</t>
    </r>
  </si>
  <si>
    <t>% of Vulnerable groups in sites</t>
  </si>
  <si>
    <t>Which vulnerable groups are currently present at the site and how many of each group are present in the site?</t>
  </si>
  <si>
    <t>Какие уязвимые группы на данный момент проживают в МКП и какова численность каждой из таких групп?</t>
  </si>
  <si>
    <t>Які вразливі групи наразі проживають у МКП і яка чисельність кожної з таких груп?</t>
  </si>
  <si>
    <t>Select all that apply
Enter number</t>
  </si>
  <si>
    <t>Выберите все, что подходит      
Введите число</t>
  </si>
  <si>
    <t>Виберіть все, що підходить     
Введіть число</t>
  </si>
  <si>
    <t>Pregnant or lactating mothers
Female-headed households
Older women (60+)
Older men (60+)
Large household (&gt;3 children)
Chronically ill, including persons with mental health issues 
People with disabilities (both registered and not registered)
Foreign nationals
People without nationality
LGBTIQ+
Minority groups (such as Roma)
Child-headed households
Unaccompanied people who require caregiver support
Other, please specify
No vulnerable groups</t>
  </si>
  <si>
    <t>Беременные или кормящие женщины
Домохозяйства, возглавляемые женщинами
Пожилые женщины (60+)
Пожилые мужчины (60+)
Многодетные семьи (3 и более детей)
Хронически больные, включая имеющиеся проблемы с психическим здоровьем
Люди с инвалидностью (с регистрацией и без)
Иностранные граждане
Люди без гражданства
ЛГБТИК+
Группы меньшинств (например, ромы)
Домохозяйства, возглавляемые детьми
Одинокие люди, нуждающиеся в уходе
Другое (укажите)
Уязвимые группы отсутствуют</t>
  </si>
  <si>
    <t>Вагітні або годуючі жінки
Господарства, очолювані жінками
Жінки (60+)
Старші (60+)
Багатодітні родини (3 та більше дітей)
Особи з хронічними захворюваннями, включаючи наявні проблеми з психічним здоров'ям
Люди з інвалідністю (з реєстрацією і без)
Іноземні громадяни
Особи без громадянства
ЛГБТІК+
Групи меншин (наприклад, роми)
Домогосподарства, які очолюються дітьми
Одинокі люди, що потребують догляду
Інше, уточніть
Вразливі групи відсутні</t>
  </si>
  <si>
    <t>If A_1 'Yes'</t>
  </si>
  <si>
    <r>
      <t xml:space="preserve">* A child-headed household is a household in which all members are younger than 18 years, or households where there are adults who may be too sick or too </t>
    </r>
    <r>
      <rPr>
        <sz val="11"/>
        <color rgb="FF000000"/>
        <rFont val="Arial"/>
        <family val="2"/>
        <charset val="204"/>
      </rPr>
      <t>elderly</t>
    </r>
    <r>
      <rPr>
        <sz val="11"/>
        <color rgb="FF000000"/>
        <rFont val="Arial"/>
        <family val="2"/>
      </rPr>
      <t xml:space="preserve"> to effectively head the household and a child </t>
    </r>
    <r>
      <rPr>
        <strike/>
        <sz val="11"/>
        <color rgb="FF000000"/>
        <rFont val="Arial"/>
        <family val="2"/>
      </rPr>
      <t>years</t>
    </r>
    <r>
      <rPr>
        <sz val="11"/>
        <color rgb="FF000000"/>
        <rFont val="Arial"/>
        <family val="2"/>
      </rPr>
      <t xml:space="preserve"> </t>
    </r>
    <r>
      <rPr>
        <sz val="11"/>
        <color rgb="FF000000"/>
        <rFont val="Arial"/>
        <family val="2"/>
        <charset val="204"/>
      </rPr>
      <t>takes</t>
    </r>
    <r>
      <rPr>
        <sz val="11"/>
        <color rgb="FF000000"/>
        <rFont val="Arial"/>
        <family val="2"/>
      </rPr>
      <t xml:space="preserve"> this responsibility
</t>
    </r>
    <r>
      <rPr>
        <sz val="11"/>
        <color rgb="FF000000"/>
        <rFont val="Arial"/>
        <family val="2"/>
        <charset val="204"/>
      </rPr>
      <t>* Female-headed household - household in which an adult female is the sole or main income producer and decision-maker</t>
    </r>
  </si>
  <si>
    <r>
      <t xml:space="preserve">*Домохозяйство, возглавляемое ребенком, — это домохозяйство, в котором все члены моложе 18 лет, или домохозяйство, </t>
    </r>
    <r>
      <rPr>
        <sz val="11"/>
        <color rgb="FF000000"/>
        <rFont val="Arial"/>
        <family val="2"/>
        <charset val="204"/>
      </rPr>
      <t>где</t>
    </r>
    <r>
      <rPr>
        <sz val="11"/>
        <color rgb="FF000000"/>
        <rFont val="Arial"/>
        <family val="2"/>
      </rPr>
      <t xml:space="preserve"> есть взрослые, которые могут быть слишком больны или </t>
    </r>
    <r>
      <rPr>
        <sz val="11"/>
        <color rgb="FF000000"/>
        <rFont val="Arial"/>
        <family val="2"/>
        <charset val="204"/>
      </rPr>
      <t>пожилые</t>
    </r>
    <r>
      <rPr>
        <sz val="11"/>
        <color rgb="FF000000"/>
        <rFont val="Arial"/>
        <family val="2"/>
      </rPr>
      <t xml:space="preserve">, чтобы эффективно руководить домохозяйством, и эту ответственность </t>
    </r>
    <r>
      <rPr>
        <sz val="11"/>
        <color rgb="FF000000"/>
        <rFont val="Arial"/>
        <family val="2"/>
        <charset val="204"/>
      </rPr>
      <t>берет</t>
    </r>
    <r>
      <rPr>
        <sz val="11"/>
        <color rgb="FF000000"/>
        <rFont val="Arial"/>
        <family val="2"/>
      </rPr>
      <t xml:space="preserve"> ребенок
</t>
    </r>
    <r>
      <rPr>
        <sz val="11"/>
        <color rgb="FF000000"/>
        <rFont val="Arial"/>
        <family val="2"/>
        <charset val="204"/>
      </rPr>
      <t>*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t>
    </r>
  </si>
  <si>
    <r>
      <t xml:space="preserve">*Домогосподарство, очолюване дитиною, - це домогосподарство, в якому всі члени молодше 18 років, або домогосподарство, </t>
    </r>
    <r>
      <rPr>
        <sz val="11"/>
        <color rgb="FF000000"/>
        <rFont val="Arial"/>
        <family val="2"/>
        <charset val="204"/>
      </rPr>
      <t>де</t>
    </r>
    <r>
      <rPr>
        <sz val="11"/>
        <color rgb="FF000000"/>
        <rFont val="Arial"/>
        <family val="2"/>
      </rPr>
      <t xml:space="preserve"> є дорослі, які можуть бути занадто хворі або занадто </t>
    </r>
    <r>
      <rPr>
        <sz val="11"/>
        <color rgb="FF000000"/>
        <rFont val="Arial"/>
        <family val="2"/>
        <charset val="204"/>
      </rPr>
      <t>літні</t>
    </r>
    <r>
      <rPr>
        <sz val="11"/>
        <color rgb="FF000000"/>
        <rFont val="Arial"/>
        <family val="2"/>
      </rPr>
      <t xml:space="preserve">, щоб ефективно керувати домогосподарством, і цю відповідальність </t>
    </r>
    <r>
      <rPr>
        <sz val="11"/>
        <color rgb="FF000000"/>
        <rFont val="Arial"/>
        <family val="2"/>
        <charset val="204"/>
      </rPr>
      <t>бере</t>
    </r>
    <r>
      <rPr>
        <sz val="11"/>
        <color rgb="FF000000"/>
        <rFont val="Arial"/>
        <family val="2"/>
      </rPr>
      <t xml:space="preserve"> дитина
</t>
    </r>
    <r>
      <rPr>
        <sz val="11"/>
        <color rgb="FF000000"/>
        <rFont val="Arial"/>
        <family val="2"/>
        <charset val="204"/>
      </rPr>
      <t>* Домогосподарство, яке очолюється жінкою - домогосподарство, в якому  жінка є єдиним або основним джерелом доходу та особою, яка приймає рішення</t>
    </r>
  </si>
  <si>
    <t>if 'no vulnerable groups' no other option chosen</t>
  </si>
  <si>
    <t>B2.2</t>
  </si>
  <si>
    <t>Vulnerable group identification support</t>
  </si>
  <si>
    <t>Does the site administration seek to identify and respond to the needs of vulnerable groups?</t>
  </si>
  <si>
    <t>Каким образом  руководство МКП выявляет и реагирует на потребности уязвимых групп населения?</t>
  </si>
  <si>
    <t>Яким чином керівництво МКП виявляє та реагує на потреби вразливих груп населення?</t>
  </si>
  <si>
    <t>Direct action by site administration
Referral to authorities
Referral to humanitarian agencies
Other (Specify)
No</t>
  </si>
  <si>
    <t>Потребности обеспечиваются руководством МКП
Перенаправление в органы власти
Перенаправление в гуманитарные организации
Другое, уточните
Нет</t>
  </si>
  <si>
    <t>Потреби забезпечуються керівництвом МКП
Перенаправлення до до органів влади
Перенаправлення до гуманітарних організацій
Інше, уточніть
Немає</t>
  </si>
  <si>
    <t>[For each option a separate follow up question] If B2 “Older women (60+)”; “Older men (60+)”; “Large household (&gt;3 children)”; “Chronically ill, including persons with mental health issues”; “Child-headed households”; “Unaccompanied people who require caregiver support”</t>
  </si>
  <si>
    <t>B2</t>
  </si>
  <si>
    <t>Did you register new arrivals over past 60 days?</t>
  </si>
  <si>
    <t>Были ли вновь прибывшие ВПЛ за последние 60 дней?</t>
  </si>
  <si>
    <t>Чи були новоприбулі ВПО за останні 60 днів?</t>
  </si>
  <si>
    <t>B2.1</t>
  </si>
  <si>
    <t>Can you indicate how many site's residents have arrived in the site in the last 60 days?</t>
  </si>
  <si>
    <t>Можете ли Вы сказать, сколько жителей въехали в МКП за последние 60 дней?</t>
  </si>
  <si>
    <t>Чи можете сказати, скільки мешканців в'їхали до МКП за останні 60 днів?</t>
  </si>
  <si>
    <t>B2 "Yes"</t>
  </si>
  <si>
    <t>B2.1.1</t>
  </si>
  <si>
    <t>How many site's residents have arrived in the last 60 days?</t>
  </si>
  <si>
    <t>Сколько жителей МКП въехали за последние 60 дней?</t>
  </si>
  <si>
    <t>Скільки мешканців в'їхали до МКП за останні 60 днів?</t>
  </si>
  <si>
    <t>From which oblasts did they arrive?</t>
  </si>
  <si>
    <t>Из каких областей они приехали?</t>
  </si>
  <si>
    <t>З яких областей вони прибули?</t>
  </si>
  <si>
    <t>List of oblasts
I don't know</t>
  </si>
  <si>
    <t>B2.3</t>
  </si>
  <si>
    <t>What reasons did they give for settling in the collective site?</t>
  </si>
  <si>
    <t>Какие причины они назвали для поселения в МКП?</t>
  </si>
  <si>
    <t>Які причини вони назвали для поселення у МКП?</t>
  </si>
  <si>
    <t>Displaced from areas of residence due to security reasons
Their housing is damaged\destroyed 
Cannot afford renting.
Resettled from other collective site
Other (specify)
I don't know</t>
  </si>
  <si>
    <r>
      <t>A8</t>
    </r>
    <r>
      <rPr>
        <b/>
        <sz val="11"/>
        <color rgb="FFFF0000"/>
        <rFont val="Arial"/>
        <family val="2"/>
      </rPr>
      <t>B3</t>
    </r>
  </si>
  <si>
    <r>
      <t>B</t>
    </r>
    <r>
      <rPr>
        <b/>
        <strike/>
        <sz val="11"/>
        <color rgb="FFFF0000"/>
        <rFont val="Arial"/>
        <family val="2"/>
      </rPr>
      <t>2.</t>
    </r>
    <r>
      <rPr>
        <b/>
        <sz val="11"/>
        <color rgb="FFFF0000"/>
        <rFont val="Arial"/>
        <family val="2"/>
      </rPr>
      <t>3.1</t>
    </r>
  </si>
  <si>
    <t>Further movement</t>
  </si>
  <si>
    <t>Have any site's residents voluntarily left the site in the last 60 days?</t>
  </si>
  <si>
    <t>В течение последних 60 дней, покидали ли жители МКП по собственному желанию?</t>
  </si>
  <si>
    <t>Протягом останніх 60 днів, чи залишали мешканці МКП за власним бажанням?</t>
  </si>
  <si>
    <t>Yes
No
Refuse to answer</t>
  </si>
  <si>
    <t>Да
Нет
Отказ от ответа</t>
  </si>
  <si>
    <t>Так
Ні
Відмова від відповіді</t>
  </si>
  <si>
    <r>
      <t>B</t>
    </r>
    <r>
      <rPr>
        <b/>
        <strike/>
        <sz val="11"/>
        <color rgb="FFFF0000"/>
        <rFont val="Arial"/>
        <family val="2"/>
      </rPr>
      <t>2.3</t>
    </r>
    <r>
      <rPr>
        <b/>
        <u/>
        <sz val="11"/>
        <color rgb="FFFF0000"/>
        <rFont val="Arial"/>
        <family val="2"/>
      </rPr>
      <t>.</t>
    </r>
    <r>
      <rPr>
        <b/>
        <sz val="11"/>
        <color rgb="FFFF0000"/>
        <rFont val="Arial"/>
        <family val="2"/>
      </rPr>
      <t>3.2</t>
    </r>
  </si>
  <si>
    <t>Can you indicate how many site's residents have left the site in the last 60 days?</t>
  </si>
  <si>
    <t>Можете ли Вы сказать, сколько жителей выехали из МКП за последние 60 дней?</t>
  </si>
  <si>
    <t>Чи можете сказати, скільки мешканців залишили МКП за останні 60 днів?</t>
  </si>
  <si>
    <t>If B2.3 "yes"</t>
  </si>
  <si>
    <t>Select 'yes' if interlocutor is able to answer the numerical value and, if so, fill in the next question wihtout asking it again</t>
  </si>
  <si>
    <t>Выберите "Да", если собеседник может назвать точное количество, и внесите цифру в следующий вопрос, не задавая его повторно</t>
  </si>
  <si>
    <t>Виберіть «Так», якщо співрозмовник може зазначити точну кількість, і запишіть цифру в наступному запитанні, не задаючи його повторно</t>
  </si>
  <si>
    <r>
      <t>B</t>
    </r>
    <r>
      <rPr>
        <b/>
        <strike/>
        <sz val="11"/>
        <color rgb="FFFF0000"/>
        <rFont val="Arial"/>
        <family val="2"/>
      </rPr>
      <t>2.3.2</t>
    </r>
    <r>
      <rPr>
        <b/>
        <sz val="11"/>
        <color rgb="FFFF0000"/>
        <rFont val="Arial"/>
        <family val="2"/>
      </rPr>
      <t>3.3</t>
    </r>
  </si>
  <si>
    <t>How many site's residents have left in the last 60 days?</t>
  </si>
  <si>
    <t>Сколько жителей МКП выехали за последние 60 дней?</t>
  </si>
  <si>
    <t>Скільки мешканців залишили МКП за останні 60 днів?</t>
  </si>
  <si>
    <t>If B2.3.1 'Yes'</t>
  </si>
  <si>
    <t>B3</t>
  </si>
  <si>
    <t>Intentions of IDP`s</t>
  </si>
  <si>
    <r>
      <t xml:space="preserve">To your knowledge, what proportion of </t>
    </r>
    <r>
      <rPr>
        <sz val="11"/>
        <color rgb="FF000000"/>
        <rFont val="Arial"/>
        <family val="2"/>
        <charset val="204"/>
      </rPr>
      <t>site's residents</t>
    </r>
    <r>
      <rPr>
        <sz val="11"/>
        <color rgb="FF000000"/>
        <rFont val="Arial"/>
        <family val="2"/>
      </rPr>
      <t xml:space="preserve"> is planning to move/ leave within the </t>
    </r>
    <r>
      <rPr>
        <sz val="11"/>
        <color rgb="FF000000"/>
        <rFont val="Arial"/>
        <family val="2"/>
        <charset val="204"/>
      </rPr>
      <t>next</t>
    </r>
    <r>
      <rPr>
        <sz val="11"/>
        <color rgb="FF000000"/>
        <rFont val="Arial"/>
        <family val="2"/>
      </rPr>
      <t xml:space="preserve"> 30 days?</t>
    </r>
  </si>
  <si>
    <t>Насколько Вам известно, какая часть жителей МКП планирует переехать/уехать в течение ближайших 30 дней?</t>
  </si>
  <si>
    <t>Наскільки Вам відомо, яка частка мешканців МКП планує переїхати/виїхати протягом найближчих 30 днів?</t>
  </si>
  <si>
    <t>Only a few (less than 25%),
Half or less than half (approximately (26-50%),
More than half (approximately (51-75%),
All or almost all (approximately( 76-100%)
Don't know
None</t>
  </si>
  <si>
    <t>Только некоторые (менее 25%)
Половина или меньше половины (примерно (26-50%)
Более половины (примерно (51-75%)
Все или почти все (примерно (76-100%)
Не знаю
Никто</t>
  </si>
  <si>
    <t>Лише деякі (менше 25%)
Половина або менше половини (приблизно (26-50%)
Більше половини (приблизно (51-75%)
Всі або майже всі (приблизно (76-100%)
Не знаю
Ніхто</t>
  </si>
  <si>
    <r>
      <t>B3</t>
    </r>
    <r>
      <rPr>
        <b/>
        <strike/>
        <sz val="11"/>
        <color rgb="FFFF0000"/>
        <rFont val="Arial"/>
        <family val="2"/>
      </rPr>
      <t>.12</t>
    </r>
    <r>
      <rPr>
        <b/>
        <sz val="11"/>
        <color rgb="FFFF0000"/>
        <rFont val="Arial"/>
        <family val="2"/>
      </rPr>
      <t>.3</t>
    </r>
  </si>
  <si>
    <r>
      <t xml:space="preserve">Of the </t>
    </r>
    <r>
      <rPr>
        <sz val="11"/>
        <color rgb="FF000000"/>
        <rFont val="Arial"/>
        <family val="2"/>
        <charset val="204"/>
      </rPr>
      <t xml:space="preserve">site residents who left, </t>
    </r>
    <r>
      <rPr>
        <sz val="11"/>
        <color rgb="FFFF0000"/>
        <rFont val="Arial"/>
        <family val="2"/>
      </rPr>
      <t>most were about to</t>
    </r>
  </si>
  <si>
    <t>Те жители МКП, которые выехали, планировали:</t>
  </si>
  <si>
    <t>Ті мешканці МКП, які виїхали, планували:</t>
  </si>
  <si>
    <r>
      <t xml:space="preserve">Return to their area of origin
Move in with family / friends
Move into rented or owned housing
Move to a different collective site 
Move to a different oblast
Move abroad
Don't know
</t>
    </r>
    <r>
      <rPr>
        <strike/>
        <sz val="11"/>
        <color rgb="FFFF0000"/>
        <rFont val="Arial"/>
        <family val="2"/>
      </rPr>
      <t>Don't wish to answer</t>
    </r>
    <r>
      <rPr>
        <sz val="11"/>
        <color rgb="FF000000"/>
        <rFont val="Arial"/>
        <family val="2"/>
      </rPr>
      <t xml:space="preserve">
Other (specify)</t>
    </r>
  </si>
  <si>
    <t>Вернуться домой
Переехать к родным/друзьям
Переехать в арендованное либо собственное жилье
Переехать в другой МКП 
Переехать в другую область
Переехать за границу
Не знаю
Не хочу отвечать
Другое (уточните)</t>
  </si>
  <si>
    <t>Повернутись додому
Переїхати до родичів/друзів
Переїхати до орендованого або власного житла
Переїхати до іншого МКП 
Переїхати до іншої області
Переїхати за кордон
Не знаю
Не хочу відповідати
Інше (уточніть)</t>
  </si>
  <si>
    <t>If B3 anything but "None/Don't know"</t>
  </si>
  <si>
    <t>B4</t>
  </si>
  <si>
    <t>Eviction at the site level</t>
  </si>
  <si>
    <t>Have any site's residents been evicted from the site during the last 60 days?</t>
  </si>
  <si>
    <t>Был ли кто-то из жителей МКП принудительно выселен из МКП за последние 60 дней?</t>
  </si>
  <si>
    <t>Чи був хтось із мешканців МКП примусово виселений з МКП за останні 60 днів?</t>
  </si>
  <si>
    <t>Yes, No, Do not know, Refuse to answer</t>
  </si>
  <si>
    <t>Да, Нет, Не знаю, Не хочу отвечать</t>
  </si>
  <si>
    <t xml:space="preserve">Так, Hі, Не знаю, Не хочу відповідати </t>
  </si>
  <si>
    <t>B4.1</t>
  </si>
  <si>
    <t>Can you indicate how many site's residents have evicted from the site in the last 60 days?</t>
  </si>
  <si>
    <t>Можете ли Вы указать, сколько жителей было принудительно  выселено МКП за последние 60 дней?</t>
  </si>
  <si>
    <t>Чи можете вказати скільки мешканців було примусово виселено з МКП за останні 60 днів?</t>
  </si>
  <si>
    <t xml:space="preserve">                                                   If B4 "Yes"</t>
  </si>
  <si>
    <t>B4.1.1</t>
  </si>
  <si>
    <t>If yes, how many site's residents have been evicted from the site in the last 60 days?</t>
  </si>
  <si>
    <t>Если да, то сколько жителей МКП было принудительно выселено из МКП за последние 60 дней?</t>
  </si>
  <si>
    <t>Якщо так, то скільки мешканців МКП було примусово виселено з МКП за останні 60 днів?</t>
  </si>
  <si>
    <t xml:space="preserve">                                                   If B4.1 "Yes"</t>
  </si>
  <si>
    <r>
      <t>B4</t>
    </r>
    <r>
      <rPr>
        <b/>
        <sz val="11"/>
        <color rgb="FFFF0000"/>
        <rFont val="Arial"/>
        <family val="2"/>
      </rPr>
      <t>.1</t>
    </r>
    <r>
      <rPr>
        <b/>
        <strike/>
        <sz val="11"/>
        <color rgb="FFFF0000"/>
        <rFont val="Arial"/>
        <family val="2"/>
      </rPr>
      <t>.2</t>
    </r>
  </si>
  <si>
    <t>Reasons for eviction</t>
  </si>
  <si>
    <t>If yes, what was the reason?</t>
  </si>
  <si>
    <t>Если да, какова причина принудительного выселения?</t>
  </si>
  <si>
    <t>Якщо так, то яка причина примусового виселення?</t>
  </si>
  <si>
    <t>Facility can no longer host IDPs
Center was overcrowded
Dangerous or beligerent behavior of IDPs
IDPs were not able to pay for utilities / other payments
Area of origin was deemed safe for return
IDPs did not abide by rules and regulations of site
There is a limited period of hosting             
Relocation to another collective site
Other (specify)
Do not know</t>
  </si>
  <si>
    <t>МКП больше не может принимать ВПЛ
МКП переполнен
Опасное или вызывающее поведение ВПЛ
ВПЛ не в состоянии оплачивать коммунальные услуги / осуществлять другие платежи
Местность, откуда прибыли ВПЛ, признана безопасной для возвращения
ВПЛ не соблюдали правила и нормы, действующие в МКП
Установлен ограниченный срок пребывания в МКП
Переселение в другой МКП                   
Другое (укажите)
Не знаю</t>
  </si>
  <si>
    <t>МКП більше не може приймати ВПО
МКП переповнений
Небезпечна або зухвала поведінка ВПО
ВПО не в змозі оплачувати комунальні послуги / здійснювати інші платежі
Місцевість, звідки прибули ВПО, визнана безпечною для повернення
ВПО не дотримувалися правил і норм, що діють у МКП
Встановлено обмежений термін перебування у МКП                                                               
Переселення до іншого МКП
Інше, уточніть
Не знаю</t>
  </si>
  <si>
    <r>
      <rPr>
        <strike/>
        <sz val="11"/>
        <color rgb="FFFF0000"/>
        <rFont val="Arial"/>
        <family val="2"/>
      </rPr>
      <t>Site characteristics</t>
    </r>
    <r>
      <rPr>
        <sz val="11"/>
        <color rgb="FFFF0000"/>
        <rFont val="Arial"/>
        <family val="2"/>
      </rPr>
      <t>Space arrangement</t>
    </r>
  </si>
  <si>
    <t>Организация пространства</t>
  </si>
  <si>
    <t>Облаштування простору</t>
  </si>
  <si>
    <r>
      <rPr>
        <b/>
        <strike/>
        <sz val="11"/>
        <color rgb="FFFF0000"/>
        <rFont val="Arial"/>
        <family val="2"/>
      </rPr>
      <t>B6</t>
    </r>
    <r>
      <rPr>
        <b/>
        <sz val="11"/>
        <color rgb="FFFF0000"/>
        <rFont val="Arial"/>
        <family val="2"/>
      </rPr>
      <t>B5</t>
    </r>
  </si>
  <si>
    <t>Allocation plan at the site</t>
  </si>
  <si>
    <t>Is there an allocation plan on the site? (specific areas for "specific people" as "groups with certain needs, such as persons with disabilities, elderly, pregnant and lactating women, people with special health conditions etc.)</t>
  </si>
  <si>
    <t>Есть ли в МКП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t>
  </si>
  <si>
    <t>Чи є у МКП план розміщення людей (конкретні зони для певних груп людей з певними потребами, таких як особи з інвалідністю, літні люди, вагітні та годуючі жінки, люди зі специфічними захворюваннями тощо)?</t>
  </si>
  <si>
    <r>
      <t xml:space="preserve">Yes - there is a full allocation plan
</t>
    </r>
    <r>
      <rPr>
        <sz val="11"/>
        <color rgb="FF000000"/>
        <rFont val="Arial"/>
        <family val="2"/>
        <charset val="204"/>
      </rPr>
      <t>To an extent - some people receive a special accomodation</t>
    </r>
    <r>
      <rPr>
        <sz val="11"/>
        <color rgb="FF000000"/>
        <rFont val="Arial"/>
        <family val="2"/>
      </rPr>
      <t xml:space="preserve">
No - there is no allocation considerations</t>
    </r>
  </si>
  <si>
    <r>
      <t xml:space="preserve">Да - есть полный план размещения людей
Частично - некоторые люди получают </t>
    </r>
    <r>
      <rPr>
        <sz val="11"/>
        <color rgb="FF000000"/>
        <rFont val="Arial"/>
        <family val="2"/>
        <charset val="204"/>
      </rPr>
      <t>специальное размещение</t>
    </r>
    <r>
      <rPr>
        <sz val="11"/>
        <color rgb="FF000000"/>
        <rFont val="Arial"/>
        <family val="2"/>
      </rPr>
      <t xml:space="preserve">
Нет, рекомендации касательно размещения людей отсутствуют</t>
    </r>
  </si>
  <si>
    <r>
      <t xml:space="preserve">Так - є повний план розміщення людей
Частково - деякі люди отримують </t>
    </r>
    <r>
      <rPr>
        <sz val="11"/>
        <color rgb="FF000000"/>
        <rFont val="Arial"/>
        <family val="2"/>
        <charset val="204"/>
      </rPr>
      <t>спеціальне розміщення</t>
    </r>
    <r>
      <rPr>
        <sz val="11"/>
        <color rgb="FF000000"/>
        <rFont val="Arial"/>
        <family val="2"/>
      </rPr>
      <t xml:space="preserve">
Ні, рекомендації щодо розміщення людей відсутні</t>
    </r>
  </si>
  <si>
    <t>B5.1</t>
  </si>
  <si>
    <t>Space arrangement</t>
  </si>
  <si>
    <t>Is there an evacuation plan on site</t>
  </si>
  <si>
    <t xml:space="preserve">Существует ли в МКП план эвакуации?
</t>
  </si>
  <si>
    <t xml:space="preserve">Чи існує в МКП план евакуації? </t>
  </si>
  <si>
    <t>B5.2</t>
  </si>
  <si>
    <t>Site function</t>
  </si>
  <si>
    <t>Is the collective site building solely used for hosting IDPs?</t>
  </si>
  <si>
    <t>Используется ли помещение МКП исключительно для размещения ВПЛ?</t>
  </si>
  <si>
    <t>Чи використовується приміщення МКП виключно для розміщення ВПО?</t>
  </si>
  <si>
    <t>Yes
No, it is also used for its primary function</t>
  </si>
  <si>
    <t>B5.2.1</t>
  </si>
  <si>
    <t>Are spaces allocated for IDPs separated from the spaces used for the site's primary function?</t>
  </si>
  <si>
    <t>Отделены ли помещения, выделенные для ВПЛ, от помещений, используемых учреждением по основному назначению?</t>
  </si>
  <si>
    <t>Чи відокремлені місця для ВПО від приміщень, які використовуються за основним призначенням МКП?</t>
  </si>
  <si>
    <t>B6</t>
  </si>
  <si>
    <t>Overcrowding</t>
  </si>
  <si>
    <t>Is the collective site overcrowded, in your opinion?</t>
  </si>
  <si>
    <t>На Ваш взгляд, перенаселено ли МКП?</t>
  </si>
  <si>
    <t>На Вашу думку, чи перенаселений МКП?</t>
  </si>
  <si>
    <t>B6.2</t>
  </si>
  <si>
    <t>How many people, in average, share one sleeping space</t>
  </si>
  <si>
    <t>Сколько людей, в середнем, размещаются в одном жилом помещении?</t>
  </si>
  <si>
    <t>Скільки людей, в середньому, розміщуються в одному житловому приміщенні?</t>
  </si>
  <si>
    <t>Up 4 people
Up to 8 people
Up to 12 people
Up to 20 people
Over 20 people
Do not know</t>
  </si>
  <si>
    <t>Sleeping space is a single hard-walled room or open space</t>
  </si>
  <si>
    <t>B6.3</t>
  </si>
  <si>
    <t>How many square meters of sleeping space are allocated per person?</t>
  </si>
  <si>
    <t>Сколько квадратных метров жилого помещения приходится на одного человека?</t>
  </si>
  <si>
    <t>Скільки квадратних метрів житлового приміщення виділяється на одну людину?</t>
  </si>
  <si>
    <t xml:space="preserve">Up to 6
Six and more 
Both modalities                                                 </t>
  </si>
  <si>
    <t>B6.4</t>
  </si>
  <si>
    <t>Are there IDPs sleeping in spaces intended for common use?</t>
  </si>
  <si>
    <t>Есть ли ВПЛ, которые размещены в помещениях, предназначенных для общего пользования?</t>
  </si>
  <si>
    <t>Чи є ВПО, які розміщуються в приміщеннях, призначених для загального користування?</t>
  </si>
  <si>
    <t>B5</t>
  </si>
  <si>
    <t>SITE CHARACTERISTICS</t>
  </si>
  <si>
    <t>Allocation at the site</t>
  </si>
  <si>
    <t>How are people being accommodated* in the center?</t>
  </si>
  <si>
    <t>Как размещают* людей в МКП?</t>
  </si>
  <si>
    <t>Яким чином розміщують* людей у МКП?</t>
  </si>
  <si>
    <r>
      <rPr>
        <strike/>
        <sz val="11"/>
        <color rgb="FFFF0000"/>
        <rFont val="Arial"/>
        <family val="2"/>
      </rPr>
      <t xml:space="preserve">Single household rooms only
Multiple households sharing rooms
Sharing one open space (e.g. gym or hall)
Mixed modalities
</t>
    </r>
    <r>
      <rPr>
        <sz val="11"/>
        <color rgb="FFFF0000"/>
        <rFont val="Arial"/>
        <family val="2"/>
      </rPr>
      <t>Single-household rooms
Multiple households (incl. single-person HHs) sharing rooms
Open space (e.g., gym or hall) with space dividers
Open space (e.g., gym or hall)</t>
    </r>
  </si>
  <si>
    <t xml:space="preserve">Размещение только в семейных комнатах (у каждой семьи есть своя комната)
Совместное использование комнат (несколько семей живут в одной комнате)
Совместное использование одного общего пространства (например, спортзала или холла)
Разные виды размещения
</t>
  </si>
  <si>
    <t xml:space="preserve">Розміщення тільки в  окремих сімейних кімнатах (у кожної сім'ї є окрема кімната)
Спільне використання кімнат (кілька сімей живуть в одній кімнаті)
Спільне використання одного загального простору (наприклад, спортзалу чи холу)
Різні види розміщення
</t>
  </si>
  <si>
    <t>*Accommodation is related to sleeping arrangements</t>
  </si>
  <si>
    <t>*Под размещением имеется в виду распределение мест для сна</t>
  </si>
  <si>
    <t>*Під розміщенням мається на увазі розподіл місць для сну</t>
  </si>
  <si>
    <t>Is there gender separation in the sleeping areas shared by multiple households?</t>
  </si>
  <si>
    <t>Предусмотрены ли в общем жилом помещении, а также жилых комнатах, где размещены несколько домохозяйств, отдельные зоны для мужчин и женщин?</t>
  </si>
  <si>
    <t>Чи передбачені у загальному житловому приміщенні, а також у житлових кімнатах, де розміщені кілька домогосподарств, окремі зони для чоловіків та жінок?</t>
  </si>
  <si>
    <t>If B5 "Multiple households (incl. single-person HHs) sharing rooms";
"Open space (e.g., gym or hall) with space dividers"; 
"Open space (e.g., gym or hall)"</t>
  </si>
  <si>
    <t>Can you indicate how many rooms the site has for households to sleep independently?</t>
  </si>
  <si>
    <t>Можете ли Вы сказать, сколько в МКП комнат для отдельного размещения домохозяйств?</t>
  </si>
  <si>
    <t>Чи можете Ви зазначити, скільки у МКП є кімнат для окремого розміщення домогосподарств?</t>
  </si>
  <si>
    <t>Number of rooms for HH</t>
  </si>
  <si>
    <r>
      <rPr>
        <strike/>
        <sz val="11"/>
        <color rgb="FF000000"/>
        <rFont val="Arial"/>
        <family val="2"/>
      </rPr>
      <t xml:space="preserve">
</t>
    </r>
    <r>
      <rPr>
        <sz val="11"/>
        <color rgb="FF000000"/>
        <rFont val="Arial"/>
        <family val="2"/>
      </rPr>
      <t>Please indicate how many rooms the site has for households to sleep independently</t>
    </r>
  </si>
  <si>
    <t>Сколько в МКП комнат для отдельного размещения домохозяйств?</t>
  </si>
  <si>
    <t>Скільки у МКП є кімнат для окремого розміщення домогосподарств?</t>
  </si>
  <si>
    <t>If B5.2 "Yes"</t>
  </si>
  <si>
    <t>B5.3</t>
  </si>
  <si>
    <t>Allocation based on gender</t>
  </si>
  <si>
    <t>Is there separation by gender?</t>
  </si>
  <si>
    <t>Предусмотрено ли разделение комнат по половому признаку?</t>
  </si>
  <si>
    <t>Чи передбачений поділ кімнат за ознакою статі?</t>
  </si>
  <si>
    <t>Yes 
Partially (not all)
No
Do not know</t>
  </si>
  <si>
    <r>
      <t xml:space="preserve">Да
</t>
    </r>
    <r>
      <rPr>
        <sz val="11"/>
        <color rgb="FF000000"/>
        <rFont val="Arial"/>
        <family val="2"/>
        <charset val="204"/>
      </rPr>
      <t xml:space="preserve">Частично (не все)  </t>
    </r>
    <r>
      <rPr>
        <sz val="11"/>
        <color rgb="FF000000"/>
        <rFont val="Arial"/>
        <family val="2"/>
      </rPr>
      <t xml:space="preserve">                                                          
Нет
Не знаю</t>
    </r>
  </si>
  <si>
    <t>Так 
Частково (не всі)                                                                
Ні
Не знаю</t>
  </si>
  <si>
    <t>If B5 'Multiple households sharing rooms' OR 'Sharing one open space' was chosen</t>
  </si>
  <si>
    <t>Common spaces</t>
  </si>
  <si>
    <t>Are there common spaces for the purposes of cooking (kitchen), eating, and food storage?</t>
  </si>
  <si>
    <t xml:space="preserve">Есть ли помещения общего пользования для приготовления пищи (кухня), приема пищи, хранения продуктов? </t>
  </si>
  <si>
    <t>Чи існують приміщення спільного користування для приготування їжі (кухня), прийому їжі та зберігання продуктів?</t>
  </si>
  <si>
    <t>Common spaces for cooking (kitchen)
Common spaces for eating
Common spaces for food storage
None of the above</t>
  </si>
  <si>
    <t>B6.1</t>
  </si>
  <si>
    <t>Are there common spaces other than kitchens, eating spaces, and food storage?</t>
  </si>
  <si>
    <t>Есть ли помещения общего пользования, кроме кухонь, столовых и хранения продуктов?</t>
  </si>
  <si>
    <t>Чи існують приміщення спільного користування, крім кухонь, місць для прийому їжі та зберігання продуктів?</t>
  </si>
  <si>
    <t>Such as recreational spaces for children or adults</t>
  </si>
  <si>
    <t>B6.1.1</t>
  </si>
  <si>
    <t>Which purpose do these spaces serve?</t>
  </si>
  <si>
    <t>Какую функцию выполняют эти помещения?</t>
  </si>
  <si>
    <t>Яку функцію виконують ці приміщення?</t>
  </si>
  <si>
    <t>Child spaces (indoor) 
Child spaces (outdoor)
Spaces for distance learning \ working
Recreational spaces for adults
Spaces for services provision
Other</t>
  </si>
  <si>
    <t>If B6.1 "Yes"</t>
  </si>
  <si>
    <t>B6.1.2</t>
  </si>
  <si>
    <t xml:space="preserve">Are these spaces sufficient to respond to the needs of IDPs? </t>
  </si>
  <si>
    <t>Достаточно ли этих помещений для удовлетворения потребностей ВПЛ?</t>
  </si>
  <si>
    <t>Чи достатньо цих приміщень, щоб задовольнити потреби ВПО?</t>
  </si>
  <si>
    <t>Yes
Partially
No
Do not know</t>
  </si>
  <si>
    <r>
      <t>B6.2</t>
    </r>
    <r>
      <rPr>
        <b/>
        <strike/>
        <sz val="11"/>
        <color rgb="FFFF0000"/>
        <rFont val="Arial"/>
        <family val="2"/>
      </rPr>
      <t>C6</t>
    </r>
  </si>
  <si>
    <t>Are there lockers for people to store their belongings and documents safely?</t>
  </si>
  <si>
    <t>Есть ли в МКП запирающиеся шкафчики для хранения личных вещей и документов ВПО?</t>
  </si>
  <si>
    <t>Чи є шафки в МКП для зберігання особистих речей і документів ВПО?</t>
  </si>
  <si>
    <t>Yes
Yes, but insufficient capacity
No
Do not know</t>
  </si>
  <si>
    <t>Shelter</t>
  </si>
  <si>
    <t>Условия проживания</t>
  </si>
  <si>
    <t>Умови проживання</t>
  </si>
  <si>
    <t>C1</t>
  </si>
  <si>
    <t>Shelter issues</t>
  </si>
  <si>
    <t>What are shelter concerns or needs in the collective site?</t>
  </si>
  <si>
    <t>Каковы проблемы или потребности МКП, связанные с условиями проживания?</t>
  </si>
  <si>
    <t>Які проблеми чи потреби має МКП, пов'язані з умовами проживання?</t>
  </si>
  <si>
    <t xml:space="preserve">
No electricity supply
No heating system
No ventilation system
Poor electricity infrastructure (wiring)
Poor heating system
Lack of backup power source (to ensure supply during electricity shortages)
Poor ventilation system
Lack of lightning 
Major reconstruction of site premises 
Floor/walls-related light or medium repair 
Floor/walls-related heavy repair
Roof-related repairs
Doors/windows replace/repair
Doors/windows-related heavy repair 
Other (specify) </t>
  </si>
  <si>
    <t>Fuel for heating sources is suggested in NFI section</t>
  </si>
  <si>
    <t>C1.1</t>
  </si>
  <si>
    <t xml:space="preserve">What are the most urgent shelter concerns or needs in the collective site? (Select up to three) </t>
  </si>
  <si>
    <t>Каковы наиболее актуальные проблемы или потребности МКП, связанные с условиями проживания? (Выберите не более 3 вариантов)</t>
  </si>
  <si>
    <t>Які найнагальніші проблеми чи потреби, пов'язані із умовами проживання, має МКП? (Виберіть не більше трьох варіантів)</t>
  </si>
  <si>
    <t>Select up to three</t>
  </si>
  <si>
    <t>C1.2</t>
  </si>
  <si>
    <t>Is it possible to maintain the temperature within 18-25 C° in the collective site?</t>
  </si>
  <si>
    <t>Возможно ли поддерживать в МКП температурный режим 18-25 C°?</t>
  </si>
  <si>
    <t>Чи можна підтримувати в МКП температурний режим 18-25 С°?</t>
  </si>
  <si>
    <t>Yes
No, temperature may be lower during winter season
No, temperature may be higher during warm season
No</t>
  </si>
  <si>
    <t>Temperature should be maintained between 18-25 C° both in sleeping and in living quarters for IDPs</t>
  </si>
  <si>
    <t>C1.3</t>
  </si>
  <si>
    <t>Is the site equipped with disability-friendly infrastructure (except WASH) (elevators, external ramps, horizontal bars on doors…)</t>
  </si>
  <si>
    <t>Оборудован ли МКП приспособлениями для людей с инвалидностью (кроме ВСГ) (лифты, внешние пандусы, горизонтальные перекладины на дверях и т.д.)</t>
  </si>
  <si>
    <t>Чи обладнане МКП зручною для людей з інвалідністю інфраструктурою (крім ВСГ) (ліфти, зовнішні пандуси, горизонтальні перекладини на дверях і т.п.)</t>
  </si>
  <si>
    <t>Yes
Partially
No</t>
  </si>
  <si>
    <t>WASH is sanitation (bathing facilities, toilets) and is asked in the WASH Section</t>
  </si>
  <si>
    <t>C2</t>
  </si>
  <si>
    <t>Shelter support</t>
  </si>
  <si>
    <t>What shelter support, if any, was received over the past 60 days on the site?</t>
  </si>
  <si>
    <t>Какую помощь по улучшению условий проживания, если таковая предоставлялась, получило МКП за последние 60 дней?</t>
  </si>
  <si>
    <t>Яку допомогу, пов'язану із поліпшенням умов проживання, якщо така надавалась, отримало МКП за останні 60 днів?</t>
  </si>
  <si>
    <t xml:space="preserve">Repairs: electricity system 
Repairs: heating system
Repairs: ventilation system
Lightning
Infrastructure for people with limited mobility (except WASH) (elevators, external ramps, horizontal bars on doors, etc.)
Backup power source (to ensure supply during electricity shortages)
Major reconstruction of site premises 
Floor/walls-related light or medium repair 
Floor/walls-related heavy repair
Roof-related repairs
Doors/windows light or medium repair
Doors/windows heavy repair
Other (specify) </t>
  </si>
  <si>
    <t>Fuel for heating sources is suggested in winterization section</t>
  </si>
  <si>
    <t>C2.1</t>
  </si>
  <si>
    <t xml:space="preserve">Was the shelter support received sufficient to answer the needs of IDPs in the collective site? </t>
  </si>
  <si>
    <t>Была ли полученная помощь, связання с улучшением условий проижвания, достаточной для удовлетворения потребностей ВПЛ в МКП?</t>
  </si>
  <si>
    <t>Чи була отримана допомога, пов'язана із поліпшенням умов проживання, достатньою для задоволення потреб ВПО в МКП?</t>
  </si>
  <si>
    <t>[Asked for each support selected]</t>
  </si>
  <si>
    <t>SHELTER</t>
  </si>
  <si>
    <t>Are there any shelter issues at this site in terms of living conditions?</t>
  </si>
  <si>
    <t>Есть ли проблемы с размещением в этом МКП с точки зрения условий проживания?</t>
  </si>
  <si>
    <t>Чи є проблеми з розміщенням у цьому МКП з точки зору умов проживання?</t>
  </si>
  <si>
    <t>Sellect all that apply</t>
  </si>
  <si>
    <t>None
Overcrowding conditions
Lack of privacy in the sleeping area
Lack of privacy in the bathing area
Lack of privacy in the toilet area
Non gender-segregated showers
Non gender-segregated toilets
Lack of accessible toilets
Lack of accessible showers
Insufficient number of showers
Insufficient number of toilets
Insufficient number of kitchens
Lack of playgrounds
Other (specify)</t>
  </si>
  <si>
    <t>Нет                                                       Переполненность МКП                               Отсутствие приватности в спальной зоне
Отсутствие приватности в ванных комнатах
Отсутствие приватности в туалетах   
Общие душевые                           
Общие туалеты                                 
Отсутствие туалетов                                      Отсутствие душевых                                Недостаточное количество душевых  Недостаточное количество туалетов  Недостаточное количество кухонных помещений Отсутствие игровых площадок
Другое (уточните)</t>
  </si>
  <si>
    <t>Немає                                                          
Переповненість МКП                                  
Відсутність приватності в спальній зоні
Відсутність приватності у ванних кімнатах
Відсутність приватності в туалетах 
Загальні душові                                     
Загальні туалети                                          
Відсутність туалетів                                        
Відсутність  душових                                    
Недостатня кількість душових                         
Недостатня кількість туалетів                       
Недостатня кількість кухонних приміщень    
Відсутність ігрових майданчиків                                       Інше (уточніть)</t>
  </si>
  <si>
    <t>Are there any shelter issues at this site in terms of infrastructure situation?</t>
  </si>
  <si>
    <t>Есть ли проблемы с размещением в этом МКП с точки зрения инфраструктуры?</t>
  </si>
  <si>
    <t>Чи є проблеми з розміщенням у цьому МКП з точки зору інфраструктури?</t>
  </si>
  <si>
    <t>None
Shelter space is too small/not enough space for entire displaced population
Lack of insulation from cold
Leaking during precipitation
Limited ventilation
Structure is damaged or needs repair/rehabilitation
Lack of privacy inside shelter (no partitions, no doors)
Lack of electricity
Lack of heating
Problems with drainage system
Problem with water supply
Problem with lighting inside the building (in common areas, such as corridors)
Problem with lighting around the center (street lights)
Lack of infrastructure for elderly people and persons with disabilities (elevators, external ramps, horizontal bars on doors, etc.)
Other (specify)
Not sure</t>
  </si>
  <si>
    <t>Проблем нет                                                               Площадь МКП слишком мала / недостаточно места для размещения всего перемещенного населения                                                    Отсутствие теплоизоляции                         Протекающая крыша                                   Недостаточная вентиляция                          Повреждение конструкции здания либо здание МКП нуждается в ремонте/реконструкции                 Отсутствие возможности уединениться на территории МКП (отсутствие перегородок, дверей)
Проблемы c системой электроснабжения
Проблемы с системой отопления
Проблемы с канализацией
Проблемы с водопроводом
Проблемы с освещением внутри здания (в местах общего пользования, например, в коридорах)
Проблемы с освещением на территории МКП (уличные фонари)
Отсутствие инфраструктуры для пожилых людей и людей с инвалидностью (лифтов, внешних пандусов, дверных поручней и т.д.)                      
Другое (уточните)
Не уверен</t>
  </si>
  <si>
    <t>Проблеми відсутні                                                    
Площа МКП занадто мала / недостатньо місця для розміщення всього переміщеного населення
Відсутність теплоізоляції                                      
Протікає дах                                                      
Недостатня вентиляція                                        Пошкодження конструкції будівлі або будівля МКП потребує ремонту/реконструкції                      
Відсутність можливості усамітнитися на території МКП (відсутність перегородок, дверей
Проблеми з системою електропостачання      
Проблеми з системою опалення                        
Проблеми з каналізацією                                   
Проблеми з водопроводом                                
Проблеми з освітленням усередині будівлі (у місцях загального користування, наприклад, у коридорах)
Проблеми з освітленням на території МКП (вуличні ліхтарі)                                                                           Відсутність інфраструктури для людей похилого віку та людей з інвалідністю (ліфтів, зовнішніх пандусів, дверних поручнів та ін.)                                                
Інше (уточніть)                                                                  
Не впевнений</t>
  </si>
  <si>
    <t>C3</t>
  </si>
  <si>
    <t>Does this site need rehabilitation, small construction or earthworks?</t>
  </si>
  <si>
    <t>Нуждается ли данный МКП в реконструкции, текущем ремонте или каких-либо строительных работах?</t>
  </si>
  <si>
    <t>Чи потребує цей МКП реконструкції, поточного ремонту чи будівельних робіт?</t>
  </si>
  <si>
    <t>No repairs needed 
Floor/walls-related light or medium repair 
Floor/walls-related heavy repair
Roof-related light or medium repair
Roof-related heavy repair
Doors/windows replace/repair
Doors/windows-related heavy repair 
Plumbing-related light or medium repair
Plumbing-related heavy repair 
Insulation-related works
Heating system repair 
Full new interior design of site premises
Major reconstruction of site premises 
Other (please, specify)</t>
  </si>
  <si>
    <t>Ремонт не требуется
Мелкий или косметический ремонт пола/стен
Капитальный ремонт пола/стен
Небольшой или косметический ремонт кровли
Капитальный ремонт кровли
Замена/ремонт дверей/окон
Капитальный ремонт окон/дверей
Мелкий или косметический ремонт водопроводной системы или сантехники
Капитальный ремонт водопроводной системы, замена сантехники
Изоляционные работы
Ремонт системы отопления
Переоборудование помещений МКП
Капитальная реконструкция помещений МКП
Другое, уточните</t>
  </si>
  <si>
    <t>Ремонт не потрібний
Дрібний або косметичний ремонт підлоги/стін
Капітальний ремонт підлоги/стін
Невеликий чи косметичний ремонт покрівлі
Капітальний ремонт покрівлі
Заміна/ремонт дверей/вікон
Капітальний ремонт вікон/дверей
Дрібний або косметичний ремонт водопровідної системи або сантехніки
Капітальний ремонт водопровідної системи, заміна сантехніки
Ізоляційні роботи
Ремонт системи опалення
Переобладнання приміщень МКП
Капітальна реконструкція приміщень МКП
Інше, уточніть</t>
  </si>
  <si>
    <t>C4</t>
  </si>
  <si>
    <t>Availability of playgrounds or recreational areas for children</t>
  </si>
  <si>
    <t>Are there any playgrounds or recreational areas for children on site?</t>
  </si>
  <si>
    <t>Есть ли на территории МКП игровые площадки или зоны отдыха для детей?</t>
  </si>
  <si>
    <t>Чи є на території МКП ігрові майданчики чи зони відпочинку для дітей?</t>
  </si>
  <si>
    <r>
      <rPr>
        <strike/>
        <sz val="11"/>
        <color rgb="FF000000"/>
        <rFont val="Arial"/>
        <family val="2"/>
      </rPr>
      <t xml:space="preserve">
</t>
    </r>
    <r>
      <rPr>
        <sz val="11"/>
        <color rgb="FF000000"/>
        <rFont val="Arial"/>
        <family val="2"/>
      </rPr>
      <t>Select one</t>
    </r>
  </si>
  <si>
    <t>Yes, in the premises of the CS
Yes, outdoors 
Yes, іn the premises of the CSs and outdoors
No
Don't know</t>
  </si>
  <si>
    <r>
      <t>Да, в помещении МКП
Да,</t>
    </r>
    <r>
      <rPr>
        <sz val="11"/>
        <color rgb="FF000000"/>
        <rFont val="Arial"/>
        <family val="2"/>
        <charset val="204"/>
      </rPr>
      <t xml:space="preserve"> на прилежащей к МКП территории
</t>
    </r>
    <r>
      <rPr>
        <sz val="11"/>
        <color rgb="FF000000"/>
        <rFont val="Arial"/>
        <family val="2"/>
      </rPr>
      <t>Да, в помещении МКП и на прилежащей к МКП территории
Нет
Не знаю</t>
    </r>
  </si>
  <si>
    <t>Так, у приміщенні МКП
Так, на прилеглій до МКП території
Так, у приміщенні МКП і на прилеглій до МКП території
Ні
Не знаю</t>
  </si>
  <si>
    <t>C5</t>
  </si>
  <si>
    <t xml:space="preserve">Availability of recreational/common areas </t>
  </si>
  <si>
    <t>Are there any recreational/common areas for adults on site?</t>
  </si>
  <si>
    <t>Есть ли на территории МКП зоны отдыха/общего пользования для взрослых?</t>
  </si>
  <si>
    <t>Чи є на території МКП зони відпочинку/загального користування для дорослих?</t>
  </si>
  <si>
    <t>Yes
Yes, but insufficient
No
Do not know</t>
  </si>
  <si>
    <t>Да
Да, но недостаточно
Нет
Не знаю</t>
  </si>
  <si>
    <t>Так 
Так, але недостатньо
Ні
Не знаю</t>
  </si>
  <si>
    <t>C6</t>
  </si>
  <si>
    <t>Availability of lockers for safety</t>
  </si>
  <si>
    <t>Есть ли запирающиеся шкафчики для хранения вещей и документов людей, проживающий в МКП?</t>
  </si>
  <si>
    <t>Чи є шафки, що замикаються, для зберігання речей і документів людей, що мешкають у МКП?</t>
  </si>
  <si>
    <t>Да 
Да, но недостаточной вместимости
Нет
Не знаю</t>
  </si>
  <si>
    <t>Так 
Так, але недостатньої місткості
Ні
Не знаю</t>
  </si>
  <si>
    <r>
      <rPr>
        <b/>
        <strike/>
        <sz val="11"/>
        <color rgb="FFFF0000"/>
        <rFont val="Arial"/>
        <family val="2"/>
      </rPr>
      <t>C7</t>
    </r>
    <r>
      <rPr>
        <b/>
        <sz val="11"/>
        <color rgb="FFFF0000"/>
        <rFont val="Arial"/>
        <family val="2"/>
      </rPr>
      <t>C3</t>
    </r>
  </si>
  <si>
    <r>
      <rPr>
        <strike/>
        <sz val="11"/>
        <color rgb="FFFF0000"/>
        <rFont val="Arial"/>
        <family val="2"/>
      </rPr>
      <t>Availability of bomb-shelter</t>
    </r>
    <r>
      <rPr>
        <sz val="11"/>
        <color rgb="FFFF0000"/>
        <rFont val="Arial"/>
        <family val="2"/>
      </rPr>
      <t>Bomb shelter</t>
    </r>
  </si>
  <si>
    <t>Is there a bomb shelter nearby (less than 10 min by foot) or in the facility itself?</t>
  </si>
  <si>
    <t>Есть ли поблизости бомбоубежище (менее 10 минут пешком) или непосредственно в самом МКП?</t>
  </si>
  <si>
    <t>Чи є бомбосховище поблизу (менш ніж 10 хв пішки) або ж безпосередньо в самому МКП?</t>
  </si>
  <si>
    <t>Yes, in the facility itself
Yes, nearby (less than 10 minutes by foot)
No
Do not know</t>
  </si>
  <si>
    <t>Да, непосредственно в МКП
Да, поблизости (менее 10 минут пешком)
Нет
Не знаю</t>
  </si>
  <si>
    <t>Так, безпосередньо в МКП
Так, поблизу (менш ніж 10 хвилин пішки)
Ні
Не знаю</t>
  </si>
  <si>
    <t>C3.1</t>
  </si>
  <si>
    <t>Bomb shelter</t>
  </si>
  <si>
    <t>Is the capacity of the bomb shelter sufficient for the site residents? (IDPs and non-IDPs)</t>
  </si>
  <si>
    <t>Достаточна ли вместимость бомбоубежища для всех жителей МКП? (ВПЛ и не ВПЛ)</t>
  </si>
  <si>
    <t>Чи достатня місткість бомбосховища для всіх мешканців МКП? (ВПО та не ВПО)</t>
  </si>
  <si>
    <t>If C3 "Yes, in the facility itself" or "Yes, nearby (less than 10 minutes by foot)</t>
  </si>
  <si>
    <t>C3.2</t>
  </si>
  <si>
    <t>Is the shelter accessible for people with disabilities or the elderly?</t>
  </si>
  <si>
    <t>Доступно ли бомбоубежище для людей с инвалидностью и пожилых людей?</t>
  </si>
  <si>
    <t>Чи доступне бомбосховище для людей з інвалідністю та літніх людей ?</t>
  </si>
  <si>
    <t>C8</t>
  </si>
  <si>
    <t>Availability of public transport</t>
  </si>
  <si>
    <t>Is public transport available in a walking distance from the site (less than 2 km away)</t>
  </si>
  <si>
    <t>Имеется ли общественный транспорт в пешеходной доступности от МКП (менее 2 км)?</t>
  </si>
  <si>
    <t>Чи є громадський транспорт у пішохідній доступності від МКП (менше 2 км)?</t>
  </si>
  <si>
    <t>NFI</t>
  </si>
  <si>
    <t>Непродовольственные товары и услуги</t>
  </si>
  <si>
    <t>Непродовольчі товари та послуги</t>
  </si>
  <si>
    <t>D1</t>
  </si>
  <si>
    <t>NFI issues</t>
  </si>
  <si>
    <t>What types of NFIs are needed in the collective site?</t>
  </si>
  <si>
    <t>Какие непродовольственные товары нужны в МКП?</t>
  </si>
  <si>
    <t>Які непродовольчі товари потрібні в МКП?</t>
  </si>
  <si>
    <t>Furniture (communal and individual use)
Sleeping items
Kitchen amenities
Clothes and/or shoes  
Communications equipment (Wifi, computer equipment, etc.)</t>
  </si>
  <si>
    <t>Cleaning items are asked in WASH</t>
  </si>
  <si>
    <t>D1.1</t>
  </si>
  <si>
    <t>What furniture NFIs are needed?</t>
  </si>
  <si>
    <t xml:space="preserve">Какая мебель нужна?   </t>
  </si>
  <si>
    <t>Які меблі потрібні?</t>
  </si>
  <si>
    <t>Tables
Chairs
Cupboards
Personal lockers
Wardrobes
Other (specify)</t>
  </si>
  <si>
    <t>If D1 "Furniture (communal and individual use)</t>
  </si>
  <si>
    <t>D1.2</t>
  </si>
  <si>
    <t>What sleeping NFIs are needed?</t>
  </si>
  <si>
    <t>Какие спальные принадлежности нужны?</t>
  </si>
  <si>
    <t>Які постільні речі потрібні?</t>
  </si>
  <si>
    <t>Beds
Functional beds for specific needs
Mattresses
Bed linen
Pillows
Blankets
Winter blankets
Other (specify)</t>
  </si>
  <si>
    <t>If D1 "Sleeping items"</t>
  </si>
  <si>
    <t>D1.3</t>
  </si>
  <si>
    <t>What kitchen amenities NFIs are needed?</t>
  </si>
  <si>
    <t>Какие кухонные оборудование и принадлежности нужны?</t>
  </si>
  <si>
    <t>Які кухоне обладнання та приналежності потрібні?</t>
  </si>
  <si>
    <t>Stove
Oven
Fridge
Kettle
Pots &amp; pans
Utensils
Storage space (pantry / cupboards)
Microwave                                             
Pots for soups
Frying pans
Electric kettle
Cutlery
Reusable plates
Cups
Baking dishes
Other (specify)</t>
  </si>
  <si>
    <t>If D1 "Kitchen amenities"</t>
  </si>
  <si>
    <t>D1.4</t>
  </si>
  <si>
    <t>What clothing or shoe NFIs are needed?</t>
  </si>
  <si>
    <t>Какая одежда или обувь нужна?</t>
  </si>
  <si>
    <t>Який одяг чи взуття потрібні?</t>
  </si>
  <si>
    <t>Jackets for adults
Jackets for children
Winter jackets for adults
Winter jackets for children
Adult underwear and socks
Children underwear and socks
Adult clothes
Winter adult clothes
Children clothes
Winter children clothes
Infant clothes
Winter infant clothes
Adult shoes/boots
Winter adult shoes/boots
Children shoes/boots
Winter children shoes/boots
Other (please, specify)</t>
  </si>
  <si>
    <t>If D1 "Clothes and/or shoes"</t>
  </si>
  <si>
    <t>D2</t>
  </si>
  <si>
    <t>What types of NFIs were provided in the past 60 days to IDPs in the collective site?</t>
  </si>
  <si>
    <t>Какая помощь в виде непродовольственных товаров была предоставлена ВПЛ в МКП за последние 60 дней?</t>
  </si>
  <si>
    <t>Яка допомога у вигляді непродовольчих товарів була надана ВПО в МКП протягом останніх 60 днів?</t>
  </si>
  <si>
    <t>D2.1</t>
  </si>
  <si>
    <t xml:space="preserve">Was the NFIs received sufficient to answer the needs of IDPs in the collective site? </t>
  </si>
  <si>
    <t xml:space="preserve">Было ли полученных непродовольственных товаров достаточно, чтобы удовлетворить потребности ВПЛ в МКП? </t>
  </si>
  <si>
    <t>Чи були отримані непродовольчі товари достатніми, щоб задовольнити потреби ВПО в МКП?</t>
  </si>
  <si>
    <t>[Asked for each type of NFI selected in D2]</t>
  </si>
  <si>
    <t xml:space="preserve">Is there a back up source of power (generator/any other autonomous source) to ensure supply during power cuts and blackouts? </t>
  </si>
  <si>
    <t>Имеется ли запасной источник энергии (генератор/другой автономный источник) для обеспечения питания во время отключения электроэнергии?</t>
  </si>
  <si>
    <t xml:space="preserve">Чи наявне запасне джерело енергії (генератор/інше автономне джерело) для забезпечення живлення під час відключення електроенергії? </t>
  </si>
  <si>
    <t>Так
Ні
Не впевнений</t>
  </si>
  <si>
    <t>To what extent the back up source of power can satisfy the basic needs of the site residents?</t>
  </si>
  <si>
    <t>В какой мере запасной источник энергии может удовлетворить базовые потребности жителей МКП?</t>
  </si>
  <si>
    <t>У якій мірі запасне джерело енергії може задовольнити базові потреби мешканців МКП?</t>
  </si>
  <si>
    <t>Fully
Partially
Not at all
Not sure</t>
  </si>
  <si>
    <t xml:space="preserve">Полностью                                                                       Частично                                                                        Вообще не может                                                        Не уверен                                                                      </t>
  </si>
  <si>
    <t>Повністю                                                                             Частково                                                                                  Не може взагалі                                                               
Не впевнений</t>
  </si>
  <si>
    <t>If D1 "Yes"</t>
  </si>
  <si>
    <t xml:space="preserve">In the last 30 days, how often did the site experience shortages in electricity supply?
</t>
  </si>
  <si>
    <t>Как часто за последние 30 дней в данном МКП были перебои с электроснабжением?</t>
  </si>
  <si>
    <t>Як часто за останні 30 днів у цьому МКП були перебої з електропостачанням?</t>
  </si>
  <si>
    <t xml:space="preserve">There were no shortages
Once
1 to 3 times (separate days)
More than 3 times (separate days)
</t>
  </si>
  <si>
    <t>Перебоев не было
Один день
От 1 до 3 дней (разные дни)
Более 3 дней (разные дни)</t>
  </si>
  <si>
    <t>Перебоїв не було
Один день
Від 1 до 3 днів (різні дні)
Більше 3 днів (різні дні)</t>
  </si>
  <si>
    <t>D3</t>
  </si>
  <si>
    <r>
      <t xml:space="preserve">Is the site's wiring capacity enough the current level of </t>
    </r>
    <r>
      <rPr>
        <sz val="11"/>
        <color rgb="FF000000"/>
        <rFont val="Arial"/>
        <family val="2"/>
        <charset val="204"/>
      </rPr>
      <t>electricity</t>
    </r>
    <r>
      <rPr>
        <sz val="11"/>
        <color rgb="FF000000"/>
        <rFont val="Arial"/>
        <family val="2"/>
      </rPr>
      <t xml:space="preserve"> consumption? </t>
    </r>
  </si>
  <si>
    <t>Выдерживает ли электропроводка здания МКП текущий уровень потребления электроэнергии?</t>
  </si>
  <si>
    <t>Чи витримує електропровoдка будівлі МКП поточний рівень споживання електроенергії.</t>
  </si>
  <si>
    <t>Yes
No                                                                   
Not always                                               
Not sure</t>
  </si>
  <si>
    <t>Да
Нет
Не всегда                                                                
Не уверен</t>
  </si>
  <si>
    <t>Так
Ні
Не завжди                                                              
Не впевнений</t>
  </si>
  <si>
    <r>
      <rPr>
        <b/>
        <strike/>
        <sz val="11"/>
        <color rgb="FFFF0000"/>
        <rFont val="Arial"/>
        <family val="2"/>
      </rPr>
      <t>D4</t>
    </r>
    <r>
      <rPr>
        <b/>
        <sz val="11"/>
        <color rgb="FFFF0000"/>
        <rFont val="Arial"/>
        <family val="2"/>
      </rPr>
      <t>D3</t>
    </r>
  </si>
  <si>
    <t>Internet connection</t>
  </si>
  <si>
    <t>Is there Wifi connection available for the residents of the site?</t>
  </si>
  <si>
    <t>Доступен ли для жителей МКП Wi-Fi?</t>
  </si>
  <si>
    <t>Чи доступний мешканцям МКП Wi-Fi?</t>
  </si>
  <si>
    <t>Yes, full access
Yes, occasional access
No access at all
Not sure</t>
  </si>
  <si>
    <r>
      <t xml:space="preserve">Да, </t>
    </r>
    <r>
      <rPr>
        <sz val="11"/>
        <color rgb="FF000000"/>
        <rFont val="Arial"/>
        <family val="2"/>
        <charset val="204"/>
      </rPr>
      <t>постоянно</t>
    </r>
    <r>
      <rPr>
        <sz val="11"/>
        <color rgb="FF000000"/>
        <rFont val="Arial"/>
        <family val="2"/>
      </rPr>
      <t xml:space="preserve"> 
</t>
    </r>
    <r>
      <rPr>
        <sz val="11"/>
        <color rgb="FF000000"/>
        <rFont val="Arial"/>
        <family val="2"/>
        <charset val="204"/>
      </rPr>
      <t>Да, периодически</t>
    </r>
    <r>
      <rPr>
        <sz val="11"/>
        <color rgb="FF000000"/>
        <rFont val="Arial"/>
        <family val="2"/>
      </rPr>
      <t xml:space="preserve">                                                
Нет
Не уверен</t>
    </r>
  </si>
  <si>
    <t>Так, постійно
Так, періодично                                                      
Ні
Не впевнений</t>
  </si>
  <si>
    <r>
      <rPr>
        <b/>
        <strike/>
        <sz val="11"/>
        <color rgb="FFFF0000"/>
        <rFont val="Arial"/>
        <family val="2"/>
      </rPr>
      <t>D4</t>
    </r>
    <r>
      <rPr>
        <b/>
        <sz val="11"/>
        <color rgb="FFFF0000"/>
        <rFont val="Arial"/>
        <family val="2"/>
      </rPr>
      <t>D3.1</t>
    </r>
  </si>
  <si>
    <t>Is Wifi connection free or metered?</t>
  </si>
  <si>
    <t>Подключение к Wi-Fi бесплатно или осуществляется согласно тарификации?</t>
  </si>
  <si>
    <t>Підключення до Wi-Fi є безкоштовним чи здійснюється з тарифікацією?</t>
  </si>
  <si>
    <t>Free
Metered
Do not know</t>
  </si>
  <si>
    <t>Бесплатный
Согласно тарификации
Не знаю</t>
  </si>
  <si>
    <t>Безкоштовний
З тарифікацією
Не знаю</t>
  </si>
  <si>
    <t>If D4 "Yes"</t>
  </si>
  <si>
    <t>D4</t>
  </si>
  <si>
    <t>Mobile network</t>
  </si>
  <si>
    <t>Please rate mobile network signal strength in this location</t>
  </si>
  <si>
    <t>Пожалуйста, оцените мощность сигнала мобильной сети в этом МКП:</t>
  </si>
  <si>
    <t>Оцініть, будь ласка, потужність сигналу мобільного зв'язку у цьому МКП:</t>
  </si>
  <si>
    <t>Good
Ok
Poor
Do not know</t>
  </si>
  <si>
    <t>Хороший
Нормальный
Плохой
Не знаю</t>
  </si>
  <si>
    <t>Гарний
Нормальний
Поганий
Не знаю</t>
  </si>
  <si>
    <t>D6</t>
  </si>
  <si>
    <t>If there is sufficient access to plugs for the current number of residents?</t>
  </si>
  <si>
    <t>Достаточное ли количество розеток для имеющегося количества жителей?</t>
  </si>
  <si>
    <t>Чи є достатньою кількість розеток для наявної кількості мешканців?</t>
  </si>
  <si>
    <t>Yes, there is access and it is sufficient for the number of residents on sites
There is access but it is insufficient for the number of residents on site
No, there is no access at all</t>
  </si>
  <si>
    <t>Да, доступ есть и достаточное количество для жителей МКП
Доступ есть, но недостаточное количество для жителей МКП
Нет, доступа нет вообще</t>
  </si>
  <si>
    <t>Так, доступ є і достатня кількість для мешканців МКП
Доступ є, але недостатня кількість для мешканців МКП
Ні, доступу немає взагалі</t>
  </si>
  <si>
    <t>D7</t>
  </si>
  <si>
    <t>Does this site need sleeping items?</t>
  </si>
  <si>
    <t>Есть ли потребность в спальных принадлежностях в данном МКП?</t>
  </si>
  <si>
    <t>Чи є потреба у спальному приладді у даному МКП?</t>
  </si>
  <si>
    <t>D7.1</t>
  </si>
  <si>
    <t>If yes, which type of sleeping items?</t>
  </si>
  <si>
    <t>Если да, то в каких именно спальных принадлежностях есть потребность?</t>
  </si>
  <si>
    <t>Якщо так, то в якому саме спальному приладді є потреба?</t>
  </si>
  <si>
    <t>Folding beds
Stationary beds
Functional beds for specific needs
Mattresses
Bed linen
Pillows
Sleeping bags
Blankets
Winter blankets
Other (specify)</t>
  </si>
  <si>
    <t>Раскладные кровати
Стационарные кровати
Функциональные кровати
Матрасы
Постельное белье
Подушки
Спальные мешки
Одеяла
Зимние одеяла
Другое (укажите)</t>
  </si>
  <si>
    <t>Розкладні ліжка
Стаціонарні ліжка
Функціональні ліжка
Матраци
Постільна білизна
Подушки
Спальні мішки
Ковдри
Зимові ковдри
Інше, уточніть</t>
  </si>
  <si>
    <t>If D7 "Yes"</t>
  </si>
  <si>
    <r>
      <t>D7.</t>
    </r>
    <r>
      <rPr>
        <b/>
        <sz val="11"/>
        <color rgb="FF000000"/>
        <rFont val="Arial"/>
        <family val="2"/>
        <charset val="204"/>
      </rPr>
      <t>2</t>
    </r>
  </si>
  <si>
    <t>Does this site need clothing items?</t>
  </si>
  <si>
    <t>Есть ли потребность в предметах одежды?</t>
  </si>
  <si>
    <t>Чи є потреба у предметах одягу?</t>
  </si>
  <si>
    <t>D7.3</t>
  </si>
  <si>
    <t>If yes, what types of clothing items?</t>
  </si>
  <si>
    <t>Если да, то в каких типах одежды?</t>
  </si>
  <si>
    <t>Якщо так, то у яких типах одягу?</t>
  </si>
  <si>
    <t xml:space="preserve">Jackets for adults
Jackets for children
Adult underwear and socks
Children underwear and socks
Adult clothes
Infant clothes
Adult  shoes/boots
Children  shoes/boots
Other (please, specify)
</t>
  </si>
  <si>
    <t xml:space="preserve"> Куртки для взрослых
 Куртки для детей
Нижнее белье и носки для взрослых
Детское нижнее белье и носки
Одежда для взрослых
Детская одежда
Обувь для взрослых 
Детская  обувь                                 
Другое (пожалуйста, укажите)</t>
  </si>
  <si>
    <t>Куртки для дорослих
Куртки для дітей
Нижня білизна та шкарпетки для дорослих
Дитяча нижня білизна та шкарпетки
Одяг для дорослих
Дитячий одяг
Взуття для дорослих
Дитяче взуття                                    
Інше (будь ласка, вкажіть)</t>
  </si>
  <si>
    <t>If D7.2 "Yes"</t>
  </si>
  <si>
    <t>Food</t>
  </si>
  <si>
    <t>Питание</t>
  </si>
  <si>
    <t>Харчування</t>
  </si>
  <si>
    <t>E1</t>
  </si>
  <si>
    <t>FOOD</t>
  </si>
  <si>
    <t>Food access</t>
  </si>
  <si>
    <t>How are (or how will) IDPs be accessing food?</t>
  </si>
  <si>
    <t>Как жители МКП получают (или будут получать) продукты питания?</t>
  </si>
  <si>
    <t>Як мешканці МКП отримують (чи будуть отримувати) продукти харчування?</t>
  </si>
  <si>
    <t xml:space="preserve">Provided on site by the government
Provided on site by the host community                        
Provided on site by an NGO and volunteers
People access "social" restaurants (people are provided free food from restaurants in town)
People purchase or cook their own food
People access to food at the expense of the center                                                                              Other (specify)
</t>
  </si>
  <si>
    <t>Предоставляется МКП государственными организациями
Предоставляется МКП принимающей громадой                                 
Предоставляется МКП НПО и волонтерами
Люди питаются в "социальных" ресторанах (люди получают бесплатную еду из ресторанов в городе)
Люди покупают или готовят еду самостоятельно
Люди питаются за счет МКП                        Другое (укажите)</t>
  </si>
  <si>
    <t>Надається МКП урядовими організаціями
Надається МКП приймаючою громадою Надається МКП НУО й волонтерами
Люди харчуються в "соціальних" ресторанах (люди отримують безкоштовну їжу з ресторанів у місті)
Люди купують або готують їжу самостійно
Люди харчуються за рахунок МКП                             
Інше, уточніть</t>
  </si>
  <si>
    <t>E3</t>
  </si>
  <si>
    <t>Availability of kitchen</t>
  </si>
  <si>
    <t>Is there a kitchen/ kitchens available on the site?</t>
  </si>
  <si>
    <t>Имеется ли в МКП кухня/кухни?</t>
  </si>
  <si>
    <t>Чи наявні у МКП кухня/кухні?</t>
  </si>
  <si>
    <t>Yes
Yes, but the number of kitchens is insufficient
No
Do not know</t>
  </si>
  <si>
    <t>Да                                                                                            Да, но кухонных помещений недостаточно
Нет                                                                                         Не знаю</t>
  </si>
  <si>
    <t>Так                                                                                      
Так, але кухонних приміщень недостатньо
Ні                                                                                        
Не знаю</t>
  </si>
  <si>
    <t>E3.1</t>
  </si>
  <si>
    <t>Do the kitchen / kitchens have the availability of hot water?</t>
  </si>
  <si>
    <t>Есть ли на кухне / кухнях горячая вода?</t>
  </si>
  <si>
    <t>Чи є на кухні / кухнях гаряча вода?</t>
  </si>
  <si>
    <r>
      <t xml:space="preserve">Yes                                                                                            
</t>
    </r>
    <r>
      <rPr>
        <sz val="11"/>
        <color rgb="FF000000"/>
        <rFont val="Arial"/>
        <family val="2"/>
        <charset val="204"/>
      </rPr>
      <t>Partially (not in all)</t>
    </r>
    <r>
      <rPr>
        <sz val="11"/>
        <color rgb="FF000000"/>
        <rFont val="Arial"/>
        <family val="2"/>
      </rPr>
      <t xml:space="preserve">
No                                                                                            
Not sure</t>
    </r>
  </si>
  <si>
    <r>
      <t xml:space="preserve">Да
</t>
    </r>
    <r>
      <rPr>
        <sz val="11"/>
        <color rgb="FF000000"/>
        <rFont val="Arial"/>
        <family val="2"/>
        <charset val="204"/>
      </rPr>
      <t>Частично (не во всех)</t>
    </r>
    <r>
      <rPr>
        <sz val="11"/>
        <color rgb="FF000000"/>
        <rFont val="Arial"/>
        <family val="2"/>
      </rPr>
      <t xml:space="preserve">
Нет
Не уверен</t>
    </r>
  </si>
  <si>
    <r>
      <t xml:space="preserve">Так
</t>
    </r>
    <r>
      <rPr>
        <sz val="11"/>
        <color rgb="FF000000"/>
        <rFont val="Arial"/>
        <family val="2"/>
        <charset val="204"/>
      </rPr>
      <t>Частково (не у всіх)</t>
    </r>
    <r>
      <rPr>
        <sz val="11"/>
        <color rgb="FF000000"/>
        <rFont val="Arial"/>
        <family val="2"/>
      </rPr>
      <t xml:space="preserve">
Ні
Не впевнений</t>
    </r>
  </si>
  <si>
    <t>If E3 "Yes"</t>
  </si>
  <si>
    <t>E4</t>
  </si>
  <si>
    <t>Available kitchen enmities</t>
  </si>
  <si>
    <t>Please select all kitchen amenities with SUFFICIENT CAPACITY that are available on site?</t>
  </si>
  <si>
    <t>Пожалуйста, выберите все имеющиеся в наличии МКП кухонное оборудование, количества которых ДОСТАТОЧНО на текущий момент:</t>
  </si>
  <si>
    <t>Будь ласка, оберіть все наявне в МКП кухонне обладнання, кількості якого ДОСТАТНЬО на поточний момент:</t>
  </si>
  <si>
    <t xml:space="preserve">Stove
Oven
Fridge
Kettle
Running (tap) cold water
Running (tap) hot water
Pots &amp; pans
Utensils
Storage space (pantry / cupboards)
Microwave                                             
Other (specify) </t>
  </si>
  <si>
    <t>Плита
Духовка
Холодильник
Чайник
Водопроводная холодная вода (из крана)
Водопроводная горячая вода (из крана)
Кастрюли и сковородки
Посуда
Место для хранения (кладовая / шкафы)
Микроволновая печь                             
 Другое (укажите)</t>
  </si>
  <si>
    <t>Плита
Духовка
Холодильник
Чайник
Водопровідна холодна вода (з-під крану)
Водопровідна гаряча вода (з-під крану)
Каструлі та сковорідки
Посуд
Місце для зберігання (комора/шафи)
Мікрохвильова піч                                           
Інше, уточніть</t>
  </si>
  <si>
    <t>E5</t>
  </si>
  <si>
    <t>Availabilty of cleaning in the kitchen area</t>
  </si>
  <si>
    <t>Does the common kitchen have a cleaner or rotation in cleaning?</t>
  </si>
  <si>
    <t>Предоставляются ли на общей кухне услуги по уборке или установлен график уборки жителями МКП?</t>
  </si>
  <si>
    <t>Чи надаються на спільній кухні послуги з прибирання чи встановлений графік прибирання мешканцями МКП?</t>
  </si>
  <si>
    <t>Yes - kitchen cleaned by site management,
Yes - professional cleaner / cleaning company, 
Yes - functioning cleaning rotation, 
No - no functioning arrangement in place, 
Other (specify)</t>
  </si>
  <si>
    <t>Да - организовывается руководством МКП
Да - осуществляет профессиональная уборщица / клининговая компания
Да - действует график уборки жителями МКП (ВПЛ)
Нет - установленный порядок уборки отсутствует
Другое (укажите)</t>
  </si>
  <si>
    <t>Так - організовується керівництвом МКП
Так - здійснюється професійною прибиральницею / клінінговою компанією
Так - діє графік прибирання мешканцями МКП (ВПО)
Ні - встановлений порядок прибирання відсутній
Інше, уточніть</t>
  </si>
  <si>
    <t>If E3 'Yes' or 'Yes, but insufficient capacity'</t>
  </si>
  <si>
    <t>E6</t>
  </si>
  <si>
    <t>Availability of communal spaces on site for eating food</t>
  </si>
  <si>
    <t>Is there a communal spaces on site for eating food?</t>
  </si>
  <si>
    <t>Имеются ли на территории МКП места общего пользования для приема пищи?</t>
  </si>
  <si>
    <t>Чи наявні на території МКП місця загального користування для прийому їжі?</t>
  </si>
  <si>
    <t>Yes
Yes, but the number of communal spaces is insufficient
No
Do not know</t>
  </si>
  <si>
    <t>Да                                                                                            Да, но помещений недостаточно
Нет                                                                                         Не знаю</t>
  </si>
  <si>
    <t>Так                                                                                      
Так, але приміщень недостатньо
Ні                                                                                        
Не знаю</t>
  </si>
  <si>
    <t>E7</t>
  </si>
  <si>
    <t>Need in cooking and eating utensils</t>
  </si>
  <si>
    <t>Does this site need cooking and eating utensils?</t>
  </si>
  <si>
    <t>Нужна ли этому МКП посуда для приготовления и приема пищи?</t>
  </si>
  <si>
    <t>Чи потрібний цьому МКП посуд для приготування та прийому їжі?</t>
  </si>
  <si>
    <t>E7.1</t>
  </si>
  <si>
    <t>If yes, which type of cooking and eating utensils?</t>
  </si>
  <si>
    <t>Если да, то какой тип посуды для приготовления и приема пищи?</t>
  </si>
  <si>
    <t>Якщо так, то який тип посуду для приготування та прийому їжі?</t>
  </si>
  <si>
    <t>Pots for soups
Frying pans
Electric kettle
Cutlery
Reusable plates
Cups                                             
Disposable plates &amp; cutlery (plastic)
Baking dishes
Other (specify)</t>
  </si>
  <si>
    <t>Кастрюли (для первых блюд)
Сковороды
Электрический чайник
Столовые приборы
Многоразовые тарелки
Чашки                                          
Одноразовые тарелки и столовые приборы (пластмассовые)
Формы для выпекания
Другое (укажите)</t>
  </si>
  <si>
    <t>Каструлі (для перших страв)
Сковороди
Електричний чайник
Столові прилади
Багаторазові тарілки
Чашки                                                 
Одноразові тарілки та столові прилади (пластмасові)
Форми для випікання
Інше, уточніть</t>
  </si>
  <si>
    <t>If E7 "Yes"</t>
  </si>
  <si>
    <r>
      <rPr>
        <b/>
        <strike/>
        <sz val="11"/>
        <color rgb="FFFF0000"/>
        <rFont val="Arial"/>
        <family val="2"/>
      </rPr>
      <t>E8</t>
    </r>
    <r>
      <rPr>
        <b/>
        <sz val="11"/>
        <color rgb="FFFF0000"/>
        <rFont val="Arial"/>
        <family val="2"/>
      </rPr>
      <t>E2</t>
    </r>
  </si>
  <si>
    <t>Need in food products</t>
  </si>
  <si>
    <t>Does this site need food products?</t>
  </si>
  <si>
    <t>Нужны ли данному МКП продукты питания?</t>
  </si>
  <si>
    <t>Чи потрібні цьому МКП продукти харчування?</t>
  </si>
  <si>
    <t>Yes, extreme need
Yes, partial need                                                           
No 
Not sure</t>
  </si>
  <si>
    <t>Да, нужны
Да, частично нужны                                                     Нет 
Не уверен</t>
  </si>
  <si>
    <t>Так, потрібні
Так, частково потрібні                                                 
Ні 
Не впевнений</t>
  </si>
  <si>
    <r>
      <rPr>
        <b/>
        <strike/>
        <sz val="11"/>
        <color rgb="FFFF0000"/>
        <rFont val="Arial"/>
        <family val="2"/>
      </rPr>
      <t>E8.1</t>
    </r>
    <r>
      <rPr>
        <b/>
        <sz val="11"/>
        <color rgb="FFFF0000"/>
        <rFont val="Arial"/>
        <family val="2"/>
      </rPr>
      <t>E2.1</t>
    </r>
  </si>
  <si>
    <t>If yes, which type of food products?</t>
  </si>
  <si>
    <t>Если да, то какие именно продукты питания?</t>
  </si>
  <si>
    <t>Якщо так, то які саме продукти харчування?</t>
  </si>
  <si>
    <r>
      <t xml:space="preserve">Fresh or frozen meat (chicken, beef, pork)
Canned fish or meat
Vegetables
Fruit
Staples (rice, wheat, pasta, buckwheat etc.)
Vegetable oil
Powdered milk
Bottled water
Wheat and/or corn flour
Spices (salt, pepper, coffee, tea)            
Sweets (sugar, candy, cookies)    
</t>
    </r>
    <r>
      <rPr>
        <sz val="11"/>
        <color rgb="FFFF0000"/>
        <rFont val="Arial"/>
        <family val="2"/>
      </rPr>
      <t xml:space="preserve">Babyfood - instant formula
Babyfood - puree        </t>
    </r>
    <r>
      <rPr>
        <sz val="11"/>
        <color rgb="FF000000"/>
        <rFont val="Arial"/>
        <family val="2"/>
      </rPr>
      <t xml:space="preserve">  
Other (specify)
</t>
    </r>
  </si>
  <si>
    <t>Свежее или замороженное мясо (курица, говядина, свинина)
Рыбные или мясные консервы
Овощи
Фрукты
Базовые продукты питания (рис, пшеница, макароны, гречка и т.д.)
Растительное масло
Сухое молоко
Бутилированная вода
Пшеничная и/или кукурузная мука
Специи (соль, перец, кофе, чай)                   Сладости (сахар, конфеты, печенье)   
Другое (укажите)</t>
  </si>
  <si>
    <t>Свіже або заморожене м'ясо (курка, яловичина, свинина)
Рибні чи м'ясні консерви
Овочі
Фрукти
Базові продукти харчування (рис, пшениця, макарони, гречка тощо)
Рослинна олія
Сухе молоко
Бутильована вода
Пшеничне та/або кукурудзяне борошно
Спеції (сіль, перець, кава, чай)                          
Солодощі (цукор, цукерки, печиво)                
Інше, уточніть</t>
  </si>
  <si>
    <r>
      <t>If Е8 "Yes</t>
    </r>
    <r>
      <rPr>
        <sz val="11"/>
        <color rgb="FFFF0000"/>
        <rFont val="Arial"/>
        <family val="2"/>
      </rPr>
      <t>, extreme need</t>
    </r>
    <r>
      <rPr>
        <sz val="11"/>
        <color rgb="FF000000"/>
        <rFont val="Arial"/>
        <family val="2"/>
      </rPr>
      <t>"</t>
    </r>
    <r>
      <rPr>
        <sz val="11"/>
        <color rgb="FFFF0000"/>
        <rFont val="Arial"/>
        <family val="2"/>
      </rPr>
      <t xml:space="preserve"> or "Yes, partial need"</t>
    </r>
  </si>
  <si>
    <t>E2.2</t>
  </si>
  <si>
    <t>What are the most urgent food product needs in the collective site? (Select up to three)</t>
  </si>
  <si>
    <t>Какие продукты питания наиболее необходимы? (Выберите не более 3 вариантов)</t>
  </si>
  <si>
    <t>Які продукти харчування найбільш потрібні? (Виберіть не більше трьох варіантів)</t>
  </si>
  <si>
    <t>Fresh or frozen meat (chicken, beef, pork)
Canned fish or meat
Vegetables
Fruit
Staples (rice, wheat, pasta, buckwheat etc.)
Vegetable oil
Powdered milk
Bottled water
Wheat and/or corn flour
Spices (salt, pepper, coffee, tea)            
Sweets (sugar, candy, cookies)    
Babyfood - instant formula
Babyfood - puree          
Other (specify)</t>
  </si>
  <si>
    <t>If Е8 "Yes, extreme need" or "Yes, partial need"</t>
  </si>
  <si>
    <t>Food support</t>
  </si>
  <si>
    <t>What types of food were provided in the past 60 days to IDPs in the collective site?</t>
  </si>
  <si>
    <t>Какие продукты питания получали ВПЛ в МКП за последние 60 дней?</t>
  </si>
  <si>
    <t>Які продукти харчування отримали ВПО від МКП протягом останніх 60 днів?</t>
  </si>
  <si>
    <t>Fresh or frozen meat (chicken, beef, pork)
Canned fish or meat
Vegetables
Fruit
Staples (rice, wheat, pasta, buckwheat etc.)
Vegetable oil
Powdered milk
Bottled water
Wheat and/or corn flour
Spices (salt, pepper, coffee, tea)            
Sweets (sugar, candy, cookies) 
Babyfood - instant formula
Babyfood - puree           
Other (specify)</t>
  </si>
  <si>
    <t xml:space="preserve">Was the food received sufficient to answer the needs of IDPs in the collective site? </t>
  </si>
  <si>
    <t xml:space="preserve">Было ли полученных продуктов питания достаточно, чтобы удовлетворить потребности ВПЛ в МКП? </t>
  </si>
  <si>
    <t>Чи достатньо було отриманих продуктів харчування для задоволення потреб ВПО в МКП?</t>
  </si>
  <si>
    <t>[Asked for each type of food selected in E3]</t>
  </si>
  <si>
    <r>
      <rPr>
        <b/>
        <strike/>
        <sz val="11"/>
        <color rgb="FFFF0000"/>
        <rFont val="Arial"/>
        <family val="2"/>
      </rPr>
      <t>E9</t>
    </r>
    <r>
      <rPr>
        <b/>
        <sz val="11"/>
        <color rgb="FFFF0000"/>
        <rFont val="Arial"/>
        <family val="2"/>
      </rPr>
      <t>E4</t>
    </r>
  </si>
  <si>
    <t>Needs in babyfood products</t>
  </si>
  <si>
    <t>Does this site need babyfood products?</t>
  </si>
  <si>
    <t>Нужны ли данному МКП продукты детского питания?</t>
  </si>
  <si>
    <t>Чи потрібні цьому МКП продукти дитячого харчування?</t>
  </si>
  <si>
    <r>
      <t>Yes, ex</t>
    </r>
    <r>
      <rPr>
        <sz val="11"/>
        <color rgb="FFFF0000"/>
        <rFont val="Arial"/>
        <family val="2"/>
      </rPr>
      <t>t</t>
    </r>
    <r>
      <rPr>
        <sz val="11"/>
        <color rgb="FF000000"/>
        <rFont val="Arial"/>
        <family val="2"/>
      </rPr>
      <t>reme need
Yes, partial need                                     
No 
Not sure</t>
    </r>
  </si>
  <si>
    <r>
      <rPr>
        <b/>
        <strike/>
        <sz val="11"/>
        <color rgb="FF000000"/>
        <rFont val="Arial"/>
        <family val="2"/>
      </rPr>
      <t>E9.1</t>
    </r>
    <r>
      <rPr>
        <b/>
        <sz val="11"/>
        <color rgb="FF000000"/>
        <rFont val="Arial"/>
        <family val="2"/>
      </rPr>
      <t>E4.1</t>
    </r>
  </si>
  <si>
    <t>If yes, which type of babyfood products?</t>
  </si>
  <si>
    <t>Если да, то какие именно продукты детского питания?</t>
  </si>
  <si>
    <t>Якщо так, то які саме продукти дитячого харчування?</t>
  </si>
  <si>
    <t>Instant formula (powdered milk)
Pureed meat
Vegetables and fruit
Iron fortified infant cereal
Juice
Other (specify)</t>
  </si>
  <si>
    <t>Молочная смесь (сухое молоко)
Пюре из мяса
Овощи и фрукты
Обогащенные железом детские каши
Соки
Другое (укажите)</t>
  </si>
  <si>
    <t>Молочна суміш (сухе молоко)
Пюре з м'яса
Овочі та фрукти
Дитячі каші, збагачені залізом
Соки
Інше, уточніть</t>
  </si>
  <si>
    <r>
      <t>If Е9 "Yes</t>
    </r>
    <r>
      <rPr>
        <sz val="11"/>
        <color rgb="FFFF0000"/>
        <rFont val="Arial"/>
        <family val="2"/>
      </rPr>
      <t>, extreme need</t>
    </r>
    <r>
      <rPr>
        <sz val="11"/>
        <color rgb="FF000000"/>
        <rFont val="Arial"/>
        <family val="2"/>
      </rPr>
      <t>"</t>
    </r>
    <r>
      <rPr>
        <sz val="11"/>
        <color rgb="FFFF0000"/>
        <rFont val="Arial"/>
        <family val="2"/>
      </rPr>
      <t xml:space="preserve"> or "Yes, partial need"</t>
    </r>
  </si>
  <si>
    <t>Winterization</t>
  </si>
  <si>
    <t>Подготовка к зиме</t>
  </si>
  <si>
    <t>Підготовка до зими</t>
  </si>
  <si>
    <t>F1</t>
  </si>
  <si>
    <t>Winterization issues</t>
  </si>
  <si>
    <t>What are winterization concerns or needs in the collective site?</t>
  </si>
  <si>
    <t>Каковы проблемы или потребности МКП, связанные с подготовкой к отопительному сезону?</t>
  </si>
  <si>
    <t>Які проблеми або потреби в МКП, пов'язані із підготовкою до опалювального сезону?</t>
  </si>
  <si>
    <t xml:space="preserve">Lack of finance to cover utility bills
Lack of generators
Lack of fuel for generator
Heating system has insufficient capacities
Heating system is not working at all or destroyed
Lack of alternative heating source
Lack of insulation
Other (specify)
None </t>
  </si>
  <si>
    <t>F1.1</t>
  </si>
  <si>
    <t>What are the most urgent winterization concerns or needs in the collective site? (Select up to three)</t>
  </si>
  <si>
    <t>Каковы наиболее актуальные проблемы или потребности МКП, связанные с подготовкой к отопительному сезону? (Выберите не более 3 вариантов)</t>
  </si>
  <si>
    <t>Які найнагальніші проблеми чи потреби має МКП, пов'язані із підготовкою до опалювального сезону? (Виберіть не більше трьох варіантів)</t>
  </si>
  <si>
    <t>F2</t>
  </si>
  <si>
    <t>Winterization support</t>
  </si>
  <si>
    <t>What winterization support, if any, was received over the past 60 days on the site?</t>
  </si>
  <si>
    <t>Получал ли МКП какую-либо помощь, связанную с подготовкой к отопительному сезону, за последние 60 дней?</t>
  </si>
  <si>
    <t>Чи отримував МКП будь-яку допомогу, пов'язану із підготовкою до опалювального сезону, за останні 60 днів?</t>
  </si>
  <si>
    <t xml:space="preserve">Finance to cover utility bills
Generators
Fuel for generator
Alternative heating source
Insulation repairs
Other (specify)
None </t>
  </si>
  <si>
    <t>F2.1</t>
  </si>
  <si>
    <t xml:space="preserve">Was the winterization support received sufficient to answer the needs of IDPs in the collective site? </t>
  </si>
  <si>
    <t>Была ли полученная помощь, связанная с подготовкой к отопительному сезону, достаточной, чтобы удовлетворить потребности ВПЛ в МКП?</t>
  </si>
  <si>
    <t>Чи була отримана допомога, пов'язана із підготовкою до опалювального сезону, достатньою, щоб задовольнити потреби ВПО в МКП?</t>
  </si>
  <si>
    <t>[Asked for each winterization support selected]</t>
  </si>
  <si>
    <r>
      <rPr>
        <b/>
        <strike/>
        <sz val="11"/>
        <color rgb="FFFF0000"/>
        <rFont val="Arial"/>
        <family val="2"/>
      </rPr>
      <t>F1</t>
    </r>
    <r>
      <rPr>
        <b/>
        <sz val="11"/>
        <color rgb="FFFF0000"/>
        <rFont val="Arial"/>
        <family val="2"/>
      </rPr>
      <t>F3</t>
    </r>
  </si>
  <si>
    <t>KI interview</t>
  </si>
  <si>
    <t>WINTERIZATION</t>
  </si>
  <si>
    <t>Please specify the main type of heating used by the site</t>
  </si>
  <si>
    <t>Пожалуйста, укажите основной вид отопления, используемый в МКП</t>
  </si>
  <si>
    <t>Зазначте, будь ласка, основний вид опалення, який використовується у МКП</t>
  </si>
  <si>
    <r>
      <rPr>
        <sz val="11"/>
        <color rgb="FFFF0000"/>
        <rFont val="Arial"/>
        <family val="2"/>
      </rPr>
      <t xml:space="preserve">Select </t>
    </r>
    <r>
      <rPr>
        <strike/>
        <sz val="11"/>
        <color rgb="FFFF0000"/>
        <rFont val="Arial"/>
        <family val="2"/>
      </rPr>
      <t>one</t>
    </r>
    <r>
      <rPr>
        <sz val="11"/>
        <color rgb="FFFF0000"/>
        <rFont val="Arial"/>
        <family val="2"/>
      </rPr>
      <t>multiple</t>
    </r>
  </si>
  <si>
    <t>No heating system
Central heating
Gas
Wood
Coal
Electricity
Individual boiler room
Other</t>
  </si>
  <si>
    <t>Отопление отсутствует                     
Центральное отопление
Газ
Дрова
Уголь 
Электричество
Индивидуальная котельная / Индивидуальное отопление
Другое</t>
  </si>
  <si>
    <t>Опалення відсутнє                                 
Центральне опалення                                                    
Газ                                                                                    Дрова                                                                            Вугілля                                                                     Електричне опалення                                                                
Індивідуальна котельня / Індивідуальне опалення
Інше</t>
  </si>
  <si>
    <t>F3.1</t>
  </si>
  <si>
    <t>Is fuel needed for the type of heating?</t>
  </si>
  <si>
    <t>Требуется ли топливо для данного вида отопления?</t>
  </si>
  <si>
    <t>Чи потрібне паливо для даного виду опалення?</t>
  </si>
  <si>
    <t>[Asked for each type of heating selected: "Gas"; "Wood"; "Coal", "Other"]</t>
  </si>
  <si>
    <r>
      <rPr>
        <b/>
        <strike/>
        <sz val="11"/>
        <color rgb="FFFF0000"/>
        <rFont val="Arial"/>
        <family val="2"/>
      </rPr>
      <t>D1</t>
    </r>
    <r>
      <rPr>
        <b/>
        <sz val="11"/>
        <color rgb="FFFF0000"/>
        <rFont val="Arial"/>
        <family val="2"/>
      </rPr>
      <t>F4</t>
    </r>
  </si>
  <si>
    <t>Чи наявне альтернативне джерело енергії (генератор/інше автономне джерело) для забезпечення живлення під час відключення електроенергії?</t>
  </si>
  <si>
    <r>
      <rPr>
        <b/>
        <strike/>
        <sz val="11"/>
        <color rgb="FFFF0000"/>
        <rFont val="Arial"/>
        <family val="2"/>
      </rPr>
      <t>D1.1</t>
    </r>
    <r>
      <rPr>
        <b/>
        <sz val="11"/>
        <color rgb="FFFF0000"/>
        <rFont val="Arial"/>
        <family val="2"/>
      </rPr>
      <t>F4.1</t>
    </r>
  </si>
  <si>
    <t>Наскільки альтернативне джерело енергії може задовольнити базові потреби мешканців МКП?</t>
  </si>
  <si>
    <r>
      <t xml:space="preserve">If </t>
    </r>
    <r>
      <rPr>
        <strike/>
        <sz val="11"/>
        <color rgb="FFFF0000"/>
        <rFont val="Arial"/>
        <family val="2"/>
      </rPr>
      <t>D1</t>
    </r>
    <r>
      <rPr>
        <sz val="11"/>
        <color rgb="FFFF0000"/>
        <rFont val="Arial"/>
        <family val="2"/>
      </rPr>
      <t>F4</t>
    </r>
    <r>
      <rPr>
        <sz val="11"/>
        <color rgb="FF000000"/>
        <rFont val="Arial"/>
        <family val="2"/>
      </rPr>
      <t xml:space="preserve"> "Yes"</t>
    </r>
  </si>
  <si>
    <t xml:space="preserve">Is an additional heating source needed? </t>
  </si>
  <si>
    <t>Нужен ли дополнительный источник отопления?</t>
  </si>
  <si>
    <t>Чи потрібне додаткове джерело опалення?</t>
  </si>
  <si>
    <t>If "Yes", please specify</t>
  </si>
  <si>
    <t>Если "Да", уточните, пожалуйста</t>
  </si>
  <si>
    <t>Якщо "Так", уточніть, будь ласка</t>
  </si>
  <si>
    <t>Electric heaters
Gas boiler
Solid fuel boiler
Generators
Other (specify)</t>
  </si>
  <si>
    <t>Электрические обогреватели
Газовый котел
Твердoтопливный котел
Генераторы 
Другое (укажите)</t>
  </si>
  <si>
    <t>Електричні обігрівачі
Газовий котел
Твердопаливний котел
Генератори
Інше, уточніть</t>
  </si>
  <si>
    <t>If F2 "Yes"</t>
  </si>
  <si>
    <t>F2.2</t>
  </si>
  <si>
    <t>Are you expecting to experience any issues with heating supply next heating season? If yes, what are they?</t>
  </si>
  <si>
    <t xml:space="preserve">Ожидаете ли Вы каких либо проблем с отоплением в следующем отопительном сезоне? Если да, то какие? </t>
  </si>
  <si>
    <t xml:space="preserve">Чи очікуєте Ви якихось проблем з опаленням в наступному опалювальному сезоні? Якщо так, то які? </t>
  </si>
  <si>
    <t>Lack of finance
Lack of fuel
Heating system in poor condition or missing
Destruction of heating infrastructure
Lack of insulation
Lack of alternative heating source
Other (specify)
None</t>
  </si>
  <si>
    <t>Недостаток средств
Недостаток топлива
Плохое состояние тепловых коммуникаций/отсутствие тепловых коммуникаций 
Разрушение отопительной системы
Недостаточная теплоизоляция
Отсутствие альтернативных источников отопления
Другое (укажите)
Нет</t>
  </si>
  <si>
    <t>Брак коштів
Брак палива
Поганий стан теплових комунікацій/теплові комунікації відсутні
Руйнування опалювальної системи
Недостатня теплоізоляція
Брак альтернативних джерел опалення
Інше (уточніть)
Ні</t>
  </si>
  <si>
    <t>WASH</t>
  </si>
  <si>
    <t>Водообеспечение, санитария и гигиена</t>
  </si>
  <si>
    <t>Водозабезпечення, санітарія та гігієна</t>
  </si>
  <si>
    <t>G1</t>
  </si>
  <si>
    <t>Access to drinking water</t>
  </si>
  <si>
    <t>Is the site's water system connected to the municipal water system?</t>
  </si>
  <si>
    <t>Подключена ли система водоснабжения МКП к централизованной системе водоснабжения?</t>
  </si>
  <si>
    <t>Чи підключена система водопостачання МКП до централізованої системи водопостачання?</t>
  </si>
  <si>
    <r>
      <t>G1</t>
    </r>
    <r>
      <rPr>
        <b/>
        <strike/>
        <sz val="11"/>
        <color rgb="FFFF0000"/>
        <rFont val="Arial"/>
        <family val="2"/>
      </rPr>
      <t>.1</t>
    </r>
  </si>
  <si>
    <t>How is water accessed on site?</t>
  </si>
  <si>
    <t>Как жители МКП получают воду?</t>
  </si>
  <si>
    <t>Яким чином мешканці МКП отримують воду?</t>
  </si>
  <si>
    <t>Taps available in the site (centralized water supply)
Public tap/standpipe 
Protected borehole or well
Well or borehole (private for collective-site residents)
Trucked in water (truck with a tank)
Water kiosk
Bottled water
Other (please specify)  
Don’t know</t>
  </si>
  <si>
    <t>Вода из-под крана (централизованное водоснабжение)
Общественный источник воды/водоразборная колонка
Защищенная скважина или колодец
Собственный колодец или скважина в МКП
Привозная вода (в цистернах)
Киоск, в котором можно набрать воды
Бутилированная вода
Другое (пожалуйста, укажите)
Не знаю</t>
  </si>
  <si>
    <t>Вода з-під крана (централізоване водопостачання)
Громадське джерело води/водорозбірна колонка
Захищена свердловина або криниця
Власна криниця або свердловина в МКП
Привізна вода (у цистернах)
Кіоск, у якому можна набрати води
Бутильована вода
Інше (будь ласка, вкажіть)
Не знаю</t>
  </si>
  <si>
    <r>
      <t>G1</t>
    </r>
    <r>
      <rPr>
        <b/>
        <strike/>
        <sz val="11"/>
        <color rgb="FFFF0000"/>
        <rFont val="Arial"/>
        <family val="2"/>
      </rPr>
      <t>.2</t>
    </r>
    <r>
      <rPr>
        <b/>
        <sz val="11"/>
        <color rgb="FFFF0000"/>
        <rFont val="Arial"/>
        <family val="2"/>
      </rPr>
      <t>.1</t>
    </r>
  </si>
  <si>
    <t>How are the residents of the site accessing DRINKING water?</t>
  </si>
  <si>
    <t>Как жители МКП получают ПИТЬЕВУЮ воду?</t>
  </si>
  <si>
    <t>Яким чином мешканці МКП отримують ПИТНУ воду?</t>
  </si>
  <si>
    <t>Tap water without filters
Tap water with filters
Bottled water is provided to residents
Residents bring their own water 
Water from a well/borehole nearby without filters
Water from a well/borehole nearby with filters     
Other (specify which source and whether water is treated)</t>
  </si>
  <si>
    <t>Водопроводная вода без фильтров
Водопроводная вода с фильтрами
Жителям предоставляется бутилированная вода
Воду жители покупают сами
Вода из колодца/скважины рядом без фильтров
Вода из колодца/скважины рядом с фильтрами
Другое (указать, из какого источника и очищается ли вода)</t>
  </si>
  <si>
    <t>Водопровідна вода без фільтрів
Водопровідна вода з фільтрами
Мешканцям надається бутильована вода
Воду мешканці купують самі
Вода з колодязя/свердловини поруч без фільтрів
Вода з колодязя/свердловини поруч з фільтрами
Інше (вказати, з якого джерела і чи очищується вода)</t>
  </si>
  <si>
    <r>
      <t>G1.2</t>
    </r>
    <r>
      <rPr>
        <b/>
        <strike/>
        <sz val="11"/>
        <color rgb="FFFF0000"/>
        <rFont val="Arial"/>
        <family val="2"/>
      </rPr>
      <t>.1</t>
    </r>
  </si>
  <si>
    <r>
      <t xml:space="preserve">How is the </t>
    </r>
    <r>
      <rPr>
        <sz val="11"/>
        <color rgb="FFFF0000"/>
        <rFont val="Arial"/>
        <family val="2"/>
      </rPr>
      <t xml:space="preserve">drinking </t>
    </r>
    <r>
      <rPr>
        <sz val="11"/>
        <color rgb="FF000000"/>
        <rFont val="Arial"/>
        <family val="2"/>
      </rPr>
      <t>water quality?</t>
    </r>
  </si>
  <si>
    <t>Каково качество питьевой воды?</t>
  </si>
  <si>
    <t>Якої якості питна вода?</t>
  </si>
  <si>
    <t xml:space="preserve">Very good 
Good 
Regular
Poor 
Very poor </t>
  </si>
  <si>
    <t>Очень хорошее
Хорошее
Нормальное
Плохое
Очень плохое</t>
  </si>
  <si>
    <t>Дуже добра
Добра
Нормальна
Погана
Дуже погана</t>
  </si>
  <si>
    <t>G1.3</t>
  </si>
  <si>
    <t>Water_sufficiency</t>
  </si>
  <si>
    <r>
      <t xml:space="preserve">To your knowledge, for which of the listed needs of the site residents is there enough water?  </t>
    </r>
    <r>
      <rPr>
        <sz val="11"/>
        <color rgb="FF000000"/>
        <rFont val="Arial"/>
        <family val="2"/>
      </rPr>
      <t xml:space="preserve">
Note: Read out the options and select the ones for which water is enough to meet the needs</t>
    </r>
  </si>
  <si>
    <t>По Вашему мнению, для удовлетворения каких из перечисленных потребностей жителей в МКП достаточно воды? 
Примечание: Зачитайте, пожалуйста, варианты ответов вслух и отметьте те потребности, на удовлетворение которых воды достаточно</t>
  </si>
  <si>
    <t>На Вашу думку, для задоволення яких із перелічених потреб мешканців у МКП достатньо води?
Примітка: Зачитайте, будь ласка, варіанти відповідей вголос і відмітьте ті потреби, на задоволення яких води достатньо.</t>
  </si>
  <si>
    <t>Drinking        
Cooking
Personal hygiene
Laundry
Toilet flushing
Other domestic purposes (cleaning floor, etc.)  
All of the above
None of the above
Other (specify)
Don’t know</t>
  </si>
  <si>
    <t xml:space="preserve">Питьевая вода
Вода для приготовления пищи
Вода для личной гигиены
Вода для стирки
Вода для слива в туалете
Вода для других бытовых нужд (мытье полов и т.д.)
Достаточно для всего перечисленного 
Ничего из вышеуказанного
Другое, уточните 
Не знаю </t>
  </si>
  <si>
    <t xml:space="preserve">Питна вода
Вода для приготування їжі
Вода для особистої гігієни
Вода для прання
Вода для зливу в туалеті
Вода для інших побутових потреб (миття підлоги тощо)
Достатньо для всіх перелічених потреб
Нічого з вищевказаного
Інше, уточніть
Не знаю </t>
  </si>
  <si>
    <t>G2</t>
  </si>
  <si>
    <t>WASH issues</t>
  </si>
  <si>
    <t>What are WASH concerns or needs in the collective site?</t>
  </si>
  <si>
    <t>Каковы проблемы или потребности, связанные с водоснабжением, санитарией и гигиеной в МКП?</t>
  </si>
  <si>
    <t>Які проблеми чи потреби, пов'язані із водопостачанням, санітарією та гігієною має МКП?</t>
  </si>
  <si>
    <t>No water connection to water suply system
No drainage system
Need in repairs of water supply infrastructure and drainage system
Repairs of bathing facilities | toilets
Installation of bathing facilities | toilet
Installation of DFI facilities | toilets
Washing/drying machines
Water pump and other water-related equipment (water filter, etc.)
Boilers for heating water
Cleaning | washing materials
Individual hygiene items 
Mold
Rodents and insects in the premises
Lack of water
Lack of drinking water
Lack of waste management system
Other</t>
  </si>
  <si>
    <t>G2.1</t>
  </si>
  <si>
    <t>What are the most urgent WASH concerns or needs in the collective site? (Select up to three)</t>
  </si>
  <si>
    <t xml:space="preserve">Каковы наиболее актуальные проблемы или потребности, связанные с водоснабжением, санитарией и гигиеной, существуют в МКП? (Выберите не более 3 вариантов) </t>
  </si>
  <si>
    <t>Які найбільш нагальні проблеми чи потреби,пов'язані із водопостачанням, санітарією та гігієною, є в МКП? (Виберіть не більше 3 варіантів)</t>
  </si>
  <si>
    <t>G3</t>
  </si>
  <si>
    <t>WASH support</t>
  </si>
  <si>
    <t>What WASH support, if any, was received over the past 60 days on the site?</t>
  </si>
  <si>
    <t>Получал ли МКП какую-либо помощь в сфере водоснабжения, санитарии и гигиены за последние 60 дней?</t>
  </si>
  <si>
    <t>Чи отримував МКП будь-яку допомогу у сфері водопостачання, санітарії та гігієни за останні 60 днів?</t>
  </si>
  <si>
    <t>Repairs of water supply infrastructure and drainage system
Repairs of bathing facilities | toilets
Installation of bathing facilities | toilet
Installation of DFI facilities | toilets
Washing/drying machines
Water pump and other water-related equipment (water filter, etc.)
Boilers for heating water
Cleaning | washing materials
Individual hygiene items 
Cleaning from mold
Disinfection from rodents and insects
Technical water
Drinking water
Other</t>
  </si>
  <si>
    <t>G3.1</t>
  </si>
  <si>
    <t xml:space="preserve">Was the WASH support received sufficient to answer the needs of IDPs in the collective site? </t>
  </si>
  <si>
    <t xml:space="preserve">Была ли полученная помощь  в сфере водоснабжения, санитарии и гигиены достаточной для удовлетворения потребностей ВПЛ в МКП? </t>
  </si>
  <si>
    <t>Чи була отримана допомога у сфері водопостачання, санітарії та гігієни достатньою, щоб задовольнити потреби ВПО в МКП?</t>
  </si>
  <si>
    <t>G1.4</t>
  </si>
  <si>
    <t>In the last 30 days, how often did the site experience shortages in water supply?</t>
  </si>
  <si>
    <t>Как часто за последние 30 дней в данном МКП были перебои с водоснабжением?</t>
  </si>
  <si>
    <t>Як часто за останні 30 днів у цьому МКП були перебої з водопостачанням?</t>
  </si>
  <si>
    <t>If in G1.1 'Taps available in the site (municipal water supply)'</t>
  </si>
  <si>
    <t>Please specify the availability of hot water in this site:</t>
  </si>
  <si>
    <t xml:space="preserve">Охарактеризуйте, пожалуйста, доступ к горячей воде в данном МКП: </t>
  </si>
  <si>
    <t>Охарактеризуйте, будь-ласка, доступ до гарячої води у даному МКП:</t>
  </si>
  <si>
    <t>Fully available 
Partially available (specific hours) 
Partially available (depends on the season, 
Partially available (limited boiler size or insufficient number of boilers)
Other (specify)                                           
None</t>
  </si>
  <si>
    <t>Полный доступ
Частичный доступ (по конкретным часам)
Частичный доступ (в зависимости от сезона)
Частичный доступ (ограниченный размер или недостаточное количество бойлеров либо других водоподогревающих приборов)
Другое (укажите)
Отсутствует</t>
  </si>
  <si>
    <t>Повний доступ
Частковий доступ (у конкретні години)
Частковий доступ (у залежності від сезону)
Частковий доступ (обмежений розмір або недостатня кількість бойлерів або інших водонагрівальних приладів)
Iнше, уточніть 
Немає</t>
  </si>
  <si>
    <t>Please specify the source of hot water supply in this site:</t>
  </si>
  <si>
    <t>Уточните, пожалуйста, источник горячего водоснабжения для данного МКП:</t>
  </si>
  <si>
    <t>Уточніть, будь ласка, джерело гарячого водопостачання для даного МКП:</t>
  </si>
  <si>
    <t>Centralized hot water supply
Individual boiler room
Instantaneous water heater
Tankless water heater
Boilers
Other (specify)</t>
  </si>
  <si>
    <r>
      <t xml:space="preserve">Централизованное горячее водоснабжение
</t>
    </r>
    <r>
      <rPr>
        <sz val="11"/>
        <color rgb="FF000000"/>
        <rFont val="Arial"/>
        <family val="2"/>
        <charset val="204"/>
      </rPr>
      <t xml:space="preserve">Индивидуальная котельная </t>
    </r>
    <r>
      <rPr>
        <sz val="11"/>
        <color rgb="FF000000"/>
        <rFont val="Arial"/>
        <family val="2"/>
      </rPr>
      <t xml:space="preserve">
Газовая колонка
Проточный водонагреватель
Бойлеры
Другое (укажите)</t>
    </r>
  </si>
  <si>
    <r>
      <t xml:space="preserve">Централізоване гаряче водопостачання
</t>
    </r>
    <r>
      <rPr>
        <sz val="11"/>
        <color rgb="FF000000"/>
        <rFont val="Arial"/>
        <family val="2"/>
        <charset val="204"/>
      </rPr>
      <t>Індивідуальна котельна</t>
    </r>
    <r>
      <rPr>
        <sz val="11"/>
        <color rgb="FF000000"/>
        <rFont val="Arial"/>
        <family val="2"/>
      </rPr>
      <t xml:space="preserve">
Газова колонка
Проточний водонагрівач
Бойлери
Інше, уточніть</t>
    </r>
  </si>
  <si>
    <t>If in G2 "None" was not chosen</t>
  </si>
  <si>
    <t>Information on Bathing facilities</t>
  </si>
  <si>
    <t>Информация о душевых / ванных комнатах</t>
  </si>
  <si>
    <t>Інформація про душові / ванні кімнати</t>
  </si>
  <si>
    <t>G4</t>
  </si>
  <si>
    <t>Availability of Bathing facilities</t>
  </si>
  <si>
    <t>Does this site have functioning bathing facilities?</t>
  </si>
  <si>
    <t>Есть ли в данном МКП функционирующие душевые / ванные комнаты?</t>
  </si>
  <si>
    <t>Чи є у цьому МКП функціонуючі душові / ванні кімнати?</t>
  </si>
  <si>
    <t>G4.1</t>
  </si>
  <si>
    <t xml:space="preserve"> Number of Bathing facilities</t>
  </si>
  <si>
    <t>Can you indicate the number of unitary places for bathing (shower heads, cabins, etc.)?</t>
  </si>
  <si>
    <t>Можете ли Вы сказать количество отдельных мест для купания (душевые лейки, кабины и т.д.)?</t>
  </si>
  <si>
    <t>Зазначте, будь ласка, кількість окремих місць для купання (лійок, кабінок тощо)</t>
  </si>
  <si>
    <t xml:space="preserve">If G4 "Yes" </t>
  </si>
  <si>
    <t>G4.1.1</t>
  </si>
  <si>
    <t>Please indicate the number of unitary places for bathing (shower heads, cabins, etc.)</t>
  </si>
  <si>
    <t>Укажите, пожалуйста, количество отдельных мест для купания (леек, кабинок и т.п.)</t>
  </si>
  <si>
    <t xml:space="preserve"> Зазначте, будь ласка, кількість окремих місць для купання (лейок, кабінок тощо) </t>
  </si>
  <si>
    <t xml:space="preserve">If G4.1 "Yes" </t>
  </si>
  <si>
    <t>G4.1.2</t>
  </si>
  <si>
    <t>Privacy of bathing facilities</t>
  </si>
  <si>
    <t>Are the bathing facilities private?</t>
  </si>
  <si>
    <t>Обеспечивается ли приватность в душевых / ванных комнатах?</t>
  </si>
  <si>
    <t>Чи забезпечується приватність у душових / ванних кімнатах?</t>
  </si>
  <si>
    <t>Yes, completely (bathing facilities are fully enclosed, individually private, and can be locked)
No, partially (e.g., separating panels between several showers in a room with several showers, or changing rooms are collective rooms that cannot be locked)
No (e.g., multiple showers in a collective room without separation between them)</t>
  </si>
  <si>
    <t>Да, полностью (ванные/душевые комнаты полностью закрыты, индивидуальны и могут запираться)
Нет, частично (например, несколько душевых в одной комнате разделены панелями, или раздевалки являются общими и не закрываются)
Нет (например, несколько душевых кабин в общей комнате без каких-либо перегородок между ними)</t>
  </si>
  <si>
    <t>Так, повністю (душові/ванні кімнати повністю закриті, індивідуальні та замикаються)
Ні, частково (наприклад, кілька душових в одній кімнаті розділені панелями або роздягальні є спільними і не замикаються)
Ні (наприклад, кілька душових кабін у спільній кімнаті без будь-яких перегородок між ними)</t>
  </si>
  <si>
    <t>If some facilities used by IDPs are fully private while others used by IDPs are not fully private, please answer with regards the least private facility</t>
  </si>
  <si>
    <t>Если в некоторых ванных/душевых комнатах,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</si>
  <si>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Якщо в деяких ванних/душових кімнатах,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</si>
  <si>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t>G4.2</t>
  </si>
  <si>
    <t>Bathing facilities</t>
  </si>
  <si>
    <t>Are the bathing facilities separated by gender?</t>
  </si>
  <si>
    <t>Разделены ли душевые / ванные комнаты по половому признаку?</t>
  </si>
  <si>
    <t>Чи розділені душові / ванні кімнати за ознакою статі?</t>
  </si>
  <si>
    <r>
      <t xml:space="preserve">Yes
</t>
    </r>
    <r>
      <rPr>
        <sz val="11"/>
        <color rgb="FF000000"/>
        <rFont val="Arial"/>
        <family val="2"/>
        <charset val="204"/>
      </rPr>
      <t>Partially, not all</t>
    </r>
    <r>
      <rPr>
        <sz val="11"/>
        <color rgb="FF000000"/>
        <rFont val="Arial"/>
        <family val="2"/>
      </rPr>
      <t xml:space="preserve">                                                     
No
Not sure</t>
    </r>
  </si>
  <si>
    <r>
      <t xml:space="preserve">Да
</t>
    </r>
    <r>
      <rPr>
        <sz val="11"/>
        <color rgb="FF000000"/>
        <rFont val="Arial"/>
        <family val="2"/>
        <charset val="204"/>
      </rPr>
      <t>Частично (не все)</t>
    </r>
    <r>
      <rPr>
        <sz val="11"/>
        <color rgb="FF000000"/>
        <rFont val="Arial"/>
        <family val="2"/>
      </rPr>
      <t xml:space="preserve">
Нет
Не уверен</t>
    </r>
  </si>
  <si>
    <t>Так 
Частково (не всі)                                                            
Ні
Не впевнений</t>
  </si>
  <si>
    <t>If G4 "Yes"</t>
  </si>
  <si>
    <t>G4.3</t>
  </si>
  <si>
    <t>Availability of hot water in bathing fscilities</t>
  </si>
  <si>
    <t>Do the bathing facilities have the availability of hot water?</t>
  </si>
  <si>
    <t>Обеспечены ли душевые / ванные комнаты горячей водой?</t>
  </si>
  <si>
    <t>Чи забезпечені душові / ванні кімнати гарячою водою?</t>
  </si>
  <si>
    <t>Yes
Yes, partially (not available everywhere)                                                    
No
Not sure</t>
  </si>
  <si>
    <t>Да
Да, частично (не во всех душевых/ ванных комнатах)                                                            
Нет
Не уверен</t>
  </si>
  <si>
    <t>Так 
Так, частково (не у всіх душових / ванних кімнатах)                                                             
Ні
Не впевнений</t>
  </si>
  <si>
    <t>G4.3.3</t>
  </si>
  <si>
    <t>Are disability-friendly bathing facilities available on the site?</t>
  </si>
  <si>
    <t>Есть ли в МКП душевые / ванные комнаты для маломобильных групп населения?</t>
  </si>
  <si>
    <t>Чи наявні в МКП душові / ванні кімнати для маломобільних груп населення?</t>
  </si>
  <si>
    <t>If G4 'Yes'</t>
  </si>
  <si>
    <t>People with reduced mobility include the elderly pesons, people with disabilities, pregnant women, people with non-standard body sizes and others</t>
  </si>
  <si>
    <t xml:space="preserve"> К маломобильным группам относятся пожилые люди, люди с инвалидностью, беременные женщины, люди с нестандартными размерами тела и другие </t>
  </si>
  <si>
    <t>До маломобільних груп відносяться люди літнього віку, особи з інвалідністю, вагітні жінки, люди з нестандартними розмірами тіла та інші</t>
  </si>
  <si>
    <t>G4.3.4</t>
  </si>
  <si>
    <t>Can you indicate the number of disability-friendly places for bathing (shower heads, cabins, etc.) ?</t>
  </si>
  <si>
    <t>Можете ли Вы указать количество отдельных мест для купания (душевых леек, кабинок и т.п.)?</t>
  </si>
  <si>
    <t>Чи можете Ви вказати кількість окремих місць для купання (душових лійок, кабінок тощо)?</t>
  </si>
  <si>
    <t>If G4.3.3 "Yes"</t>
  </si>
  <si>
    <t>G4.3.4.1</t>
  </si>
  <si>
    <t xml:space="preserve">Please indicate the number of disability-friendly places for bathing (shower heads, cabins, etc.) </t>
  </si>
  <si>
    <t>Укажите, пожалуйста, количество отдельных мест для купания (душевых леек, кабинок и т.п.)</t>
  </si>
  <si>
    <t>Зазначте, будь ласка, кількість окремих місць для купання (душових лійок, кабінок тощо)</t>
  </si>
  <si>
    <t>If G4.3.4 "Yes"</t>
  </si>
  <si>
    <t>G4.3.5</t>
  </si>
  <si>
    <t>Are disability-friendly bathing facilities separated by gender?</t>
  </si>
  <si>
    <t>Разделены ли душевые / ванные комнаты для маломобильных групп населения по половому признаку?</t>
  </si>
  <si>
    <t>Чи розділені душові/ванні кімнати для маломобільних груп населення за ознакою статі?</t>
  </si>
  <si>
    <t xml:space="preserve">Yes
Partially (not all)                                                       
No
Do not know
</t>
  </si>
  <si>
    <t>Да
Частично (не все)
Нет
Не знаю</t>
  </si>
  <si>
    <t>Так
Частково (не всі)
Ні
Не знаю</t>
  </si>
  <si>
    <t>If G4.3.3 'Yes'</t>
  </si>
  <si>
    <t>G5</t>
  </si>
  <si>
    <t xml:space="preserve">Availability of toilets </t>
  </si>
  <si>
    <t>What is the main type of sanitation facility (latrine/toilet) used in the site?</t>
  </si>
  <si>
    <t>Какой основной тип санитарного помещения (уборная/туалет) используется на МКП?</t>
  </si>
  <si>
    <t>Яким є основний тип санітарного приміщення (туалет), що використовується в МКП?</t>
  </si>
  <si>
    <t xml:space="preserve">Toilet connected to a sewerage network
Toilet connected to a septic tank or pit
Toilet connected to drainage channel
Pit latrine 
Other (specify) 
Don't know        </t>
  </si>
  <si>
    <t>Туалет, соединенный с канализацией
Туалет, соединенный с септическим резервуаром или выгребной ямой
Туалет, соединенный с дренажным каналом
Выгребная яма
Другое (указать)
Не знаю</t>
  </si>
  <si>
    <t>Туалет, з'єднаний із каналізацією
Туалет, з'єднаний із септичним резервуаром або вигрібною ямою
Туалет, з'єднаний із дренажним каналом
Вигрібна яма
Інше (вказати)
Не знаю</t>
  </si>
  <si>
    <t>G5.1.1</t>
  </si>
  <si>
    <t>Ki Interview</t>
  </si>
  <si>
    <t>Does this site have functioning toilets in its premises?</t>
  </si>
  <si>
    <t xml:space="preserve">Имеются ли функционирующие туалеты на территории МКП? </t>
  </si>
  <si>
    <t xml:space="preserve">Чи наявні функціонуючі туалети на території МКП? </t>
  </si>
  <si>
    <t xml:space="preserve">Так
Ні
Не впевнений </t>
  </si>
  <si>
    <t>G5.2</t>
  </si>
  <si>
    <t>Number of toilets</t>
  </si>
  <si>
    <t>Can you indicate the number of functioning toilets in the site? (number of toilets themselves, not rooms)</t>
  </si>
  <si>
    <t>Можете ли Вы указать количество отдельных мест в таких помещениях?</t>
  </si>
  <si>
    <t>Чи можете вказати кількість окремих місць у таких приміщеннях</t>
  </si>
  <si>
    <t>If G5.1 "Yes"</t>
  </si>
  <si>
    <t>G5.2.1</t>
  </si>
  <si>
    <t>Please indicate the number of toilets in the site? (number of toilets themselves, not rooms)</t>
  </si>
  <si>
    <t>Укажите, пожалуйста, количество отдельных мест в таких помещениях</t>
  </si>
  <si>
    <t xml:space="preserve">Зазначте, будь ласка, кількість окремих місць у таких приміщеннях </t>
  </si>
  <si>
    <t>If G5.2 "Yes"</t>
  </si>
  <si>
    <t>G5.2.2</t>
  </si>
  <si>
    <t>Are the toilets private?</t>
  </si>
  <si>
    <t>Обеспечивается ли приватность в туалетах?</t>
  </si>
  <si>
    <t>Чи забезпечується приватність у туалетах?</t>
  </si>
  <si>
    <t>Yes, completely (toilets are fully enclosed, individually private, and can be locked)
No, partially (e.g., separating panels between several, open, toilets)
No (e.g., multiple toilets in a collective room without separation between them)</t>
  </si>
  <si>
    <t>Да, полностью (туалеты полностью закрыты, индивидуальны и могут запираться)
Нет, частично (например, несколько открытых туалетов, разделенных панелями)
Нет (например, несколько туалетов в общей комнате без каких-либо перегородок между ними)</t>
  </si>
  <si>
    <t>Так, повністю (туалети повністю закриті, є індивідуальними та можуть замикатися)
Ні, частково (наприклад, кілька відкритих туалетів, розділених панелями)
Ні (наприклад, кілька туалетів у загальній кімнаті без будь-яких перегородок між ними)</t>
  </si>
  <si>
    <r>
      <t>G5.</t>
    </r>
    <r>
      <rPr>
        <b/>
        <sz val="11"/>
        <color rgb="FF000000"/>
        <rFont val="Arial"/>
        <family val="2"/>
        <charset val="204"/>
      </rPr>
      <t>3</t>
    </r>
  </si>
  <si>
    <t>Availability of toilets separated by gender</t>
  </si>
  <si>
    <t>Are all toilets separated by gender (or private)?</t>
  </si>
  <si>
    <t>Все ли туалеты разделены по половому признаку?</t>
  </si>
  <si>
    <t>Чи всі туалети розділені за ознакою статі?</t>
  </si>
  <si>
    <t xml:space="preserve">Yes
Partially                                                       
No
Do not know
</t>
  </si>
  <si>
    <t>Да
Частично                                                                
Нет
Не знаю</t>
  </si>
  <si>
    <t>Так
Частково                                                                        
Ні
Не знаю</t>
  </si>
  <si>
    <t>G5.4</t>
  </si>
  <si>
    <t>Are disability-friendly toilets available on the site?</t>
  </si>
  <si>
    <t>Есть ли в данном МКП туалеты для маломобильных групп населения?</t>
  </si>
  <si>
    <t>Чи наявні в цьому МКП туалети для маломобільних груп населення?</t>
  </si>
  <si>
    <t>G5.4.1</t>
  </si>
  <si>
    <t>Can you indicate the number of disability-friendly toilets on the site? (number of toilets themselves, not rooms)</t>
  </si>
  <si>
    <t>Можете ли Вы указать количество туалетов, приспособленных для маломобильных групп населения? (количество количество отдельных мест в таких помещениях, а не комнат)?</t>
  </si>
  <si>
    <t>Чи можете Ви зазначити кількість туалетів, пристосованих для маломобільних груп населення (кількість окремих місць у таких приміщеннях, а не кімнат)?</t>
  </si>
  <si>
    <t>If G5.4 'Yes'</t>
  </si>
  <si>
    <t>G5.4.1.1</t>
  </si>
  <si>
    <t>Please indicate the number of disability-friendly toilets on the site? (number of toilets themselves, not rooms)</t>
  </si>
  <si>
    <t>If G5.4.1 'Yes'</t>
  </si>
  <si>
    <t>G5.4.2</t>
  </si>
  <si>
    <t xml:space="preserve">Are disability-friendly toilets separated by gender (or private)? </t>
  </si>
  <si>
    <t>Разделены ли туалеты для маломобильных групп населения по половому признаку?</t>
  </si>
  <si>
    <t>Чи розділені туалети для маломобільних груп населення за ознакою статі?</t>
  </si>
  <si>
    <t xml:space="preserve">If G5.4 'Yes' </t>
  </si>
  <si>
    <r>
      <t>G</t>
    </r>
    <r>
      <rPr>
        <b/>
        <sz val="11"/>
        <color rgb="FF000000"/>
        <rFont val="Arial"/>
        <family val="2"/>
        <charset val="204"/>
      </rPr>
      <t>6</t>
    </r>
  </si>
  <si>
    <t>Availability of Washing Machines</t>
  </si>
  <si>
    <t>Are washing machines available and accessible for the residents of the site?</t>
  </si>
  <si>
    <t>Имеются ли стиральные машины и доступны ли они для жителей МКП?</t>
  </si>
  <si>
    <t>Чи наявні пральні машини та чи доступні вони для мешканців МКП?</t>
  </si>
  <si>
    <r>
      <rPr>
        <sz val="11"/>
        <color rgb="FF000000"/>
        <rFont val="Arial"/>
        <family val="2"/>
      </rPr>
      <t>Так 
Ні
Не впевнений</t>
    </r>
  </si>
  <si>
    <t>G6.1</t>
  </si>
  <si>
    <t>Quantity of washing machines</t>
  </si>
  <si>
    <t>Can you indicate how many washing machines are currently functional / usable in the site?</t>
  </si>
  <si>
    <t>Можете ли Вы указать, сколько стиральных машин сейчас пригодны для использования в МКП?</t>
  </si>
  <si>
    <t>Чи можете Ви зазначити, скільки пральних машин наразі є придатними для використання в МКП?</t>
  </si>
  <si>
    <t>If G6 "Yes"</t>
  </si>
  <si>
    <r>
      <t>G</t>
    </r>
    <r>
      <rPr>
        <b/>
        <sz val="11"/>
        <color rgb="FF000000"/>
        <rFont val="Arial"/>
        <family val="2"/>
        <charset val="204"/>
      </rPr>
      <t>6</t>
    </r>
    <r>
      <rPr>
        <b/>
        <sz val="11"/>
        <color rgb="FF000000"/>
        <rFont val="Arial"/>
        <family val="2"/>
      </rPr>
      <t>.1.1</t>
    </r>
  </si>
  <si>
    <t>Please indicate how many washing machines are currently functional / usable in the site.</t>
  </si>
  <si>
    <t>Сколько стиральных машин в настоящее время работают/пригодны для использования в МКП?</t>
  </si>
  <si>
    <t>Скільки пральних машин на даний момент працюють/придатні для використання в МКП?</t>
  </si>
  <si>
    <t>If G6.1 "Yes"</t>
  </si>
  <si>
    <t>G7</t>
  </si>
  <si>
    <t>Availability of Dryer machines</t>
  </si>
  <si>
    <t>Are dryer machines available and accessible for the residents of the site?</t>
  </si>
  <si>
    <t>Имеются ли сушильные машины и доступны ли они для жителей МКП?</t>
  </si>
  <si>
    <t>Чи є сушильні машини та чи доступні вони для мешканців МКП?</t>
  </si>
  <si>
    <t>G7.1</t>
  </si>
  <si>
    <t>Can you indicate how many drying machines are currently functional / usable in the site?</t>
  </si>
  <si>
    <t>Можете ли Вы указать, сколько сушильных машин сейчас пригодны для использования в МКП?</t>
  </si>
  <si>
    <t>Чи можете Ви зазначити, скільки сушильних машин наразі є придатними для використання в МКП?</t>
  </si>
  <si>
    <t>If G7 "Yes"</t>
  </si>
  <si>
    <r>
      <t>G</t>
    </r>
    <r>
      <rPr>
        <b/>
        <sz val="11"/>
        <color rgb="FF000000"/>
        <rFont val="Arial"/>
        <family val="2"/>
        <charset val="204"/>
      </rPr>
      <t>7</t>
    </r>
    <r>
      <rPr>
        <b/>
        <sz val="11"/>
        <color rgb="FF000000"/>
        <rFont val="Arial"/>
        <family val="2"/>
      </rPr>
      <t>.1.1</t>
    </r>
  </si>
  <si>
    <t>Please indicate how many drying machines are currently functional / usable in the site.</t>
  </si>
  <si>
    <t>Укажите, пожалуйста, сколько сушильных машин сейчас пригодны для использования в МКП?</t>
  </si>
  <si>
    <t>Зазначте, будь ласка, скільки сушильних машин наразі є придатними для використання в МКП?</t>
  </si>
  <si>
    <t>If G7.1 "Yes"</t>
  </si>
  <si>
    <t>G7.1.2</t>
  </si>
  <si>
    <t>Is a separate space available for drying clothing?</t>
  </si>
  <si>
    <t>Есть ли отдельное помещение/зона для сушки одежды?</t>
  </si>
  <si>
    <t>Чи є окреме приміщення/зона для сушіння одягу?</t>
  </si>
  <si>
    <t>Yes
Yes, but insufficient for the needs of IDPs
No
Do not know</t>
  </si>
  <si>
    <t>G8</t>
  </si>
  <si>
    <t>Availability of Garbage cans</t>
  </si>
  <si>
    <t>Is there a sufficient space/waste disposal capacity on the site?</t>
  </si>
  <si>
    <t>Есть ли на территории МКП досточное количество мест для сбора отходов?</t>
  </si>
  <si>
    <t>Чи є на території МКП достатня кількість місць для збору відходів?</t>
  </si>
  <si>
    <t>G9</t>
  </si>
  <si>
    <t>Sanitation</t>
  </si>
  <si>
    <t>How often does the site's communal space get cleaned?</t>
  </si>
  <si>
    <t>Как часто производится уборка общих помещений МКП?</t>
  </si>
  <si>
    <t>Як часто проводиться прибирання загальних приміщень МКП?</t>
  </si>
  <si>
    <t>Every day
Three times/week 
Less than three times/week 
No cleaning
Not sure</t>
  </si>
  <si>
    <t>Каждый день 
Три раза в неделю 
Менее трех раз в неделю 
Уборка не производится                                                    Не уверен</t>
  </si>
  <si>
    <t>Кожен день
Три рази на тиждень
Менш ніж три рази на тиждень
Прибирання не проводиться                                              Не впевнений</t>
  </si>
  <si>
    <t>G9.1</t>
  </si>
  <si>
    <t>Who is responsible for cleaning the site?</t>
  </si>
  <si>
    <t>Кто отвечает за уборку в МКП?</t>
  </si>
  <si>
    <t>Хто відповідає за прибирання у МКП?</t>
  </si>
  <si>
    <t xml:space="preserve">Staff hired by the agency/authority managing the center
Contractor company
Volunteers
Site residents
Other (specify)        </t>
  </si>
  <si>
    <r>
      <t xml:space="preserve">Персонал, нанятый органом, управляющим МКП
Компания-подрядчик
Волонтеры
Жители МКП                                                              </t>
    </r>
    <r>
      <rPr>
        <sz val="11"/>
        <color rgb="FF000000"/>
        <rFont val="Arial"/>
        <family val="2"/>
        <charset val="204"/>
      </rPr>
      <t xml:space="preserve">Другое (уточните)           </t>
    </r>
    <r>
      <rPr>
        <sz val="11"/>
        <color rgb="FF000000"/>
        <rFont val="Arial"/>
        <family val="2"/>
      </rPr>
      <t xml:space="preserve">                                        </t>
    </r>
  </si>
  <si>
    <t>Персонал, найнятий органом, який керує МКП
Компанія-підрядник
Волонтери
Мешканці МКП                                                         
Інше (уточніть)</t>
  </si>
  <si>
    <t xml:space="preserve">If G9 "Every day" or
"Three times/week" or 
"Less than three times/week" </t>
  </si>
  <si>
    <t>G10</t>
  </si>
  <si>
    <t>Need in cleaning items</t>
  </si>
  <si>
    <t>Does this site need cleaning items?</t>
  </si>
  <si>
    <t>Нуждается ли данный МКП в средствах для уборки?</t>
  </si>
  <si>
    <t>Чи потребує цей МКП засобів для прибирання?</t>
  </si>
  <si>
    <r>
      <t>G</t>
    </r>
    <r>
      <rPr>
        <b/>
        <sz val="11"/>
        <color rgb="FF000000"/>
        <rFont val="Arial"/>
        <family val="2"/>
        <charset val="204"/>
      </rPr>
      <t>10.1</t>
    </r>
  </si>
  <si>
    <t>If yes, which type of cleaning items?</t>
  </si>
  <si>
    <t>Если да, то в каких именно?</t>
  </si>
  <si>
    <t>Якщо так, то яких саме?</t>
  </si>
  <si>
    <r>
      <t xml:space="preserve">Detergents (toilet, glass, floor, all-purpose)
</t>
    </r>
    <r>
      <rPr>
        <sz val="11"/>
        <color rgb="FF000000"/>
        <rFont val="Arial"/>
        <family val="2"/>
        <charset val="204"/>
      </rPr>
      <t>Disinfectants</t>
    </r>
    <r>
      <rPr>
        <sz val="11"/>
        <color rgb="FF000000"/>
        <rFont val="Arial"/>
        <family val="2"/>
      </rPr>
      <t xml:space="preserve"> 
Dish soap
Sponge and brushes
Brooms, mops, and dustpans
</t>
    </r>
    <r>
      <rPr>
        <sz val="11"/>
        <color rgb="FF000000"/>
        <rFont val="Arial"/>
        <family val="2"/>
        <charset val="204"/>
      </rPr>
      <t>Buckets, tubs</t>
    </r>
    <r>
      <rPr>
        <sz val="11"/>
        <color rgb="FF000000"/>
        <rFont val="Arial"/>
        <family val="2"/>
      </rPr>
      <t xml:space="preserve">
Laundry detergents
Shower curtains and rods
</t>
    </r>
    <r>
      <rPr>
        <sz val="11"/>
        <color rgb="FF000000"/>
        <rFont val="Arial"/>
        <family val="2"/>
        <charset val="204"/>
      </rPr>
      <t>Rubber gloves</t>
    </r>
    <r>
      <rPr>
        <sz val="11"/>
        <color rgb="FF000000"/>
        <rFont val="Arial"/>
        <family val="2"/>
      </rPr>
      <t xml:space="preserve">
</t>
    </r>
    <r>
      <rPr>
        <sz val="11"/>
        <color rgb="FF000000"/>
        <rFont val="Arial"/>
        <family val="2"/>
        <charset val="204"/>
      </rPr>
      <t xml:space="preserve">Garbage bags
Еlectric insect trap
Air purifier
</t>
    </r>
    <r>
      <rPr>
        <sz val="11"/>
        <color rgb="FF000000"/>
        <rFont val="Arial"/>
        <family val="2"/>
      </rPr>
      <t>Other (specify)</t>
    </r>
  </si>
  <si>
    <t>Моющие средства (для туалетов, стекла, пола, универсальные)
Дезинфицирующие средства 
Жидкость для мытья посуды 
Губки и щетки
Веники, швабры и совки
Ведра, тазы 
Моющие средства для стирки
Душевые занавески и штанги
Резиновые перчатки
Мусорные пакеты 
Электрическая ловушка для насекомых
Ионизатор воздуха 
Другое (укажите)</t>
  </si>
  <si>
    <r>
      <t xml:space="preserve">Миючі засоби (для туалетів, скла, підлоги, універсальні)
</t>
    </r>
    <r>
      <rPr>
        <sz val="11"/>
        <color rgb="FF000000"/>
        <rFont val="Arial"/>
        <family val="2"/>
        <charset val="204"/>
      </rPr>
      <t xml:space="preserve">Дезінфікуючі засоби </t>
    </r>
    <r>
      <rPr>
        <sz val="11"/>
        <color rgb="FF000000"/>
        <rFont val="Arial"/>
        <family val="2"/>
      </rPr>
      <t xml:space="preserve">
Рідина для миття посуду 
Губки та щітки
Віники, швабри та совки
Відра, тази 
Миючі засоби для прання
Душові фіранки та штанги
</t>
    </r>
    <r>
      <rPr>
        <sz val="11"/>
        <color rgb="FF000000"/>
        <rFont val="Arial"/>
        <family val="2"/>
        <charset val="204"/>
      </rPr>
      <t>Гумові рукавички
Пакети для сміття</t>
    </r>
    <r>
      <rPr>
        <sz val="11"/>
        <color rgb="FF000000"/>
        <rFont val="Arial"/>
        <family val="2"/>
      </rPr>
      <t xml:space="preserve"> 
</t>
    </r>
    <r>
      <rPr>
        <sz val="11"/>
        <color rgb="FF000000"/>
        <rFont val="Arial"/>
        <family val="2"/>
        <charset val="204"/>
      </rPr>
      <t xml:space="preserve">Електрична пастка для комах
Іонізатор повітря
</t>
    </r>
    <r>
      <rPr>
        <sz val="11"/>
        <color rgb="FF000000"/>
        <rFont val="Arial"/>
        <family val="2"/>
      </rPr>
      <t>Інше, уточніть</t>
    </r>
  </si>
  <si>
    <t>If G10 "Yes"</t>
  </si>
  <si>
    <r>
      <t>G1</t>
    </r>
    <r>
      <rPr>
        <b/>
        <sz val="11"/>
        <color rgb="FF000000"/>
        <rFont val="Arial"/>
        <family val="2"/>
        <charset val="204"/>
      </rPr>
      <t>1</t>
    </r>
  </si>
  <si>
    <t>Need of hygiene (personal care) items</t>
  </si>
  <si>
    <t>Does this site need hygiene (personal care) items?</t>
  </si>
  <si>
    <t>Есть ли у данного МКП потребность в предметах личной гигиены?</t>
  </si>
  <si>
    <t>Чи є у даного МКП потреба у предметах особистої гігієни?</t>
  </si>
  <si>
    <r>
      <t>G1</t>
    </r>
    <r>
      <rPr>
        <b/>
        <sz val="11"/>
        <color rgb="FF000000"/>
        <rFont val="Arial"/>
        <family val="2"/>
        <charset val="204"/>
      </rPr>
      <t>1</t>
    </r>
    <r>
      <rPr>
        <b/>
        <sz val="11"/>
        <color rgb="FF000000"/>
        <rFont val="Arial"/>
        <family val="2"/>
      </rPr>
      <t>.1</t>
    </r>
  </si>
  <si>
    <t>Types of hygiene (personal care) items that are needed</t>
  </si>
  <si>
    <t>If yes, which type of hygiene (personal care) items?</t>
  </si>
  <si>
    <t>Если да, то в каких именно предметах личной гигиены?</t>
  </si>
  <si>
    <t>Якщо так, то у яких саме предметах особистої гігієни?</t>
  </si>
  <si>
    <t>Towels
Toilet paper &amp; wet wipes
Shampoo &amp; body soap
Tooth paste and brush
Surgical and N-95 masks
Hand sanitizers (bulk bottles)
Menstrual pads and tampons
Diapers for kids
Adult diapers
Razors and shaving cream
Other (specify)</t>
  </si>
  <si>
    <t>Полотенца
Туалетная бумага и влажные салфетки
Шампунь и мыло для тела,
Зубная паста и щетки
Хирургические маски и маски N-95
Дезинфицирующие средства для рук (в больших емкостях)
Прокладки и тампоны для женщин
Подгузники для детей
Подгузники для взрослых
Бритвы и крем для бритья
Другое (укажите)</t>
  </si>
  <si>
    <t>Рушники
Туалетний папір та вологі серветки
Шампунь та мило для тіла
Зубна паста та щітки
Хірургічні маски та маски N-95
Дезінфікуючі засоби для рук (у великих ємностях)
Прокладки і тампони для жінок
Підгузки для дітей
Підгузки для дорослих
Бритви та крем для гоління
Інше, уточніть</t>
  </si>
  <si>
    <t>If G11 "Yes"</t>
  </si>
  <si>
    <t>G12</t>
  </si>
  <si>
    <t xml:space="preserve">Hygiene and Sanitation </t>
  </si>
  <si>
    <t xml:space="preserve">Does any of the following issues exist at the site?
</t>
  </si>
  <si>
    <t xml:space="preserve">Присутствует ли какая-либо из перечисленных проблем на территории МКП?
</t>
  </si>
  <si>
    <t xml:space="preserve">Чи наявна якась із перелічених проблем на території МКП?
</t>
  </si>
  <si>
    <t xml:space="preserve">None
Lice (pediculosis)
Scabies
Fleas
Lichen
Helminth
Bedbugs
Intestinal disorders
Сockroaches
Mold on the walls
Аnts 
Mice
Other (specify)
</t>
  </si>
  <si>
    <t xml:space="preserve">Ни одной
Вши (педикулез)
Чесотка
Блохи
Лишайник
Гельминты
Постельные клопы
Кишечные расстройства
Тараканы
Плесень на стенах
Муравьи
Мыши
Другое (уточните)
</t>
  </si>
  <si>
    <t xml:space="preserve">Жодна
Воші (педикульоз)
Короста
Блохи
Лишайник
Гельмінти
Постільні клопи
Кишкові розлади
Таракани
Пліснява на стінах
Мурахи
Миші
Інше (уточніть)
</t>
  </si>
  <si>
    <t>Protection</t>
  </si>
  <si>
    <t>Защищенность</t>
  </si>
  <si>
    <t>Захищеність</t>
  </si>
  <si>
    <t>H1</t>
  </si>
  <si>
    <t>Protection issues</t>
  </si>
  <si>
    <t>What are Protection concerns or needs in the collective site?</t>
  </si>
  <si>
    <t>Каковы проблемы или потребности в в сфере защищенности в МКП?</t>
  </si>
  <si>
    <t>Які проблеми чи потреби у сфері захисту має МКП?</t>
  </si>
  <si>
    <t>Provision of information or individual counselling
Legal assistance
Psychosocial support for adults 
Psychosocial support for children
Transportation assistance
Obstacles in access state services
Obstacles in access to medical services and specialized medical support
Individual cash assistance for IDPs
Assistive devices for toilet use for people with disabilities
Wheelchairs
Deambulators
Other (Specify)</t>
  </si>
  <si>
    <t>H1.1</t>
  </si>
  <si>
    <t xml:space="preserve">What are the most urgent Protection concerns or needs in the collective site? (Select up to three) </t>
  </si>
  <si>
    <t xml:space="preserve">Каковы наиболее актуальные проблемы или потребности в сфере защищенности в МКП? (Выберите не более 3 вариантов) </t>
  </si>
  <si>
    <t>Які найбільш нагальні проблеми чи потреби у сфері захисту має МКП? (Виберіть не більше 3 варіантів)</t>
  </si>
  <si>
    <t>H2</t>
  </si>
  <si>
    <t>Protection support</t>
  </si>
  <si>
    <t>What Protection support, if any, was received over the past 60 days on the site?</t>
  </si>
  <si>
    <t>Какую поддержку в области защиты, если таковая была, получило МКП в течение последних 60 дней?</t>
  </si>
  <si>
    <t xml:space="preserve">Яку підтримку у сфері захисту, якщо така була, отримало МКП впродовж останніх 60 днів? </t>
  </si>
  <si>
    <t>Provision of information or individual counselling
Legal assistance
Psychosocial support for adults 
Psychosocial support for children
Transportation assistance
Specialized medical support to people with disabilities or older people
Individual cash assistance for IDPs
Assistive devices for toilet use for people with disabilities
Wheelchairs
Deambulators
Other (Specify)</t>
  </si>
  <si>
    <t>H2.1</t>
  </si>
  <si>
    <t xml:space="preserve">Was the Protection support received sufficient to answer the needs of IDPs in the collective site? </t>
  </si>
  <si>
    <t xml:space="preserve">Была ли полученная поддержка в области защиты достаточной для удовлетворения потребностей ВПЛ в МКП? </t>
  </si>
  <si>
    <t xml:space="preserve">Чи була отримана підтримка у сфері захисту достатньою для задоволення потреб ВПО в МКП? </t>
  </si>
  <si>
    <t>[Asked for each protection support selected]</t>
  </si>
  <si>
    <r>
      <rPr>
        <b/>
        <strike/>
        <sz val="11"/>
        <color rgb="FFFF0000"/>
        <rFont val="Arial"/>
        <family val="2"/>
      </rPr>
      <t>H1</t>
    </r>
    <r>
      <rPr>
        <b/>
        <sz val="11"/>
        <color rgb="FFFF0000"/>
        <rFont val="Arial"/>
        <family val="2"/>
      </rPr>
      <t>H2</t>
    </r>
  </si>
  <si>
    <t>Availability of PSS on site level</t>
  </si>
  <si>
    <t>Is PSS for adults available at the site?</t>
  </si>
  <si>
    <t>Доступна ли в МКП психосоциальная помощь для взрослых?</t>
  </si>
  <si>
    <t xml:space="preserve">Чи доступна в МКП психосоціальна допомога для дорослих? </t>
  </si>
  <si>
    <t xml:space="preserve">Yes
No
Do not know
</t>
  </si>
  <si>
    <t>PSS is both psychological support and counselling services</t>
  </si>
  <si>
    <t>Психосоцильная поддержка включает в себя как психологическую помощь, так и различные консультационные услуги</t>
  </si>
  <si>
    <t>Психосоціальна підтримка включає як психологічну допомогу, так і надання різних консультаційних послуг</t>
  </si>
  <si>
    <r>
      <rPr>
        <b/>
        <strike/>
        <sz val="11"/>
        <color rgb="FFFF0000"/>
        <rFont val="Arial"/>
        <family val="2"/>
      </rPr>
      <t>H1.1</t>
    </r>
    <r>
      <rPr>
        <b/>
        <sz val="11"/>
        <color rgb="FFFF0000"/>
        <rFont val="Arial"/>
        <family val="2"/>
      </rPr>
      <t>H2.1</t>
    </r>
  </si>
  <si>
    <t>Do the residents of the site know how to get there and receive such services?</t>
  </si>
  <si>
    <t>Знают ли жители МКП, к кому обращаться и как получить такие услуги?</t>
  </si>
  <si>
    <t>Чи обізнані мешканці МКП, до кого звертатись та як отримати такі послуги?</t>
  </si>
  <si>
    <r>
      <t xml:space="preserve">If </t>
    </r>
    <r>
      <rPr>
        <strike/>
        <sz val="11"/>
        <color rgb="FFFF0000"/>
        <rFont val="Arial"/>
        <family val="2"/>
      </rPr>
      <t>H1</t>
    </r>
    <r>
      <rPr>
        <sz val="11"/>
        <color rgb="FFFF0000"/>
        <rFont val="Arial"/>
        <family val="2"/>
      </rPr>
      <t>H2</t>
    </r>
    <r>
      <rPr>
        <sz val="11"/>
        <color rgb="FF000000"/>
        <rFont val="Arial"/>
        <family val="2"/>
      </rPr>
      <t xml:space="preserve"> "Yes"</t>
    </r>
  </si>
  <si>
    <r>
      <rPr>
        <b/>
        <strike/>
        <sz val="11"/>
        <color rgb="FFFF0000"/>
        <rFont val="Arial"/>
        <family val="2"/>
      </rPr>
      <t>H1.2</t>
    </r>
    <r>
      <rPr>
        <b/>
        <sz val="11"/>
        <color rgb="FFFF0000"/>
        <rFont val="Arial"/>
        <family val="2"/>
      </rPr>
      <t>H2.2</t>
    </r>
  </si>
  <si>
    <t>If "Yes", which psychological services are available for adults at the site?</t>
  </si>
  <si>
    <t>Если "Да", то какие психологические услуги доступны взрослым в МКП?</t>
  </si>
  <si>
    <t>Якщо "Так", то які психологічні послуги доступні дорослим в МКП?</t>
  </si>
  <si>
    <t xml:space="preserve">Psychologist available for on-site sessions upon request 
Psychologist available at the site every day    
Psychologist visits the site once a week
Psychologist visits the site once a month 
Psychological services available via phone
Other (specify)
Рsychological services are not available 
</t>
  </si>
  <si>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Другое (укажите)
Психологические услуги не предоставляются
</t>
  </si>
  <si>
    <t>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за телефоном
Iнше, уточніть
Психологічні послуги не надаються</t>
  </si>
  <si>
    <r>
      <rPr>
        <b/>
        <strike/>
        <sz val="11"/>
        <color rgb="FFFF0000"/>
        <rFont val="Arial"/>
        <family val="2"/>
      </rPr>
      <t>H1.3</t>
    </r>
    <r>
      <rPr>
        <b/>
        <sz val="11"/>
        <color rgb="FFFF0000"/>
        <rFont val="Arial"/>
        <family val="2"/>
      </rPr>
      <t>H2.3</t>
    </r>
  </si>
  <si>
    <r>
      <t>If "Yes", which с</t>
    </r>
    <r>
      <rPr>
        <sz val="11"/>
        <color rgb="FF000000"/>
        <rFont val="Arial"/>
        <family val="2"/>
        <charset val="204"/>
      </rPr>
      <t>ounselling</t>
    </r>
    <r>
      <rPr>
        <sz val="11"/>
        <color rgb="FF000000"/>
        <rFont val="Arial"/>
        <family val="2"/>
      </rPr>
      <t xml:space="preserve"> services are available at the site?</t>
    </r>
  </si>
  <si>
    <t>Если "Да", то какие консультационные услуги доступны в МКП?</t>
  </si>
  <si>
    <t>Якщо "Так", то які консультаційні послуги доступні в МКП?</t>
  </si>
  <si>
    <t>Counselling services available on-site upon request
Counselling services available at the site every day 
Counselling services available on-site once a week 
Counselling services available on-site once a month
Counselling services available via phone
Other (specify)
Counselling services are not available</t>
  </si>
  <si>
    <t xml:space="preserve">Консультационные услуги предоставляются в МКП по запросу
Консультационные услуги предоставляются  в МКП ежедневно
Консультационные услуги предоставляются  в МКП раз в неделю 
Консультационные услуги предоставляются  в МКП раз в месяц 
Консультационніе услуги  доступны по телефону
Другое (укажите)
Консультационные услуги не предоставляются </t>
  </si>
  <si>
    <t>Консультаційні послуги надаються за запитом
Консультаційні послуги надаються у МКП щодня
Консультаційні послуги надаються у МКП раз на тиждень
Консультаційні послуги надаються в МКП щомісяця
Консультаційні послуги  доступні за телефоном
Iнше, уточніть
Консультаційні послуги не надаються</t>
  </si>
  <si>
    <t>*Counseling services - include legal assistance, access to justice, reparation and compensation, restoration of the core documentation, etc.</t>
  </si>
  <si>
    <t>*Консультационные услуги - включают юридическую помощь, доступ к правосудию, возмещение и компенсацию ущерба, восстановление основных документов и т.д.</t>
  </si>
  <si>
    <t>*Консультаційні послуги - включають юридичну допомогу, доступ до суду, відшкодування та компенсацію шкоди, відновлення основних документів і т.д.</t>
  </si>
  <si>
    <r>
      <rPr>
        <b/>
        <strike/>
        <sz val="11"/>
        <color rgb="FFFF0000"/>
        <rFont val="Arial"/>
        <family val="2"/>
      </rPr>
      <t>H2</t>
    </r>
    <r>
      <rPr>
        <b/>
        <sz val="11"/>
        <color rgb="FFFF0000"/>
        <rFont val="Arial"/>
        <family val="2"/>
      </rPr>
      <t>H3</t>
    </r>
  </si>
  <si>
    <t>Availability of PSS for children on site level</t>
  </si>
  <si>
    <t>Is psychological support available at the site?</t>
  </si>
  <si>
    <t>Доступна ли в МКП психологическая помощь для детей?</t>
  </si>
  <si>
    <t xml:space="preserve">Чи доступна в МКП психологічна допомога для дітей? </t>
  </si>
  <si>
    <r>
      <rPr>
        <b/>
        <strike/>
        <sz val="11"/>
        <color rgb="FFFF0000"/>
        <rFont val="Arial"/>
        <family val="2"/>
      </rPr>
      <t>H2.1</t>
    </r>
    <r>
      <rPr>
        <b/>
        <sz val="11"/>
        <color rgb="FFFF0000"/>
        <rFont val="Arial"/>
        <family val="2"/>
      </rPr>
      <t>H3.1</t>
    </r>
  </si>
  <si>
    <r>
      <t xml:space="preserve">If </t>
    </r>
    <r>
      <rPr>
        <strike/>
        <sz val="11"/>
        <color rgb="FFFF0000"/>
        <rFont val="Arial"/>
        <family val="2"/>
      </rPr>
      <t>H2</t>
    </r>
    <r>
      <rPr>
        <sz val="11"/>
        <color rgb="FFFF0000"/>
        <rFont val="Arial"/>
        <family val="2"/>
      </rPr>
      <t>H3</t>
    </r>
    <r>
      <rPr>
        <sz val="11"/>
        <color rgb="FF000000"/>
        <rFont val="Arial"/>
        <family val="2"/>
      </rPr>
      <t xml:space="preserve"> "Yes"</t>
    </r>
  </si>
  <si>
    <r>
      <rPr>
        <b/>
        <strike/>
        <sz val="11"/>
        <color rgb="FFFF0000"/>
        <rFont val="Arial"/>
        <family val="2"/>
      </rPr>
      <t>H2.2</t>
    </r>
    <r>
      <rPr>
        <b/>
        <sz val="11"/>
        <color rgb="FFFF0000"/>
        <rFont val="Arial"/>
        <family val="2"/>
      </rPr>
      <t>H3.2</t>
    </r>
  </si>
  <si>
    <t>If "Yes", which psychological services for children are available at the site?</t>
  </si>
  <si>
    <t>Если "Да", то какие психологические услуги доступны детям в МКП?</t>
  </si>
  <si>
    <t>Якщо "Так", то які психологічні послуги доступні дітям в МКП?</t>
  </si>
  <si>
    <t xml:space="preserve">Psychologist available for on-site sessions upon request 
Psychologist available at the site every day    
Psychologist visits the site once a week
Psychologist visits the site once a month 
Psychologist services available via phone
Other (specify)
</t>
  </si>
  <si>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Другое (укажите)
</t>
  </si>
  <si>
    <t xml:space="preserve">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за телефоном
Iнше, уточніть
</t>
  </si>
  <si>
    <r>
      <rPr>
        <b/>
        <strike/>
        <sz val="11"/>
        <color rgb="FFFF0000"/>
        <rFont val="Arial"/>
        <family val="2"/>
      </rPr>
      <t>H3</t>
    </r>
    <r>
      <rPr>
        <b/>
        <sz val="11"/>
        <color rgb="FFFF0000"/>
        <rFont val="Arial"/>
        <family val="2"/>
      </rPr>
      <t>H4</t>
    </r>
  </si>
  <si>
    <t>Access to protection services</t>
  </si>
  <si>
    <t>Do social workers visit the site?</t>
  </si>
  <si>
    <t>Посещают ли МКП социальные работники?</t>
  </si>
  <si>
    <t>Чи відвідують МКП соціальні працівники?</t>
  </si>
  <si>
    <t>H4.1</t>
  </si>
  <si>
    <t>If "Yes", how often do social workers visit the site?</t>
  </si>
  <si>
    <t>Если "Да", то как часто социальные работники посещают МКП?</t>
  </si>
  <si>
    <t>Якщо "Так", то як часто соціальні працівники відвідують МКП?</t>
  </si>
  <si>
    <t>At least once every week
At least once a month
Irregularly (less than once a month)               
Upon request</t>
  </si>
  <si>
    <t>Как минимум раз в неделю
Как минимум раз в месяц
Нерегулярно (реже одного раза в месяц)        По запросу</t>
  </si>
  <si>
    <t>Як мінімум раз на тиждень
Як мінімум раз на місяць
Нерегулярно (рідше одного разу на місяць)    За запитом</t>
  </si>
  <si>
    <r>
      <t xml:space="preserve">If </t>
    </r>
    <r>
      <rPr>
        <strike/>
        <sz val="11"/>
        <color rgb="FFFF0000"/>
        <rFont val="Arial"/>
        <family val="2"/>
      </rPr>
      <t>H3</t>
    </r>
    <r>
      <rPr>
        <sz val="11"/>
        <color rgb="FFFF0000"/>
        <rFont val="Arial"/>
        <family val="2"/>
      </rPr>
      <t>H4</t>
    </r>
    <r>
      <rPr>
        <sz val="11"/>
        <color rgb="FF000000"/>
        <rFont val="Arial"/>
        <family val="2"/>
      </rPr>
      <t xml:space="preserve"> "Yes"</t>
    </r>
  </si>
  <si>
    <t>H4.2</t>
  </si>
  <si>
    <t xml:space="preserve">Are the visits by social workers sufficient to answer the needs of IDPs in the collective site? </t>
  </si>
  <si>
    <t>Достаточно ли количества/периодичности визитов социальных работников, чтобы удовлетворить потребности ВПЛ в МКП?</t>
  </si>
  <si>
    <t>Чи достатньо кількості/періодичності візитів соціальних працівників, щоб задовольнити потреби ВПО у МКП?</t>
  </si>
  <si>
    <t>H5</t>
  </si>
  <si>
    <t>Чи існує в МКП можливість реєстрації випадків гендерно зумовленого насильства, торгівлі людьми, сексуальной експлуатації та насильства?</t>
  </si>
  <si>
    <t>H6</t>
  </si>
  <si>
    <t>To your knowledge, is information about nearest police office location and its phone number available for the residents of the site?</t>
  </si>
  <si>
    <t>Насколько Вам известно, доступна ли жителям МКП информация о местонахождении ближайшего отделения полиции, а также о  его контактном номере телефона?</t>
  </si>
  <si>
    <t xml:space="preserve">Наскільки Вам відомо, чи доступна мешканцям МКП інформація про місцезнаходження найближчого відділення поліції, а також про його контактний номер телефону?          </t>
  </si>
  <si>
    <r>
      <rPr>
        <b/>
        <strike/>
        <sz val="11"/>
        <color rgb="FFFF0000"/>
        <rFont val="Arial"/>
        <family val="2"/>
      </rPr>
      <t>H7</t>
    </r>
    <r>
      <rPr>
        <b/>
        <sz val="11"/>
        <color rgb="FFFF0000"/>
        <rFont val="Arial"/>
        <family val="2"/>
      </rPr>
      <t>H5</t>
    </r>
  </si>
  <si>
    <t xml:space="preserve">To your knowledge, do residents of the site participate in any social activity within the host community? </t>
  </si>
  <si>
    <t xml:space="preserve">Насколько Вам известно, участвуют ли жители МКП в каких-либо социальных мероприятиях совместно с жителями принимающей громады? </t>
  </si>
  <si>
    <t>Наскільки Вам відомо, чи приймають участь мешканці МКП у будь-яких соціальних заходах спільно з мешканцями приймаючої громади?</t>
  </si>
  <si>
    <t>Yes, not many (up to 25%)                                                 
Yes, many (up to 50%)                                                              
Yes, almost all (more than 50%)                                            
No                                                                                           
Do not know</t>
  </si>
  <si>
    <t>Да, но немногие (до 25%)                                            Да, многие (до 50%)                                                           Да, почти все (более чем 50%)                                         Нет                                                                                       Не знаю</t>
  </si>
  <si>
    <t>Так, але небагато (до 25%)                                      
Так, багато  (до 50%)                                            
Так, майже всі (більше ніж 50%)                             
Ні                                                                            
Не знаю</t>
  </si>
  <si>
    <r>
      <rPr>
        <b/>
        <strike/>
        <sz val="11"/>
        <color rgb="FFFF0000"/>
        <rFont val="Arial"/>
        <family val="2"/>
      </rPr>
      <t>H7.1</t>
    </r>
    <r>
      <rPr>
        <b/>
        <sz val="11"/>
        <color rgb="FFFF0000"/>
        <rFont val="Arial"/>
        <family val="2"/>
      </rPr>
      <t>H5.1</t>
    </r>
  </si>
  <si>
    <t xml:space="preserve">To your knowledge, for what reasons do the residents of the site not participate in social activities? </t>
  </si>
  <si>
    <t xml:space="preserve">Насколько Вам известно, по каким причинам жители МКП не участвуют в социальных мероприятиях? </t>
  </si>
  <si>
    <t>Наскільки Вам відомо, з яких причин жителі МКП не приймають участі у соціальних заходах?</t>
  </si>
  <si>
    <t>Lack of interest
Lack of opportunity (no community activity scheduled)
Lack of information about where access community activities
Fear of discrimination or persecution
Lack of social connections in the host community              
Tension between site's residents and members of the host community                             
Other (please specify)                                                                      
Do not know</t>
  </si>
  <si>
    <t xml:space="preserve">Отсутствие интереса
Отсутствие возможности (не запланировано каких-либо общественных мероприятий)
Отсутствие информации о запланированных общественных мероприятиях
Страх дискриминации или преследования
Отсутствие социальных связей в принимающей громаде                                                  Напряженность между жителями МКП и членами принимающей громады
Другое (пожалуйста, укажите)                                          Не знаю                </t>
  </si>
  <si>
    <t>Відсутність інтересу
Відсутність можливості (не заплановано жодних громадських заходів)
Відсутність інформації про заплановані громадські заходи
Страх дискримінації чи переслідування
Відсутність соціальних зв'язків у приймаючій громаді                                                         Напруженість між жителями МКП та членами приймаючої громади
Інше (будь ласка, вкажіть)                                              
Не знаю</t>
  </si>
  <si>
    <r>
      <t>If</t>
    </r>
    <r>
      <rPr>
        <strike/>
        <sz val="11"/>
        <color rgb="FF000000"/>
        <rFont val="Arial"/>
        <family val="2"/>
      </rPr>
      <t xml:space="preserve"> </t>
    </r>
    <r>
      <rPr>
        <strike/>
        <sz val="11"/>
        <color rgb="FFFF0000"/>
        <rFont val="Arial"/>
        <family val="2"/>
      </rPr>
      <t>H7</t>
    </r>
    <r>
      <rPr>
        <sz val="11"/>
        <color rgb="FFFF0000"/>
        <rFont val="Arial"/>
        <family val="2"/>
      </rPr>
      <t>H5</t>
    </r>
    <r>
      <rPr>
        <sz val="11"/>
        <color rgb="FF000000"/>
        <rFont val="Arial"/>
        <family val="2"/>
      </rPr>
      <t xml:space="preserve"> 'No' </t>
    </r>
    <r>
      <rPr>
        <sz val="11"/>
        <color rgb="FFFF0000"/>
        <rFont val="Arial"/>
        <family val="2"/>
      </rPr>
      <t>or "Yes, not many (up to 25%)"</t>
    </r>
  </si>
  <si>
    <t>Health</t>
  </si>
  <si>
    <t>Здравоохранение</t>
  </si>
  <si>
    <t>Охорона здоров'я</t>
  </si>
  <si>
    <t>I1</t>
  </si>
  <si>
    <t>Number of healthcare facilities in the location</t>
  </si>
  <si>
    <t>Is the site reachable by ambulance?</t>
  </si>
  <si>
    <t>Может ли машина скорой помощи приехать в МКП в случае необходимости?</t>
  </si>
  <si>
    <t>Чи може машина швидкої допомоги приїхати до МКП у разі необхідності?</t>
  </si>
  <si>
    <t>I2</t>
  </si>
  <si>
    <t>Availability of first-aid kit</t>
  </si>
  <si>
    <t>Are there first aid kits available at the site?</t>
  </si>
  <si>
    <t xml:space="preserve">Имеются ли в МКП аптечки первой помощи? </t>
  </si>
  <si>
    <t>Чи наявні у МКП аптечки першої допомоги?</t>
  </si>
  <si>
    <t>Education</t>
  </si>
  <si>
    <t>Образование</t>
  </si>
  <si>
    <t>Освіта</t>
  </si>
  <si>
    <t>J1</t>
  </si>
  <si>
    <t>Access to education</t>
  </si>
  <si>
    <t>Are there kindergartens/schools with a current possibility to enroll a child near the site (up to a 30-minute drive via public transport).</t>
  </si>
  <si>
    <t xml:space="preserve">Есть ли вблизи МКП детские сады/школы с возможностью зачислить ребёнка на обучение (до 30 минут езды на общественном транспорте)? </t>
  </si>
  <si>
    <t>Чи є поблизу МКП дитячі садочки/школи із можливістю зарахувати дитину до навчання (до 30 хвилин їзди на громадському транспорті)?</t>
  </si>
  <si>
    <t>Yes, both kindergartens and schools 
Yes, but only kindergartens
Yes, but only schools 
No kindergartens nor schools
Not sure</t>
  </si>
  <si>
    <t>Да, и детские сады и школы
Да, но только детский сады
Да, но только школы
Ни детских садов, ни школ нет
Не уверен</t>
  </si>
  <si>
    <t>Так, і дитячи садки й школи
Так, але тільки дитячі садки 
Так, але тільки школи
Нема ні дитячих садків,ні шкіл
Не впевнений</t>
  </si>
  <si>
    <t>J2</t>
  </si>
  <si>
    <t>To your knowledge, which mode of education does the majority of schoolchildren at the site employ?</t>
  </si>
  <si>
    <t xml:space="preserve">По Вашим сведениям, в какой форме большинство детей школьного возраста в МКП получают образование? </t>
  </si>
  <si>
    <t>Наскільки Вам відомо, яким чином більшість дітей шкільного віку в МКП отримують освіту?</t>
  </si>
  <si>
    <r>
      <t xml:space="preserve">Remote learning
</t>
    </r>
    <r>
      <rPr>
        <sz val="11"/>
        <color rgb="FF000000"/>
        <rFont val="Arial"/>
        <family val="2"/>
        <charset val="204"/>
      </rPr>
      <t>In-person</t>
    </r>
    <r>
      <rPr>
        <sz val="11"/>
        <color rgb="FF000000"/>
        <rFont val="Arial"/>
        <family val="2"/>
      </rPr>
      <t xml:space="preserve"> learning
</t>
    </r>
    <r>
      <rPr>
        <sz val="11"/>
        <color rgb="FF000000"/>
        <rFont val="Arial"/>
        <family val="2"/>
        <charset val="204"/>
      </rPr>
      <t xml:space="preserve">Mixed mode </t>
    </r>
    <r>
      <rPr>
        <sz val="11"/>
        <color rgb="FF000000"/>
        <rFont val="Arial"/>
        <family val="2"/>
      </rPr>
      <t xml:space="preserve">
Not sure</t>
    </r>
  </si>
  <si>
    <r>
      <t>Дистанционная форма</t>
    </r>
    <r>
      <rPr>
        <sz val="11"/>
        <color rgb="FF000000"/>
        <rFont val="Arial"/>
        <family val="2"/>
      </rPr>
      <t xml:space="preserve"> обучение
Очная </t>
    </r>
    <r>
      <rPr>
        <sz val="11"/>
        <color rgb="FF000000"/>
        <rFont val="Arial"/>
        <family val="2"/>
        <charset val="204"/>
      </rPr>
      <t>форма</t>
    </r>
    <r>
      <rPr>
        <sz val="11"/>
        <color rgb="FF000000"/>
        <rFont val="Arial"/>
        <family val="2"/>
      </rPr>
      <t xml:space="preserve"> обучения
Смешанная </t>
    </r>
    <r>
      <rPr>
        <sz val="11"/>
        <color rgb="FF000000"/>
        <rFont val="Arial"/>
        <family val="2"/>
        <charset val="204"/>
      </rPr>
      <t>форма</t>
    </r>
    <r>
      <rPr>
        <sz val="11"/>
        <color rgb="FF000000"/>
        <rFont val="Arial"/>
        <family val="2"/>
      </rPr>
      <t xml:space="preserve"> обучения
Не уверен </t>
    </r>
  </si>
  <si>
    <r>
      <t>Дистанційна форма</t>
    </r>
    <r>
      <rPr>
        <sz val="11"/>
        <color rgb="FF000000"/>
        <rFont val="Arial"/>
        <family val="2"/>
      </rPr>
      <t xml:space="preserve"> навчання
Очна </t>
    </r>
    <r>
      <rPr>
        <sz val="11"/>
        <color rgb="FF000000"/>
        <rFont val="Arial"/>
        <family val="2"/>
        <charset val="204"/>
      </rPr>
      <t>форма</t>
    </r>
    <r>
      <rPr>
        <sz val="11"/>
        <color rgb="FF000000"/>
        <rFont val="Arial"/>
        <family val="2"/>
      </rPr>
      <t xml:space="preserve"> навчанння
Змішана </t>
    </r>
    <r>
      <rPr>
        <sz val="11"/>
        <color rgb="FF000000"/>
        <rFont val="Arial"/>
        <family val="2"/>
        <charset val="204"/>
      </rPr>
      <t>форма</t>
    </r>
    <r>
      <rPr>
        <sz val="11"/>
        <color rgb="FF000000"/>
        <rFont val="Arial"/>
        <family val="2"/>
      </rPr>
      <t xml:space="preserve"> навчання
Не впевнений </t>
    </r>
  </si>
  <si>
    <t>If A1 'Yes'
 If B1.5 &gt;0</t>
  </si>
  <si>
    <t>J2.1</t>
  </si>
  <si>
    <t>What are the barriers for children in terms of access to education?</t>
  </si>
  <si>
    <t>Какие в МКП препятствия в доступе к образованию?</t>
  </si>
  <si>
    <t>Які в МКП є перешкоди в доступі до освіти?</t>
  </si>
  <si>
    <t xml:space="preserve">None
Lack of separate space in CSs for distance learning 
Lack of internet connection 
Lack of equipment (laptops)                         
Other (specify)
Do not know                                                                           </t>
  </si>
  <si>
    <t>Никаких
Отсутствие отдельного помещения для дистанционного образования
Отсутствие интернета
Отсутствие необходимого оборудования (ноутбуки)
Другое, уточните
Не знаю</t>
  </si>
  <si>
    <t>Жодних
Відсутність окремого приміщення для дистанційного навчання
Відсутність інтернету
Відсутність необхідного обладнання (ноутбуки)
Інше, уточніть
Не знаю</t>
  </si>
  <si>
    <t xml:space="preserve">If in J2 'Remote learning' or 'Mixed mode' were chosen;             if B1.5 &gt;0    </t>
  </si>
  <si>
    <t>J3</t>
  </si>
  <si>
    <t>Has hosting IDPs inhibited provision of educational services?</t>
  </si>
  <si>
    <t>Повлияло ли размещение ВПЛ на предоставление образовательных услуг?</t>
  </si>
  <si>
    <t>Чи вплинуло розміщення ВПО на надання освітніх послуг?</t>
  </si>
  <si>
    <t xml:space="preserve">Yes, considerably (including full suspension of original function)
To some extent
No
Do not know
</t>
  </si>
  <si>
    <t>Да, существенно (в том числе до полного прекращения образовательной деятельности)
В некой мере
Нет
Не знаю</t>
  </si>
  <si>
    <t>Так, суттєво (у тому числі до повного припинення освітньої діяльності)
Певною мірою
Ні
Не знаю</t>
  </si>
  <si>
    <t xml:space="preserve">If A1 "Yes"
If A2.1
School
Kindergarten
Dormitory
Other educational facility </t>
  </si>
  <si>
    <t>Information provision / communication</t>
  </si>
  <si>
    <t>Информационное обеспечение / связь</t>
  </si>
  <si>
    <t>Інформаційне забезпечення / комунікація</t>
  </si>
  <si>
    <t>K1</t>
  </si>
  <si>
    <t>Availability of information points</t>
  </si>
  <si>
    <t>Is there a desk within the center or a phone number that site residents can contact to request information or report issues affecting them?</t>
  </si>
  <si>
    <t>Есть ли в МКП служба или номер телефона, куда его жители могут обратиться за информацией или сообщить о проблемах, с которыми они сталкиваются?</t>
  </si>
  <si>
    <t>Чи є у МКП служба або номер телефону, куди його мешканці можуть звернутися за інформацією чи повідомити про проблеми, з якими вони стикаються?</t>
  </si>
  <si>
    <t>K1.1</t>
  </si>
  <si>
    <t>INFORMATION PROVISION / COMMUNICATION</t>
  </si>
  <si>
    <t>Violation of the IDPs' rights</t>
  </si>
  <si>
    <t>In the last 60 days, have the residents of the site reported the following issues to you, or, to your knowledge, to someone else?</t>
  </si>
  <si>
    <t>За последние 60 дней, сообщали ли жители МКП Вам либо кому-то другому о следующих проблемах?</t>
  </si>
  <si>
    <t>Чи повідомляли мешканці МКП за останні 60 днів Вам або комусь іншому про наступні проблеми?</t>
  </si>
  <si>
    <t xml:space="preserve">As IDPs, the residents of the CCs personally experience discrimination or persecution
Residents of the CCs do not feel safe walking alone on the territory of the CCs and/or the surrounding area
As IDPs, the residents of the CCs are subjected to physical, psychological, economic or sexual violence                                               
Being IDPs, the residents of the CCs faced any obstacles in accessing the medical services they need (including the right to receive rehabilitation services for a person with a disability, a child with a disability, etc.)                                                                                               As IDPs, the residents of CCs faced any obstacles in accessing education                                                                Being IDPs, the residents of CCs faced any obstacles related to employment (in particular, regarding obtaining the status of unemployed, financial support, etc.)                         
Being IDPs, the residents of the CCs faced any obstacles related to pension provision (in particular, regarding the appointment or recalculation of a pension, receiving benefits, etc.)                                                                                              As IDPs, the residents of CCs faced any obstacles related to state social insurance in case of unemployment, in connection with temporary loss of working capacity, from an accident at work and occupational disease that caused the loss of working capacity                                                                          As IDPs, the residents of the CCs faced any obstacles related to receiving social services (in particular, elderly people, people with disabilities, unemployed people, low-income families, etc.)                                                        
MCP residents have lost personal or other important documents or encountered any obstacles during their replacement                                                                           
None of above                                                                </t>
  </si>
  <si>
    <t>Являясь ВПЛ, жители МКП лично пережили дискриминацию или преследования 
Жители МКП не чувствуют себя в безопасности, на территории МКП и/или прилегающей территории
Являясь ВПЛ, жители МКП подвергаются физическому, психологическому, экономическому или сексуальному насилию
Являясь ВПЛ, жители МКП сталкивались с какими-либо препятствиями в доступе к необходимым им медицинским услугам (в том числе праве на  получение реабилитационных услуг для человека с инвалидностью, ребенка с инвалидностью и т. д.) Являясь ВПЛ, жители МКП сталкивались с какими-либо препятствиями при доступе к образованию
Являясь ВПЛ, жители МКП сталкивались с какими-либо препятствиями, связанными с трудоустройством (в частности, с получением статуса безработного, материальной обеспечения и т.д.)
Являясь ВПЛ, жители МКП сталкивались с какими-либо препятствиями, связанными с пенсионным обеспечением (в частности, в части назначения или перерасчета пенсии, получения пособий и т.д.)
Являясь ВПЛ, жители МКП сталкивались с какими-либо препятствиями, связанными с государственным социальным страхованием на случай безработице, в связи с временной потерей трудоспособности, от несчастного случая на производстве и профессионального заболевания, повлекшего потерю трудоспособности
Являясь ВПЛ, жители МКП сталкивались с какими-либо препятствиями, связанными с получением социальных услуг (предусмотренными, в частности, для пожилых людей, людей с инвалидностью, безработных людей, малообеспеченных семей и др.)
Жители МКП утратили персональные либо другие важные документы или столкнулись с препятствиями при их замене
Ничего из вышеперечисленного</t>
  </si>
  <si>
    <t>Будучи ВПО, жителі МКП особисто пережили дискримінацію чи переслідування
Жителі МКП не почуваються у безпеці, на території МКП та/або прилеглій території
Будучи ВПО, жителі МКП зазнають фізичного, психологічного, економічного чи сексуального насильства
Будучи ВПО, жителі МКП стикалися з будь-якими перешкодами у доступі до необхідних їм медичних послуг (у тому числі праві на отримання реабілітаційних послуг для людини з інвалідністю, дитини з інвалідністю тощо)
Будучи ВПО, жителі МКП стикалися з будь-якими перешкодами при доступі до освіти
Будучи ВПО, жителі МКП стикалися з будь-якими перешкодами, пов'язаними з працевлаштуванням (зокрема, з отриманням статусу безробітного, матеріального забезпечення тощо)
Будучи ВПО, жителі МКП стикалися з будь-якими перешкодами, пов'язаними з пенсійним забезпеченням (зокрема, щодо призначення або перерахунку пенсії, отримання допомоги тощо).
Будучи ВПО, жителі МКП стикалися з будь-якими перешкодами, пов'язаними з державним соціальним страхуванням на випадок безробіття, у зв'язку з тимчасовою втратою працездатності, від нещасного випадку на виробництві та професійного захворювання, що спричинило втрату працездатності
Будучи ВПО, жителі МКП стикалися з будь-якими перешкодами, пов'язаними з отриманням соціальних послуг (передбаченими, зокрема, для людей похилого віку, осіб з інвалідністю, безробітних осіб, малозабезпечених сімей та ін.)
Жителі МКП втратили персональні чи інші важливі документи або зіткнулися з перешкодами під час їх заміни
Нічого з перерахованого вище</t>
  </si>
  <si>
    <t>K1.2</t>
  </si>
  <si>
    <t>To your knowledge, how many site residents reported these violations?</t>
  </si>
  <si>
    <t>По Вашим сведениям, сколько жителей МКП сообщили о данных проблемах?</t>
  </si>
  <si>
    <t>Наскільки Вам відомо, скільки мешканців МКП повідомили про зазначені проблеми?</t>
  </si>
  <si>
    <t>1 site resident                                                                   
2-5 site residents                                                                       
6-10 site residents                                                               
More than 10 site residents                                                    
Refuse to answer</t>
  </si>
  <si>
    <t>1 житель МКП
2-5 жителей МКП
6-10 жителей МКП
Более 10 жителей МКП
Отказ от ответа</t>
  </si>
  <si>
    <t>1 мешканець МКП
2-5 мешканців МКП
6-10 мешканців МКП
Більш ніж 10 мешканців МКП
Відмова від відповіді</t>
  </si>
  <si>
    <t>If in K1_1 'None above' was not chosen</t>
  </si>
  <si>
    <t>K1.3</t>
  </si>
  <si>
    <t>Has the violated right been restored?</t>
  </si>
  <si>
    <t>Были ли нарушенные права восстановлены?</t>
  </si>
  <si>
    <t>Чи були порушені права відновлено?</t>
  </si>
  <si>
    <r>
      <t xml:space="preserve">The issue of violation of personal rights has been resolved by the site manager
IDP(s) whose rights were violated was(were) redirected to the relevant authorized body for resolution
The issue of violation of the IDPs' rights was not resolved
</t>
    </r>
    <r>
      <rPr>
        <sz val="11"/>
        <color rgb="FF000000"/>
        <rFont val="Arial"/>
        <family val="2"/>
        <charset val="204"/>
      </rPr>
      <t>Other (specify)</t>
    </r>
    <r>
      <rPr>
        <sz val="11"/>
        <color rgb="FF000000"/>
        <rFont val="Arial"/>
        <family val="2"/>
      </rPr>
      <t xml:space="preserve">
I do not know
</t>
    </r>
  </si>
  <si>
    <t xml:space="preserve">Вопрос о нарушении прав решен администрацией МКП
ВПЛ, чьи права были нарушены,  перенаправлен(ы) в соответствующий уполномоченный оргаін для решения вопроса
Вопрос о нарушении прав ВПЛ не решен
Другое (уточните)
Не знаю
</t>
  </si>
  <si>
    <t>Питання про порушення прав вирішено адміністрацією МКП
ВПО, чиї права були порушені, перенаправлено до відповідного уповноваженого органу для вирішення питання
Питання порушення прав ВПО не вирішено
Інше (уточніть)
Не знаю</t>
  </si>
  <si>
    <t>K2</t>
  </si>
  <si>
    <t>To your knowledge, which information is available for the residents on the site?</t>
  </si>
  <si>
    <t>Насколько Вaм известно, какая информация из приведенной ниже доступна жителям МКП?</t>
  </si>
  <si>
    <t>Наскільки вам відомо, яка інформація з наведеної нижче доступна мешканцям в МКП?</t>
  </si>
  <si>
    <r>
      <t xml:space="preserve">About accommodation options outside of the site
About IDPs registration (on state level)
About governmental programs and local programs providing cash or in-kind support to IDPs
</t>
    </r>
    <r>
      <rPr>
        <sz val="11"/>
        <color rgb="FF000000"/>
        <rFont val="Arial"/>
        <family val="2"/>
        <charset val="204"/>
      </rPr>
      <t>Аbout how to apply to local authorities/state bodies, receive documents confirming the fact of damages of house and/or property as a result of the war as well as receive compensation available in the site</t>
    </r>
    <r>
      <rPr>
        <sz val="11"/>
        <color rgb="FF000000"/>
        <rFont val="Arial"/>
        <family val="2"/>
      </rPr>
      <t xml:space="preserve">
About registration in the State employment service, career guidance events organized by it, and employment opportunities it offers
About pension and different state social security programs                                                               About medical support available
About access to education
About access to legal aid
</t>
    </r>
    <r>
      <rPr>
        <sz val="11"/>
        <color rgb="FF000000"/>
        <rFont val="Arial"/>
        <family val="2"/>
        <charset val="204"/>
      </rPr>
      <t>Where to go if faced gender-based violence, human trafficking, sexual exploitation and abuse incident</t>
    </r>
    <r>
      <rPr>
        <sz val="11"/>
        <color rgb="FF000000"/>
        <rFont val="Arial"/>
        <family val="2"/>
      </rPr>
      <t xml:space="preserve">
About Explosive Ordnance Risk Education
</t>
    </r>
    <r>
      <rPr>
        <sz val="11"/>
        <color rgb="FF000000"/>
        <rFont val="Arial"/>
        <family val="2"/>
        <charset val="204"/>
      </rPr>
      <t>None of above</t>
    </r>
  </si>
  <si>
    <t>О вариантах размещения за пределами МКП
О регистрации ВПЛ (на государственном уровне)
О государственных и местных программах, предоставляющих ВПЛ денежную помощь или помощь в натуральной форме
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
О регистрации в Государственной службе занятости, организованных ею профориентационных мероприятиях и возможностях трудоустройства
О пенсиях и различных государственных программах социального обеспечения для жителей МКП
О медицинском обслуживании
О доступе к образованию                                           О возможности получения юридической помощи   Куда можно обратиться, если столкнулись с гендерным насилием, торговлей людьми, сексуальной эксплуатацией и насилием
О правилах обращения со взрывоопасными предметами
Ничего из вышеперечисленного</t>
  </si>
  <si>
    <t>Про варіанти розміщення за межами МКП                
Про реєстрацію ВПО (на державному рівні)                
Про державні та місцеві програми, що надають ВПО грошову допомогу або допомогу в натуральній формі
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
Про реєстрацію в Державній службі зайнятості, організовані нею профорієнтаційні заходи та можливості працевлаштування                                       
Про пенсії та різні державні програми соціального забезпечення для мешканців МКП      
Про медичне обслуговування                                          Про доступ до освіти                                                         Про можливість отримання юридичної допомоги   
Куди можна звернутись у разі, якщо стикнулись із гендерно зумовленим насильством, торгівлею людьми, сексуальною експлуатацією та насильством                                                                        Про правила поводження із вибухонебезпечними предметами
Нічого із перерахованого вище</t>
  </si>
  <si>
    <t>K2.1</t>
  </si>
  <si>
    <t xml:space="preserve"> From what sources do site residents receive said information? (in the past 60 days)</t>
  </si>
  <si>
    <t>Из каких источников жители МКП получали вышеуказанную информацию (в течение предыдущим 60 дней)?</t>
  </si>
  <si>
    <t>З яких джерел мешканці МКП отримували зазначену вище інформацію (протягом попередніх 60 днів)?</t>
  </si>
  <si>
    <t>Word of mouth
Provided by site management (informational boards, etc.)
Visit by officials from government or local authority
Visit by NGOs
Internet resources (hromada website, etc.)
Social media groups
Other (specify)</t>
  </si>
  <si>
    <t>От других жителей МКП
Предоставляется руководством МКП (информационные доски и т.п.)
Получают во время визитов представителей государственной либо местной власти
Получают от неправительственных (гуманитарных) организаций
Интернет-ресурсы (сайт громады и т.п.)
Группы в социальных сетях
Другое, уточните</t>
  </si>
  <si>
    <t>Від інших мешканців МКП
Надається керівництвом МКП (інформаційні дошки тощо)
Отримують під час візитів представників державної або місцевої влади
Отримують від неурядових (гуманітарних) організацій 
Інтернет-ресурси (сайт громади тощо)
Групи в соціальних мережах
Інше, уточніть</t>
  </si>
  <si>
    <t>If in K_2 'None of above' wasn't chosen</t>
  </si>
  <si>
    <r>
      <t>K</t>
    </r>
    <r>
      <rPr>
        <b/>
        <sz val="11"/>
        <color rgb="FF000000"/>
        <rFont val="Arial"/>
        <family val="2"/>
        <charset val="204"/>
      </rPr>
      <t>3</t>
    </r>
  </si>
  <si>
    <t>Compensation for utilities consumed</t>
  </si>
  <si>
    <t xml:space="preserve">Are you aware of the Resolution 261 of March 11, 2022, of the Cabinet of Ministers of Ukraine, which regulates the issue of compensation for utility services consumed during your hosting of IDPs? </t>
  </si>
  <si>
    <t>Известно ли Вам о постановлении Кабинета Министров Украины от 11.03.2022 № 261, которое регулирует вопрос компенсации потребленных коммунальных услуг учреждениям и предприятиям, размещающим ВПЛ?</t>
  </si>
  <si>
    <t>Чи відомо Вам про постанову Кабінету Міністрів України від 11.03.2022 № 261, яка регулює питання компенсації спожитих комунальних послуг установам та підприємствам, які розміщують ВПО?</t>
  </si>
  <si>
    <r>
      <t>K</t>
    </r>
    <r>
      <rPr>
        <b/>
        <sz val="11"/>
        <color rgb="FF000000"/>
        <rFont val="Arial"/>
        <family val="2"/>
        <charset val="204"/>
      </rPr>
      <t>3</t>
    </r>
    <r>
      <rPr>
        <b/>
        <sz val="11"/>
        <color rgb="FF000000"/>
        <rFont val="Arial"/>
        <family val="2"/>
      </rPr>
      <t>.1</t>
    </r>
  </si>
  <si>
    <t>Did you try to get such compensation? If yes, did you succeed?</t>
  </si>
  <si>
    <t>Пытались ли Вы получить подобную компенсацию? Если да, успешно ли?</t>
  </si>
  <si>
    <t>Чи намагались Ви отримати подібну компенсацію? Якщо так, чи успішно?</t>
  </si>
  <si>
    <r>
      <t xml:space="preserve">I tried and I got it
I tried but failed to get it
I did not try to get it
</t>
    </r>
    <r>
      <rPr>
        <sz val="11"/>
        <color rgb="FF000000"/>
        <rFont val="Arial"/>
        <family val="2"/>
        <charset val="204"/>
      </rPr>
      <t>Do not know</t>
    </r>
  </si>
  <si>
    <r>
      <t xml:space="preserve">Я пытался и получил </t>
    </r>
    <r>
      <rPr>
        <sz val="11"/>
        <color rgb="FF000000"/>
        <rFont val="Arial"/>
        <family val="2"/>
        <charset val="204"/>
      </rPr>
      <t>компенсацию</t>
    </r>
    <r>
      <rPr>
        <sz val="11"/>
        <color rgb="FF000000"/>
        <rFont val="Arial"/>
        <family val="2"/>
      </rPr>
      <t xml:space="preserve">
Я пытался, но не смог получить </t>
    </r>
    <r>
      <rPr>
        <sz val="11"/>
        <color rgb="FF000000"/>
        <rFont val="Arial"/>
        <family val="2"/>
        <charset val="204"/>
      </rPr>
      <t>компенсацию</t>
    </r>
    <r>
      <rPr>
        <sz val="11"/>
        <color rgb="FF000000"/>
        <rFont val="Arial"/>
        <family val="2"/>
      </rPr>
      <t xml:space="preserve">
Я не пытался получить </t>
    </r>
    <r>
      <rPr>
        <sz val="11"/>
        <color rgb="FF000000"/>
        <rFont val="Arial"/>
        <family val="2"/>
        <charset val="204"/>
      </rPr>
      <t>компенсацию</t>
    </r>
    <r>
      <rPr>
        <sz val="11"/>
        <color rgb="FF000000"/>
        <rFont val="Arial"/>
        <family val="2"/>
      </rPr>
      <t xml:space="preserve">
</t>
    </r>
    <r>
      <rPr>
        <sz val="11"/>
        <color rgb="FF000000"/>
        <rFont val="Arial"/>
        <family val="2"/>
        <charset val="204"/>
      </rPr>
      <t>Не знаю</t>
    </r>
  </si>
  <si>
    <t>Я намагався і отримав компенсацію
Я намагався, але не зміг отримати компенсацію
Я не намагався отримати компенсацію
Не знаю</t>
  </si>
  <si>
    <t>If K3 "Yes"</t>
  </si>
  <si>
    <r>
      <t>K</t>
    </r>
    <r>
      <rPr>
        <b/>
        <sz val="11"/>
        <color rgb="FF000000"/>
        <rFont val="Arial"/>
        <family val="2"/>
        <charset val="204"/>
      </rPr>
      <t>4</t>
    </r>
  </si>
  <si>
    <r>
      <t>K</t>
    </r>
    <r>
      <rPr>
        <b/>
        <sz val="11"/>
        <color rgb="FF000000"/>
        <rFont val="Arial"/>
        <family val="2"/>
        <charset val="204"/>
      </rPr>
      <t>5</t>
    </r>
  </si>
  <si>
    <t>Needs</t>
  </si>
  <si>
    <t>Потребности</t>
  </si>
  <si>
    <t>Потреби</t>
  </si>
  <si>
    <t>L1</t>
  </si>
  <si>
    <t xml:space="preserve"> NEEDS</t>
  </si>
  <si>
    <t xml:space="preserve">Please select ALL needs at the site according to the site manager: </t>
  </si>
  <si>
    <t xml:space="preserve">Выберите, пожалуйста, ВСЕ имеющиеся, по мнению руководства МКП, потребности:  </t>
  </si>
  <si>
    <t xml:space="preserve">Оберіть, будь ласка, ВСІ існуючі, на думку керівництва МКП, потреби: </t>
  </si>
  <si>
    <t>None
Sleeping items
Hygiene items
Clothes and/or shoes  
Cleaning materials
Disinfection of the site's premises                                     
Communications equipment (Wifi, computer equipment, etc.)
Food products
Generators
Kitchen amenities (ovens, refrigerators, utensils, pots/pans)
Furniture (for living rooms, common areas, kitchen, etc.)
Water pump and other water-related equipment (water filter, etc.)
Site repairs (Non-WASH)
WASH Repairs (showers, toilet renovations)
Washing/drying machines
Recreational Activities/space (TV, entertainment area for children)
Support for utility payments
Medicine
Legal assistance
Cash assistance for IDPs hosted
Psychosocial support
Transportation
Provision of information or individual counselling
Specialized support to people with disabilities or older people
Arrangement of a bomb shelter
Solid fuel for heating (wood, coal, briquettes, pellets)
Liquid fuel for generators
Heating equipment (electric heaters, heating boilers, etc.)  
Other (specify)
Do not know</t>
  </si>
  <si>
    <t>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Мебель (для жилых команат, общих помещений, кухни и т.д.)
Водяные насосы либо другое оборудование, связанное с потреблением воды (фильтр для воды и т.д.)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Отопительное оборудование (электрические обогреватели, котлы и т.д.)                                 Дезинфекция помещений МКП                      Другое (укажите)
Не знаю</t>
  </si>
  <si>
    <t>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Меблі (для житлових кімнат, загальних приміщень, кухонь та ін.)
Водяні насоси та інше обладнання, пов'язане із споживанням води (фільтр для води тощо)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Опалювальне обладнання (електричні обігрівачі, котли та ін.)
Дезінфекція приміщень МКП
Інше, уточніть
Не знаю</t>
  </si>
  <si>
    <t>* Please do not read out the options right away, but allow the informant to answer on their own. Before selecting the "Other" option, make sure that the answer does not fall into one of the categories given.</t>
  </si>
  <si>
    <t>* пожалуйста, не зачитывайте опции сразу, а дайте возможность информанту ответить самостоятельно. Прежде чем выбирать опцию "Другое", убедитесь, что ответ не подпадает под одну из приведенных категорий.</t>
  </si>
  <si>
    <r>
      <t xml:space="preserve">* будь-ласка, не зачитуйте опції відразу, а дайте можливість інформанту відповісти самостійно. Перш ніж обирати опцію "Інше", переконайтесь що надана відповідь </t>
    </r>
    <r>
      <rPr>
        <sz val="11"/>
        <color rgb="FF000000"/>
        <rFont val="Arial"/>
        <family val="2"/>
        <charset val="204"/>
      </rPr>
      <t>не відноситься до жодної з</t>
    </r>
    <r>
      <rPr>
        <sz val="11"/>
        <color rgb="FF000000"/>
        <rFont val="Arial"/>
        <family val="2"/>
      </rPr>
      <t xml:space="preserve"> наведених категорій. </t>
    </r>
  </si>
  <si>
    <t>L1.2</t>
  </si>
  <si>
    <t>Most urgent needs reported by the site manager</t>
  </si>
  <si>
    <t xml:space="preserve">Please select no more than THREE most urgent needs from the options you chose in the previous question: </t>
  </si>
  <si>
    <t>Выберите, пожалуйста, ТРИ самых неотложных, по мнению руководства МКП, потребности:</t>
  </si>
  <si>
    <t>Оберіть, будь ласка, ТРИ найбільш нагальні, на думку керівництва МКП, потреби:</t>
  </si>
  <si>
    <t>Select no more than 3 options</t>
  </si>
  <si>
    <t>Выберите не более 3 вариантов</t>
  </si>
  <si>
    <t>Виберіть не більше 3 варіантів</t>
  </si>
  <si>
    <t>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Мебель (для жилых команат, общих помещений, кухни и т.д.)
Водяной насос и другое оборудование, связанное с потреблением воды (фильтр для воды и т.д.)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Отопительное оборудование (электрические обогреватели, котлы и т.д.)                                 Дезинфекция помещений МКП                      Другое (укажите)
Не знаю</t>
  </si>
  <si>
    <t>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Меблі (для житлових кімнат, загальних приміщень, кухонь та ін.)
Водяний насос та інше обладнання, пов'язане із споживанням води (фільтр для води тощо)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Опалювальне обладнання (електричні обігрівачі, котли та ін.)
Дезінфекція приміщень МКП
Інше, уточніть
Не знаю</t>
  </si>
  <si>
    <t>Comments</t>
  </si>
  <si>
    <t>Комментарии</t>
  </si>
  <si>
    <t>Коментарі</t>
  </si>
  <si>
    <t>M1</t>
  </si>
  <si>
    <t>Write down any comments about the center (if available)</t>
  </si>
  <si>
    <t>Запишите какие-либо комментарии о работе МКП (при наличии)</t>
  </si>
  <si>
    <t>Запишіть будь-які коментарі про роботу МКП (за наявності)</t>
  </si>
  <si>
    <t>M2</t>
  </si>
  <si>
    <t>Feedback</t>
  </si>
  <si>
    <t>Обратная связь</t>
  </si>
  <si>
    <t>Зворотній зв'язок</t>
  </si>
  <si>
    <t xml:space="preserve">Thank you for your time! </t>
  </si>
  <si>
    <t>Спасибо за Ваше время!</t>
  </si>
  <si>
    <t>Дякуємо за Ваш час!</t>
  </si>
  <si>
    <t>type</t>
  </si>
  <si>
    <t>letter</t>
  </si>
  <si>
    <t>number_1</t>
  </si>
  <si>
    <t>number_2</t>
  </si>
  <si>
    <t>number_3</t>
  </si>
  <si>
    <t>number_4</t>
  </si>
  <si>
    <t>xml</t>
  </si>
  <si>
    <t>name</t>
  </si>
  <si>
    <t>Questionnaire_Question</t>
  </si>
  <si>
    <t>Вопросы</t>
  </si>
  <si>
    <t>Питання</t>
  </si>
  <si>
    <t>id_question</t>
  </si>
  <si>
    <t>label::English</t>
  </si>
  <si>
    <t>label::Russian</t>
  </si>
  <si>
    <t>label::Ukrainian</t>
  </si>
  <si>
    <t>hint::English</t>
  </si>
  <si>
    <t>hint::Russian</t>
  </si>
  <si>
    <t>hint::Ukrainian</t>
  </si>
  <si>
    <t>required</t>
  </si>
  <si>
    <t>required_message::English</t>
  </si>
  <si>
    <t>required_message::Russian</t>
  </si>
  <si>
    <t>required_message::Ukrainian</t>
  </si>
  <si>
    <t>appearance</t>
  </si>
  <si>
    <t>choice_filter</t>
  </si>
  <si>
    <t>relevant</t>
  </si>
  <si>
    <t>constraint</t>
  </si>
  <si>
    <t>constraint_message::English</t>
  </si>
  <si>
    <t>constraint_message::Russian</t>
  </si>
  <si>
    <t>constraint_message::Ukrainian</t>
  </si>
  <si>
    <t>default</t>
  </si>
  <si>
    <t>calculation</t>
  </si>
  <si>
    <t>readonly</t>
  </si>
  <si>
    <t>parameters</t>
  </si>
  <si>
    <t>start</t>
  </si>
  <si>
    <t>end</t>
  </si>
  <si>
    <t>today</t>
  </si>
  <si>
    <t>date_assessment</t>
  </si>
  <si>
    <t>deviceid</t>
  </si>
  <si>
    <t>audit</t>
  </si>
  <si>
    <t>track-changes=true</t>
  </si>
  <si>
    <t>begin_group</t>
  </si>
  <si>
    <t>project_name</t>
  </si>
  <si>
    <t>CCCM Ukraine
IDP Collective Sites Monitoring
Round 11. Desember 2023</t>
  </si>
  <si>
    <t>note</t>
  </si>
  <si>
    <t>intro</t>
  </si>
  <si>
    <r>
      <t>General objective of assessment is 
**</t>
    </r>
    <r>
      <rPr>
        <b/>
        <sz val="11"/>
        <color theme="1"/>
        <rFont val="Calibri"/>
        <family val="2"/>
        <charset val="204"/>
        <scheme val="minor"/>
      </rPr>
      <t>to provide the CCCM cluster and other partners with regularly updated and reliable data on the numbers, location, and needs of IDPs living in collective sites through a combination of monitoring visits and remote interviews with site management**</t>
    </r>
  </si>
  <si>
    <t>end_group</t>
  </si>
  <si>
    <t/>
  </si>
  <si>
    <t>initial_data</t>
  </si>
  <si>
    <t>Initial data for the survey (v1)</t>
  </si>
  <si>
    <t>Исходные данные для опроса (в1)</t>
  </si>
  <si>
    <t>Початкові дані для опитування (в1)</t>
  </si>
  <si>
    <t>select_one organization_opt</t>
  </si>
  <si>
    <t>organization</t>
  </si>
  <si>
    <t>Choose one</t>
  </si>
  <si>
    <t>true</t>
  </si>
  <si>
    <t>Answer is required</t>
  </si>
  <si>
    <t>Ответ на этот вопрос обязателен</t>
  </si>
  <si>
    <t>Відповідь на це питання обов'язкова</t>
  </si>
  <si>
    <t>horizontal</t>
  </si>
  <si>
    <t>text</t>
  </si>
  <si>
    <t>organization_other</t>
  </si>
  <si>
    <t>If other, please specify:</t>
  </si>
  <si>
    <t>Другое (уточните)</t>
  </si>
  <si>
    <t>Інше, уточніть</t>
  </si>
  <si>
    <t>select_one enum_id_opt</t>
  </si>
  <si>
    <t>enum_id</t>
  </si>
  <si>
    <t>autocomplete</t>
  </si>
  <si>
    <t>enum_surname</t>
  </si>
  <si>
    <t>Please enter Enumerator Surname</t>
  </si>
  <si>
    <t>Пожалуйста, введите Фамилию энумератора</t>
  </si>
  <si>
    <t>Будь-ласка введіть Прізвище енумератора</t>
  </si>
  <si>
    <t>Enter text in Ukrainian</t>
  </si>
  <si>
    <t>Введите текст на украинском языке</t>
  </si>
  <si>
    <t>Введіть текст українською мовою</t>
  </si>
  <si>
    <t>enum_name</t>
  </si>
  <si>
    <t>Please enter Enumerator Name</t>
  </si>
  <si>
    <t>Пожалуйста, введите Имя энумератора</t>
  </si>
  <si>
    <t>Будь-ласка введіть Ім'я енумератора</t>
  </si>
  <si>
    <t>select_one interview_type_opt</t>
  </si>
  <si>
    <t>interview_type</t>
  </si>
  <si>
    <t>quick</t>
  </si>
  <si>
    <t>select_one oblast_opt</t>
  </si>
  <si>
    <t>oblast</t>
  </si>
  <si>
    <t>select_one raion_opt</t>
  </si>
  <si>
    <t>raion</t>
  </si>
  <si>
    <t>raion_opt</t>
  </si>
  <si>
    <t>select_one hromada_opt</t>
  </si>
  <si>
    <t>hromada</t>
  </si>
  <si>
    <t>hromada_opt</t>
  </si>
  <si>
    <t>select_one settlement_opt</t>
  </si>
  <si>
    <t>settlement</t>
  </si>
  <si>
    <t>settlement_other</t>
  </si>
  <si>
    <t>site_adress</t>
  </si>
  <si>
    <t>select_one street_opt</t>
  </si>
  <si>
    <t>street_type</t>
  </si>
  <si>
    <t>calculate</t>
  </si>
  <si>
    <t>street_type_calc</t>
  </si>
  <si>
    <t>street_name</t>
  </si>
  <si>
    <t>house_number</t>
  </si>
  <si>
    <t>site_name_group</t>
  </si>
  <si>
    <t>select_one site_name_uid_opt</t>
  </si>
  <si>
    <t>site_name_uid_list</t>
  </si>
  <si>
    <t>multiline</t>
  </si>
  <si>
    <t>site_name_text</t>
  </si>
  <si>
    <t>informed_consent_group</t>
  </si>
  <si>
    <t>Informed Consent</t>
  </si>
  <si>
    <t>Информированное согласие</t>
  </si>
  <si>
    <t>Інформована згода</t>
  </si>
  <si>
    <t>select_one yn_opt</t>
  </si>
  <si>
    <t>informed_consent</t>
  </si>
  <si>
    <t>site_focal_point</t>
  </si>
  <si>
    <t>field-list</t>
  </si>
  <si>
    <t>select_one gender_opt</t>
  </si>
  <si>
    <t>gender</t>
  </si>
  <si>
    <t>phone_number</t>
  </si>
  <si>
    <t>regex(.,'^\d{12}$')</t>
  </si>
  <si>
    <t>Number of characters has to be 12, starting from 380</t>
  </si>
  <si>
    <t>Общее количество знаков должно равняться 12 и начинаться с 380</t>
  </si>
  <si>
    <t>Кількість символів має бути 12, починаючи з 380</t>
  </si>
  <si>
    <t>thanks</t>
  </si>
  <si>
    <t>Спасибо за ответы!</t>
  </si>
  <si>
    <t>Дякуємо за відповіді!</t>
  </si>
  <si>
    <t>Close and submit questionnaire</t>
  </si>
  <si>
    <t>Закройте и отправьте анкету на сервер</t>
  </si>
  <si>
    <t>Закрийте та надішліть анкету на сервер</t>
  </si>
  <si>
    <t>questionnaire</t>
  </si>
  <si>
    <t>Questionnaire</t>
  </si>
  <si>
    <t>Опросник</t>
  </si>
  <si>
    <t>Опитувальник</t>
  </si>
  <si>
    <t>CCCM</t>
  </si>
  <si>
    <t>select_one site_active_opt</t>
  </si>
  <si>
    <t>a</t>
  </si>
  <si>
    <t>site_active</t>
  </si>
  <si>
    <t>thanks1</t>
  </si>
  <si>
    <t>site_active_yes_or_host</t>
  </si>
  <si>
    <t>integer</t>
  </si>
  <si>
    <t>people_can_hosted_number</t>
  </si>
  <si>
    <t>thousands-sep</t>
  </si>
  <si>
    <t>.&gt;=0</t>
  </si>
  <si>
    <t>The number of individuals cannot be less than zero</t>
  </si>
  <si>
    <t>Количество людей не может быть меньше нуля</t>
  </si>
  <si>
    <t>Кількість людей не може бути меншою за нуль</t>
  </si>
  <si>
    <t>extra_bed_yn</t>
  </si>
  <si>
    <t>Choose one
Select 'yes' if interlocutor is able to answer the numerical value and, if so, fill in the next question wihtout asking it again</t>
  </si>
  <si>
    <t xml:space="preserve">Выберите один вариант
Выберите "Да", если собеседник может назвать точное количество, и внесите цифру в следующий вопрос, не задавая его повторно
</t>
  </si>
  <si>
    <t>Виберіть один варіант
Виберіть «Так», якщо співрозмовник може зазначити точну кількість, і запишіть цифру в наступному запитанні, не задаючи його повторно</t>
  </si>
  <si>
    <t>extra_bed_number</t>
  </si>
  <si>
    <t>Enter number
Enter emergency extra capacity -  not total emergency capacity mentioned in A1_2 question</t>
  </si>
  <si>
    <t>Введите число
Введите количество мест сверх заявленной вместимости, а не вместимость, указанную в вопросе A1_2</t>
  </si>
  <si>
    <t>Введіть число
Введіть кількість місць понад заявлену місткість, а не місткість, наведену в питанні A1_2</t>
  </si>
  <si>
    <t>thanks2</t>
  </si>
  <si>
    <t>Thank you for your time! In this survey, we only interview sites that can host 10 IDPs or more</t>
  </si>
  <si>
    <t>Спасибо за ответы! В данном исследовании мы опрашиваем только центры, в которых могут разместиться 10 ВПЛ или более</t>
  </si>
  <si>
    <t>Дякуємо за відповіді! У цьому дослідженні ми опитуємо лише центри, в яких можуть розміститися 10 ВПО або більше</t>
  </si>
  <si>
    <t>skip_host_less_10_idp</t>
  </si>
  <si>
    <t>skip_1</t>
  </si>
  <si>
    <t>select_one ownership_opt</t>
  </si>
  <si>
    <t>site_ownership</t>
  </si>
  <si>
    <t>select_one site_listed_opt</t>
  </si>
  <si>
    <t>site_listed</t>
  </si>
  <si>
    <t>select_one building_opt</t>
  </si>
  <si>
    <t>building_type</t>
  </si>
  <si>
    <t>building_type_other</t>
  </si>
  <si>
    <t>building_type_educational_facility_other</t>
  </si>
  <si>
    <t xml:space="preserve">Other educational facility (specify) </t>
  </si>
  <si>
    <t>Другое образовательное учреждение (пожалуйста, уточние)</t>
  </si>
  <si>
    <t>Інша освітня установа (будь-ласка, уточніть)</t>
  </si>
  <si>
    <t>select_one ynd_opt</t>
  </si>
  <si>
    <t>site_closure</t>
  </si>
  <si>
    <t>select_multiple closure_opt</t>
  </si>
  <si>
    <t>yes_site_closure</t>
  </si>
  <si>
    <t>Choose all that apply</t>
  </si>
  <si>
    <t>responsible</t>
  </si>
  <si>
    <t>select_multiple authority_opt</t>
  </si>
  <si>
    <t>organization_manages</t>
  </si>
  <si>
    <t>organization_manages_other</t>
  </si>
  <si>
    <t>select_multiple non_governmental_organization_opt</t>
  </si>
  <si>
    <t>non_governmental_organization</t>
  </si>
  <si>
    <t>not(selected(., 'dont_know') and (count-selected(.)&gt;1))</t>
  </si>
  <si>
    <t>Don't select any other options if you've selected "Don't know"</t>
  </si>
  <si>
    <t>Не выбирайте другие варианты, если вы выбрали "Не знаю"</t>
  </si>
  <si>
    <t>Не вибирайте інші варіанти, якщо ви вибрали "Не знаю"</t>
  </si>
  <si>
    <t>non_governmental_organization_other</t>
  </si>
  <si>
    <t>select_one ydvn_opt</t>
  </si>
  <si>
    <t>focal_point</t>
  </si>
  <si>
    <t>select_one enroll_system_opt</t>
  </si>
  <si>
    <t>enroll_system</t>
  </si>
  <si>
    <t>select_multiple settlement_documents_opt</t>
  </si>
  <si>
    <t>settlement_documents</t>
  </si>
  <si>
    <t>not(selected(., 'no_documents_required') and (count-selected(.)&gt;1))</t>
  </si>
  <si>
    <t>Don't select any other options if you've selected "No documents required"</t>
  </si>
  <si>
    <t>Не выбирайте другие варианты, если вы выбрали "Документы не нужны"</t>
  </si>
  <si>
    <t>Не вибирайте інші варіанти, якщо ви вибрали "Документи не потрібні"</t>
  </si>
  <si>
    <t>settlement_documents_other</t>
  </si>
  <si>
    <t>writing_rules</t>
  </si>
  <si>
    <t>select_one accommodation_contract_opt</t>
  </si>
  <si>
    <t>accommodation_contract</t>
  </si>
  <si>
    <t>select_multiple consulting_on_site_management_opt</t>
  </si>
  <si>
    <t>consulting_on_site_management</t>
  </si>
  <si>
    <t>not((selected(., 'no') or selected(., 'refuse_to_answer')) and (count-selected(.)&gt;1))</t>
  </si>
  <si>
    <t>Don't select any other options if you've selected "No" or "Refuse to answer"</t>
  </si>
  <si>
    <t>Не выбирайте другие варианты, если вы выбрали "Нет" или "Отказываюсь отвечать"</t>
  </si>
  <si>
    <t>Не вибирайте інші варіанти, якщо ви вибрали "НІ" або "Відмовляюсь відповідати"</t>
  </si>
  <si>
    <t>consulting_on_site_management_other</t>
  </si>
  <si>
    <t>select_one support_administration_cs_opt</t>
  </si>
  <si>
    <t>support_administration_cs</t>
  </si>
  <si>
    <t>select_multiple form_of_participation_opt</t>
  </si>
  <si>
    <t>form_of_participation</t>
  </si>
  <si>
    <t>select_one charge_opt</t>
  </si>
  <si>
    <t>idp_charged</t>
  </si>
  <si>
    <t>charged_money_yn</t>
  </si>
  <si>
    <t>Can you indicate how much in total do site's residents pay per month in UAH for stay (rent or some other form of compensation to be hosted in the site, exlcuding charges for utilities, per one resident)?</t>
  </si>
  <si>
    <t>Можете ли Вы указать, сколько в общей сложности платят жители сайта в месяц в гривнах за проживание (арендная плата или другая форма компенсации за размещение на сайте, без учета оплаты коммунальных услуг, на одного жителя)?</t>
  </si>
  <si>
    <t>decimal</t>
  </si>
  <si>
    <t>charged_money</t>
  </si>
  <si>
    <t>.&gt;0</t>
  </si>
  <si>
    <t>Number can not be less than 1</t>
  </si>
  <si>
    <t>Число не может быть меньше 1</t>
  </si>
  <si>
    <t>Число не може бути менше за 1</t>
  </si>
  <si>
    <t>charged_money_check</t>
  </si>
  <si>
    <t>If the charge was per HH or for a room, then specify the previous question</t>
  </si>
  <si>
    <t>Если была указана плата домохозяйство или за комнату, то уточните предыдущий вопрос</t>
  </si>
  <si>
    <t>Якщо було вказано плату за домогосподарство або за кімнату, то уточніть попереднє запитання</t>
  </si>
  <si>
    <t>select_multiple receive_compensation_opt</t>
  </si>
  <si>
    <t>site_management_receive_compensation</t>
  </si>
  <si>
    <t>not((selected(., 'no_compensation') or selected(., 'dont_know')) and (count-selected(.)&gt;1))</t>
  </si>
  <si>
    <t>Don't select any other options if you've selected "There is no compensation" or "Don't know"</t>
  </si>
  <si>
    <t>Не выбирайте другие варианты, если вы выбрали "Какой-либо компенсации не получают" или "Не знаю"</t>
  </si>
  <si>
    <t>Не вибирайте інші варіанти, якщо ви вибрали "Жодної компенсації не отримують" або "Не знаю"</t>
  </si>
  <si>
    <t>select_multiple charges_calculated_idps_opt</t>
  </si>
  <si>
    <t>charges_calculated_idps</t>
  </si>
  <si>
    <t>idps_pay_utility_bills_yn</t>
  </si>
  <si>
    <t>idps_pay_utility_bills</t>
  </si>
  <si>
    <t>idps_pay_utility_bills_check</t>
  </si>
  <si>
    <t>select_multiple mechanism_opt</t>
  </si>
  <si>
    <t>feedback_mechanism</t>
  </si>
  <si>
    <t>not(selected(., 'none') and (count-selected(.)&gt;1))</t>
  </si>
  <si>
    <t>Don't select any other options if you've selected "None"</t>
  </si>
  <si>
    <t>Не выбирайте другие варианты, если вы выбрали "Нет"</t>
  </si>
  <si>
    <t>Не вибирайте інші варіанти, якщо ви вибрали "Не має"</t>
  </si>
  <si>
    <t>feedback_mechanism_other</t>
  </si>
  <si>
    <t>select_multiple administration_training_opt</t>
  </si>
  <si>
    <t>administration_training</t>
  </si>
  <si>
    <t>not(selected(., 'no') and (count-selected(.)&gt;1))</t>
  </si>
  <si>
    <t>Don't select any other options if you've selected "No"</t>
  </si>
  <si>
    <t>Не вибирайте інші варіанти, якщо ви вибрали "Ні"</t>
  </si>
  <si>
    <t>administration_training_other</t>
  </si>
  <si>
    <t>select_multiple data_availability_opt</t>
  </si>
  <si>
    <t>data_availability</t>
  </si>
  <si>
    <t>Don't select any other options if you've selected "None of above"</t>
  </si>
  <si>
    <t>Не выбирайте другие варианты, если вы выбрали "Ничего из вышеперечисленного"</t>
  </si>
  <si>
    <t>Не вибирайте інші варіанти, якщо ви вибрали "Нічого з перерахованого вище"</t>
  </si>
  <si>
    <t>select_one ynn_opt</t>
  </si>
  <si>
    <t>gbv_report</t>
  </si>
  <si>
    <t>hum_assist</t>
  </si>
  <si>
    <t>organization_provided_assistance</t>
  </si>
  <si>
    <t>ngo_provided_assistance</t>
  </si>
  <si>
    <t>site_information</t>
  </si>
  <si>
    <t>demography</t>
  </si>
  <si>
    <t>b</t>
  </si>
  <si>
    <t>site_individuals</t>
  </si>
  <si>
    <t>male_female_over_18</t>
  </si>
  <si>
    <t>individuals_male_over_18</t>
  </si>
  <si>
    <t>individuals_female_over_18</t>
  </si>
  <si>
    <t>sum_of_female_male_over_18_59_calc</t>
  </si>
  <si>
    <t>male_female_over_60_number</t>
  </si>
  <si>
    <t>individuals_male_over_60</t>
  </si>
  <si>
    <t>individuals_female_over_60</t>
  </si>
  <si>
    <t>sum_of_female_male_over_60_calc</t>
  </si>
  <si>
    <t>sum_of_female_male_over_18_calc</t>
  </si>
  <si>
    <t>children_0_17</t>
  </si>
  <si>
    <t>children_0_17_number</t>
  </si>
  <si>
    <t>children_male_female_yn</t>
  </si>
  <si>
    <t>children_male</t>
  </si>
  <si>
    <t>children_female</t>
  </si>
  <si>
    <t>children_0_5</t>
  </si>
  <si>
    <t>children_6_17</t>
  </si>
  <si>
    <t>sum_of_people_check</t>
  </si>
  <si>
    <t>sum_of_all_individuals_calc</t>
  </si>
  <si>
    <t>unaccompanied_children</t>
  </si>
  <si>
    <t>sum_unaccompanied_children</t>
  </si>
  <si>
    <t>select_one caregiver_support_opt</t>
  </si>
  <si>
    <t>caregiver_support</t>
  </si>
  <si>
    <t>Choose one
Unaccompanied people who require caregiver support - people with disabilities or other people who are not able serve their own needs to the fullest extent and are not accompanied by caregiver</t>
  </si>
  <si>
    <t>caregiver_support_number</t>
  </si>
  <si>
    <t>vulnerable_groups</t>
  </si>
  <si>
    <t>Vulnerable groups</t>
  </si>
  <si>
    <t>Уязвимые группы</t>
  </si>
  <si>
    <t>Уразливі групи</t>
  </si>
  <si>
    <t>select_multiple vulnerability_opt</t>
  </si>
  <si>
    <t>vulnerable</t>
  </si>
  <si>
    <t>Выберите все, что подходит.
*Домохозяйство, возглавляемое ребенком, — это домохозяйство, в котором все члены моложе 18 лет, или домохозяйство, где есть взрослые, которые могут быть слишком больны или пожилые, чтобы эффективно руководить домохозяйством, и эту ответственность берет ребенок
*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t>
  </si>
  <si>
    <t>1) .Don't select any other options if you've selected "No vulnerable groups" 
2). If groups related to children or women or older people are selected, double-check that the number of people in this category is higher.</t>
  </si>
  <si>
    <t xml:space="preserve">1). Не выбирайте другие варианты, если вы выбрали "Нет групп с уязвимостью"
2). Если выбраны группы связанные с детьми или женшинами или пожилыми людьми перепроверьте указано ли количество людей данной категории выше.
</t>
  </si>
  <si>
    <t xml:space="preserve">1). Не вибирайте інші варіанти, якщо ви вибрали "Немає груп із вразливістю"
2). Якщо обрано групи, пов'язані з дітьми або жінками чи людьми похилого віку, перевірте ще раз, чи вказана кількість людей цієї категорії вище.
</t>
  </si>
  <si>
    <t>pregnant_lactating_number</t>
  </si>
  <si>
    <t>How many people of each group are present in the site? - Pregnant or lactating mothers</t>
  </si>
  <si>
    <t>Number of persons can not be less than 1 and more than the number of Female 18+ hosted in the site</t>
  </si>
  <si>
    <t>Количество лиц не может быть меньше 1 и больше количества Женщин 18+, проживающих в центре</t>
  </si>
  <si>
    <t>Кількість осіб не може бути меншою за 1 і більшою за кількість Жінок 18+, які проживають у центрі</t>
  </si>
  <si>
    <t>female_headed_number</t>
  </si>
  <si>
    <t>How many people of each group are present in the site? - Female-headed households</t>
  </si>
  <si>
    <t>older_women_number</t>
  </si>
  <si>
    <t>How many people of each group are present in the site? - Older women (60+)</t>
  </si>
  <si>
    <t>older_men_number</t>
  </si>
  <si>
    <t>How many people of each group are present in the site? - Older men (60+)</t>
  </si>
  <si>
    <t>sum_of_older_female_male_calc</t>
  </si>
  <si>
    <t>large_household_3_children_number</t>
  </si>
  <si>
    <t>How many people of each group are present in the site? - Large household (&gt;3 children)</t>
  </si>
  <si>
    <t>The number of persons cannot be less than 1 and more than the number of children /3 or the total number of women 18-60 years old living in the center</t>
  </si>
  <si>
    <t>Количество лиц не может быть меньше 1 и больше количества детей /3 или общего количества женщин 18-60 лет, проживающих в центре</t>
  </si>
  <si>
    <t>Кількість осіб не може бути меншою за 1 і більшою за кількість дітей /3 або загальну кількість жінок 18-60 років, які проживають у центрі</t>
  </si>
  <si>
    <t>with_health_issues_number</t>
  </si>
  <si>
    <t>How many people of each group are present in the site? - Chronically ill, including persons with mental health issues</t>
  </si>
  <si>
    <t>Number of persons can not be less than 1 and more than the number of people hosted in the site</t>
  </si>
  <si>
    <t>Количество лиц не может быть меньше 1 и больше количества людей, проживающих в центре</t>
  </si>
  <si>
    <t>Кількість осіб не може бути меншою за 1 і більшою за кількість людей, які проживають у центрі</t>
  </si>
  <si>
    <t>people_with_disabilities</t>
  </si>
  <si>
    <t>How many people of each group are present in the site? - People with disabilities (both registered and not registered)</t>
  </si>
  <si>
    <t>sum_of_people_with_health_issues_and_disabilities_calc</t>
  </si>
  <si>
    <t>sum_of_people_with_health_issues_and_disabilities_check</t>
  </si>
  <si>
    <t>foreign_nationals_number</t>
  </si>
  <si>
    <t>How many people of each group are present in the site? - Foreign nationals</t>
  </si>
  <si>
    <t>without_nationality_number</t>
  </si>
  <si>
    <t>How many people of each group are present in the site? - People without nationality</t>
  </si>
  <si>
    <t>lgbtiq_number</t>
  </si>
  <si>
    <t>How many people of each group are present in the site? - LGBTIQ+</t>
  </si>
  <si>
    <t>minority_groups_number</t>
  </si>
  <si>
    <t>How many people of each group are present in the site? - Minority groups (such as Roma)</t>
  </si>
  <si>
    <t>child_headed_households_number</t>
  </si>
  <si>
    <t>How many people of each group are present in the site? - Child-headed households*</t>
  </si>
  <si>
    <t>older_people_that_require_caragiver_support_number</t>
  </si>
  <si>
    <t>How many people of each group are present in the site? - Unaccompanied people who require caregiver support</t>
  </si>
  <si>
    <t>Number of persons can not be less than 1 and more than the number of people (18+) hosted in the site</t>
  </si>
  <si>
    <t>Количество лиц не может быть меньше 1 и больше количества людей (18+), проживающих в МКП</t>
  </si>
  <si>
    <t>Кількість осіб не може бути меншою за 1 і більшою за кількість людей (18+), які проживають у МКП</t>
  </si>
  <si>
    <t>other_number</t>
  </si>
  <si>
    <t>new_arrivals_register</t>
  </si>
  <si>
    <t>arrived_site</t>
  </si>
  <si>
    <t>arrived_site_number</t>
  </si>
  <si>
    <t>Number of persons can not be less than 1</t>
  </si>
  <si>
    <t>Количество лиц не может быть меньше 1</t>
  </si>
  <si>
    <t>Кількість осіб не може бути меншою за 1</t>
  </si>
  <si>
    <t>select_multiple reasons_settling_in_cs_opt</t>
  </si>
  <si>
    <t>reasons_settling_in_cs</t>
  </si>
  <si>
    <t>Don't select any other options if you've selected "I don't know"</t>
  </si>
  <si>
    <t>select_one period_opt</t>
  </si>
  <si>
    <t>stay_long</t>
  </si>
  <si>
    <t>Do not select "Not hosted an IDP yet" if you selected "Yes" in question A1</t>
  </si>
  <si>
    <t>Не выбирайте вариант "Еще не размещали ВПЛ", если вы выбрали "Да" в вопросе А1</t>
  </si>
  <si>
    <t>Не вибирайте варіант "Ще не розміщували ВПО", якщо ви вибрали "Так" у питанні А1</t>
  </si>
  <si>
    <t>select_one transit_site_opt</t>
  </si>
  <si>
    <t>transit_site</t>
  </si>
  <si>
    <t>Choose one
A transit site is a site used for a short period following evacuation, as a temporary place of stay (a few days usually) before moving on to another place of residence elsewhere (including to another collective site)</t>
  </si>
  <si>
    <t>select_one idp_left_site_at_will_opt</t>
  </si>
  <si>
    <t>idp_left_site_at_will</t>
  </si>
  <si>
    <t>idp_left_site_at_will_yn</t>
  </si>
  <si>
    <t>idp_left_site_at_will_number</t>
  </si>
  <si>
    <t>select_multiple idps_opt</t>
  </si>
  <si>
    <t>idp_groups</t>
  </si>
  <si>
    <t>Не выбирайте другие варианты, если вы выбрали "Я не знаю"</t>
  </si>
  <si>
    <t>Не вибирайте інші варіанти, якщо ви вибрали "Я не знаю"</t>
  </si>
  <si>
    <t>select_one yndr_opt</t>
  </si>
  <si>
    <t>individuals_evicted</t>
  </si>
  <si>
    <t>If the site is not active but site is prepared to host IDPs, there cannot be two "no" answers together to questions B3.1 and B4 (since people have somehow left the site)</t>
  </si>
  <si>
    <t>Если МКП не активный, но готов разместить ВПЛ, то не может быть два вместе ответа "нет" на вопросы B3.1 и В4 (т.к. люди как то покинули МКП раньше)</t>
  </si>
  <si>
    <t>Якщо МКП не активний, але готовий розмістити ВПЛ, то не може бути дві разом відповіді "ні" на запитання B3.1 і В4 (оскільки люди якось покинули сайт раніше)</t>
  </si>
  <si>
    <t>select_multiple eviction_opt</t>
  </si>
  <si>
    <t>eviction_reason</t>
  </si>
  <si>
    <t>space_arrangement</t>
  </si>
  <si>
    <t>select_one allocation_opt</t>
  </si>
  <si>
    <t>allocation_plan</t>
  </si>
  <si>
    <t>select_one used_collective_site_opt</t>
  </si>
  <si>
    <t>used_collective_site</t>
  </si>
  <si>
    <t>individual_zones</t>
  </si>
  <si>
    <t>overcrowded_collective_site</t>
  </si>
  <si>
    <t>select_multiple kitchen_availability_opt</t>
  </si>
  <si>
    <t>spaces_cooking_eating_food_storage</t>
  </si>
  <si>
    <t>Don't select any other options if you've selected "None of the above"</t>
  </si>
  <si>
    <t>common_spaces_other_kitchens</t>
  </si>
  <si>
    <t>Choose one
Such as recreational spaces for children or adults</t>
  </si>
  <si>
    <t>Выберите один вариант
Например, места отдыха для детей или взрослых</t>
  </si>
  <si>
    <t>select_multiple purpose_spaces_serves_opt</t>
  </si>
  <si>
    <t>purpose_spaces_serves</t>
  </si>
  <si>
    <t>Other (specify)</t>
  </si>
  <si>
    <t>Другое (укажите)</t>
  </si>
  <si>
    <t>select_one ypn_opt</t>
  </si>
  <si>
    <t>sufficient_child_spaces_indoor</t>
  </si>
  <si>
    <t>sufficient_child_spaces_outdoor</t>
  </si>
  <si>
    <t>sufficient_spaces_distance_learning_working</t>
  </si>
  <si>
    <t>sufficient_recreational_spaces_adults</t>
  </si>
  <si>
    <t>sufficient_spaces_services_provision</t>
  </si>
  <si>
    <t>sufficient_oth</t>
  </si>
  <si>
    <t>select_one common_areas_separate_opt</t>
  </si>
  <si>
    <t>common_areas_separate</t>
  </si>
  <si>
    <t>select_multiple accommodation_opt</t>
  </si>
  <si>
    <t>accommodated</t>
  </si>
  <si>
    <t>Choose all that apply
*Accommodation is related to sleeping arrangements</t>
  </si>
  <si>
    <t>Выберите все, что подходит
*Под размещением имеется в виду предоставление мест для сна</t>
  </si>
  <si>
    <t>Виберіть все, що підходить
*Під розміщенням мається на увазі надання місць для сну</t>
  </si>
  <si>
    <t>select_one doors_locks_on_sleeping_places_opt</t>
  </si>
  <si>
    <t>doors_locks_on_sleeping_places</t>
  </si>
  <si>
    <t>select_multiple sleeping_space_division_opt</t>
  </si>
  <si>
    <t>sleeping_space_division</t>
  </si>
  <si>
    <t>select_one square_meters_per_person_opt</t>
  </si>
  <si>
    <t>square_meters_per_person</t>
  </si>
  <si>
    <t>sleeping_in_common_use</t>
  </si>
  <si>
    <t>Choose one
For example, recreation spaces, kitchens, hallways</t>
  </si>
  <si>
    <t>Выберите один вариант
Например, помещения для отдыха, кухни, коридоры</t>
  </si>
  <si>
    <t>Виберіть один варіант
Наприклад, зони відпочинку, кухні, передпокої</t>
  </si>
  <si>
    <t>select_one individual_zones_opt</t>
  </si>
  <si>
    <t>gender_individual_zones</t>
  </si>
  <si>
    <t>evacuation_plan</t>
  </si>
  <si>
    <t>select_one fire_extinguishers_opt</t>
  </si>
  <si>
    <t>fire_extinguishers</t>
  </si>
  <si>
    <t>select_one lockers_opt</t>
  </si>
  <si>
    <t>lockers</t>
  </si>
  <si>
    <t>select_one conditions_site_opt</t>
  </si>
  <si>
    <t>conditions_site</t>
  </si>
  <si>
    <t>site_characteristics</t>
  </si>
  <si>
    <t>shelter</t>
  </si>
  <si>
    <t>select_multiple shelter_concerns_or_needs_opt</t>
  </si>
  <si>
    <t>c</t>
  </si>
  <si>
    <t>shelter_concerns_or_needs</t>
  </si>
  <si>
    <t>shelter_concerns_or_needs_top_3</t>
  </si>
  <si>
    <t>Choose no more than 3 options
Needs related to Winterization, WASH, NFI, Food, Protection are covered in the respective section
Fuel for heating sources is suggested in Winterization section</t>
  </si>
  <si>
    <t>count-selected(.)&lt;4 and not(selected(., 'none') and (count-selected(.)&gt;1))</t>
  </si>
  <si>
    <t>Please select up to 3 options. Do not select other options if "None" or "Do not know" is selected</t>
  </si>
  <si>
    <t>Выберите не более 3 вариантов. Не выбирайте другие варианты, если выбран "Потребностей нет" или "Не знаю"</t>
  </si>
  <si>
    <t>Виберіть не більше трьох варіантів. Не вибирайте інші варіанти, якщо вибрано "Потреби відсутні" або "Не знаю"</t>
  </si>
  <si>
    <t>select_multiple receiving_shelter_support_opt</t>
  </si>
  <si>
    <t>receiving_shelter_support</t>
  </si>
  <si>
    <t>sufficient_needs_shelter_support_repairs_electricity_system</t>
  </si>
  <si>
    <t>sufficient_needs_shelter_support_repairs_heating_system</t>
  </si>
  <si>
    <t>sufficient_needs_shelter_support_repairs_ventilation_system</t>
  </si>
  <si>
    <t>sufficient_needs_shelter_support_lightning</t>
  </si>
  <si>
    <t>sufficient_needs_shelter_support_infrastructure_people_limited_mobility</t>
  </si>
  <si>
    <t>sufficient_needs_shelter_support_backup_power_source</t>
  </si>
  <si>
    <t>sufficient_needs_shelter_support_major_reconstruction_site_premises</t>
  </si>
  <si>
    <t>sufficient_needs_shelter_support_floor_walls_related_light_medium_repair</t>
  </si>
  <si>
    <t>sufficient_needs_shelter_support_floor_walls_related_heavy_repair</t>
  </si>
  <si>
    <t>sufficient_needs_shelter_support_roof_related_repairs</t>
  </si>
  <si>
    <t>sufficient_needs_shelter_support_doors_windows_light_medium_repair</t>
  </si>
  <si>
    <t>sufficient_needs_shelter_support_insulation_work</t>
  </si>
  <si>
    <t>sufficient_needs_shelter_support_infrastructure_for_people_with_limited_mobility</t>
  </si>
  <si>
    <t>sufficient_needs_shelter_support_arrangement_of_bomb_shelter_within_500m</t>
  </si>
  <si>
    <t>sufficient_needs_shelter_support_oth</t>
  </si>
  <si>
    <t>select_multiple maintain_temperature_opt</t>
  </si>
  <si>
    <t>maintain_temperature</t>
  </si>
  <si>
    <t>Choose all that apply
Temperature should be maintained between 18-25 C° both in sleeping and common area for IDPs</t>
  </si>
  <si>
    <t>not((selected(., 'yes') or selected(.,'no') or selected(.,'dont_know')) and (count-selected(.)&gt;1))</t>
  </si>
  <si>
    <t>Don't select any other options if you've selected "Yes" or "No"</t>
  </si>
  <si>
    <t>Не выбирайте другие варианты, если вы выбрали "Да" или "Нет"</t>
  </si>
  <si>
    <t>Не вибирайте інші варіанти, якщо ви вибрали "Так" або "Ні"</t>
  </si>
  <si>
    <t>disability_infrastructure</t>
  </si>
  <si>
    <t>Choose one
WASH is sanitation (bathing facilities, toilets) and is asked in the WASH Section</t>
  </si>
  <si>
    <t>Выберите один вариант
Вопросы касательно санитарных помещений (душевые/ванные комнаты, туалеты) содержатся в разделе "Вода, санитария и гигиена" (ВСГ)</t>
  </si>
  <si>
    <t>Виберіть один варіант
Питання щодо санітарних приміщень (душові/ванні кімнати, туалети) містяться у розділі "Вода, санітарія та гігієна" (ВСГ)</t>
  </si>
  <si>
    <t>select_one bomb_shelter_opt</t>
  </si>
  <si>
    <t>bomb_shelter</t>
  </si>
  <si>
    <t>capacity_bomb_shelter_yn</t>
  </si>
  <si>
    <t>bomb_shelter_for_disabilities</t>
  </si>
  <si>
    <t>winterization</t>
  </si>
  <si>
    <t>select_multiple winterization_needs_opt</t>
  </si>
  <si>
    <t>d</t>
  </si>
  <si>
    <t>winterization_needs</t>
  </si>
  <si>
    <t>Choose all that apply
Needs related to Shelter, WASH, NFI, Food, Protection are covered in the respective section</t>
  </si>
  <si>
    <t>Не выбирайте другие варианты, если вы выбрали "Нет".</t>
  </si>
  <si>
    <t>Не вибирайте інші варіанти, якщо ви вибрали "Не має".</t>
  </si>
  <si>
    <t>top_3_winterization_needs</t>
  </si>
  <si>
    <t>Choose no more than 3 options
Needs related to Shelter, WASH, NFI, Food, Protection are covered in the respective section</t>
  </si>
  <si>
    <t>Выберите не более 3 вариантов
Потребности, касаючиеся условий проживания, ВСГ, непродовольственных товаров, продуктов питания и защиты, содержатся в соответствующем разделе.</t>
  </si>
  <si>
    <t>Виберіть не більше 3 варіантів
Потреби, що стосуються умов проживання, ВСГ, непродовольчих товарів, продуктів харчування і захисту, містяться у відповідному розділі.</t>
  </si>
  <si>
    <t>Please select up to 3 options.0</t>
  </si>
  <si>
    <t>Выберите не более 3 вариантов.</t>
  </si>
  <si>
    <t>Виберіть не більше трьох варіантів.</t>
  </si>
  <si>
    <t>select_multiple winterization_support_opt</t>
  </si>
  <si>
    <t>winterization_support</t>
  </si>
  <si>
    <t>sufficient_winterization_support_finance_cover_utility_bills</t>
  </si>
  <si>
    <t>sufficient_winterization_support_fuel_generator</t>
  </si>
  <si>
    <t>sufficient_winterization_support_alternative_heating_source</t>
  </si>
  <si>
    <t>sufficient_winterization_support_insulation_repairs</t>
  </si>
  <si>
    <t>sufficient_winterization_support_oth</t>
  </si>
  <si>
    <t>select_one main_type_heating_opt</t>
  </si>
  <si>
    <t>main_type_heating</t>
  </si>
  <si>
    <t>fuel_needed_heating</t>
  </si>
  <si>
    <t>back_up_source_of_power</t>
  </si>
  <si>
    <t>select_one back_up_source_of_power_extent_opt</t>
  </si>
  <si>
    <t>back_up_source_of_power_extent</t>
  </si>
  <si>
    <t>wash_hygiene</t>
  </si>
  <si>
    <t>Вода, санитария и гигиена</t>
  </si>
  <si>
    <t>Вода, санітарія та гігієна</t>
  </si>
  <si>
    <t>select_multiple access_water_opt</t>
  </si>
  <si>
    <t>e</t>
  </si>
  <si>
    <t>access_water</t>
  </si>
  <si>
    <t>Don't select any other options if you've selected "Don’t know"</t>
  </si>
  <si>
    <t>Не выбирайте другие варианты, если вы выбрали "Не знаю".</t>
  </si>
  <si>
    <t>Не вибирайте інші варіанти, якщо ви вибрали "Не знаю".</t>
  </si>
  <si>
    <t>select_multiple access_drinking_water_opt</t>
  </si>
  <si>
    <t>access_drinking_water</t>
  </si>
  <si>
    <t>Do not choose:
1). "Tap water without filters" or "Tap water with filters" if not selected in the previous question "Taps available in the site (centralized water supply)" or "Public tap/standpipe"
2). "Bottled water is provided to residents" if "Bottled water" is not selected in the previous question
3). "Water from a well/boreholenearby without filters" or "Water from a well/boreholenearby with filters" if not selected in the previous question "Protected borehole or well" or "Well or borehole (private for collective-site residents)"</t>
  </si>
  <si>
    <t>Не выбирайте:
1). «Водопроводная вода без фильтров» или «Водопроводная вода с фильтрами», если в предыдущем вопросе не были выраны «Вода из-под крана (централизованное водоснабжение)» или «Общественный источник воды/водоразборная колонка»
2). «Жителям предоставляется бутилированная вода», если в предыдущем вопросе не выбрано «Бутилированная вода»
3). «Вода из колодца/скважины рядом без фильтров» или «Вода из колодца/скважины рядом с фильтрами», если в предыдущем вопросе не выбрано «Защищенная скважина или колодец» или «Собственный колодец или скважина в МКП»</t>
  </si>
  <si>
    <t>Не обирайте:
1). "Водопровідна вода без фільтрів" або "Водопровідна вода з фільтрами" якщо не обрано в попередньому питанні "Вода з-під крана (централізоване водопостачання)" або "Громадське джерело води/водорозбірна колонка" 
2). "Мешканцям надається бутильована вода" якщо не обрано в попередньому питанні "Бутильована вода"
3). "Вода з колодязя/свердловини поруч без фільтрів" або "Вода з колодязя/свердловини поруч з фільтрами" якщо не обрано в попередньому питанні "Захищена свердловина або криниця" або "Власна криниця або свердловина в МКП"</t>
  </si>
  <si>
    <t>access_drinking_water_other</t>
  </si>
  <si>
    <t>select_one quality_drinking_water_opt</t>
  </si>
  <si>
    <t>quality_drinking_water</t>
  </si>
  <si>
    <t>select_multiple meeting_water_needs_opt</t>
  </si>
  <si>
    <t>meeting_water_needs</t>
  </si>
  <si>
    <t>Choose all that apply
Note: Read out the options and select the ones for which water is enough to meet the needs</t>
  </si>
  <si>
    <t>Выберите все, что подходит
Примечание: Зачитайте, пожалуйста, варианты ответов вслух и отметьте те потребности, на удовлетворение которых воды достаточно</t>
  </si>
  <si>
    <t>Виберіть все, що підходить
Примітка: Зачитайте, будь ласка, варіанти відповідей вголос і відмітьте ті потреби, на задоволення яких води достатньо.</t>
  </si>
  <si>
    <t>not((selected(., 'none') or selected(., 'dont_know') or selected(., 'all_of_the_above')) and (count-selected(.)&gt;1))</t>
  </si>
  <si>
    <t>Don't select any other options if you've selected "All of the above", "None of the above" or "Do not know"</t>
  </si>
  <si>
    <t>Не выбирайте другие варианты, если вы выбрали "Достаточно для всего перечисленного", "Ничего из вышеуказанного" или "Не знаю"</t>
  </si>
  <si>
    <t>Не вибирайте інші варіанти, якщо ви вибрали "Достатньо для всіх перелічених потреб", "Нічого з вищевказаного" або "Не знаю"</t>
  </si>
  <si>
    <t>meeting_water_needs_everyday</t>
  </si>
  <si>
    <t>Is there enough water to meet needs on an everyday basis?</t>
  </si>
  <si>
    <t>Чи кожного дня достатньо води для задоволення зазначених вище потреб?</t>
  </si>
  <si>
    <t>select_multiple hot_water_opt</t>
  </si>
  <si>
    <t>hot_water</t>
  </si>
  <si>
    <t>not((selected(., 'fully') or selected(., 'no_hot_water')) and (count-selected(.)&gt;1))</t>
  </si>
  <si>
    <t>Don't select any other options if you've selected "Fully available " or "No hot water available"</t>
  </si>
  <si>
    <t>Не выбирайте другие варианты, если вы выбрали "Полностью доступна" или "Нет горячей воды"</t>
  </si>
  <si>
    <t>Не вибирайте інші варіанти, якщо ви вибрали "Повністю доступна" або "Немає гарячої води"</t>
  </si>
  <si>
    <t>select_one source_hot_water_opt</t>
  </si>
  <si>
    <t>source_hot_water</t>
  </si>
  <si>
    <t>select_multiple wash_needs_opt</t>
  </si>
  <si>
    <t>wash_needs</t>
  </si>
  <si>
    <t>Don't select any other options if you've selected "None" and do not select "No water connection to water suply system" if in G1 (How is water accessed on site) - Taps available in the site (centralized water supply) is selected.</t>
  </si>
  <si>
    <t>Не выбирайте другие варианты, если вы выбрали "Нет" и не выберайте "МКП не подключен к централизованной системе водоснабжения" если в G1 (как жители МКП получает воду) - выбрано Вода из-под крана (централизованное водоснабжение).</t>
  </si>
  <si>
    <t>Не вибирайте інші варіанти, якщо ви вибрали "Не має" і не обирайте "МКП не приєднаний до централізованої системи водопостачання ", якщо в G1 (як мешканці МКП отримують воду) - обрано Вода з-під крана (централізоване водопостачання).</t>
  </si>
  <si>
    <t>top_3_wash_needs</t>
  </si>
  <si>
    <t>select_multiple wash_needs_support_opt</t>
  </si>
  <si>
    <t>wash_support</t>
  </si>
  <si>
    <t>sufficient_wash_support_repairs_water_supply_infrastructure_drainage_system</t>
  </si>
  <si>
    <t>sufficient_wash_support_repairs_bathing_facilities_toilets</t>
  </si>
  <si>
    <t>sufficient_wash_support_installation_bathing_facilities_toilet</t>
  </si>
  <si>
    <t>sufficient_wash_support_installation_dri_facilities_toilets</t>
  </si>
  <si>
    <t>sufficient_wash_support_washing_drying_machines</t>
  </si>
  <si>
    <t>sufficient_wash_support_water_pump_other_water_related_equipment</t>
  </si>
  <si>
    <t>sufficient_wash_support_boilers_heating_water</t>
  </si>
  <si>
    <t>sufficient_wash_support_cleaning_washing_materials</t>
  </si>
  <si>
    <t>sufficient_wash_support_individual_hygiene_items</t>
  </si>
  <si>
    <t>sufficient_wash_support_cleaning_from_mold</t>
  </si>
  <si>
    <t>sufficient_wash_support_disinfection__rodents_insects</t>
  </si>
  <si>
    <t>sufficient_wash_support_technical_water</t>
  </si>
  <si>
    <t>sufficient_wash_support_drinking_water</t>
  </si>
  <si>
    <t>sufficient_wash_support_oth</t>
  </si>
  <si>
    <t>information_on_bathing_facilities</t>
  </si>
  <si>
    <t>bathing_facilities</t>
  </si>
  <si>
    <t>distance_to_bathing_facilities</t>
  </si>
  <si>
    <t>number_showers_yn</t>
  </si>
  <si>
    <t>number_showers</t>
  </si>
  <si>
    <t>.&gt;=1</t>
  </si>
  <si>
    <t>Число не может быть меньше одного</t>
  </si>
  <si>
    <t>Число не може бути менше за один</t>
  </si>
  <si>
    <t>select_one shower_facilities_private_opt</t>
  </si>
  <si>
    <t>shower_facilities_private</t>
  </si>
  <si>
    <t>Choose one
If some facilities used by IDPs are fully private while others used by IDPs are not fully private, please answer with regards the least private facility</t>
  </si>
  <si>
    <t>Выберите один вариант
Если в некоторых ванных/душевых комнатах,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</si>
  <si>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Виберіть один варіант
Якщо в деяких ванних/душових кімнатах,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</si>
  <si>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t>select_one shower_gender_opt</t>
  </si>
  <si>
    <t>shower_gender</t>
  </si>
  <si>
    <t>select_one shower_hot_water_opt</t>
  </si>
  <si>
    <t>shower_hot_water</t>
  </si>
  <si>
    <t>disability_showers</t>
  </si>
  <si>
    <t>Choose one 
People with limited mobility include the elderly, people with disabilities, pregnant women, people with non-standard body sizes and others</t>
  </si>
  <si>
    <t>Выберите один вариант 
К маломобильным группам относятся пожилые люди, люди с инвалидностью, беременные женщины, люди с нестандартными размерами тела и другие</t>
  </si>
  <si>
    <t>Виберіть один варіант 
До маломобільних груп відносяться люди літнього віку, особи з інвалідністю, вагітні жінки, люди з нестандартними розмірами тіла та інші</t>
  </si>
  <si>
    <t>number_disability_showers_yn</t>
  </si>
  <si>
    <t>number_disability_showers</t>
  </si>
  <si>
    <t>select_one type_sanitary_unit_opt</t>
  </si>
  <si>
    <t>type_sanitary_unit</t>
  </si>
  <si>
    <t>toilets</t>
  </si>
  <si>
    <t>distance_to_toilets</t>
  </si>
  <si>
    <t>number_toilets_yn</t>
  </si>
  <si>
    <t>number_toilets</t>
  </si>
  <si>
    <t>Enter number 
Please indicate the number of separate places in such premises</t>
  </si>
  <si>
    <t>Введите число 
Укажите, пожалуйста, количество отдельных мест в таких помещениях</t>
  </si>
  <si>
    <t>Введіть число 
Зазначте, будь ласка, кількість окремих місць у таких приміщеннях</t>
  </si>
  <si>
    <t>select_one toilet_private_opt</t>
  </si>
  <si>
    <t>toilet_private</t>
  </si>
  <si>
    <t>Choose one
If some toilets used by IDPs are fully private while others used by IDPs are not fully private, please answer with regards the least private facility</t>
  </si>
  <si>
    <t>Выберите один вариант
Если в некоторых туалетах,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</si>
  <si>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Виберіть один варіант
Якщо в деяких туалетах,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</si>
  <si>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t>select_one toilet_gender_opt</t>
  </si>
  <si>
    <t>toilet_gender</t>
  </si>
  <si>
    <t>disability_toilets</t>
  </si>
  <si>
    <t>Choose one 
People with reduced mobility include the elderly pesons, people with disabilities, pregnant women, people with non-standard body sizes and others</t>
  </si>
  <si>
    <t>number_disability_toilets_yn</t>
  </si>
  <si>
    <t>number_disability_toilets</t>
  </si>
  <si>
    <t>washing_machines</t>
  </si>
  <si>
    <t>number_washing_machines_yn</t>
  </si>
  <si>
    <t>number_washing_machines</t>
  </si>
  <si>
    <t xml:space="preserve">Enter number </t>
  </si>
  <si>
    <t xml:space="preserve">Введите число </t>
  </si>
  <si>
    <t xml:space="preserve">Введіть число </t>
  </si>
  <si>
    <t>drying_machines</t>
  </si>
  <si>
    <t>number_drying_machines_yn</t>
  </si>
  <si>
    <t>number_drying_machines</t>
  </si>
  <si>
    <t>select_one drying_clothing_opt</t>
  </si>
  <si>
    <t>drying_clothing</t>
  </si>
  <si>
    <t>waste_disposal_capacity</t>
  </si>
  <si>
    <t>garbage_bins_radius_50</t>
  </si>
  <si>
    <t>food</t>
  </si>
  <si>
    <t>select_multiple food_access_opt</t>
  </si>
  <si>
    <t>f</t>
  </si>
  <si>
    <t>access_food</t>
  </si>
  <si>
    <t>not(selected(., 'not_access_food') and (count-selected(.)&gt;1))</t>
  </si>
  <si>
    <t>Don't select any other options if you've selected "People do not have access to food"</t>
  </si>
  <si>
    <t>Не выбирайте другие варианты, если вы выбрали "Люди не имеют доступа к еде"</t>
  </si>
  <si>
    <t>Не вибирайте інші варіанти, якщо ви вибрали "Люди не мають доступу до їжі"</t>
  </si>
  <si>
    <t>select_one food_products_needs_opt</t>
  </si>
  <si>
    <t>food_products_needs</t>
  </si>
  <si>
    <t>select_multiple food_opt</t>
  </si>
  <si>
    <t>food_products_type</t>
  </si>
  <si>
    <t>top_3_food_products_needs</t>
  </si>
  <si>
    <t>Choose no more than 3 options
Needs related to Shelter, Winterization, WASH, NFI, Protection are covered in the respective section</t>
  </si>
  <si>
    <t>Выберите не более 3 вариантов
Потребности, касаючиеся условий проживания, подготовки к зимнему периоду, ВСГ, непродовольственных товаров и защиты, содержатся в соответствующем разделе</t>
  </si>
  <si>
    <t>Виберіть не більше 3 варіантів
Потреби, що стосуються умов проживання, підготовки до зимового періоду, ВСГ, непродовольчих товарів і захисту, містяться у відповідному розділі</t>
  </si>
  <si>
    <t>count-selected(.)&lt;4</t>
  </si>
  <si>
    <t>Please select up to 3 options.</t>
  </si>
  <si>
    <t xml:space="preserve">Виберіть не більше трьох варіантів. </t>
  </si>
  <si>
    <t>select_multiple food_support_opt</t>
  </si>
  <si>
    <t>types_food_provided</t>
  </si>
  <si>
    <t>sufficient_food_received_fresh_or_frozen_meat</t>
  </si>
  <si>
    <t>sufficient_food_received_canned_fish_or_meat</t>
  </si>
  <si>
    <t>sufficient_food_received_vegetables</t>
  </si>
  <si>
    <t>sufficient_food_received_fruit</t>
  </si>
  <si>
    <t>sufficient_food_received_staples</t>
  </si>
  <si>
    <t>sufficient_food_received_vegetable_oil</t>
  </si>
  <si>
    <t>sufficient_food_received_milk_dairy_products</t>
  </si>
  <si>
    <t>sufficient_food_received_bottled_water</t>
  </si>
  <si>
    <t>sufficient_food_received_flour</t>
  </si>
  <si>
    <t>sufficient_food_received_spices</t>
  </si>
  <si>
    <t>sufficient_food_received_sweets</t>
  </si>
  <si>
    <t>sufficient_food_received_babyfood_instant_formula</t>
  </si>
  <si>
    <t>sufficient_food_received_babyfood_puree</t>
  </si>
  <si>
    <t>sufficient_food_received_oth</t>
  </si>
  <si>
    <t>nfi</t>
  </si>
  <si>
    <t>select_multiple types_nfi_need_opt</t>
  </si>
  <si>
    <t>g</t>
  </si>
  <si>
    <t>types_nfi_need</t>
  </si>
  <si>
    <t>Choose all that apply
Needs related to Shelter, Winterization, WASH, Food, Protection are covered in the respective section
Cleaning and hygiene items are asked in WASH
Needs in bed (incl. functional ones) are asked in Sleeping items section</t>
  </si>
  <si>
    <t>select_multiple furniture_need_opt</t>
  </si>
  <si>
    <t>furniture_need</t>
  </si>
  <si>
    <t>select_multiple sleeping_nfi_need_opt</t>
  </si>
  <si>
    <t>sleeping_nfi_need</t>
  </si>
  <si>
    <t>select_multiple kitchen_amenities_nfi_need_opt</t>
  </si>
  <si>
    <t>kitchen_amenities_nfi_need</t>
  </si>
  <si>
    <t>select_multiple clothing_shoe_nfi_need_opt</t>
  </si>
  <si>
    <t>clothing_shoe_nfi_need</t>
  </si>
  <si>
    <t>select_one items_for_arranging_beds_opt</t>
  </si>
  <si>
    <t>items_for_arranging_beds</t>
  </si>
  <si>
    <t>types_nfis_provided</t>
  </si>
  <si>
    <t>provided_furniture</t>
  </si>
  <si>
    <t>provided_sleeping_items</t>
  </si>
  <si>
    <t>provided_kitchen_amenities</t>
  </si>
  <si>
    <t>provided_clothes_shoes</t>
  </si>
  <si>
    <t>provided_communications_equipment</t>
  </si>
  <si>
    <t>provided_oth</t>
  </si>
  <si>
    <t>select_one wifi_connection_opt</t>
  </si>
  <si>
    <t>wifi_connection</t>
  </si>
  <si>
    <t>select_one wifi_opt</t>
  </si>
  <si>
    <t>wifi_free</t>
  </si>
  <si>
    <t>select_one rate_opt</t>
  </si>
  <si>
    <t>mobile_signal</t>
  </si>
  <si>
    <t>protection</t>
  </si>
  <si>
    <t>select_multiple protection_needs_opt</t>
  </si>
  <si>
    <t>h</t>
  </si>
  <si>
    <t>protection_needs</t>
  </si>
  <si>
    <t>Choose all that apply
Needs related to Shelter, Winterization, NFI, Food are covered in the respective section</t>
  </si>
  <si>
    <t>Виберіть все, що підходить
Потреби, що стосуються умов проживання, підготовки до зимового періоду, непродовольчих товарів і продуктів харчування, містяться у відповідному розділі</t>
  </si>
  <si>
    <t>top_3_protection_needs</t>
  </si>
  <si>
    <t>Choose no more than 3 options
Needs related to Shelter, Winterization, NFI, Food are covered in the respective section</t>
  </si>
  <si>
    <t>Виберіть не більше 3 варіантів
Потреби, що стосуються умов проживання, підготовки до зимового періоду, непродовольчих товарів і продуктів харчування, містяться у відповідному розділі</t>
  </si>
  <si>
    <t>select_multiple protection_needs_support_opt</t>
  </si>
  <si>
    <t>protection_support</t>
  </si>
  <si>
    <t>sufficient_protection_support_provision_information_individual_counselling</t>
  </si>
  <si>
    <t>sufficient_protection_support_legal_assistance</t>
  </si>
  <si>
    <t>sufficient_protection_support_psychological_support_adults</t>
  </si>
  <si>
    <t>sufficient_protection_support_psychological_support_children</t>
  </si>
  <si>
    <t>sufficient_protection_support_transportation_assistance</t>
  </si>
  <si>
    <t>sufficient_protection_support_cash_assistance_idps</t>
  </si>
  <si>
    <t>sufficient_protection_support_wheelchairs</t>
  </si>
  <si>
    <t>sufficient_protection_support_oth</t>
  </si>
  <si>
    <t>adult_pss</t>
  </si>
  <si>
    <t>Choose one
PSS is both psychological support and counselling services</t>
  </si>
  <si>
    <t>Выберите один вариант
Психосоцильная поддержка включает в себя как психологическую помощь, так и различные консультационные услуги</t>
  </si>
  <si>
    <t>Виберіть один варіант
Психосоціальна підтримка включає як психологічну допомогу, так і надання різних консультаційних послуг</t>
  </si>
  <si>
    <t>known_pss</t>
  </si>
  <si>
    <t>select_one pss_opt</t>
  </si>
  <si>
    <t>adult_pss_yes</t>
  </si>
  <si>
    <t>If "Yes" is selected in question h1 "Is psychosocial assistance for adults available in the site", then "...services are not available" cannot be selected simultaneously in questions h1.2 and h1.3.</t>
  </si>
  <si>
    <t>Если в вопросе h1 "Доступна ли в МКП психосоциальная помощь для взрослых" выбран ответ "Да", то в вопросах  h1.2 и h1.3 не может быть одновременно выбрано "... услуги не предоставляются".</t>
  </si>
  <si>
    <t>Якщо вибрано «Так» у питанні h1 «Чи доступна в МКП психосоціальна допомога для дорослих?», тоді «...послуги не надаються» не можна вибрати одночасно у запитаннях h1.2 та h1.3.</t>
  </si>
  <si>
    <t>adult_pss_other</t>
  </si>
  <si>
    <t>select_one advisory_service_opt</t>
  </si>
  <si>
    <t>advisory_service</t>
  </si>
  <si>
    <t>Choose one
*Counseling services - include legal assistance, access to justice, reparation and compensation, restoration of the core documentation, etc.</t>
  </si>
  <si>
    <t>Выберите один вариант
*Консультационные услуги - включают юридическую помощь, доступ к правосудию, возмещение и компенсацию причиненного ущерба, восстановление персональных документов и т.д.</t>
  </si>
  <si>
    <t>Виберіть один варіант
*Консультаційні послуги - включають юридичну допомогу, доступ до суду, відшкодування та компенсацію спричиненої шкоди, відновлення персональних документів і т.д.</t>
  </si>
  <si>
    <t>advisory_service_other</t>
  </si>
  <si>
    <t>select_multiple services_children_well_being_opt</t>
  </si>
  <si>
    <t>services_children_well_being</t>
  </si>
  <si>
    <t xml:space="preserve">Choose all that apply
</t>
  </si>
  <si>
    <t xml:space="preserve">Выберите все, что подходит
</t>
  </si>
  <si>
    <t xml:space="preserve">Виберіть все, що підходить
</t>
  </si>
  <si>
    <t>not((selected(., 'none') or selected(., 'dont_know')) and (count-selected(.)&gt;1))</t>
  </si>
  <si>
    <t>Don't select any other options if you've selected "None of these services are available here" or "Do not know"</t>
  </si>
  <si>
    <t>Не выбирайте другие варианты, если вы выбрали "Ни одна из этих услуг в МКП не предоставляется " или "Не знаю"</t>
  </si>
  <si>
    <t>Не вибирайте інші варіанти, якщо ви вибрали "Жодна з цих послуг у МКП не надається" або "Не знаю"</t>
  </si>
  <si>
    <t>known_pss_children</t>
  </si>
  <si>
    <t>social_workers_visit</t>
  </si>
  <si>
    <t>select_one frequency_social_opt</t>
  </si>
  <si>
    <t>social_workers_visit_frequency</t>
  </si>
  <si>
    <t>sufficient_visits_social_workers</t>
  </si>
  <si>
    <t>select_one social_activity_opt</t>
  </si>
  <si>
    <t>social_activity</t>
  </si>
  <si>
    <t>select_multiple not_participate_social_activities_opt</t>
  </si>
  <si>
    <t>not_participate_social_activities</t>
  </si>
  <si>
    <t>not_participate_social_activities_other</t>
  </si>
  <si>
    <t>health</t>
  </si>
  <si>
    <t>i</t>
  </si>
  <si>
    <t>reachable_by_ambulance</t>
  </si>
  <si>
    <t>first_aid</t>
  </si>
  <si>
    <t>education</t>
  </si>
  <si>
    <t>select_one access_education_opt</t>
  </si>
  <si>
    <t>j</t>
  </si>
  <si>
    <t>access_education</t>
  </si>
  <si>
    <t>select_one mode_of_education_opt</t>
  </si>
  <si>
    <t>mode_of_education</t>
  </si>
  <si>
    <t>select_multiple barriers_access_education_opt</t>
  </si>
  <si>
    <t>barriers_access_education</t>
  </si>
  <si>
    <t>barriers_access_education_other</t>
  </si>
  <si>
    <t>select_one prevented_access_education_opt</t>
  </si>
  <si>
    <t>prevented_access_education</t>
  </si>
  <si>
    <t>gps_determination</t>
  </si>
  <si>
    <t xml:space="preserve">geopoint </t>
  </si>
  <si>
    <t>gpslocation</t>
  </si>
  <si>
    <t>location-map</t>
  </si>
  <si>
    <t>comments</t>
  </si>
  <si>
    <t>comments_notes</t>
  </si>
  <si>
    <t>comments_feedback</t>
  </si>
  <si>
    <t>Enter text
Please note any technical errors made in the questionnaire (regarding the name of the CS, the number of showers/bathrooms, toilets, etc.)</t>
  </si>
  <si>
    <t>thanks3</t>
  </si>
  <si>
    <t>list_name</t>
  </si>
  <si>
    <t>filter</t>
  </si>
  <si>
    <t>organization_opt</t>
  </si>
  <si>
    <t>ACTED</t>
  </si>
  <si>
    <t>ALPS_Resilience</t>
  </si>
  <si>
    <t>ALPS Resilience</t>
  </si>
  <si>
    <t>АЛЬПС Резилиенс</t>
  </si>
  <si>
    <t>АЛЬПС Резілієнс</t>
  </si>
  <si>
    <t>Neeka</t>
  </si>
  <si>
    <t>Neemia</t>
  </si>
  <si>
    <t>NRC</t>
  </si>
  <si>
    <t>REACH</t>
  </si>
  <si>
    <t>Right_to_Protection</t>
  </si>
  <si>
    <t>Right to Protection</t>
  </si>
  <si>
    <t>ROKADA</t>
  </si>
  <si>
    <t>TTA</t>
  </si>
  <si>
    <t>Proliska</t>
  </si>
  <si>
    <t>enum_id_opt</t>
  </si>
  <si>
    <t>enum_001</t>
  </si>
  <si>
    <t>enum_002</t>
  </si>
  <si>
    <t>enum_003</t>
  </si>
  <si>
    <t>enum_004</t>
  </si>
  <si>
    <t>enum_005</t>
  </si>
  <si>
    <t>enum_006</t>
  </si>
  <si>
    <t>enum_007</t>
  </si>
  <si>
    <t>enum_008</t>
  </si>
  <si>
    <t>enum_009</t>
  </si>
  <si>
    <t>enum_010</t>
  </si>
  <si>
    <t>enum_011</t>
  </si>
  <si>
    <t>enum_012</t>
  </si>
  <si>
    <t>enum_013</t>
  </si>
  <si>
    <t>enum_014</t>
  </si>
  <si>
    <t>enum_015</t>
  </si>
  <si>
    <t>enum_016</t>
  </si>
  <si>
    <t>enum_017</t>
  </si>
  <si>
    <t>enum_018</t>
  </si>
  <si>
    <t>enum_019</t>
  </si>
  <si>
    <t>enum_020</t>
  </si>
  <si>
    <t>other</t>
  </si>
  <si>
    <t>gender_opt</t>
  </si>
  <si>
    <t>male</t>
  </si>
  <si>
    <t>Male</t>
  </si>
  <si>
    <t>Мужской</t>
  </si>
  <si>
    <t>Чоловіча</t>
  </si>
  <si>
    <t>female</t>
  </si>
  <si>
    <t>Female</t>
  </si>
  <si>
    <t>Женский</t>
  </si>
  <si>
    <t>Жіноча</t>
  </si>
  <si>
    <t>oblast_opt</t>
  </si>
  <si>
    <t>UA05</t>
  </si>
  <si>
    <t>Vinnytska</t>
  </si>
  <si>
    <t>Винницкая</t>
  </si>
  <si>
    <t>Вінницька</t>
  </si>
  <si>
    <t>UA07</t>
  </si>
  <si>
    <t>Volynska</t>
  </si>
  <si>
    <t>Волынская</t>
  </si>
  <si>
    <t>Волинська</t>
  </si>
  <si>
    <t>UA12</t>
  </si>
  <si>
    <t>Dnipropetrovska</t>
  </si>
  <si>
    <t>Днепропетровская</t>
  </si>
  <si>
    <t>Дніпропетровська</t>
  </si>
  <si>
    <t>UA14</t>
  </si>
  <si>
    <t>Donetska</t>
  </si>
  <si>
    <t>Донецкая</t>
  </si>
  <si>
    <t>Донецька</t>
  </si>
  <si>
    <t>UA18</t>
  </si>
  <si>
    <t>Zhytomyrska</t>
  </si>
  <si>
    <t>Житомирская</t>
  </si>
  <si>
    <t>Житомирська</t>
  </si>
  <si>
    <t>UA21</t>
  </si>
  <si>
    <t>Zakarpatska</t>
  </si>
  <si>
    <t>Закарпатская</t>
  </si>
  <si>
    <t>Закарпатська</t>
  </si>
  <si>
    <t>UA23</t>
  </si>
  <si>
    <t>Zaporizka</t>
  </si>
  <si>
    <t>Запорожская</t>
  </si>
  <si>
    <t>Запорізька</t>
  </si>
  <si>
    <t>UA26</t>
  </si>
  <si>
    <t>Ivano-Frankivska</t>
  </si>
  <si>
    <t>Ивано-Франковская</t>
  </si>
  <si>
    <t>Івано-Франківська</t>
  </si>
  <si>
    <t>UA32</t>
  </si>
  <si>
    <t>Kyivska</t>
  </si>
  <si>
    <t>Киевская область</t>
  </si>
  <si>
    <t>Київська</t>
  </si>
  <si>
    <t>UA35</t>
  </si>
  <si>
    <t>Kirovohradska</t>
  </si>
  <si>
    <t>Кировоградская</t>
  </si>
  <si>
    <t>Кіровоградська</t>
  </si>
  <si>
    <t>UA44</t>
  </si>
  <si>
    <t>Luhanska</t>
  </si>
  <si>
    <t>Луганская</t>
  </si>
  <si>
    <t>Луганська</t>
  </si>
  <si>
    <t>UA46</t>
  </si>
  <si>
    <t>Lvivska</t>
  </si>
  <si>
    <t>Львовская</t>
  </si>
  <si>
    <t>Львівська</t>
  </si>
  <si>
    <t>UA48</t>
  </si>
  <si>
    <t>Mykolaivska</t>
  </si>
  <si>
    <t>Николаевская</t>
  </si>
  <si>
    <t>Миколаївська</t>
  </si>
  <si>
    <t>UA80</t>
  </si>
  <si>
    <t>Kyiv city</t>
  </si>
  <si>
    <t>Город Киев</t>
  </si>
  <si>
    <t>Місто Київ</t>
  </si>
  <si>
    <t>UA51</t>
  </si>
  <si>
    <t>Odeska</t>
  </si>
  <si>
    <t>Одесская</t>
  </si>
  <si>
    <t>Одеська</t>
  </si>
  <si>
    <t>UA53</t>
  </si>
  <si>
    <t>Poltavska</t>
  </si>
  <si>
    <t>Полтавская</t>
  </si>
  <si>
    <t>Полтавська</t>
  </si>
  <si>
    <t>UA56</t>
  </si>
  <si>
    <t>Rivnenska</t>
  </si>
  <si>
    <t>Ровенская</t>
  </si>
  <si>
    <t>Рівненська</t>
  </si>
  <si>
    <t>UA59</t>
  </si>
  <si>
    <t>Sumska</t>
  </si>
  <si>
    <t>Сумская</t>
  </si>
  <si>
    <t>Сумська</t>
  </si>
  <si>
    <t>UA61</t>
  </si>
  <si>
    <t>Ternopils'ka</t>
  </si>
  <si>
    <t>Тернопольская</t>
  </si>
  <si>
    <t>Тернопільська</t>
  </si>
  <si>
    <t>UA63</t>
  </si>
  <si>
    <t>Kharkivska</t>
  </si>
  <si>
    <t>Харьковская</t>
  </si>
  <si>
    <t>Харківська</t>
  </si>
  <si>
    <t>UA65</t>
  </si>
  <si>
    <t>Khersonska</t>
  </si>
  <si>
    <t>Херсонская</t>
  </si>
  <si>
    <t>Херсонська</t>
  </si>
  <si>
    <t>UA68</t>
  </si>
  <si>
    <t>Khmelnytska</t>
  </si>
  <si>
    <t>Хмельницкая</t>
  </si>
  <si>
    <t>Хмельницька</t>
  </si>
  <si>
    <t>UA71</t>
  </si>
  <si>
    <t>Cherkaska</t>
  </si>
  <si>
    <t>Черкасская</t>
  </si>
  <si>
    <t>Черкаська</t>
  </si>
  <si>
    <t>UA73</t>
  </si>
  <si>
    <t>Chernivetska</t>
  </si>
  <si>
    <t>Черновицкая</t>
  </si>
  <si>
    <t>Чернівецька</t>
  </si>
  <si>
    <t>UA74</t>
  </si>
  <si>
    <t>Chernihivska</t>
  </si>
  <si>
    <t>Черниговская</t>
  </si>
  <si>
    <t>Чернігівська</t>
  </si>
  <si>
    <t>street_opt</t>
  </si>
  <si>
    <t>street</t>
  </si>
  <si>
    <t>Street</t>
  </si>
  <si>
    <t>улица</t>
  </si>
  <si>
    <t>вулиця</t>
  </si>
  <si>
    <t>lane</t>
  </si>
  <si>
    <t>Lane</t>
  </si>
  <si>
    <t>переулок</t>
  </si>
  <si>
    <t>провулок</t>
  </si>
  <si>
    <t>avenue</t>
  </si>
  <si>
    <t>Avenue</t>
  </si>
  <si>
    <t>проспект</t>
  </si>
  <si>
    <t>boulevard</t>
  </si>
  <si>
    <t>Boulevard</t>
  </si>
  <si>
    <t>бульвар</t>
  </si>
  <si>
    <t>block</t>
  </si>
  <si>
    <t>Block</t>
  </si>
  <si>
    <t>квартал</t>
  </si>
  <si>
    <t>passage</t>
  </si>
  <si>
    <t>Passage</t>
  </si>
  <si>
    <t>проезд</t>
  </si>
  <si>
    <t>проїзд</t>
  </si>
  <si>
    <t>descent</t>
  </si>
  <si>
    <t>Descent</t>
  </si>
  <si>
    <t>спуск</t>
  </si>
  <si>
    <t>square</t>
  </si>
  <si>
    <t>Square</t>
  </si>
  <si>
    <t>площадь</t>
  </si>
  <si>
    <t>майдан</t>
  </si>
  <si>
    <t>embankment</t>
  </si>
  <si>
    <t>Embankment</t>
  </si>
  <si>
    <t>набережная</t>
  </si>
  <si>
    <t>набережна</t>
  </si>
  <si>
    <t>alley</t>
  </si>
  <si>
    <t>Alley</t>
  </si>
  <si>
    <t>аллея</t>
  </si>
  <si>
    <t>алея</t>
  </si>
  <si>
    <t>dead_end</t>
  </si>
  <si>
    <t>Dead end</t>
  </si>
  <si>
    <t>тупик</t>
  </si>
  <si>
    <t>мicrodistrict</t>
  </si>
  <si>
    <t>Microdistrict</t>
  </si>
  <si>
    <t>микрорайон</t>
  </si>
  <si>
    <t>мікрорайон</t>
  </si>
  <si>
    <t>site_opt</t>
  </si>
  <si>
    <t>coordination</t>
  </si>
  <si>
    <t>Coordination centers (‘daytime’ services)</t>
  </si>
  <si>
    <t>Координационные центры («дневные» услуги)</t>
  </si>
  <si>
    <t>Координаційні центри («денні» послуги)</t>
  </si>
  <si>
    <t>reception</t>
  </si>
  <si>
    <t>Reception centers (temporary settlement)</t>
  </si>
  <si>
    <t>Приемные пункты (временное поселение)</t>
  </si>
  <si>
    <t>Приймальні пункти (тимчасове поселення)</t>
  </si>
  <si>
    <t>collective</t>
  </si>
  <si>
    <t>Сollective centers (adapted for the collective longer-term settlement of the internally displaced persons)</t>
  </si>
  <si>
    <t>Коллективные центры (адаптированные для коллективного долгосрочного поселения внутренне перемещенных лиц)</t>
  </si>
  <si>
    <t>Колективні центри (пристосовані для колективного довгострокового поселення внутрішньо переміщених осіб)</t>
  </si>
  <si>
    <t>ownership_opt</t>
  </si>
  <si>
    <t>public_state</t>
  </si>
  <si>
    <t>Public (state ownership)</t>
  </si>
  <si>
    <t>Государственная</t>
  </si>
  <si>
    <t>Державна</t>
  </si>
  <si>
    <t>private</t>
  </si>
  <si>
    <t>Private</t>
  </si>
  <si>
    <t>Частная</t>
  </si>
  <si>
    <t>Приватна</t>
  </si>
  <si>
    <t>comunal</t>
  </si>
  <si>
    <t>Communal (ownership of territorial communities (property that is used for the common needs of the community and managed by the relevant local governments))</t>
  </si>
  <si>
    <t>Коммунальная (собственность территориальных громад (имущество, которое используется для общих нужд громады и находится в ведении соответствующих органов местного самоуправления))</t>
  </si>
  <si>
    <t>Комунальна (власність територіальних громад (майно, що використовується для загальних потреб громади та керується відповідними органами місцевого самоврядування))</t>
  </si>
  <si>
    <t>site_listed_opt</t>
  </si>
  <si>
    <t>yes_included</t>
  </si>
  <si>
    <t>Yes, it is included</t>
  </si>
  <si>
    <t>Да, включен</t>
  </si>
  <si>
    <t>Так, включений</t>
  </si>
  <si>
    <t>no_but_information_was_submitted</t>
  </si>
  <si>
    <t>No, but information was submitted to the oblast authorities</t>
  </si>
  <si>
    <t>Нет, но информация была подана областным властям</t>
  </si>
  <si>
    <t>Ні, але інформація була подана обласній владі</t>
  </si>
  <si>
    <t>no_information_was_not_submitted</t>
  </si>
  <si>
    <t>No, information was not submitted.</t>
  </si>
  <si>
    <t>Нет, информация не была передана</t>
  </si>
  <si>
    <t>Ні, інформація не була подана</t>
  </si>
  <si>
    <t>dont_know</t>
  </si>
  <si>
    <t>Do not know</t>
  </si>
  <si>
    <t>Не знаю</t>
  </si>
  <si>
    <t>building_opt</t>
  </si>
  <si>
    <t>school</t>
  </si>
  <si>
    <t>School</t>
  </si>
  <si>
    <t>Школа</t>
  </si>
  <si>
    <t xml:space="preserve">Школа </t>
  </si>
  <si>
    <t>kindergarten</t>
  </si>
  <si>
    <t>Kindergarten</t>
  </si>
  <si>
    <t>Детский сад</t>
  </si>
  <si>
    <t>Дитячий садок</t>
  </si>
  <si>
    <t>dormitory</t>
  </si>
  <si>
    <t>Dormitory</t>
  </si>
  <si>
    <t xml:space="preserve">Общежитие </t>
  </si>
  <si>
    <t>Гуртожиток</t>
  </si>
  <si>
    <t>other_educational_facility</t>
  </si>
  <si>
    <t>Другое образовательное учреждение (пожалуйста, уточните)</t>
  </si>
  <si>
    <t>sanatorium_health_camps_health_centers</t>
  </si>
  <si>
    <t>Sanatorium, health camps, health centers</t>
  </si>
  <si>
    <t>Санатории, пансионаты, оздоровительные центры</t>
  </si>
  <si>
    <t>Санаторії, пансіонати, оздоровчі табори</t>
  </si>
  <si>
    <t>residential_property</t>
  </si>
  <si>
    <t>Private residential property</t>
  </si>
  <si>
    <t>Жилое помещение (включая частные дома)</t>
  </si>
  <si>
    <t>Житлове приміщення (включаючи приватні будинки)</t>
  </si>
  <si>
    <t>non_residential_property_other_than_educational_facilities</t>
  </si>
  <si>
    <t>Private non-residential property (religious building, library, shop, office building, house of culture, restaurant)</t>
  </si>
  <si>
    <t>Нежилое помещение (религиозное учреждение, библиотека, магазин, офисное здание, дом культуры, ресторан и т.д.)</t>
  </si>
  <si>
    <t>Нежитлове приміщення (релігійна установа, бібліотека, магазин, офісна будівля, будинок культури, ресторан тощо)</t>
  </si>
  <si>
    <t>medical_healthcare_facility</t>
  </si>
  <si>
    <t>Medical healthcare facility</t>
  </si>
  <si>
    <t>Медицинское учреждение</t>
  </si>
  <si>
    <t>Медичний заклад</t>
  </si>
  <si>
    <t>specialized_medical_care_facility_people_health_issues_disabilities</t>
  </si>
  <si>
    <t>Specialized medical care facility for people with health issues and disabilities, older people, children</t>
  </si>
  <si>
    <t>Специализированные медицинские учреждения  для людей с инвалидностью, пожилых людей, детей</t>
  </si>
  <si>
    <t>Спеціалізовані медичні установи для людей з інвалідністю, літніх людей, дітей</t>
  </si>
  <si>
    <t>modular_town</t>
  </si>
  <si>
    <t>Modular town</t>
  </si>
  <si>
    <t>Модульный городок</t>
  </si>
  <si>
    <t>Модульне містечко</t>
  </si>
  <si>
    <t>additional_heating_source_type_opt</t>
  </si>
  <si>
    <t>electric_heaters</t>
  </si>
  <si>
    <t>Electric heaters</t>
  </si>
  <si>
    <t>Электрические обогреватели</t>
  </si>
  <si>
    <t>Електричні обігрівачі</t>
  </si>
  <si>
    <t>gas_boiler</t>
  </si>
  <si>
    <t>Gas boiler</t>
  </si>
  <si>
    <t>Газовый котел</t>
  </si>
  <si>
    <t>Газовий котел</t>
  </si>
  <si>
    <t>solid_fuel_boiler</t>
  </si>
  <si>
    <t>Solid fuel boiler</t>
  </si>
  <si>
    <t>Твердтопливный котел</t>
  </si>
  <si>
    <t>Твердопаливний котел</t>
  </si>
  <si>
    <t>generators</t>
  </si>
  <si>
    <t>Generators</t>
  </si>
  <si>
    <t xml:space="preserve">Генераторы </t>
  </si>
  <si>
    <t>Генератори</t>
  </si>
  <si>
    <t>site_active_opt</t>
  </si>
  <si>
    <t>yes</t>
  </si>
  <si>
    <t xml:space="preserve">Yes </t>
  </si>
  <si>
    <t>Да</t>
  </si>
  <si>
    <t>Так</t>
  </si>
  <si>
    <t>no_host_but_ready</t>
  </si>
  <si>
    <t>No, but site is prepared to host IDPs</t>
  </si>
  <si>
    <t>no</t>
  </si>
  <si>
    <t>No, site is not planning to host IDPs</t>
  </si>
  <si>
    <t>ynd_opt</t>
  </si>
  <si>
    <t>Yes</t>
  </si>
  <si>
    <t>No</t>
  </si>
  <si>
    <t>Нет</t>
  </si>
  <si>
    <t>Ні</t>
  </si>
  <si>
    <t>I don't know / prefer not to say</t>
  </si>
  <si>
    <t>Не знаю/предпочитаю не говорить</t>
  </si>
  <si>
    <t>Не знаю/не хочу говорити</t>
  </si>
  <si>
    <t>concerned_to_heating_type_opt</t>
  </si>
  <si>
    <t>lack_of_finance</t>
  </si>
  <si>
    <t>Lack of finance</t>
  </si>
  <si>
    <t>Нехватка финансов</t>
  </si>
  <si>
    <t>Відсутність фінансів</t>
  </si>
  <si>
    <t>lack_of_fuel</t>
  </si>
  <si>
    <t>Lack of fuel</t>
  </si>
  <si>
    <t>Нехватка топлива</t>
  </si>
  <si>
    <t>Нестача палива</t>
  </si>
  <si>
    <t>heating_system_in_poor_condition_or_missing</t>
  </si>
  <si>
    <t>Heating system in poor condition or missing</t>
  </si>
  <si>
    <t>Система отопления в плохом состоянии или отсутствует</t>
  </si>
  <si>
    <t>Система опалення в поганому стані або відсутня</t>
  </si>
  <si>
    <t>destruction_of_heating_infrastructure</t>
  </si>
  <si>
    <t>Destruction of heating infrastructure</t>
  </si>
  <si>
    <t>Разрушение отопительной инфраструктуры</t>
  </si>
  <si>
    <t>Руйнування опалювальної інфраструктури</t>
  </si>
  <si>
    <t>lack_of_insulation</t>
  </si>
  <si>
    <t>Lack of insulation</t>
  </si>
  <si>
    <t>Отсутствие изоляции</t>
  </si>
  <si>
    <t>Відсутність теплоізоляції</t>
  </si>
  <si>
    <t>lack_of_alternative_heating_source</t>
  </si>
  <si>
    <t>Lack of alternative heating source</t>
  </si>
  <si>
    <t>Отсутствие альтернативного источника тепла</t>
  </si>
  <si>
    <t>Відсутність альтернативного джерела тепла</t>
  </si>
  <si>
    <t>none</t>
  </si>
  <si>
    <t>access_education_opt</t>
  </si>
  <si>
    <t>yes_both_kindergartens_and_schools</t>
  </si>
  <si>
    <t xml:space="preserve">Yes, both kindergartens and schools </t>
  </si>
  <si>
    <t>Да, и детские сады и школы</t>
  </si>
  <si>
    <r>
      <rPr>
        <sz val="11"/>
        <color rgb="FF000000"/>
        <rFont val="Calibri"/>
        <family val="2"/>
        <charset val="204"/>
      </rPr>
      <t>Так, і дитяч</t>
    </r>
    <r>
      <rPr>
        <sz val="11"/>
        <color rgb="FFFF0000"/>
        <rFont val="Calibri"/>
        <family val="2"/>
        <charset val="204"/>
      </rPr>
      <t xml:space="preserve">і </t>
    </r>
    <r>
      <rPr>
        <sz val="11"/>
        <color rgb="FF000000"/>
        <rFont val="Calibri"/>
        <family val="2"/>
        <charset val="204"/>
      </rPr>
      <t>садки й школи</t>
    </r>
  </si>
  <si>
    <t>yes_but_only_kindergartens</t>
  </si>
  <si>
    <t>Yes, but only kindergartens</t>
  </si>
  <si>
    <t>Да, но только детский сады</t>
  </si>
  <si>
    <t xml:space="preserve">Так, але тільки дитячі садки </t>
  </si>
  <si>
    <t>yes_but_only_schools</t>
  </si>
  <si>
    <t xml:space="preserve">Yes, but only schools </t>
  </si>
  <si>
    <t>Да, но только школы</t>
  </si>
  <si>
    <t>Так, але тільки школи</t>
  </si>
  <si>
    <t>no_kindergartens_nor_schools</t>
  </si>
  <si>
    <t>No kindergartens nor schools</t>
  </si>
  <si>
    <t>Ни детских садов, ни школ нет</t>
  </si>
  <si>
    <t>Нема ні дитячих садків, ні шкіл</t>
  </si>
  <si>
    <t>not_sure</t>
  </si>
  <si>
    <t>Not sure</t>
  </si>
  <si>
    <t>Не уверен</t>
  </si>
  <si>
    <t>Не впевнений</t>
  </si>
  <si>
    <t>prevented_access_education_opt</t>
  </si>
  <si>
    <t>yes_considerably_including_full_suspension_of_original_function</t>
  </si>
  <si>
    <t>Yes, considerably (including full suspension of original function)</t>
  </si>
  <si>
    <t>Да, существенно (вплоть до полного прекращения образовательной деятельности)</t>
  </si>
  <si>
    <t>Так, суттєво (аж до повного припинення освітньої діяльності)</t>
  </si>
  <si>
    <t>to_some_extent</t>
  </si>
  <si>
    <t>To some extent</t>
  </si>
  <si>
    <t>В некой мере</t>
  </si>
  <si>
    <t>Певною мірою</t>
  </si>
  <si>
    <t>mode_of_education_opt</t>
  </si>
  <si>
    <t>Дистанционная форма обучение</t>
  </si>
  <si>
    <t>Дистанційна форма навчання</t>
  </si>
  <si>
    <t>offline_learning</t>
  </si>
  <si>
    <t>Offline learning</t>
  </si>
  <si>
    <t>Очная форма обучения</t>
  </si>
  <si>
    <t>Очна форма навчанння</t>
  </si>
  <si>
    <t>mixed_mode</t>
  </si>
  <si>
    <t xml:space="preserve">Mixed mode </t>
  </si>
  <si>
    <t>Смешанная форма обучения</t>
  </si>
  <si>
    <t>Змішана форма навчання</t>
  </si>
  <si>
    <t xml:space="preserve">Не уверен </t>
  </si>
  <si>
    <t xml:space="preserve">Не впевнений </t>
  </si>
  <si>
    <t>authority_opt</t>
  </si>
  <si>
    <t>government</t>
  </si>
  <si>
    <t>National government</t>
  </si>
  <si>
    <t>Государственные органы</t>
  </si>
  <si>
    <t>Державні органи</t>
  </si>
  <si>
    <t>local_authorities</t>
  </si>
  <si>
    <t>Local authorities</t>
  </si>
  <si>
    <t>Местная власть</t>
  </si>
  <si>
    <t>Місцева влада</t>
  </si>
  <si>
    <t>individual</t>
  </si>
  <si>
    <t>Individual/Private/Volunteers</t>
  </si>
  <si>
    <t>Частные лица/Волонтеры</t>
  </si>
  <si>
    <t>Приватні особи/Волонтери</t>
  </si>
  <si>
    <t>educational_institution</t>
  </si>
  <si>
    <t>Educational institution</t>
  </si>
  <si>
    <t>Образовательное учреждение</t>
  </si>
  <si>
    <t>Навчальний заклад</t>
  </si>
  <si>
    <t>religious_entity</t>
  </si>
  <si>
    <t>Religious entity</t>
  </si>
  <si>
    <t>Религиозные учреждения</t>
  </si>
  <si>
    <t>Релігійні установи</t>
  </si>
  <si>
    <t>humanitarian_agency</t>
  </si>
  <si>
    <t>Humanitarian agency (UN, NGO)</t>
  </si>
  <si>
    <t>non_governmental_organization_opt</t>
  </si>
  <si>
    <t>Red_Cross</t>
  </si>
  <si>
    <t>Red Cross</t>
  </si>
  <si>
    <t>Красный Крест</t>
  </si>
  <si>
    <t>Червоний Хрест</t>
  </si>
  <si>
    <t>CARITAS</t>
  </si>
  <si>
    <t>UNHCR</t>
  </si>
  <si>
    <t>УВКБ ООН (UNHCR)</t>
  </si>
  <si>
    <t>UN</t>
  </si>
  <si>
    <t>ООН (UN)</t>
  </si>
  <si>
    <t>UNICEF</t>
  </si>
  <si>
    <t>ЮНИСЕФ (UNICEF)</t>
  </si>
  <si>
    <t>ЮНІСЕФ (UNICEF)</t>
  </si>
  <si>
    <t>IOM</t>
  </si>
  <si>
    <t>МОМ (IOM)</t>
  </si>
  <si>
    <t>MED_AIR</t>
  </si>
  <si>
    <t>MED AIR</t>
  </si>
  <si>
    <t>PIN</t>
  </si>
  <si>
    <t>Человек в беде (People in need)</t>
  </si>
  <si>
    <t>Людина в біді (People in need)</t>
  </si>
  <si>
    <t>DOCTORS_WITHOUT_BORDERS</t>
  </si>
  <si>
    <t>DOCTORS WITHOUT BORDERS</t>
  </si>
  <si>
    <t>ВРАЧИ БЕЗ ГРАНИЦ (DOCTORS WITHOUT BORDERS)</t>
  </si>
  <si>
    <t>ЛІКАРИ БЕЗ КОРДОНІВ (DOCTORS WITHOUT BORDERS)</t>
  </si>
  <si>
    <t>R2P</t>
  </si>
  <si>
    <t>Право на защиту (R2P)</t>
  </si>
  <si>
    <t>Право на захист (R2P)</t>
  </si>
  <si>
    <t>NEEMIA</t>
  </si>
  <si>
    <t>NEEKA</t>
  </si>
  <si>
    <t>Tenth_of_April</t>
  </si>
  <si>
    <t>Tenth of April</t>
  </si>
  <si>
    <t>Десятое апреля</t>
  </si>
  <si>
    <t xml:space="preserve">Десяте квітня </t>
  </si>
  <si>
    <t>ydvn_opt</t>
  </si>
  <si>
    <t>yes_someone</t>
  </si>
  <si>
    <t>Yes, someone is here 24/7</t>
  </si>
  <si>
    <t>Да, кто-то находится здесь 24/7</t>
  </si>
  <si>
    <t>Так, хтось знаходиться тут 24/7</t>
  </si>
  <si>
    <t>during_day</t>
  </si>
  <si>
    <t>Yes, during the day only</t>
  </si>
  <si>
    <t>Да, находится только днем</t>
  </si>
  <si>
    <t>Так, перебуває лише вдень</t>
  </si>
  <si>
    <t>visit_periodically</t>
  </si>
  <si>
    <t>Visits periodically (not every day)</t>
  </si>
  <si>
    <t>Посещает периодически (не каждый день)</t>
  </si>
  <si>
    <t>Відвідує періодично (не кожен день)</t>
  </si>
  <si>
    <t>consulting_on_site_management_opt</t>
  </si>
  <si>
    <t>yes_through_general_meetings</t>
  </si>
  <si>
    <t>Yes, through general meetings</t>
  </si>
  <si>
    <t>Да, путем проведения общих собраний</t>
  </si>
  <si>
    <t>Так, шляхом проведення загальних зборів</t>
  </si>
  <si>
    <t>yes_through_individual_consultations</t>
  </si>
  <si>
    <t>Yes, through individual consultations</t>
  </si>
  <si>
    <t>Да, путем проведения индивидуальных консультаций</t>
  </si>
  <si>
    <t>Так, шляхом проведення індивідуальних консультацій</t>
  </si>
  <si>
    <t>yes_through_groups_on_social_media</t>
  </si>
  <si>
    <t>Yes, through groups on social media</t>
  </si>
  <si>
    <t>Да, посредством групп в социальных сетях/мессенджерах</t>
  </si>
  <si>
    <t>Так, через групи у соціальних мережах/месенджерах</t>
  </si>
  <si>
    <t>yes_through_active_groups_focal_points</t>
  </si>
  <si>
    <t>Yes (other, please specify)</t>
  </si>
  <si>
    <t>Да (другое, уточните)</t>
  </si>
  <si>
    <t>Так (інше, уточніть)</t>
  </si>
  <si>
    <t>refuse_to_answer</t>
  </si>
  <si>
    <t>Refuse to answer</t>
  </si>
  <si>
    <t>Отказываюсь отвечать</t>
  </si>
  <si>
    <t>Відмовляюсь відповідати</t>
  </si>
  <si>
    <t>support_administration_cs_opt</t>
  </si>
  <si>
    <t xml:space="preserve">Так </t>
  </si>
  <si>
    <t>form_of_participation_opt</t>
  </si>
  <si>
    <t>support_administrative_tasks</t>
  </si>
  <si>
    <t>Support in administrative tasks</t>
  </si>
  <si>
    <t>Поддержка в реализации административных задач</t>
  </si>
  <si>
    <t>Підтримка в реалізації адміністративних задач</t>
  </si>
  <si>
    <t>care_and_maintenance</t>
  </si>
  <si>
    <t>Care and maintenance (including cleaning)</t>
  </si>
  <si>
    <t>initiatives_aimed_at_upgrading_site_infrastructure</t>
  </si>
  <si>
    <t>Initiatives aimed at upgrading site infrastructure</t>
  </si>
  <si>
    <t>Другое (указать)</t>
  </si>
  <si>
    <t>Інше (вказати)</t>
  </si>
  <si>
    <t>enroll_system_opt</t>
  </si>
  <si>
    <t>yes_both_new_arrivals_and_those_who_leave</t>
  </si>
  <si>
    <t>Yes, both for new arrivals and those who leave</t>
  </si>
  <si>
    <t xml:space="preserve">Да, как вновь прибывших, так и тех, кто выехал </t>
  </si>
  <si>
    <t>Так, як новоприбулих, так і тих, хто виїхав</t>
  </si>
  <si>
    <t>yes_but_only_new_arrivals</t>
  </si>
  <si>
    <t>Yes, but only for new arrivals</t>
  </si>
  <si>
    <t>Да, только вновь прибышвих</t>
  </si>
  <si>
    <t>Так, лише новоприбулих</t>
  </si>
  <si>
    <t>yes_but_only_those_who_leave</t>
  </si>
  <si>
    <t>Yes, but only for those who leave</t>
  </si>
  <si>
    <t>Да, только тех, кто выехал</t>
  </si>
  <si>
    <t>Так, лише тих, хто виїхав</t>
  </si>
  <si>
    <t>settlement_documents_opt</t>
  </si>
  <si>
    <t>idp_certificate</t>
  </si>
  <si>
    <t>IDP certificate</t>
  </si>
  <si>
    <t>Справка ВПЛ</t>
  </si>
  <si>
    <t>Довідка ВПО</t>
  </si>
  <si>
    <t>national_passport</t>
  </si>
  <si>
    <t>National passport</t>
  </si>
  <si>
    <t>Внутренний паспорт</t>
  </si>
  <si>
    <t>Внутрішній паспорт</t>
  </si>
  <si>
    <t>taxpayer_identification_number</t>
  </si>
  <si>
    <t>Taxpayer identification number</t>
  </si>
  <si>
    <t>Регистрационный номер плательщика налогов</t>
  </si>
  <si>
    <t xml:space="preserve">Реєстраційний номер платника податків </t>
  </si>
  <si>
    <t>medical_certificate_s</t>
  </si>
  <si>
    <t>Medical certificate/s</t>
  </si>
  <si>
    <t>Медицинская справка(и)</t>
  </si>
  <si>
    <t>Медична довідка(и)</t>
  </si>
  <si>
    <t>military_card</t>
  </si>
  <si>
    <t>Military card</t>
  </si>
  <si>
    <t>Приписное удостоверение, военный билет</t>
  </si>
  <si>
    <t>Приписне посвідчення, військовий квиток</t>
  </si>
  <si>
    <t>referral_warrant_for_settlement_from_local_or_state_authorities_volunteer_or_non_governmental_organization</t>
  </si>
  <si>
    <t>Referral (warrant) for settlement from local or state authorities, volunteer or non-governmental organization</t>
  </si>
  <si>
    <t>Направление (ордер) на поселение от органов местной или государственной власти, волонтерской или неправительственной
организации</t>
  </si>
  <si>
    <t>Направлення (ордер) на поселення від органів місцевої або державної влади, волонтерської або неурядової організації</t>
  </si>
  <si>
    <t>certificate_of_good_conduct</t>
  </si>
  <si>
    <t>Сertificate of good conduct</t>
  </si>
  <si>
    <t>Справка о несудимости</t>
  </si>
  <si>
    <t xml:space="preserve">Довідка про несудимість                             </t>
  </si>
  <si>
    <t>pensioner_s_id</t>
  </si>
  <si>
    <t>Рensioner's ID</t>
  </si>
  <si>
    <t>Пенсионное удостоверение</t>
  </si>
  <si>
    <t>Пенсійне посвідчення</t>
  </si>
  <si>
    <t xml:space="preserve">Other (please, specify) </t>
  </si>
  <si>
    <t>Другое (пожалуйста, укажите)</t>
  </si>
  <si>
    <t>Інше (будь ласка, вкажіть)</t>
  </si>
  <si>
    <t>no_documents_required</t>
  </si>
  <si>
    <t>No documents required</t>
  </si>
  <si>
    <t>Документы не нужны</t>
  </si>
  <si>
    <t>Документи не потрібні</t>
  </si>
  <si>
    <t>accommodation_contract_opt</t>
  </si>
  <si>
    <t>only_with_new_arrivals</t>
  </si>
  <si>
    <t>Only with new arrivals</t>
  </si>
  <si>
    <t>enroll_opt</t>
  </si>
  <si>
    <t>computer_based</t>
  </si>
  <si>
    <t>Computer-based</t>
  </si>
  <si>
    <t>На компьютере</t>
  </si>
  <si>
    <t>На комп’ютері</t>
  </si>
  <si>
    <t>paper_based</t>
  </si>
  <si>
    <t>Paper-based</t>
  </si>
  <si>
    <t>В бумажном виде</t>
  </si>
  <si>
    <t>У паперовому вигляді</t>
  </si>
  <si>
    <t>charge_opt</t>
  </si>
  <si>
    <t>no_charge</t>
  </si>
  <si>
    <t>Don't know</t>
  </si>
  <si>
    <t>receive_compensation_opt</t>
  </si>
  <si>
    <t>from_state_budget_resolution_261</t>
  </si>
  <si>
    <t>From the state budget (Resolution 261)</t>
  </si>
  <si>
    <t>Из государственного бюджета (Постановление КМУ №261)</t>
  </si>
  <si>
    <t>З державного бюджету (Постанова КМУ №261)</t>
  </si>
  <si>
    <t>charging_idps</t>
  </si>
  <si>
    <t xml:space="preserve">Charging IDPs </t>
  </si>
  <si>
    <t>Взимание платы с ВПЛ</t>
  </si>
  <si>
    <t>Стягнення плати з ВПО</t>
  </si>
  <si>
    <t>support_humanitarian_actors</t>
  </si>
  <si>
    <t xml:space="preserve">Support from humanitarian actors  </t>
  </si>
  <si>
    <t>Поддержка гуманитарных организаций</t>
  </si>
  <si>
    <t>Підтримка гуманітарних організацій</t>
  </si>
  <si>
    <t>Other</t>
  </si>
  <si>
    <t>no_compensation</t>
  </si>
  <si>
    <t>There is no compensation</t>
  </si>
  <si>
    <t>Какой-либо компенсации не получают</t>
  </si>
  <si>
    <t>Жодної компенсації не отримують</t>
  </si>
  <si>
    <t>charges_calculated_idps_opt</t>
  </si>
  <si>
    <t>fixed_amount_per_person</t>
  </si>
  <si>
    <t>Fixed amount per person</t>
  </si>
  <si>
    <t>Фиксированная сумма на человека</t>
  </si>
  <si>
    <t>Фіксована сума з людини</t>
  </si>
  <si>
    <t>fixed_amout_per_room</t>
  </si>
  <si>
    <t>Fixed amout per room</t>
  </si>
  <si>
    <t xml:space="preserve">Фиксировання сумма за комнату   </t>
  </si>
  <si>
    <t>Фіксована сума за кімнату</t>
  </si>
  <si>
    <t>based_consumption_per_person</t>
  </si>
  <si>
    <t>Based on consumption per person</t>
  </si>
  <si>
    <t>based_consumption_per_room</t>
  </si>
  <si>
    <t>Based on consumption per room</t>
  </si>
  <si>
    <t xml:space="preserve">На основании потребления отдельной жилой комнатой </t>
  </si>
  <si>
    <t>На підставі споживання окремою житловою кімнатою</t>
  </si>
  <si>
    <t>splitting_bill_per_household</t>
  </si>
  <si>
    <t>Splitting the bill per household</t>
  </si>
  <si>
    <t>Разделение суммы счета на количество домохозяйств</t>
  </si>
  <si>
    <t xml:space="preserve">Розподіл суми рахунку на кількість домогосподарств                                                                                                                                                                                                                                                                                                   </t>
  </si>
  <si>
    <t>splitting_bill_per_person</t>
  </si>
  <si>
    <t>Splitting the bill per person</t>
  </si>
  <si>
    <t>Разделение суммы счета на количество человек</t>
  </si>
  <si>
    <t>Розподіл суми рахунку на кількість людей</t>
  </si>
  <si>
    <t>transit_site_opt</t>
  </si>
  <si>
    <t>yes_but_only_part</t>
  </si>
  <si>
    <t>Yes, but only in part (IDPs also reside longer-term)</t>
  </si>
  <si>
    <t>Да, но только частично (ВПЛ также проживают долгострочно)</t>
  </si>
  <si>
    <t>Так, але лише частково (ВПО також проживають довгостроково)</t>
  </si>
  <si>
    <t xml:space="preserve">Нет </t>
  </si>
  <si>
    <t>period_opt</t>
  </si>
  <si>
    <t>up_to_1_month</t>
  </si>
  <si>
    <t>Up to 1 month</t>
  </si>
  <si>
    <t>До 1 месяца</t>
  </si>
  <si>
    <t>До 1 місяця</t>
  </si>
  <si>
    <t>up_to_3_months</t>
  </si>
  <si>
    <t>Up to 3 months</t>
  </si>
  <si>
    <t>До 3 месяцев</t>
  </si>
  <si>
    <t>До 3 місяців</t>
  </si>
  <si>
    <t>up_to_6_months</t>
  </si>
  <si>
    <t>Up to 6 months</t>
  </si>
  <si>
    <t>До 6 месяцев</t>
  </si>
  <si>
    <t>До 6 місяців</t>
  </si>
  <si>
    <t>up_to_9_months</t>
  </si>
  <si>
    <t>Up to 9 months</t>
  </si>
  <si>
    <t>До 9 месяцев</t>
  </si>
  <si>
    <t>До 9 місяців</t>
  </si>
  <si>
    <t>up_to_1_year</t>
  </si>
  <si>
    <t>Up to 1 year</t>
  </si>
  <si>
    <t>До 1 года</t>
  </si>
  <si>
    <t>До 1 року</t>
  </si>
  <si>
    <t>up_to_1_5_year</t>
  </si>
  <si>
    <t xml:space="preserve">Up to 1,5 year    </t>
  </si>
  <si>
    <t>До 1,5 года</t>
  </si>
  <si>
    <t>До 1,5 року</t>
  </si>
  <si>
    <t>more_than_1_5_year</t>
  </si>
  <si>
    <t>More than 1,5 year</t>
  </si>
  <si>
    <t>Более 1,5 года</t>
  </si>
  <si>
    <t>Більш ніж 1,5 роки</t>
  </si>
  <si>
    <t>no_hosted_idps_yet</t>
  </si>
  <si>
    <t>Has not hosted IDPs yet</t>
  </si>
  <si>
    <t xml:space="preserve">Еще не размещали ВПЛ </t>
  </si>
  <si>
    <t>Ще не розміщали ВПО</t>
  </si>
  <si>
    <t>reasons_settling_in_cs_opt</t>
  </si>
  <si>
    <t>their_housing_damaged_destroyed</t>
  </si>
  <si>
    <t xml:space="preserve">Their housing is damaged\destroyed </t>
  </si>
  <si>
    <t xml:space="preserve">Жилье повреждено/разрушено </t>
  </si>
  <si>
    <t xml:space="preserve">Житло пошкоджене\зруйновано </t>
  </si>
  <si>
    <t>cannot_afford_renting</t>
  </si>
  <si>
    <t>Cannot afford renting.</t>
  </si>
  <si>
    <t>Нет возможности арендовать жилье</t>
  </si>
  <si>
    <t>Немає можливості орендувати житло</t>
  </si>
  <si>
    <t>resettled_from_other_collective_site</t>
  </si>
  <si>
    <t>Resettled from other collective site</t>
  </si>
  <si>
    <t>Інше (вкажіть)</t>
  </si>
  <si>
    <t>I don't know</t>
  </si>
  <si>
    <t>sleeping_space_division_opt</t>
  </si>
  <si>
    <t>up_4_people</t>
  </si>
  <si>
    <t>Up 4 people</t>
  </si>
  <si>
    <t>До 4 людей</t>
  </si>
  <si>
    <t>up_to_8_people</t>
  </si>
  <si>
    <t>Up to 8 people</t>
  </si>
  <si>
    <t>До 8 людей</t>
  </si>
  <si>
    <t>up_to_12_people</t>
  </si>
  <si>
    <t>Up to 12 people</t>
  </si>
  <si>
    <t>До 12 людей</t>
  </si>
  <si>
    <t>up_to_20_people</t>
  </si>
  <si>
    <t>Up to 20 people</t>
  </si>
  <si>
    <t>До 20 людей</t>
  </si>
  <si>
    <t>over_20_people</t>
  </si>
  <si>
    <t>Over 20 people</t>
  </si>
  <si>
    <t>Более 20 людей</t>
  </si>
  <si>
    <t>Більше 20 людей</t>
  </si>
  <si>
    <t>square_meters_per_person_opt</t>
  </si>
  <si>
    <t>up_to_6</t>
  </si>
  <si>
    <t>Up to 6</t>
  </si>
  <si>
    <t>До 6 кв.м</t>
  </si>
  <si>
    <t>6_and_more</t>
  </si>
  <si>
    <t xml:space="preserve">Six and more </t>
  </si>
  <si>
    <t>6 кв.м и более</t>
  </si>
  <si>
    <t>6 кв.м і більше</t>
  </si>
  <si>
    <t>both_modalities</t>
  </si>
  <si>
    <t xml:space="preserve">Both modalities   </t>
  </si>
  <si>
    <t xml:space="preserve">Оба варианта         </t>
  </si>
  <si>
    <t xml:space="preserve">Обидва варіанти           </t>
  </si>
  <si>
    <t>caregiver_support_opt</t>
  </si>
  <si>
    <t>yes_they_can_be_taken_care_this_collective_site</t>
  </si>
  <si>
    <t>Yes, they can be taken care of in this collective site</t>
  </si>
  <si>
    <t>yes_but_they_cannot_be_taken_care_this_collective_site</t>
  </si>
  <si>
    <t>Yes, but they cannot be taken care of in this collective site</t>
  </si>
  <si>
    <t>yn_opt</t>
  </si>
  <si>
    <t>vulnerability_opt</t>
  </si>
  <si>
    <t>pregnant_lactating</t>
  </si>
  <si>
    <t>Pregnant or lactating mothers</t>
  </si>
  <si>
    <t>Беременные или кормящие женщины</t>
  </si>
  <si>
    <t>Вагітні або годуючі жінки</t>
  </si>
  <si>
    <t>female_headed</t>
  </si>
  <si>
    <t>Female-headed households</t>
  </si>
  <si>
    <t>Домохозяйства, возглавляемые женщинами</t>
  </si>
  <si>
    <t>Домогосподарства, очолювані жінками</t>
  </si>
  <si>
    <t>older_women</t>
  </si>
  <si>
    <t>Older women (60+)</t>
  </si>
  <si>
    <t>Пожилые женщины (60+)</t>
  </si>
  <si>
    <t>Літні жінки (60+)</t>
  </si>
  <si>
    <t>older_men</t>
  </si>
  <si>
    <t>Older men (60+)</t>
  </si>
  <si>
    <t>Пожилые мужчины (60+)</t>
  </si>
  <si>
    <t>Літні чоловіки (60+)</t>
  </si>
  <si>
    <t>large_household_3_children</t>
  </si>
  <si>
    <t>Large household (&gt;3 children)</t>
  </si>
  <si>
    <t xml:space="preserve">Многодетные семьи (3 и более детей) </t>
  </si>
  <si>
    <t>Багатодітні родини (3 та більше дітей)</t>
  </si>
  <si>
    <t>with_health_issues</t>
  </si>
  <si>
    <t>Chronically ill, including persons with mental health issues</t>
  </si>
  <si>
    <t>Хронически больные, включая имеющиеся проблемы с психическим здоровьем</t>
  </si>
  <si>
    <t>Особи з хронічними захворюваннями, включаючи наявні проблеми з психічним здоров'ям</t>
  </si>
  <si>
    <t>People with disabilities (both registered and not registered)</t>
  </si>
  <si>
    <t>Люди с инвалидностью (зарегистрированные и незарегистрированные)</t>
  </si>
  <si>
    <t>Люди з інвалідністю (зареєстровані і незареєстровані)</t>
  </si>
  <si>
    <t>foreign_nationals</t>
  </si>
  <si>
    <t>Foreign nationals</t>
  </si>
  <si>
    <t>Иностранные граждане</t>
  </si>
  <si>
    <t>Іноземні громадяни</t>
  </si>
  <si>
    <t>without_nationality</t>
  </si>
  <si>
    <t>People without nationality</t>
  </si>
  <si>
    <t>Люди без гражданства</t>
  </si>
  <si>
    <t>Особи без громадянства</t>
  </si>
  <si>
    <t>lgbtiq</t>
  </si>
  <si>
    <t>LGBTIQ+</t>
  </si>
  <si>
    <t>ЛГБТИК+</t>
  </si>
  <si>
    <t>ЛГБТІК+</t>
  </si>
  <si>
    <t>minority_groups</t>
  </si>
  <si>
    <t>Minority groups (such as Roma)</t>
  </si>
  <si>
    <t>Группы меньшинств (например, ромы)</t>
  </si>
  <si>
    <t>Групи меншин (наприклад, роми)</t>
  </si>
  <si>
    <t>child_headed_households</t>
  </si>
  <si>
    <t>Child-headed households*</t>
  </si>
  <si>
    <t>Домохозяйства, возглавляемые детьми</t>
  </si>
  <si>
    <t>Домогосподарства, які очолюються дітьми</t>
  </si>
  <si>
    <t>unaccompanied_people_that_require_caregiver_support</t>
  </si>
  <si>
    <t>Unaccompanied people who require caregiver support</t>
  </si>
  <si>
    <t>Одинокие люди, нуждающиеся в уходе</t>
  </si>
  <si>
    <t>Одинокі люди, що потребують догляду</t>
  </si>
  <si>
    <t>No vulnerable groups</t>
  </si>
  <si>
    <t>Уязвимые группы отсутствуют</t>
  </si>
  <si>
    <t>Вразливі групи відсутні</t>
  </si>
  <si>
    <t>idp_left_site_at_will_opt</t>
  </si>
  <si>
    <t>Отказ от ответа</t>
  </si>
  <si>
    <t>Відмова від відповіді</t>
  </si>
  <si>
    <t>idps_opt</t>
  </si>
  <si>
    <t>return_homes</t>
  </si>
  <si>
    <t>Return to their area of origin</t>
  </si>
  <si>
    <t>Вернуться домой</t>
  </si>
  <si>
    <t>Повернутись додому</t>
  </si>
  <si>
    <t>move_family_friends</t>
  </si>
  <si>
    <t>Move in with family / friends</t>
  </si>
  <si>
    <t>Переехать к родным/друзьям</t>
  </si>
  <si>
    <t>Переїхати до родичів/друзів</t>
  </si>
  <si>
    <t>move_rented_apartments</t>
  </si>
  <si>
    <t>Move into rented or owned housing</t>
  </si>
  <si>
    <t>Переехать в арендованное либо собственное жилье</t>
  </si>
  <si>
    <t>Переїхати до орендованого або власного житла</t>
  </si>
  <si>
    <t>move_different_site</t>
  </si>
  <si>
    <t>Move to a different collective site</t>
  </si>
  <si>
    <t>move_different_oblast_closer</t>
  </si>
  <si>
    <t>Move to a different oblast</t>
  </si>
  <si>
    <t>Переехать в другую область</t>
  </si>
  <si>
    <t>Переїхати до іншої області</t>
  </si>
  <si>
    <t>move_outside_country</t>
  </si>
  <si>
    <t>Move abroad</t>
  </si>
  <si>
    <t>Переехать за границу</t>
  </si>
  <si>
    <t>Переїхати за кордон</t>
  </si>
  <si>
    <t>yndr_opt</t>
  </si>
  <si>
    <t>Не хочу отвечать</t>
  </si>
  <si>
    <t>Не хочу відповідати</t>
  </si>
  <si>
    <t>eviction_opt</t>
  </si>
  <si>
    <t>no_longer_host</t>
  </si>
  <si>
    <t>Facility can no longer host IDPs</t>
  </si>
  <si>
    <t>overcrowded</t>
  </si>
  <si>
    <t>Center was overcrowded</t>
  </si>
  <si>
    <t>behavior</t>
  </si>
  <si>
    <t>Dangerous or beligerent behavior of IDPs</t>
  </si>
  <si>
    <t xml:space="preserve">Опасное или вызывающее поведение ВПЛ </t>
  </si>
  <si>
    <t>Небезпечна або зухвала поведінка ВПО</t>
  </si>
  <si>
    <t>not_able_pay_utilities</t>
  </si>
  <si>
    <t>IDPs were not able to pay for utilities / other payments</t>
  </si>
  <si>
    <t xml:space="preserve">ВПЛ не в состоянии оплачивать коммунальные услуги / осуществлять другие платежи </t>
  </si>
  <si>
    <t>ВПО не в змозі оплачувати комунальні послуги / здійснювати інші платежі</t>
  </si>
  <si>
    <t>return</t>
  </si>
  <si>
    <t>Area of origin was deemed safe for return</t>
  </si>
  <si>
    <t>Местность, откуда прибыли ВПЛ, признана безопасной для возвращения</t>
  </si>
  <si>
    <t>Місцевість, звідки прибули ВПО, визнана безпечною для повернення</t>
  </si>
  <si>
    <t>not_abide_rules</t>
  </si>
  <si>
    <t>IDPs did not abide by rules and regulations of site</t>
  </si>
  <si>
    <t>limited_period_of_hosting</t>
  </si>
  <si>
    <t>There is a limited period of hosting</t>
  </si>
  <si>
    <t>relocation_to_another_center</t>
  </si>
  <si>
    <t>Relocation to another collective site</t>
  </si>
  <si>
    <t>used_collective_site_opt</t>
  </si>
  <si>
    <t>no_also_used_primary_function</t>
  </si>
  <si>
    <t>No, it is also used for its primary function</t>
  </si>
  <si>
    <t>common_areas_separate_opt</t>
  </si>
  <si>
    <t>yes_partially</t>
  </si>
  <si>
    <t>Yes, partially</t>
  </si>
  <si>
    <t xml:space="preserve">Да, частично </t>
  </si>
  <si>
    <t>Так, частково</t>
  </si>
  <si>
    <t xml:space="preserve">Ні </t>
  </si>
  <si>
    <t>accommodation_opt</t>
  </si>
  <si>
    <t>single_household_rooms</t>
  </si>
  <si>
    <t>Single-household rooms</t>
  </si>
  <si>
    <t>Размещение в семейных комнатах (у каждой семьи есть своя комната)</t>
  </si>
  <si>
    <t>Розміщення в окремих сімейних кімнатах (у кожної сім'ї є окрема кімната)</t>
  </si>
  <si>
    <t xml:space="preserve"> </t>
  </si>
  <si>
    <t>multiple_households_sharing_rooms</t>
  </si>
  <si>
    <t>Multiple households (incl. single-person HHs) sharing rooms</t>
  </si>
  <si>
    <t>Совместное использование комнат (несколько семей живут в одной комнате), разделенных на отдельные зоны для проживания (ширмы, перегородки)</t>
  </si>
  <si>
    <t>Спільне використання кімнат (кілька сімей живуть в одній кімнаті), поділених на окремі зони для проживання (з використанням ширм та перегородок)</t>
  </si>
  <si>
    <t>multiple_households_sharing_rooms_without_space_dividers</t>
  </si>
  <si>
    <t>Multiple households (incl. single-person HHs) sharing rooms, without space dividers (screens, partitions)</t>
  </si>
  <si>
    <t>Совместное использование комнат несколькими семьями без разделения на отдельные зоны для проживания (ширмы, перегородки)</t>
  </si>
  <si>
    <t>Спільне використання кімнат декількома сім'ями без поділу на окремі зони для проживання (ширми, перегородки)</t>
  </si>
  <si>
    <t>open_space_with_space_dividers</t>
  </si>
  <si>
    <t>Open space (e.g., gym or hall) with space dividers (screens, partitions)</t>
  </si>
  <si>
    <t>Совместное использование одного общего пространства (например, спортзала или холла), разделенного на отдельные зоны для проживания (ширмы, перегородки)</t>
  </si>
  <si>
    <t>Спільне використання одного загального простору (наприклад, спортзалу чи холу), поділеного на окремі зони для проживання (ширми, перегородки)</t>
  </si>
  <si>
    <t>open_space</t>
  </si>
  <si>
    <t>Open space (e.g., gym or hall) without space dividers</t>
  </si>
  <si>
    <t>Совместное использование одного общего пространства (например, спортзала или холла) без разделения на отдельные зоны для проживания</t>
  </si>
  <si>
    <t>Спільне використання одного загального простору (наприклад, спортзалу чи холу) без поділу на окремі зони для проживання</t>
  </si>
  <si>
    <t>doors_locks_on_sleeping_places_opt</t>
  </si>
  <si>
    <t>fire_extinguishers_opt</t>
  </si>
  <si>
    <t>Yes, in sufficient number</t>
  </si>
  <si>
    <t>Да, в достаточном количестве</t>
  </si>
  <si>
    <t>Так, в достатній кількості</t>
  </si>
  <si>
    <t>yes_but_insufficient</t>
  </si>
  <si>
    <t>Yes, but insufficient number</t>
  </si>
  <si>
    <t>Да, но их недостаточно</t>
  </si>
  <si>
    <t>Так, але їх недостатньо</t>
  </si>
  <si>
    <t>Немає</t>
  </si>
  <si>
    <t>conditions_site_opt</t>
  </si>
  <si>
    <t>very_good</t>
  </si>
  <si>
    <t xml:space="preserve">Very good </t>
  </si>
  <si>
    <t>Очень хорошее</t>
  </si>
  <si>
    <t>Дуже добра</t>
  </si>
  <si>
    <t>good</t>
  </si>
  <si>
    <t xml:space="preserve">Good </t>
  </si>
  <si>
    <t>Хорошее</t>
  </si>
  <si>
    <t>Добра</t>
  </si>
  <si>
    <t>regular</t>
  </si>
  <si>
    <t>Regular</t>
  </si>
  <si>
    <t>Нормальное</t>
  </si>
  <si>
    <t>Нормальна</t>
  </si>
  <si>
    <t>poor</t>
  </si>
  <si>
    <t xml:space="preserve">Poor </t>
  </si>
  <si>
    <t>Плохое</t>
  </si>
  <si>
    <t>Погана</t>
  </si>
  <si>
    <t>very_poor</t>
  </si>
  <si>
    <t xml:space="preserve">Very poor </t>
  </si>
  <si>
    <t>Очень плохое</t>
  </si>
  <si>
    <t>Дуже погана</t>
  </si>
  <si>
    <t>individual_zones_opt</t>
  </si>
  <si>
    <t>kitchen_availability_opt</t>
  </si>
  <si>
    <t>сommon_spaces_cooking</t>
  </si>
  <si>
    <t>Common spaces for cooking (kitchen)</t>
  </si>
  <si>
    <t>сommon_spaces_eating</t>
  </si>
  <si>
    <t>Common spaces for eating</t>
  </si>
  <si>
    <t>Общие помещения для приема пищи</t>
  </si>
  <si>
    <t>сommon_spaces_food_storage</t>
  </si>
  <si>
    <t>Common spaces for food storage</t>
  </si>
  <si>
    <t>Общие помещения для хранения продуктов питания</t>
  </si>
  <si>
    <t>None of the above</t>
  </si>
  <si>
    <t>Ничего из вышеперечисленного</t>
  </si>
  <si>
    <t>Нічого із перерахованого вище</t>
  </si>
  <si>
    <t>purpose_spaces_serves_opt</t>
  </si>
  <si>
    <t>child_spaces_indoor</t>
  </si>
  <si>
    <t xml:space="preserve">Child spaces (indoor) </t>
  </si>
  <si>
    <t>child_spaces_outdoor</t>
  </si>
  <si>
    <t>Child spaces (outdoor)</t>
  </si>
  <si>
    <t>Детские игровые площадки (на улице)</t>
  </si>
  <si>
    <t>Дитячі ігрові майданчики (на вулиці)</t>
  </si>
  <si>
    <t>spaces_distance_learning_working</t>
  </si>
  <si>
    <t>Spaces for distance learning \ working</t>
  </si>
  <si>
    <t>Помещения для дистанционного обучения / работы</t>
  </si>
  <si>
    <t>Приміщення для дистанційного навчання / роботи</t>
  </si>
  <si>
    <t>recreational_spaces_adults</t>
  </si>
  <si>
    <t>Recreational spaces for adults</t>
  </si>
  <si>
    <t>Зоны отдыха для взрослых</t>
  </si>
  <si>
    <t>Зони відпочинку для дорослих</t>
  </si>
  <si>
    <t>spaces_services_provision</t>
  </si>
  <si>
    <t>Spaces for social, administrative, and public (electronic) services provision</t>
  </si>
  <si>
    <t>Зоны, где предоставляются социальные, административные и государственные (электронные) услуги</t>
  </si>
  <si>
    <t>Зони для надання соціальних, адміністративних та державних (електронних) послуг</t>
  </si>
  <si>
    <t>ypn_opt</t>
  </si>
  <si>
    <t>partially</t>
  </si>
  <si>
    <t>Partially</t>
  </si>
  <si>
    <t>Частично</t>
  </si>
  <si>
    <t>Частково</t>
  </si>
  <si>
    <t>shelter_concerns_or_needs_opt</t>
  </si>
  <si>
    <t>no_electricity_supply</t>
  </si>
  <si>
    <t>No electricity supply</t>
  </si>
  <si>
    <t>Отсутствие электроснабжения</t>
  </si>
  <si>
    <t>Відсутність електропостачання</t>
  </si>
  <si>
    <t>no_heating_system</t>
  </si>
  <si>
    <t>No heating system</t>
  </si>
  <si>
    <t>Отсутствие системы отопления</t>
  </si>
  <si>
    <t>Відсутність системи опалення</t>
  </si>
  <si>
    <t>poor_heating_system</t>
  </si>
  <si>
    <t>Poor heating system</t>
  </si>
  <si>
    <t>Отопительная система в плохом состоянии</t>
  </si>
  <si>
    <t>Система опалення у поганому стані</t>
  </si>
  <si>
    <t>no_ventilation_system</t>
  </si>
  <si>
    <t>No ventilation system</t>
  </si>
  <si>
    <t xml:space="preserve">Отсутствие вентиляционной системы </t>
  </si>
  <si>
    <t>Відсутність системи вентиляції</t>
  </si>
  <si>
    <t>poor_ventilation_system</t>
  </si>
  <si>
    <t>Poor ventilation system</t>
  </si>
  <si>
    <t>Вентиляционная система в плохом состоянии</t>
  </si>
  <si>
    <t>Вентиляційна система у поганому стані</t>
  </si>
  <si>
    <t>poor_electricity_infrastructure</t>
  </si>
  <si>
    <t>Poor electricity infrastructure (insufficient power, old wiring, lack of necessary project documentation)</t>
  </si>
  <si>
    <t>Проблемы с электросетью (недостаточная мощность, старая электропроводка, отсутствие необходимой проектной документации)</t>
  </si>
  <si>
    <t>Проблеми з електромережею (недостатня потужність, стара електропроводка, відсутність необхідної проєктної документації)</t>
  </si>
  <si>
    <t>lack_of_backup_power_source</t>
  </si>
  <si>
    <t>Lack of backup power source (to ensure supply during electricity shortages)</t>
  </si>
  <si>
    <t>Отсутствие резервного источника питания (для обеспечения электроснабжения во время перебоев с электричеством)</t>
  </si>
  <si>
    <t>Відсутність резервного джерела живлення (для забезпечення електропостачання під час відключень електроенергії)</t>
  </si>
  <si>
    <t>lack_of_lightning</t>
  </si>
  <si>
    <t>Lack of lightning (inside the building and around the center)</t>
  </si>
  <si>
    <t>major_reconstruction_site_premises</t>
  </si>
  <si>
    <t xml:space="preserve">Major reconstruction of site premises </t>
  </si>
  <si>
    <t>floor_walls_related_light_medium_repair</t>
  </si>
  <si>
    <t xml:space="preserve">Floor/walls-related light or medium repair </t>
  </si>
  <si>
    <t xml:space="preserve">Мелкий или текущий ремонт пола/стен </t>
  </si>
  <si>
    <t xml:space="preserve">Дрібний чи поточний ремонт підлоги/стін </t>
  </si>
  <si>
    <t>floor_walls_related_heavy_repair</t>
  </si>
  <si>
    <t>Floor/walls-related heavy repair</t>
  </si>
  <si>
    <t xml:space="preserve">Капитальный ремонт пола/стен </t>
  </si>
  <si>
    <t xml:space="preserve">Капітальний ремонт підлоги/стін </t>
  </si>
  <si>
    <t>roof_related_repairs</t>
  </si>
  <si>
    <t>Roof-related repairs</t>
  </si>
  <si>
    <t>Ремонт крыши</t>
  </si>
  <si>
    <t>Ремонт покрівлі</t>
  </si>
  <si>
    <t>doors_windows_replace_repair</t>
  </si>
  <si>
    <t>Doors/windows replace/repair</t>
  </si>
  <si>
    <t>Замена/ремонт дверей/окон</t>
  </si>
  <si>
    <t>Заміна/ремонт дверей/вікон</t>
  </si>
  <si>
    <t>Отсутствие теплоизоляции</t>
  </si>
  <si>
    <t>lack_of_infrastructure_for_people_with_limited_mobility</t>
  </si>
  <si>
    <t>Lack of infrastructure for people with limited mobility (except WASH) (elevators, external ramps, horizontal bars on doors, etc.)</t>
  </si>
  <si>
    <t>lack_of_available_or_adequate_bomb_shelter</t>
  </si>
  <si>
    <t>Lack of available or adequate bomb shelter (within 500m)</t>
  </si>
  <si>
    <t xml:space="preserve">Other (specify) </t>
  </si>
  <si>
    <t xml:space="preserve">Другое (укажите) </t>
  </si>
  <si>
    <t xml:space="preserve">Інше (вкажіть) </t>
  </si>
  <si>
    <t>maintain_temperature_opt</t>
  </si>
  <si>
    <t>no_temperature_lower_winter_season</t>
  </si>
  <si>
    <t>No, temperature may be lower during winter season</t>
  </si>
  <si>
    <t>Нет, температура бывает ниже в зимний период</t>
  </si>
  <si>
    <t>Ні, температура може бути нижче в зимовий період</t>
  </si>
  <si>
    <t>no_temperature_higher_warm_season</t>
  </si>
  <si>
    <t>No, temperature may be higher during warm season</t>
  </si>
  <si>
    <t>Нет, температура бывает выше в летний период</t>
  </si>
  <si>
    <t>Ні, температура може бути вище в літній період</t>
  </si>
  <si>
    <t>receiving_shelter_support_opt</t>
  </si>
  <si>
    <t>repairs_electricity_system</t>
  </si>
  <si>
    <t>repairs_heating_system</t>
  </si>
  <si>
    <t>repairs_ventilation_system</t>
  </si>
  <si>
    <t>lightning</t>
  </si>
  <si>
    <t>infrastructure_people_limited_mobility</t>
  </si>
  <si>
    <t>Infrastructure for people with limited mobility (except WASH) (elevators, external ramps, horizontal bars on doors, etc.)</t>
  </si>
  <si>
    <t>Инфраструктура для людей с ограниченной мобильностью (кроме ВСГ) (лифты, внешние пандусы, горизонтальные перекладины на дверях и т.д.)</t>
  </si>
  <si>
    <t>Інфраструктура для людей з обмеженою мобільністю (крім ВСГ) (ліфти, зовнішні пандуси, горизонтальні перекладини на дверях і т.д.)</t>
  </si>
  <si>
    <t>backup_power_source</t>
  </si>
  <si>
    <t>Backup power source (to ensure supply during electricity shortages)</t>
  </si>
  <si>
    <t>Резервный источник питания (для обеспечения электроснабжения во время перебоев с электричеством)</t>
  </si>
  <si>
    <t>Резервне джерело живлення (для забезпечення електропостачання під час перебоїв електроенергії)</t>
  </si>
  <si>
    <t>doors_windows_light_medium_repair</t>
  </si>
  <si>
    <t>Doors/windows light or medium repair</t>
  </si>
  <si>
    <t>insulation_work</t>
  </si>
  <si>
    <t>Insulation work</t>
  </si>
  <si>
    <t>Теплоизоляционные работы</t>
  </si>
  <si>
    <t>Теплоізоляційні роботи</t>
  </si>
  <si>
    <t>infrastructure_for_people_with_limited_mobility</t>
  </si>
  <si>
    <t>Инфраструктура для людей с ограниченной подвижностью (кроме ВСГ) (лифты, внешние пандусы, горизонтальные перекладины на дверях и т.д.)</t>
  </si>
  <si>
    <t>Інфраструктура для маломобільних груп населення (крім ВКГ) (ліфти, зовнішні пандуси, горизонтальні перекладини на дверях тощо)</t>
  </si>
  <si>
    <t>arrangement_of_bomb_shelter_within_500m</t>
  </si>
  <si>
    <t>Arrangement of bomb shelter (within 500m)</t>
  </si>
  <si>
    <t>Обустройство бомбоубежища (в пределах 500 м)</t>
  </si>
  <si>
    <t>Облаштування бомбосховища (в межах 500 м)</t>
  </si>
  <si>
    <t>types_nfi_need_opt</t>
  </si>
  <si>
    <t>furniture</t>
  </si>
  <si>
    <t>Furniture (communal and individual use)</t>
  </si>
  <si>
    <t>Мебель (общего и индивидуального пользования)</t>
  </si>
  <si>
    <t>Меблі (загального та індивідуального користування)</t>
  </si>
  <si>
    <t>sleeping_items</t>
  </si>
  <si>
    <t>Sleeping items</t>
  </si>
  <si>
    <t>Спальные принадлежности</t>
  </si>
  <si>
    <t>Постільні речі</t>
  </si>
  <si>
    <t>kitchen_amenities</t>
  </si>
  <si>
    <t>Kitchen amenities</t>
  </si>
  <si>
    <t>Кухонные оборудование и принадлежності</t>
  </si>
  <si>
    <t>Кухонне обладнання та приладдя</t>
  </si>
  <si>
    <t>clothes_shoes</t>
  </si>
  <si>
    <t xml:space="preserve">Clothes and/or shoes  </t>
  </si>
  <si>
    <t xml:space="preserve">Одежда и/или обувь  </t>
  </si>
  <si>
    <t xml:space="preserve">Одяг і/чи взуття  </t>
  </si>
  <si>
    <t>communications_equipment</t>
  </si>
  <si>
    <t>Communications equipment (Wifi, computer equipment, etc.)</t>
  </si>
  <si>
    <t>Средства связи (Wifi, компьютерная техника и т.д.)</t>
  </si>
  <si>
    <t>Засоби зв'язку (Wifi, комп'ютерна техніка і т.д.)</t>
  </si>
  <si>
    <t>furniture_need_opt</t>
  </si>
  <si>
    <t>tables</t>
  </si>
  <si>
    <t>Tables</t>
  </si>
  <si>
    <t>Столы</t>
  </si>
  <si>
    <t>Столи</t>
  </si>
  <si>
    <t>chairs</t>
  </si>
  <si>
    <t>Chairs</t>
  </si>
  <si>
    <t>Стулья</t>
  </si>
  <si>
    <t>Стільці</t>
  </si>
  <si>
    <t>cupboards</t>
  </si>
  <si>
    <t>Cupboards</t>
  </si>
  <si>
    <t>Шкафы</t>
  </si>
  <si>
    <t>Шафи</t>
  </si>
  <si>
    <t>personal_lockers</t>
  </si>
  <si>
    <t>Personal lockers</t>
  </si>
  <si>
    <t>Персональные шкафчики</t>
  </si>
  <si>
    <t>Персональні шафки</t>
  </si>
  <si>
    <t>wardrobes</t>
  </si>
  <si>
    <t>Wardrobes</t>
  </si>
  <si>
    <t>Платяные шкафы</t>
  </si>
  <si>
    <t>Платяні шафи</t>
  </si>
  <si>
    <t>sleeping_nfi_need_opt</t>
  </si>
  <si>
    <t>beds</t>
  </si>
  <si>
    <t>Beds</t>
  </si>
  <si>
    <t>Кровати</t>
  </si>
  <si>
    <t>Ліжка</t>
  </si>
  <si>
    <t>folding_beds</t>
  </si>
  <si>
    <t>Folding beds</t>
  </si>
  <si>
    <t>Складные кровати</t>
  </si>
  <si>
    <t>Розкладні ліжка</t>
  </si>
  <si>
    <t>functional_beds_specific_needs</t>
  </si>
  <si>
    <t>Functional beds for specific needs</t>
  </si>
  <si>
    <t xml:space="preserve">Функциональные кровати </t>
  </si>
  <si>
    <t xml:space="preserve">Функціональні ліжка </t>
  </si>
  <si>
    <t>mattresses</t>
  </si>
  <si>
    <t>Mattresses</t>
  </si>
  <si>
    <t>Матрасы</t>
  </si>
  <si>
    <t>Матраци</t>
  </si>
  <si>
    <t>bed_linen</t>
  </si>
  <si>
    <t>Bed linen</t>
  </si>
  <si>
    <t>Постельное белье</t>
  </si>
  <si>
    <t>Постільна білизна</t>
  </si>
  <si>
    <t>pillows</t>
  </si>
  <si>
    <t>Pillows</t>
  </si>
  <si>
    <t>Подушки</t>
  </si>
  <si>
    <t>blankets</t>
  </si>
  <si>
    <t>Blankets</t>
  </si>
  <si>
    <t>Покрывала</t>
  </si>
  <si>
    <t>Ковдри</t>
  </si>
  <si>
    <t>winter_blankets</t>
  </si>
  <si>
    <t>Winter blankets</t>
  </si>
  <si>
    <t>Одеяла</t>
  </si>
  <si>
    <t>Зимові ковдри</t>
  </si>
  <si>
    <t>towels</t>
  </si>
  <si>
    <t>Towels</t>
  </si>
  <si>
    <t>Полотенца</t>
  </si>
  <si>
    <t>Рушники</t>
  </si>
  <si>
    <t>kitchen_amenities_nfi_need_opt</t>
  </si>
  <si>
    <t>stove</t>
  </si>
  <si>
    <t>Stove</t>
  </si>
  <si>
    <t>Плита</t>
  </si>
  <si>
    <t>oven</t>
  </si>
  <si>
    <t>Oven</t>
  </si>
  <si>
    <t>Духовка</t>
  </si>
  <si>
    <t>fridge</t>
  </si>
  <si>
    <t>Fridge</t>
  </si>
  <si>
    <t>Холодильник</t>
  </si>
  <si>
    <t>kettle</t>
  </si>
  <si>
    <t>Kettle</t>
  </si>
  <si>
    <t>Чайник</t>
  </si>
  <si>
    <t>utensils</t>
  </si>
  <si>
    <t>Utensils</t>
  </si>
  <si>
    <t>Посуда</t>
  </si>
  <si>
    <t>Посуд</t>
  </si>
  <si>
    <t>storage_space</t>
  </si>
  <si>
    <t>Storage space (pantry / cupboards)</t>
  </si>
  <si>
    <t>Места для хранения (кладовки / шкафы)</t>
  </si>
  <si>
    <t>Місця для зберігання (комори / шафи)</t>
  </si>
  <si>
    <t>microwave</t>
  </si>
  <si>
    <t xml:space="preserve">Microwave                                             </t>
  </si>
  <si>
    <t xml:space="preserve">Микроволновая печь                                           </t>
  </si>
  <si>
    <t xml:space="preserve">Мікрохвильова піч                                           </t>
  </si>
  <si>
    <t>pots_soups</t>
  </si>
  <si>
    <t>Pots for soups</t>
  </si>
  <si>
    <t>Кастрюли</t>
  </si>
  <si>
    <t>Каструлі</t>
  </si>
  <si>
    <t>frying_pans</t>
  </si>
  <si>
    <t>Frying pans</t>
  </si>
  <si>
    <t>Сковородки</t>
  </si>
  <si>
    <t>Сковорідки</t>
  </si>
  <si>
    <t>baking_dishes</t>
  </si>
  <si>
    <t>Baking dishes</t>
  </si>
  <si>
    <t>Посуда для выпечки</t>
  </si>
  <si>
    <t>Посуд для випічки</t>
  </si>
  <si>
    <t>meat_grinder_blender_food_processor</t>
  </si>
  <si>
    <t xml:space="preserve">Meat grinder, blender, food processor, etc. </t>
  </si>
  <si>
    <t>Мясорубка, блендер, кухонный комбайн и др.</t>
  </si>
  <si>
    <t>М'ясорубка, блендер, кухонний комбайн та ін.</t>
  </si>
  <si>
    <t>items_for_arranging_beds_opt</t>
  </si>
  <si>
    <t>clothing_shoe_nfi_need_opt</t>
  </si>
  <si>
    <t>jackets_adults</t>
  </si>
  <si>
    <t>Jackets for adults</t>
  </si>
  <si>
    <t>Куртки для взрослых</t>
  </si>
  <si>
    <t>Куртки для дорослих</t>
  </si>
  <si>
    <t>jackets_children</t>
  </si>
  <si>
    <t>Jackets for children</t>
  </si>
  <si>
    <t>Куртки для детей</t>
  </si>
  <si>
    <t>Куртки для дітей</t>
  </si>
  <si>
    <t>winter_jackets_adults</t>
  </si>
  <si>
    <t>Winter jackets for adults</t>
  </si>
  <si>
    <t>Зимние куртки для взрослых</t>
  </si>
  <si>
    <t>Зимові куртки для дорослих</t>
  </si>
  <si>
    <t>winter_jackets_children</t>
  </si>
  <si>
    <t>Winter jackets for children</t>
  </si>
  <si>
    <t>Зимние куртки для детей</t>
  </si>
  <si>
    <t>Зимові куртки для дітей</t>
  </si>
  <si>
    <t>adult_underwear_socks</t>
  </si>
  <si>
    <t>Adult underwear and socks</t>
  </si>
  <si>
    <t>Нижнее белье и носки для взрослых</t>
  </si>
  <si>
    <t>Нижня білизна та шкарпетки для дорослих</t>
  </si>
  <si>
    <t>children_underwear_socks</t>
  </si>
  <si>
    <t>Children underwear and socks</t>
  </si>
  <si>
    <t>Нижнее белье и носки для детей</t>
  </si>
  <si>
    <t>Нижня білизна та шкарпетки для дітей</t>
  </si>
  <si>
    <t>adult_clothes</t>
  </si>
  <si>
    <t>Adult clothes</t>
  </si>
  <si>
    <t>Одежда для взрослых</t>
  </si>
  <si>
    <t>Одяг для дорослих</t>
  </si>
  <si>
    <t>winter_adult_clothes</t>
  </si>
  <si>
    <t>Winter adult clothes</t>
  </si>
  <si>
    <t>Зимняя одежда для взрослых</t>
  </si>
  <si>
    <t>Зимовий одяг для дорослих</t>
  </si>
  <si>
    <t>children_clothes</t>
  </si>
  <si>
    <t>Children clothes</t>
  </si>
  <si>
    <t>Одежда для детей</t>
  </si>
  <si>
    <t>Одяг для дітей</t>
  </si>
  <si>
    <t>winter_children_clothes</t>
  </si>
  <si>
    <t>Winter children clothes</t>
  </si>
  <si>
    <t>Зимняя одежда для детей</t>
  </si>
  <si>
    <t>Зимовий одяг для дітей</t>
  </si>
  <si>
    <t>adult_shoes_boots</t>
  </si>
  <si>
    <t>Adult shoes/boots</t>
  </si>
  <si>
    <t>Обувь/сапоги для взрослых</t>
  </si>
  <si>
    <t>Взуття/чоботи для дорослих</t>
  </si>
  <si>
    <t>winter_adult_shoes_boots</t>
  </si>
  <si>
    <t>Winter adult shoes/boots</t>
  </si>
  <si>
    <t>Зимняя обувь/сапоги для взрослых</t>
  </si>
  <si>
    <t>Зимове взуття/чоботи для дорослих</t>
  </si>
  <si>
    <t>children_shoes_boots</t>
  </si>
  <si>
    <t>Children shoes/boots</t>
  </si>
  <si>
    <t>Обувь/сапоги для детей</t>
  </si>
  <si>
    <t>Взуття/чоботи для дітей</t>
  </si>
  <si>
    <t>winter_children_shoes_boots</t>
  </si>
  <si>
    <t>Winter children shoes/boots</t>
  </si>
  <si>
    <t>Зимняя обувь/сапоги для детей</t>
  </si>
  <si>
    <t>Зимове взуття/чоботи для дітей</t>
  </si>
  <si>
    <t>Other (please, specify)</t>
  </si>
  <si>
    <t>allocation_opt</t>
  </si>
  <si>
    <t>yes_full</t>
  </si>
  <si>
    <t>Yes - there is a full allocation plan</t>
  </si>
  <si>
    <t>Да - есть полный план размещения людей</t>
  </si>
  <si>
    <t>Так - є повний план розміщення людей</t>
  </si>
  <si>
    <t>to_an_extent_some_people</t>
  </si>
  <si>
    <t>To an extent - some people receive a special accomodation</t>
  </si>
  <si>
    <t>Частично - некоторые люди получают специальное место для проживания</t>
  </si>
  <si>
    <t>Частково - деякі люди отримують спеціальне місце для проживання</t>
  </si>
  <si>
    <t>no_considerations</t>
  </si>
  <si>
    <t>No - there is no allocation considerations</t>
  </si>
  <si>
    <t>Нет, рекомендации касательно размещения людей отсутствуют</t>
  </si>
  <si>
    <t>Ні, рекомендації щодо розміщення людей відсутні</t>
  </si>
  <si>
    <t>lockers_opt</t>
  </si>
  <si>
    <t xml:space="preserve">Да </t>
  </si>
  <si>
    <t>yes_but_insufficient_capacity</t>
  </si>
  <si>
    <t>Yes, but insufficient capacity</t>
  </si>
  <si>
    <t>Да, но недостаточной вместимости</t>
  </si>
  <si>
    <t>Так, але недостатньої місткості</t>
  </si>
  <si>
    <t>bomb_shelter_opt</t>
  </si>
  <si>
    <t>yes_in_the_facility_itself</t>
  </si>
  <si>
    <t>Yes, in the facility itself</t>
  </si>
  <si>
    <t>yes_nearby</t>
  </si>
  <si>
    <t>Yes, nearby (less than 500m away)</t>
  </si>
  <si>
    <t>Да, поблизости (менее 500 м)</t>
  </si>
  <si>
    <t>Так, поблизу (до 500 м)</t>
  </si>
  <si>
    <t>time_opt</t>
  </si>
  <si>
    <t>less_15</t>
  </si>
  <si>
    <t>Less than 15 min</t>
  </si>
  <si>
    <t>Менее 15 минут</t>
  </si>
  <si>
    <t>Менше 15 хвилин</t>
  </si>
  <si>
    <t>less_hour</t>
  </si>
  <si>
    <t>Less than hour</t>
  </si>
  <si>
    <t>Менее 1 часа</t>
  </si>
  <si>
    <t>Менше 1 години</t>
  </si>
  <si>
    <t>more_hour</t>
  </si>
  <si>
    <t>More than 1 hour</t>
  </si>
  <si>
    <t>Более 1 часа</t>
  </si>
  <si>
    <t>Більше 1 години</t>
  </si>
  <si>
    <t>food_access_opt</t>
  </si>
  <si>
    <t>provided_government</t>
  </si>
  <si>
    <t>Provided on site by the government</t>
  </si>
  <si>
    <t>host_community</t>
  </si>
  <si>
    <t>Provided on site by the host community</t>
  </si>
  <si>
    <t>provided_ngo</t>
  </si>
  <si>
    <t>Provided on site by an NGO and volunteers</t>
  </si>
  <si>
    <t>social_restaurants</t>
  </si>
  <si>
    <t>People access "social" restaurants (people are provided free food from restaurants in town)</t>
  </si>
  <si>
    <t>Люди питаются в "социальных" ресторанах (люди получают бесплатную еду из ресторанов в городе)</t>
  </si>
  <si>
    <t>Люди харчуються в "соціальних" ресторанах (люди отримують безкоштовну їжу з ресторанів у місті)</t>
  </si>
  <si>
    <t>own_food</t>
  </si>
  <si>
    <t>People purchase or cook their own food</t>
  </si>
  <si>
    <t>Люди покупают или готовят еду самостоятельно</t>
  </si>
  <si>
    <t>Люди купують або готують їжу самостійно</t>
  </si>
  <si>
    <t>collective_site_provides_cooked_meals</t>
  </si>
  <si>
    <t>Collective site provides cooked meals</t>
  </si>
  <si>
    <t>collective_site_provides_food_products</t>
  </si>
  <si>
    <t>Collective site provides food products</t>
  </si>
  <si>
    <t>ynn_opt</t>
  </si>
  <si>
    <t>disruptions_with_heating_opt</t>
  </si>
  <si>
    <t>heated_all_the_time</t>
  </si>
  <si>
    <t>Inhabited site premises have been heated all the time</t>
  </si>
  <si>
    <t>not_heated_for_fewer_than_24_hours</t>
  </si>
  <si>
    <t xml:space="preserve">Inhabited site premises were not heated for fewer than 24 hours </t>
  </si>
  <si>
    <t>not_heated_for_24-72_hours</t>
  </si>
  <si>
    <t>Inhabited site premises were not heated for 24-72 hours</t>
  </si>
  <si>
    <t>not_heated_more_than_3_full_days</t>
  </si>
  <si>
    <t xml:space="preserve">Inhabited site premises were not heated more than 3 full days </t>
  </si>
  <si>
    <t>no_heating_and_still_is_not</t>
  </si>
  <si>
    <t>There has been no heating and still is not</t>
  </si>
  <si>
    <t>Отопления не было и до сих пор нет</t>
  </si>
  <si>
    <t>Опалення не було і досі нема</t>
  </si>
  <si>
    <t>Don't remember / prefer not to answer</t>
  </si>
  <si>
    <t>Не помню/не хочу отвечать</t>
  </si>
  <si>
    <t>Не пам'ятаю/не хочу відповідати</t>
  </si>
  <si>
    <t>complaints_about_heat_level_opt</t>
  </si>
  <si>
    <t>Yes, I think it is carried out at a comfortable level</t>
  </si>
  <si>
    <t>Да, я считаю, что помещения отапливаются в достаточной степени</t>
  </si>
  <si>
    <t>Так, я вважаю, що приміщення опалюються достатньою мірою</t>
  </si>
  <si>
    <t>yes_but_received_complaints</t>
  </si>
  <si>
    <t xml:space="preserve">Yes, I think it is carried out at a comfortable level but I still received complaints by the residents regarding it </t>
  </si>
  <si>
    <t>Да, я считаю, что помещения отапливаются в достаточной степени, но жалобы жителей на недостаток отопления все же поступали</t>
  </si>
  <si>
    <t xml:space="preserve">Так, я вважаю, що приміщення опалюються достатньою мірою, але скарги мешканців на брак опалення все ж таки надходили </t>
  </si>
  <si>
    <t xml:space="preserve">No, I don't think it is carried out a comfortable level </t>
  </si>
  <si>
    <t>Нет, я не думаю, что помещения отапливаются в достаточной степени</t>
  </si>
  <si>
    <t>Ні, я не думаю, що приміщення опалюються достатньою мірою</t>
  </si>
  <si>
    <t>Not sure/Don't want to answer</t>
  </si>
  <si>
    <t>Не уверен/Не хочу отвечать</t>
  </si>
  <si>
    <t>Не впевнений/Не хочу відповідати</t>
  </si>
  <si>
    <t>back_up_source_of_power_extent_opt</t>
  </si>
  <si>
    <t>fully</t>
  </si>
  <si>
    <t>Fully</t>
  </si>
  <si>
    <t>Полностью</t>
  </si>
  <si>
    <t>Повністю</t>
  </si>
  <si>
    <t>not_at_all</t>
  </si>
  <si>
    <t>Not at all</t>
  </si>
  <si>
    <t>Вообще не может</t>
  </si>
  <si>
    <t>Не може взагалі</t>
  </si>
  <si>
    <t>wifi_connection_opt</t>
  </si>
  <si>
    <t>yes_full_access</t>
  </si>
  <si>
    <t>Yes, full access</t>
  </si>
  <si>
    <t>Да, полный доступ</t>
  </si>
  <si>
    <t>Так, повний доступ</t>
  </si>
  <si>
    <t>yes_occasional_access</t>
  </si>
  <si>
    <t>Yes, occasional access</t>
  </si>
  <si>
    <t>Да, периодический доступ</t>
  </si>
  <si>
    <t xml:space="preserve">Так, періодичний доступ </t>
  </si>
  <si>
    <t>no_access_at_all</t>
  </si>
  <si>
    <t>No access at all</t>
  </si>
  <si>
    <t xml:space="preserve">Не доступен </t>
  </si>
  <si>
    <t xml:space="preserve">Не доступний </t>
  </si>
  <si>
    <t>food_products_needs_opt</t>
  </si>
  <si>
    <t>Yes, extreme need</t>
  </si>
  <si>
    <t>Да, нужны</t>
  </si>
  <si>
    <t xml:space="preserve">Так, потрібні </t>
  </si>
  <si>
    <t>Yes, partial need</t>
  </si>
  <si>
    <t>Да, частично нужны</t>
  </si>
  <si>
    <t>Так, частково потрібні</t>
  </si>
  <si>
    <t>food_opt</t>
  </si>
  <si>
    <t>fresh_or_frozen_meat</t>
  </si>
  <si>
    <t xml:space="preserve">Fresh or frozen meat (chicken, beef, pork) </t>
  </si>
  <si>
    <t xml:space="preserve">Свежее или замороженное мясо (курица, говядина, свинина) </t>
  </si>
  <si>
    <t>Свіже або заморожене м'ясо (курка, яловичина, свинина)</t>
  </si>
  <si>
    <t>canned_fish_or_meat</t>
  </si>
  <si>
    <t xml:space="preserve">Canned fish or meat </t>
  </si>
  <si>
    <t xml:space="preserve">Рыбные или мясные консервы </t>
  </si>
  <si>
    <t>Рибні чи м'ясні консерви</t>
  </si>
  <si>
    <t>vegetables</t>
  </si>
  <si>
    <t>Vegetables</t>
  </si>
  <si>
    <t>Овощи</t>
  </si>
  <si>
    <t>Овочі</t>
  </si>
  <si>
    <t>fruit</t>
  </si>
  <si>
    <t>Fruit</t>
  </si>
  <si>
    <t>Фрукты</t>
  </si>
  <si>
    <t>Фрукти</t>
  </si>
  <si>
    <t>staples</t>
  </si>
  <si>
    <t xml:space="preserve">Staples (rice, wheat, pasta, buckwheat etc.) </t>
  </si>
  <si>
    <t xml:space="preserve">Базовые продукты питания (рис, пшеница, макароны, гречка и т.д.) </t>
  </si>
  <si>
    <t>Базові продукти харчування (рис, пшениця, макарони, гречка тощо)</t>
  </si>
  <si>
    <t>vegetable_oil</t>
  </si>
  <si>
    <t xml:space="preserve">Vegetable oil </t>
  </si>
  <si>
    <t xml:space="preserve">Растительное масло </t>
  </si>
  <si>
    <t>Рослинна олія</t>
  </si>
  <si>
    <t>powdered_milk</t>
  </si>
  <si>
    <t xml:space="preserve">Powdered milk </t>
  </si>
  <si>
    <t xml:space="preserve">Сухое молоко </t>
  </si>
  <si>
    <t>Сухе молоко</t>
  </si>
  <si>
    <t>bottled_water</t>
  </si>
  <si>
    <t xml:space="preserve">Bottled water </t>
  </si>
  <si>
    <t xml:space="preserve">Бутилированная вода </t>
  </si>
  <si>
    <t>Бутильована вода</t>
  </si>
  <si>
    <t>flour</t>
  </si>
  <si>
    <t xml:space="preserve">Wheat and/or corn flour </t>
  </si>
  <si>
    <t>Пшеничная и/или кукурузная мука</t>
  </si>
  <si>
    <t>Пшеничне та/або кукурудзяне борошно</t>
  </si>
  <si>
    <t>spices</t>
  </si>
  <si>
    <t>Spices (salt, pepper, coffee, tea)</t>
  </si>
  <si>
    <t>Специи (соль, перец, кофе, чай)</t>
  </si>
  <si>
    <t>Спеції (сіль, перець, кава, чай)</t>
  </si>
  <si>
    <t>sweets</t>
  </si>
  <si>
    <t>Sweets (sugar, candy, cookies)</t>
  </si>
  <si>
    <t>Сладости (сахар, конфеты, печенье)</t>
  </si>
  <si>
    <t>Солодощі (цукор, цукерки, печиво)</t>
  </si>
  <si>
    <t>babyfood_instant_formula</t>
  </si>
  <si>
    <t>Babyfood - instant formula</t>
  </si>
  <si>
    <t>Молочная смесь для детей</t>
  </si>
  <si>
    <t>Молочна суміш для дітей</t>
  </si>
  <si>
    <t>babyfood_puree</t>
  </si>
  <si>
    <t>Babyfood - puree</t>
  </si>
  <si>
    <t xml:space="preserve">Детские пюре </t>
  </si>
  <si>
    <t>Дитячі пюре</t>
  </si>
  <si>
    <t>food_support_opt</t>
  </si>
  <si>
    <t>milk_dairy_products</t>
  </si>
  <si>
    <t>Milk, dairy products</t>
  </si>
  <si>
    <t>Молоко, молочные продукты</t>
  </si>
  <si>
    <t>Молоко, молочні продукти</t>
  </si>
  <si>
    <t xml:space="preserve">None </t>
  </si>
  <si>
    <t>Ничего из перечисленного</t>
  </si>
  <si>
    <t>Нічого із перерахованого</t>
  </si>
  <si>
    <t>winterization_needs_opt</t>
  </si>
  <si>
    <t>lack_finance_cover_utility_bills</t>
  </si>
  <si>
    <t>Lack of finance to cover utility bills</t>
  </si>
  <si>
    <t>Отсутствие финансирования для оплаты коммунальных платежей</t>
  </si>
  <si>
    <t>Відсутність фінансування для оплати комунальных платежів</t>
  </si>
  <si>
    <t>Отсутствие топлива для отопительных приборов</t>
  </si>
  <si>
    <t>Відсутність палива для опалювальних приладів</t>
  </si>
  <si>
    <t>heating_system_is_not_working_at_all_or_destroyed</t>
  </si>
  <si>
    <t>Heating system is not working at all or destroyed</t>
  </si>
  <si>
    <t>Система отопления не функционирует или разрушена</t>
  </si>
  <si>
    <t>Система опалення не функціонує або зруйнована</t>
  </si>
  <si>
    <t>lack_alternative_heating_source</t>
  </si>
  <si>
    <t>lack_insulation</t>
  </si>
  <si>
    <t>winterization_support_opt</t>
  </si>
  <si>
    <t>finance_cover_utility_bills</t>
  </si>
  <si>
    <t>Finance to cover utility bills</t>
  </si>
  <si>
    <t>Средства на оплату коммунальных услуг</t>
  </si>
  <si>
    <t>Кошти на оплату комунальных послуг</t>
  </si>
  <si>
    <t>fuel_generator</t>
  </si>
  <si>
    <t xml:space="preserve">Топливо для отопительных приборов </t>
  </si>
  <si>
    <t>Паливо для опалювальних приладів</t>
  </si>
  <si>
    <t>alternative_heating_source</t>
  </si>
  <si>
    <t>insulation_repairs</t>
  </si>
  <si>
    <t>Insulation repairs</t>
  </si>
  <si>
    <t>Ремонт теплоизоляции</t>
  </si>
  <si>
    <t>Ремонт теплоізоляції</t>
  </si>
  <si>
    <t>shower_facilities_private_opt</t>
  </si>
  <si>
    <t>Yes, completely (bathing facilities are fully enclosed, individually private, and can be locked)</t>
  </si>
  <si>
    <t>Да, полностью (ванные/душевые комнаты полностью закрыты, индивидуальны и могут запираться)</t>
  </si>
  <si>
    <t>Так, повністю (душові/ванні кімнати повністю закриті, індивідуальні та замикаються)</t>
  </si>
  <si>
    <t>no_partially</t>
  </si>
  <si>
    <t>No, partially (e.g., separating panels between several showers in a room with several showers, or changing rooms are collective rooms that cannot be locked)</t>
  </si>
  <si>
    <t>Нет, частично (например, несколько душевых в одной комнате разделены панелями, или раздевалки являются общими и не закрываются)</t>
  </si>
  <si>
    <t>Ні, частково (наприклад, кілька душових в одній кімнаті розділені панелями або роздягальні є спільними і не замикаються)</t>
  </si>
  <si>
    <t>No (e.g., multiple showers in a collective room without separation between them)</t>
  </si>
  <si>
    <t>Нет (например, несколько душевых кабин в общей комнате без каких-либо перегородок между ними)</t>
  </si>
  <si>
    <t>Ні (наприклад, кілька душових кабін у спільній кімнаті без будь-яких перегородок між ними)</t>
  </si>
  <si>
    <t>shower_gender_opt</t>
  </si>
  <si>
    <t>Partially (not all)</t>
  </si>
  <si>
    <t>Частично (не все)</t>
  </si>
  <si>
    <t>Частково (не всі)</t>
  </si>
  <si>
    <t>shower_hot_water_opt</t>
  </si>
  <si>
    <t>Yes, partially (not available everywhere)</t>
  </si>
  <si>
    <t>Да, частично (не во всех душевых/ ванных комнатах)</t>
  </si>
  <si>
    <t>Так, частково (не у всіх душових / ванних кімнатах)</t>
  </si>
  <si>
    <t>type_sanitary_unit_opt</t>
  </si>
  <si>
    <t>toilet_connected_to_a_sewarage_network</t>
  </si>
  <si>
    <t>Toilet connected to a sewarage network</t>
  </si>
  <si>
    <t>Туалет, соединенный с канализацией</t>
  </si>
  <si>
    <t>Туалет, з'єднаний із каналізацією</t>
  </si>
  <si>
    <t>toilet_connected_to_a_septic_tank_or_pit</t>
  </si>
  <si>
    <t>Toilet connected to a septic tank or pit</t>
  </si>
  <si>
    <t>Туалет, соединенный с септическим резервуаром или выгребной ямой</t>
  </si>
  <si>
    <t>Туалет, з'єднаний із септичним резервуаром або вигрібною ямою</t>
  </si>
  <si>
    <t>toilet_connected_to_drainage_channel</t>
  </si>
  <si>
    <t>Toilet connected to drainage channel</t>
  </si>
  <si>
    <t>Туалет, соединенный с дренажным каналом</t>
  </si>
  <si>
    <t>Туалет, з'єднаний із дренажним каналом</t>
  </si>
  <si>
    <t>pit_latrine</t>
  </si>
  <si>
    <t xml:space="preserve">Pit latrine </t>
  </si>
  <si>
    <t>Выгребная яма</t>
  </si>
  <si>
    <t>Вигрібна яма</t>
  </si>
  <si>
    <t xml:space="preserve">Don't know   </t>
  </si>
  <si>
    <t>toilet_private_opt</t>
  </si>
  <si>
    <t>Yes, completely (toilets are fully enclosed, individually private, and can be locked)</t>
  </si>
  <si>
    <t>Да, полностью (туалеты полностью закрыты, индивидуальны и могут запираться)</t>
  </si>
  <si>
    <t>Так, повністю (туалети повністю закриті, є індивідуальними та можуть замикатися)</t>
  </si>
  <si>
    <t>No, partially (e.g., separating panels between several, open, toilets)</t>
  </si>
  <si>
    <t>Нет, частично (например, несколько открытых туалетов, разделенных панелями)</t>
  </si>
  <si>
    <t>Ні, частково (наприклад, кілька відкритих туалетів, розділених панелями)</t>
  </si>
  <si>
    <t>No (e.g., multiple toilets in a collective room without separation between them)</t>
  </si>
  <si>
    <t>Нет (например, несколько туалетов в общей комнате без каких-либо перегородок между ними)</t>
  </si>
  <si>
    <t>Ні (наприклад, кілька туалетів у загальній кімнаті без будь-яких перегородок між ними)</t>
  </si>
  <si>
    <t>main_type_heating_opt</t>
  </si>
  <si>
    <t xml:space="preserve">Отопление отсутствует                     </t>
  </si>
  <si>
    <t xml:space="preserve">Опалення відсутнє                                 </t>
  </si>
  <si>
    <t>central_heating</t>
  </si>
  <si>
    <t>Central heating</t>
  </si>
  <si>
    <t>Центральное отопление</t>
  </si>
  <si>
    <t xml:space="preserve">Центральне опалення                                                    </t>
  </si>
  <si>
    <t>individual_boiler_room</t>
  </si>
  <si>
    <t>Individual boiler room</t>
  </si>
  <si>
    <t>Индивидуальная котельная / Индивидуальное отопление</t>
  </si>
  <si>
    <t xml:space="preserve">Індивідуальна котельня / Індивідуальне опалення </t>
  </si>
  <si>
    <t>gas</t>
  </si>
  <si>
    <t>Gas</t>
  </si>
  <si>
    <t>Газ</t>
  </si>
  <si>
    <t>wood</t>
  </si>
  <si>
    <t>Wood</t>
  </si>
  <si>
    <t>Дрова</t>
  </si>
  <si>
    <t>coal</t>
  </si>
  <si>
    <t>Coal</t>
  </si>
  <si>
    <t xml:space="preserve">Уголь </t>
  </si>
  <si>
    <t>Вугілля</t>
  </si>
  <si>
    <t>electricity</t>
  </si>
  <si>
    <t>Electricity</t>
  </si>
  <si>
    <t>Электричество</t>
  </si>
  <si>
    <t>Електричне опалення</t>
  </si>
  <si>
    <t>Другое</t>
  </si>
  <si>
    <t>Інше</t>
  </si>
  <si>
    <t>access_water_opt</t>
  </si>
  <si>
    <t>taps_available_in_the_site_centralized_water_supply</t>
  </si>
  <si>
    <t>Taps available in the site (centralized water supply)</t>
  </si>
  <si>
    <t>Вода из-под крана (централизованное водоснабжение)</t>
  </si>
  <si>
    <t>Вода з-під крана (централізоване водопостачання)</t>
  </si>
  <si>
    <t>public_tap_standpipe</t>
  </si>
  <si>
    <t xml:space="preserve">Public tap/standpipe </t>
  </si>
  <si>
    <t>Общественный источник воды/водоразборная колонка</t>
  </si>
  <si>
    <t>Громадське джерело води/водорозбірна колонка</t>
  </si>
  <si>
    <t>protected_borehole_or_well</t>
  </si>
  <si>
    <t>Protected borehole or well</t>
  </si>
  <si>
    <t>Защищенная скважина или колодец</t>
  </si>
  <si>
    <t>Захищена свердловина або криниця</t>
  </si>
  <si>
    <t>well_or_borehole_private_for_collective_site_residents</t>
  </si>
  <si>
    <t>Well or borehole (private for collective-site residents)</t>
  </si>
  <si>
    <t>trucked_in_water_truck_with_a_tank</t>
  </si>
  <si>
    <t>Trucked in water (truck with a tank)</t>
  </si>
  <si>
    <t>Привозная вода (в цистернах)</t>
  </si>
  <si>
    <t>Привізна вода (у цистернах)</t>
  </si>
  <si>
    <t>water_kiosk</t>
  </si>
  <si>
    <t>Water kiosk</t>
  </si>
  <si>
    <t>Киоск, в котором можно набрать воды</t>
  </si>
  <si>
    <t>Кіоск, у якому можна набрати води</t>
  </si>
  <si>
    <t>Bottled water</t>
  </si>
  <si>
    <t>Бутилированная вода</t>
  </si>
  <si>
    <t xml:space="preserve">Other (please specify)  </t>
  </si>
  <si>
    <t>Don’t know</t>
  </si>
  <si>
    <t>quality_drinking_water_opt</t>
  </si>
  <si>
    <t>Very good</t>
  </si>
  <si>
    <t>Good</t>
  </si>
  <si>
    <t>Poor</t>
  </si>
  <si>
    <t>Very poor</t>
  </si>
  <si>
    <t>meeting_water_needs_opt</t>
  </si>
  <si>
    <t>drinking</t>
  </si>
  <si>
    <t>Drinking</t>
  </si>
  <si>
    <t>Питьевая вода</t>
  </si>
  <si>
    <t>Питна вода</t>
  </si>
  <si>
    <t>cooking</t>
  </si>
  <si>
    <t>Cooking</t>
  </si>
  <si>
    <t>Вода для приготовления пищи</t>
  </si>
  <si>
    <t>Вода для приготування їжі</t>
  </si>
  <si>
    <t>personal_hygiene</t>
  </si>
  <si>
    <t>Personal hygiene</t>
  </si>
  <si>
    <t>Вода для личной гигиены</t>
  </si>
  <si>
    <t>Вода для особистої гігієни</t>
  </si>
  <si>
    <t>laundry</t>
  </si>
  <si>
    <t>Laundry</t>
  </si>
  <si>
    <t>Вода для стирки</t>
  </si>
  <si>
    <t>Вода для прання</t>
  </si>
  <si>
    <t>toilet_flushing</t>
  </si>
  <si>
    <t>Toilet flushing</t>
  </si>
  <si>
    <t>Вода для слива в туалете</t>
  </si>
  <si>
    <t>Вода для зливу в туалеті</t>
  </si>
  <si>
    <t>other_domestic_purposes_cleaning_floor</t>
  </si>
  <si>
    <t xml:space="preserve">Other domestic purposes (cleaning floor, etc.)  </t>
  </si>
  <si>
    <t>Вода для других бытовых нужд (мытье полов и т.д.)</t>
  </si>
  <si>
    <t>Вода для інших побутових потреб (миття підлоги тощо)</t>
  </si>
  <si>
    <t>all_of_the_above</t>
  </si>
  <si>
    <t>All of the above</t>
  </si>
  <si>
    <t>Достаточно для всего перечисленного</t>
  </si>
  <si>
    <t>Достатньо для всіх перелічених потреб</t>
  </si>
  <si>
    <t>Ничего из вышеуказанного</t>
  </si>
  <si>
    <t>Нічого з вищевказаного</t>
  </si>
  <si>
    <t xml:space="preserve">Не знаю </t>
  </si>
  <si>
    <t>hot_water_opt</t>
  </si>
  <si>
    <t xml:space="preserve">Fully available </t>
  </si>
  <si>
    <t>Полностью доступна</t>
  </si>
  <si>
    <t>Повністю доступна</t>
  </si>
  <si>
    <t>partially_specific_hours</t>
  </si>
  <si>
    <t xml:space="preserve">Partially available (specific hours) </t>
  </si>
  <si>
    <t>Частично доступна (в определенные часы)</t>
  </si>
  <si>
    <t>Частково доступна (в певні години)</t>
  </si>
  <si>
    <t>partially_depends_on_the_season</t>
  </si>
  <si>
    <t xml:space="preserve">Partially available (depends on the season) </t>
  </si>
  <si>
    <t>Частично доступна (в зависимости от времени года)</t>
  </si>
  <si>
    <t>Частково доступна (залежно від пори року)</t>
  </si>
  <si>
    <t>partially_limited_boiler_size_or_insufficient_number_boilers</t>
  </si>
  <si>
    <t>Partially available (limited boiler size or insufficient number of boilers)</t>
  </si>
  <si>
    <t>Частично доступна (из-за небольшого размера бойлера или недостаточного количества бойлеров)</t>
  </si>
  <si>
    <t>Частково доступна (через невеликий розмір бойлера або недостатню кількість бойлерів)</t>
  </si>
  <si>
    <t xml:space="preserve">Other (specify)                                           </t>
  </si>
  <si>
    <t>Другое, уточните</t>
  </si>
  <si>
    <t>no_hot_water</t>
  </si>
  <si>
    <t>No hot water available</t>
  </si>
  <si>
    <t>Нет горячей воды</t>
  </si>
  <si>
    <t>Немає гарячої води</t>
  </si>
  <si>
    <t>source_hot_water_opt</t>
  </si>
  <si>
    <t>centralized_hot_water_supply</t>
  </si>
  <si>
    <t>Centralized hot water supply</t>
  </si>
  <si>
    <t>Централизованное снабжение горячей воды</t>
  </si>
  <si>
    <t>Централізоване постачання гарячої води</t>
  </si>
  <si>
    <t>Отдельно стоящая котельная</t>
  </si>
  <si>
    <t>Окрема котельня</t>
  </si>
  <si>
    <t>instantaneous_water_heater</t>
  </si>
  <si>
    <t>Instantaneous water heater</t>
  </si>
  <si>
    <t>Колонка для подогрева воды</t>
  </si>
  <si>
    <t>Колонка для підігріву води</t>
  </si>
  <si>
    <t>tankless_water_heater</t>
  </si>
  <si>
    <t>Tankless water heater</t>
  </si>
  <si>
    <t>Проточный водонагреватель</t>
  </si>
  <si>
    <t>Проточний водонагрівач</t>
  </si>
  <si>
    <t>boilers</t>
  </si>
  <si>
    <t>Boilers</t>
  </si>
  <si>
    <t>Бойлеры</t>
  </si>
  <si>
    <t>Бойлери</t>
  </si>
  <si>
    <t>wash_needs_opt</t>
  </si>
  <si>
    <t>no_water_connection_water_suply_system</t>
  </si>
  <si>
    <t>No water connection to water suply system</t>
  </si>
  <si>
    <t>Нет подключения к системе водоснабжения</t>
  </si>
  <si>
    <t xml:space="preserve">Немає підключення до системи водопостачання </t>
  </si>
  <si>
    <t>no_drainage_system</t>
  </si>
  <si>
    <t>No drainage system</t>
  </si>
  <si>
    <t>Отсутствует система водоотведения</t>
  </si>
  <si>
    <t xml:space="preserve">Відсутня система водовідведення </t>
  </si>
  <si>
    <t>repairs_water_supply_infrastructure_drainage_system</t>
  </si>
  <si>
    <t>Need in repairs of water supply infrastructure and drainage system</t>
  </si>
  <si>
    <t>Необходим ремонт инфраструктуры водоснабжения и дренажной системы</t>
  </si>
  <si>
    <t xml:space="preserve">Необхідний ремонт інфраструктури водопостачання та водовідведення </t>
  </si>
  <si>
    <t>repairs_bathing_facilities_toilets</t>
  </si>
  <si>
    <t>Repairs of bathing facilities | toilets</t>
  </si>
  <si>
    <t>installation_bathing_facilities_toilet</t>
  </si>
  <si>
    <t>Installation of bathing facilities | toilet</t>
  </si>
  <si>
    <t>installation_dri_facilities_toilets</t>
  </si>
  <si>
    <t>Installation of DFI facilities | toilets</t>
  </si>
  <si>
    <t>washing_drying_machines</t>
  </si>
  <si>
    <t>Washing/drying machines</t>
  </si>
  <si>
    <t>Стиральные/сушильные машины</t>
  </si>
  <si>
    <t xml:space="preserve">Пральні/сушильні машини </t>
  </si>
  <si>
    <t>borehole_water_pump_other_water_related_equipment</t>
  </si>
  <si>
    <t>boilers_heating_water</t>
  </si>
  <si>
    <t>Boilers for heating water</t>
  </si>
  <si>
    <t>Бойлеры для нагрева воды</t>
  </si>
  <si>
    <t xml:space="preserve">Бойлери для нагрівання води </t>
  </si>
  <si>
    <t>cleaning_washing_materials</t>
  </si>
  <si>
    <t>Cleaning | washing materials</t>
  </si>
  <si>
    <t>Чистящие | моющие средства</t>
  </si>
  <si>
    <t xml:space="preserve">Чистячі | миючі засоби </t>
  </si>
  <si>
    <t>individual_hygiene_items</t>
  </si>
  <si>
    <t>Individual hygiene items </t>
  </si>
  <si>
    <t xml:space="preserve">Индивидуальные предметы гигиены </t>
  </si>
  <si>
    <t xml:space="preserve">Засоби індивідуальної гігієни </t>
  </si>
  <si>
    <t>mold</t>
  </si>
  <si>
    <t>Mold</t>
  </si>
  <si>
    <t>Плесень</t>
  </si>
  <si>
    <t xml:space="preserve">Цвіль </t>
  </si>
  <si>
    <t>rodents_insects_in_the_premises</t>
  </si>
  <si>
    <t>Rodents and insects in the premises</t>
  </si>
  <si>
    <t>Грызуны и насекомые в помещениях</t>
  </si>
  <si>
    <t xml:space="preserve">Гризуни та комахи в приміщеннях </t>
  </si>
  <si>
    <t>lack_of_water</t>
  </si>
  <si>
    <t>Lack of water</t>
  </si>
  <si>
    <t>Отсутствие воды</t>
  </si>
  <si>
    <t xml:space="preserve">Відсутність води </t>
  </si>
  <si>
    <t>lack_of_drinking_water</t>
  </si>
  <si>
    <t>Lack of drinking water</t>
  </si>
  <si>
    <t>Отсутствие питьевой воды</t>
  </si>
  <si>
    <t xml:space="preserve">Відсутність питної води </t>
  </si>
  <si>
    <t>lack_waste_management_system</t>
  </si>
  <si>
    <t>Lack of waste management system</t>
  </si>
  <si>
    <t>Отсутствие системы утилизации отходов</t>
  </si>
  <si>
    <t xml:space="preserve">Відсутність системи утилізації відходів </t>
  </si>
  <si>
    <t>Other (Specify)</t>
  </si>
  <si>
    <t>wash_needs_support_opt</t>
  </si>
  <si>
    <t>Ремонт душевых/ванных комнат и туалетов</t>
  </si>
  <si>
    <t>Обустройство душевых/ванных комнат и туалетов</t>
  </si>
  <si>
    <t>Стиральные/сушильные машинки</t>
  </si>
  <si>
    <t xml:space="preserve">Пральні/сушильні машинки </t>
  </si>
  <si>
    <t>water_pump_other_water_related_equipment</t>
  </si>
  <si>
    <t xml:space="preserve">Чистящие | моющие средства                                                                                                                                                                                                                                                                                                                                      Индивидуальные предметы гигиены </t>
  </si>
  <si>
    <t xml:space="preserve">Миючі засоби </t>
  </si>
  <si>
    <t xml:space="preserve">Individual hygiene items </t>
  </si>
  <si>
    <t>Предметы личной гигие</t>
  </si>
  <si>
    <t>Предмети особистої гігієни</t>
  </si>
  <si>
    <t>cleaning_from_mold</t>
  </si>
  <si>
    <t>Cleaning from mold</t>
  </si>
  <si>
    <t>Очистка от плесени</t>
  </si>
  <si>
    <t xml:space="preserve">Очищення від цвілі </t>
  </si>
  <si>
    <t>disinfection__rodents_insects</t>
  </si>
  <si>
    <t>Disinfection from rodents and insects</t>
  </si>
  <si>
    <t>Дезинфекция от грызунов и насекомых</t>
  </si>
  <si>
    <t xml:space="preserve">Дезінфекція від гризунів та комах </t>
  </si>
  <si>
    <t>technical_water</t>
  </si>
  <si>
    <t>Technical water</t>
  </si>
  <si>
    <t>Техническая вода</t>
  </si>
  <si>
    <t xml:space="preserve">Технічна вода </t>
  </si>
  <si>
    <t>drinking_water</t>
  </si>
  <si>
    <t>Drinking water</t>
  </si>
  <si>
    <t xml:space="preserve">Питна вода </t>
  </si>
  <si>
    <t xml:space="preserve">Інше (будь ласка, вкажіть)                                              </t>
  </si>
  <si>
    <t>drying_clothing_opt</t>
  </si>
  <si>
    <t>yes_but_insufficient_needs_idps</t>
  </si>
  <si>
    <t>Yes, but insufficient for the needs of IDPs</t>
  </si>
  <si>
    <t>Да, но недостаточно для удовлетворения потребностей ВПЛ</t>
  </si>
  <si>
    <t xml:space="preserve">Так, але недостатньо для задоволення потреб ВПО </t>
  </si>
  <si>
    <t>protection_needs_opt</t>
  </si>
  <si>
    <t>provision_information_individual_counselling</t>
  </si>
  <si>
    <t>Provision of information or individual counselling</t>
  </si>
  <si>
    <t>Предоставление информации или индивидуального консультирования</t>
  </si>
  <si>
    <t xml:space="preserve">Надання інформації чи індивідуального консультування </t>
  </si>
  <si>
    <t>legal_assistance</t>
  </si>
  <si>
    <t>Legal assistance</t>
  </si>
  <si>
    <t>Юридическая помощь</t>
  </si>
  <si>
    <t xml:space="preserve">Юридична допомога </t>
  </si>
  <si>
    <t>psychological_support_adults</t>
  </si>
  <si>
    <t>Psychological support for adults </t>
  </si>
  <si>
    <t xml:space="preserve">Психологическая помощь взрослым </t>
  </si>
  <si>
    <t>Психологічна допомога дорослим</t>
  </si>
  <si>
    <t>psychological_support_children</t>
  </si>
  <si>
    <t>Psychological support for children</t>
  </si>
  <si>
    <t xml:space="preserve">Психологическая помощь детям </t>
  </si>
  <si>
    <t xml:space="preserve">Психологічна допомога дітям </t>
  </si>
  <si>
    <t>transportation_assistance</t>
  </si>
  <si>
    <t>Transportation assistance</t>
  </si>
  <si>
    <t>Помощь транспортом                                                                                                                                                                                                                                                                                                                                       Препятствия в доступе к государственным услугам (администартивным, социальным и т.д.)</t>
  </si>
  <si>
    <t>Допомога транспортом</t>
  </si>
  <si>
    <t>obstacles_access_state_services</t>
  </si>
  <si>
    <t>Obstacles in access state services (administrative, social, etc.)</t>
  </si>
  <si>
    <t>Препятствия в доступе к государственным услугам (администартивным, социальным и т.д.)</t>
  </si>
  <si>
    <t>Перешкоди у доступі до державних послуг (адміністративних, соціальних тощо)</t>
  </si>
  <si>
    <t>obstacles_access_to_medical_services_specialized_medical_support</t>
  </si>
  <si>
    <t>Obstacles in access to medical services and specialized medical support</t>
  </si>
  <si>
    <t>Препятствия в доступе к медицинским услугам и специализированной медицинской помощ</t>
  </si>
  <si>
    <t xml:space="preserve">Перешкоди у доступі до медичних послуг та спеціалізованої медичної допомоги </t>
  </si>
  <si>
    <t>obstacles_access_educational_services</t>
  </si>
  <si>
    <t>Obstacles in access to educational services</t>
  </si>
  <si>
    <t>Препятствия в доступе к образовательным услугам</t>
  </si>
  <si>
    <t>Перешкоди у доступі до освітніх послуг</t>
  </si>
  <si>
    <t>cash_assistance_idps</t>
  </si>
  <si>
    <t>Сash assistance for IDPs</t>
  </si>
  <si>
    <t>Денежная помощь для ВПЛ</t>
  </si>
  <si>
    <t xml:space="preserve">Грошова допомога для ВПО </t>
  </si>
  <si>
    <t>wheelchairs</t>
  </si>
  <si>
    <t>Wheelchairs</t>
  </si>
  <si>
    <t>Инвалидные коляски</t>
  </si>
  <si>
    <t xml:space="preserve">Інвалідні коляски </t>
  </si>
  <si>
    <t>installation_of_video_cameras</t>
  </si>
  <si>
    <t>Installation of video cameras</t>
  </si>
  <si>
    <t>Установка видеокамер</t>
  </si>
  <si>
    <t>Встановлення відеокамер</t>
  </si>
  <si>
    <t>protection_needs_support_opt</t>
  </si>
  <si>
    <t xml:space="preserve">Psychological support for adults </t>
  </si>
  <si>
    <t>Cash assistance for IDPs</t>
  </si>
  <si>
    <t>Грошова допомога для ВПО</t>
  </si>
  <si>
    <t>Інвалідні візки</t>
  </si>
  <si>
    <t>administration_training_opt</t>
  </si>
  <si>
    <t>yes_cccm_induction_training</t>
  </si>
  <si>
    <t xml:space="preserve">Yes, CCCM induction training (site management) </t>
  </si>
  <si>
    <t>yes_training_psea_gbv_prevention_protection_mainstreaming</t>
  </si>
  <si>
    <t>Yes, other training (PSEA, GBV prevention, Protection mainstreaming)</t>
  </si>
  <si>
    <t>Да, другие тренинги (защита от сексуальной эксплуатации и насилия; предупреждение гендерно обусловленного насилия; по вопросам интеграции принципов защиты в гуманитарную деятельность)</t>
  </si>
  <si>
    <t>Так, інші тренінги (захист від сексуальної експлуатації та насильства; запобігання гендерно зумовленому насильству; з питань інтеграції принципів захисту до гуманітарної діяльності)</t>
  </si>
  <si>
    <t>yes_training_rules_handling_explosive_objects</t>
  </si>
  <si>
    <t>Yes, training on Rules for handling explosive objects</t>
  </si>
  <si>
    <t>Да, тренинги о правилах обращения с взрывоопасными предметами</t>
  </si>
  <si>
    <t>Так, тренінги щодо правил поводження з вибухонебезпечними предметами</t>
  </si>
  <si>
    <t>yes_first_aid_training_and_or_psychological_assistance</t>
  </si>
  <si>
    <t>Yes, first aid training and/or psychological assistance</t>
  </si>
  <si>
    <t>Да тренинги по домедицинской и/или первой психологической помощи </t>
  </si>
  <si>
    <t>Так, тренінги з домедичної та/або першої психологічної допомоги</t>
  </si>
  <si>
    <t>yes_training_on_site_management_other_than_cccm_training</t>
  </si>
  <si>
    <t>Yes, training on Site management (other than CCCM training)</t>
  </si>
  <si>
    <t>Yes, other than mentioned above training (please, specify)</t>
  </si>
  <si>
    <t>Да, другие тренинги, кроме вышеперечисленных (пожалуйста, укажите, какие именно)</t>
  </si>
  <si>
    <t>Так, інші тренінги, окрім перелічених вище (будь ласка, перерахуйте, які саме)</t>
  </si>
  <si>
    <t>access_drinking_water_opt</t>
  </si>
  <si>
    <t>drinking_from_the_main_water_source_without_treatment</t>
  </si>
  <si>
    <t>Tap water without filters</t>
  </si>
  <si>
    <t>Водопроводная вода без фильтров</t>
  </si>
  <si>
    <t>Водопровідна вода без фільтрів</t>
  </si>
  <si>
    <t>available_filters</t>
  </si>
  <si>
    <t>Tap water with filters</t>
  </si>
  <si>
    <t>Водопроводная вода с фильтрами</t>
  </si>
  <si>
    <t>Водопровідна вода з фільтрами</t>
  </si>
  <si>
    <t>provided_bottled_water</t>
  </si>
  <si>
    <t>Bottled water is provided to residents</t>
  </si>
  <si>
    <t>Жителям предоставляется бутилированная вода</t>
  </si>
  <si>
    <t>Мешканцям надається бутильована вода</t>
  </si>
  <si>
    <t>own_water</t>
  </si>
  <si>
    <t>Residents bring their own water</t>
  </si>
  <si>
    <t>Воду жители покупают сами</t>
  </si>
  <si>
    <t>Воду мешканці купують самі</t>
  </si>
  <si>
    <t>borehole_without_filters</t>
  </si>
  <si>
    <t>Water from a well/borehole nearby without filters</t>
  </si>
  <si>
    <t>Вода из колодца/скважины рядом без фильтров</t>
  </si>
  <si>
    <t>Вода з колодязя/свердловини поруч без фільтрів</t>
  </si>
  <si>
    <t>borehole_with_filters</t>
  </si>
  <si>
    <t>Water from a well/borehole nearby with filters</t>
  </si>
  <si>
    <t>Вода из колодца/скважины рядом с фильтрами</t>
  </si>
  <si>
    <t>Вода з колодязя/свердловини поруч з фільтрами</t>
  </si>
  <si>
    <t>Other (specify which source and whether water is treated)</t>
  </si>
  <si>
    <t>Другое (указать, из какого источника и очищается ли вода)</t>
  </si>
  <si>
    <t>Інше (вказати, з якого джерела і чи очищується вода)</t>
  </si>
  <si>
    <t>washing_machines_opt</t>
  </si>
  <si>
    <t>compact_washer</t>
  </si>
  <si>
    <t>Compact washer</t>
  </si>
  <si>
    <t>Компактная стиральная машина</t>
  </si>
  <si>
    <t>Компактна пральна машина</t>
  </si>
  <si>
    <t>standard_front</t>
  </si>
  <si>
    <t>Standard front load</t>
  </si>
  <si>
    <t>Стандартная машина с фронтальной загрузкой</t>
  </si>
  <si>
    <t>Стандартна машина з фронтальним завантаженням</t>
  </si>
  <si>
    <t>high_front</t>
  </si>
  <si>
    <t>High capacity front load</t>
  </si>
  <si>
    <t>Машина с фронтальной загрузкой большой вместимости</t>
  </si>
  <si>
    <t>Машина з фронтальним завантаженням великої місткості</t>
  </si>
  <si>
    <t>standard_top</t>
  </si>
  <si>
    <t>Standard top load</t>
  </si>
  <si>
    <t>Стандартная машина с верхней загрузкой</t>
  </si>
  <si>
    <t>Стандартна машина з верхнім завантаженням</t>
  </si>
  <si>
    <t>high_top</t>
  </si>
  <si>
    <t>High capacity top load</t>
  </si>
  <si>
    <t>Машина с верхней загрузкой большой вместимости</t>
  </si>
  <si>
    <t>Машина з верхнім завантаженням великої місткості</t>
  </si>
  <si>
    <t>frequency_social_opt</t>
  </si>
  <si>
    <t>yes_once_week</t>
  </si>
  <si>
    <t>At least once every week</t>
  </si>
  <si>
    <t xml:space="preserve">Как минимум раз в неделю </t>
  </si>
  <si>
    <t xml:space="preserve">Як мінімум раз на тиждень </t>
  </si>
  <si>
    <t>yes_once_month</t>
  </si>
  <si>
    <t>At least once a month</t>
  </si>
  <si>
    <t xml:space="preserve">Как минимум раз в месяц </t>
  </si>
  <si>
    <t xml:space="preserve">Як мінімум раз на місяць </t>
  </si>
  <si>
    <t>yes_irregularly</t>
  </si>
  <si>
    <t>Irregularly (less than once a month)</t>
  </si>
  <si>
    <t>Нерегулярно (реже одного раза в месяц)</t>
  </si>
  <si>
    <t>Нерегулярно (рідше одного разу на місяць)</t>
  </si>
  <si>
    <t>upon_request</t>
  </si>
  <si>
    <t>Upon request</t>
  </si>
  <si>
    <t>По запросу</t>
  </si>
  <si>
    <t>За запитом</t>
  </si>
  <si>
    <t>pss_opt</t>
  </si>
  <si>
    <t>available_on_site</t>
  </si>
  <si>
    <t>Psychologist available for on-site sessions upon request</t>
  </si>
  <si>
    <t>available_every_day</t>
  </si>
  <si>
    <t>Psychologist available at the site every day</t>
  </si>
  <si>
    <t>visits_once_week</t>
  </si>
  <si>
    <t>Psychologist visits the site once a week</t>
  </si>
  <si>
    <t>visits_once_month</t>
  </si>
  <si>
    <t>Psychologist visits the site once a month</t>
  </si>
  <si>
    <t>available_phone</t>
  </si>
  <si>
    <t>Psychological services available via phone</t>
  </si>
  <si>
    <t>Услуги психолога доступны по телефону</t>
  </si>
  <si>
    <t>Послуги психолога доступні за телефоном</t>
  </si>
  <si>
    <t>services_not_available</t>
  </si>
  <si>
    <t>Рsychological services are not available</t>
  </si>
  <si>
    <t>Психологические услуги не предоставляются</t>
  </si>
  <si>
    <t>Психологічні послуги не надаються</t>
  </si>
  <si>
    <t>ps_child_opt</t>
  </si>
  <si>
    <t>advisory_service_opt</t>
  </si>
  <si>
    <t>counselling_on_site</t>
  </si>
  <si>
    <t>Counselling services available on-site upon request</t>
  </si>
  <si>
    <t>Консультаційні послуги надаються за запитом</t>
  </si>
  <si>
    <t>counselling_every_day</t>
  </si>
  <si>
    <t xml:space="preserve">Counselling services available at the site every day </t>
  </si>
  <si>
    <t>counselling_once_week</t>
  </si>
  <si>
    <t>Counselling services available on-site once a week</t>
  </si>
  <si>
    <t>counselling_once_month</t>
  </si>
  <si>
    <t>Counselling services available on-site once a month</t>
  </si>
  <si>
    <t>counselling_via_phone</t>
  </si>
  <si>
    <t>Counselling services available via phone</t>
  </si>
  <si>
    <t>Консультационніе услуги  доступны по телефону</t>
  </si>
  <si>
    <t>Консультаційні послуги  доступні за телефоном</t>
  </si>
  <si>
    <t>counselling_not_available</t>
  </si>
  <si>
    <t>Counselling services are not available</t>
  </si>
  <si>
    <t>Консультационные услуги не предоставляются</t>
  </si>
  <si>
    <t>Консультаційні послуги не надаються</t>
  </si>
  <si>
    <t>services_children_well_being_opt</t>
  </si>
  <si>
    <t>mental_health_and_psychosocial_support_services_girls_boys</t>
  </si>
  <si>
    <t>social_services_for_girls_boys</t>
  </si>
  <si>
    <t>supportive_group_activities_for_girls_boys</t>
  </si>
  <si>
    <t>None of these services are available here</t>
  </si>
  <si>
    <t>social_activity_opt</t>
  </si>
  <si>
    <t>yes_not_many_25_%</t>
  </si>
  <si>
    <t>Yes, not many (up to 25%)</t>
  </si>
  <si>
    <t xml:space="preserve">Да, но немногие (до 25%) </t>
  </si>
  <si>
    <t>Так, але небагато (до 25%)</t>
  </si>
  <si>
    <t>yes_many_50_%</t>
  </si>
  <si>
    <t>Yes, many (up to 50%)</t>
  </si>
  <si>
    <t xml:space="preserve">Да, многие (до 50%) </t>
  </si>
  <si>
    <t>Так, багато  (до 50%)</t>
  </si>
  <si>
    <t>yes_almost_all_more_50_%</t>
  </si>
  <si>
    <t>Yes, almost all (more than 50%)</t>
  </si>
  <si>
    <t xml:space="preserve">Да, почти все (более чем 50%) </t>
  </si>
  <si>
    <t>Так, майже всі (більше ніж 50%)</t>
  </si>
  <si>
    <t xml:space="preserve">Ні                        </t>
  </si>
  <si>
    <t>not_participate_social_activities_opt</t>
  </si>
  <si>
    <t>lack_interest</t>
  </si>
  <si>
    <t>Lack of interest</t>
  </si>
  <si>
    <t>Отсутствие интереса</t>
  </si>
  <si>
    <t>Відсутність інтересу</t>
  </si>
  <si>
    <t>lack_opportunity</t>
  </si>
  <si>
    <t>Lack of opportunity (no community activity scheduled)</t>
  </si>
  <si>
    <t>Отсутствие возможности (не запланировано каких-либо общественных мероприятий)</t>
  </si>
  <si>
    <t>Відсутність можливості (не заплановано жодних громадських заходів)</t>
  </si>
  <si>
    <t>lack_information_access_community_activities</t>
  </si>
  <si>
    <t>Lack of information about where access community activities</t>
  </si>
  <si>
    <t>Отсутствие информации о запланированных общественных мероприятиях</t>
  </si>
  <si>
    <t>Відсутність інформації про заплановані громадські заходи</t>
  </si>
  <si>
    <t>fear_discrimination_persecution</t>
  </si>
  <si>
    <t>Fear of discrimination or persecution</t>
  </si>
  <si>
    <t>Страх дискриминации или преследования</t>
  </si>
  <si>
    <t>Страх дискримінації чи переслідування</t>
  </si>
  <si>
    <t>lack_social_connections_host_community</t>
  </si>
  <si>
    <t xml:space="preserve">Lack of social connections in the host community              </t>
  </si>
  <si>
    <t xml:space="preserve">Отсутствие социальных связей в принимающей громаде  </t>
  </si>
  <si>
    <t xml:space="preserve">Відсутність соціальних зв'язків у приймаючій громаді  </t>
  </si>
  <si>
    <t>tension_between_sites_residents_members_host_community</t>
  </si>
  <si>
    <t xml:space="preserve">Tension between site's residents and members of the host community                             </t>
  </si>
  <si>
    <t>older_or_disabled_idps</t>
  </si>
  <si>
    <t>Due to age, illness or disability</t>
  </si>
  <si>
    <t>В силу возраста, болезни или инвалидности</t>
  </si>
  <si>
    <t>Через вік, хворобу чи інвалідність</t>
  </si>
  <si>
    <t>lack_of_time</t>
  </si>
  <si>
    <t>Lack of time</t>
  </si>
  <si>
    <t>Отсутствие времени</t>
  </si>
  <si>
    <t>Брак часу</t>
  </si>
  <si>
    <t xml:space="preserve">Other (please specify)                                                                      </t>
  </si>
  <si>
    <t>wifi_opt</t>
  </si>
  <si>
    <t>free</t>
  </si>
  <si>
    <t>Free</t>
  </si>
  <si>
    <t>Бесплатный</t>
  </si>
  <si>
    <t xml:space="preserve">Безкоштовний </t>
  </si>
  <si>
    <t>metered</t>
  </si>
  <si>
    <t>Metered</t>
  </si>
  <si>
    <t>Согласно тарификации</t>
  </si>
  <si>
    <t>З тарифікацією</t>
  </si>
  <si>
    <t>rate_opt</t>
  </si>
  <si>
    <t>Хороший</t>
  </si>
  <si>
    <t>Гарний</t>
  </si>
  <si>
    <t>ok</t>
  </si>
  <si>
    <t>Ok</t>
  </si>
  <si>
    <t xml:space="preserve">Нормальный </t>
  </si>
  <si>
    <t xml:space="preserve">Нормальний </t>
  </si>
  <si>
    <t>Плохой</t>
  </si>
  <si>
    <t>Поганий</t>
  </si>
  <si>
    <t>data_availability_opt</t>
  </si>
  <si>
    <t>accommodation_options_outside_of_the_site</t>
  </si>
  <si>
    <t>About accommodation options outside of the site</t>
  </si>
  <si>
    <t>idps_registration_on_state_level</t>
  </si>
  <si>
    <t>About IDPs registration (on state level)</t>
  </si>
  <si>
    <t>О регистрации ВПЛ (на государственном уровне)</t>
  </si>
  <si>
    <t xml:space="preserve">Про реєстрацію ВПО (на державному рівні)                </t>
  </si>
  <si>
    <t>governmental_programs_and_local_programs_providing_cash</t>
  </si>
  <si>
    <t>About governmental programs and local programs providing cash or in-kind support to IDPs</t>
  </si>
  <si>
    <t>О государственных и местных программах, предоставляющих ВПЛ денежную помощь или помощь в натуральной форме</t>
  </si>
  <si>
    <t>Про державні та місцеві програми, що надають ВПО грошову допомогу або допомогу в натуральній формі</t>
  </si>
  <si>
    <t>get_documents_compensation_for_loss_of_property</t>
  </si>
  <si>
    <t>Аbout how to apply to local authorities/state bodies, receive documents confirming the fact of damages of house and/or property as a result of the war as well as receive compensation available in the site</t>
  </si>
  <si>
    <t>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t>
  </si>
  <si>
    <t>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t>
  </si>
  <si>
    <t>registration_in_state_employment_service</t>
  </si>
  <si>
    <t>About registration in the State employment service, career guidance events organized by it, and employment opportunities it offers</t>
  </si>
  <si>
    <t>О регистрации в Государственной службе занятости, организованных ею профориентационных мероприятиях и возможностях трудоустройства</t>
  </si>
  <si>
    <t>Про реєстрацію в Державній службі зайнятості, організовані нею профорієнтаційні заходи та можливості працевлаштування</t>
  </si>
  <si>
    <t>pension_and_different_state_social_security_programs</t>
  </si>
  <si>
    <t>About pension and different state social security programs</t>
  </si>
  <si>
    <t>medical_support_available</t>
  </si>
  <si>
    <t>About medical support available</t>
  </si>
  <si>
    <t>О медицинском обслуживании</t>
  </si>
  <si>
    <t>Про медичне обслуговування</t>
  </si>
  <si>
    <t>access_to_education</t>
  </si>
  <si>
    <t xml:space="preserve">About access to education                                               </t>
  </si>
  <si>
    <t>О доступе к образованию</t>
  </si>
  <si>
    <t>Про доступ до освіти</t>
  </si>
  <si>
    <t>access_to_legal_aid</t>
  </si>
  <si>
    <t xml:space="preserve">About access to legal aid                                                 </t>
  </si>
  <si>
    <t>О возможности получения юридической помощи</t>
  </si>
  <si>
    <t>Про можливість отримання юридичної допомоги</t>
  </si>
  <si>
    <t>protection_against_sexual_exploitation_and_abuse</t>
  </si>
  <si>
    <t>Where to go if faced gender-based violence, human trafficking, sexual exploitation and abuse incident</t>
  </si>
  <si>
    <t>Куда можно обратиться, если столкнулись с гендерным насилием, торговлей людьми, сексуальной эксплуатацией и насилием</t>
  </si>
  <si>
    <t>Куди можна звернутись у разі, якщо зіткнулись із гендерно зумовленим насильством, торгівлею людьми, сексуальною експлуатацією та насильством</t>
  </si>
  <si>
    <t>explosive_ordnance_risk_education</t>
  </si>
  <si>
    <t xml:space="preserve">About Explosive Ordnance Risk Education  </t>
  </si>
  <si>
    <t>О правилах обращения со взрывоопасными предметами</t>
  </si>
  <si>
    <t>Про правила поводження із вибухонебезпечними предметами</t>
  </si>
  <si>
    <t>None of above</t>
  </si>
  <si>
    <t>Нічого з перерахованого вище</t>
  </si>
  <si>
    <t>mechanism_opt</t>
  </si>
  <si>
    <t>None</t>
  </si>
  <si>
    <t>Механизм отсутствует</t>
  </si>
  <si>
    <t>Механізм відсутній</t>
  </si>
  <si>
    <t>site_management</t>
  </si>
  <si>
    <t>Site management handles complaints themselves</t>
  </si>
  <si>
    <t>ombudsman</t>
  </si>
  <si>
    <t>Ombudsman / complaints desk present</t>
  </si>
  <si>
    <t>Есть служба по рассмотрению жалоб / омбудсман</t>
  </si>
  <si>
    <t>Є служба з розгляду скарг / омбудсман</t>
  </si>
  <si>
    <t>toll_free</t>
  </si>
  <si>
    <t>Toll free / telephone line available</t>
  </si>
  <si>
    <t xml:space="preserve">Доступна бесплатная телефонная линия </t>
  </si>
  <si>
    <t>Доступна безкоштовна телефонна лінія</t>
  </si>
  <si>
    <t>suggestion_box</t>
  </si>
  <si>
    <t>Suggestion / feedback box</t>
  </si>
  <si>
    <t>Ящик для предложений / обратной связи</t>
  </si>
  <si>
    <t>Скринька для пропозицій / зворотний зв'язок</t>
  </si>
  <si>
    <t>closure_opt</t>
  </si>
  <si>
    <t>yes_resume_original</t>
  </si>
  <si>
    <t>Site building is going to resume its original function</t>
  </si>
  <si>
    <t>yes_idp_decrease</t>
  </si>
  <si>
    <t>Number of IDPs in site is insufficient</t>
  </si>
  <si>
    <t>non_compliance_minimum_standards_resolution_930</t>
  </si>
  <si>
    <t>Non-compliance with minimum standards (according to the Resolution 930)</t>
  </si>
  <si>
    <t>Несоответствие минимальным стандартам (в соответствии с Постановлением КМУ № 930)</t>
  </si>
  <si>
    <t>Невідповідність мінімальним стандартам (відповідно до Постанови КМУ № 930)</t>
  </si>
  <si>
    <t>lack_of_funding</t>
  </si>
  <si>
    <t>Lack of funding</t>
  </si>
  <si>
    <t>Недостаточность финансирования</t>
  </si>
  <si>
    <t>Недостатність фінансування</t>
  </si>
  <si>
    <t>barriers_access_education_opt</t>
  </si>
  <si>
    <t xml:space="preserve">None                                                                              </t>
  </si>
  <si>
    <t>Никаких</t>
  </si>
  <si>
    <t>Жодних</t>
  </si>
  <si>
    <t>lack_of_separate_space_css_for_distance_learning</t>
  </si>
  <si>
    <t xml:space="preserve">Lack of separate space in CSs for distance learning </t>
  </si>
  <si>
    <t>Отсутствие отдельного помещения для дистанционного образования</t>
  </si>
  <si>
    <t>Відсутність окремого приміщення для дистанційного навчання</t>
  </si>
  <si>
    <t>lack_of_internet_connection</t>
  </si>
  <si>
    <t xml:space="preserve">Lack of internet connection </t>
  </si>
  <si>
    <t>Отсутствие интернета</t>
  </si>
  <si>
    <t>Відсутність інтернету</t>
  </si>
  <si>
    <t>lack_of_equipment</t>
  </si>
  <si>
    <t xml:space="preserve">Lack of equipment (laptops)                         </t>
  </si>
  <si>
    <t>Отсутствие необходимого оборудования (ноутбуки)</t>
  </si>
  <si>
    <t>Відсутність необхідного обладнання (ноутбуки)</t>
  </si>
  <si>
    <t xml:space="preserve">Other (specify)                                                                 </t>
  </si>
  <si>
    <t>security_concerns_child_travelling_school</t>
  </si>
  <si>
    <t>Security concerns of child travelling to school (fear of physical threat, abduction, etc.)</t>
  </si>
  <si>
    <t>security_concerns_school</t>
  </si>
  <si>
    <t>Security concerns at school (e.g., attacks on school facilities)</t>
  </si>
  <si>
    <t>gender_based_or_sexual_violence_abuse</t>
  </si>
  <si>
    <t>Gender-based or sexual violence/abuse</t>
  </si>
  <si>
    <t xml:space="preserve">Гендерно обусловленное/ сексуальное насилие </t>
  </si>
  <si>
    <t xml:space="preserve">Ґендерно зумовлене/ сексуальне насильство </t>
  </si>
  <si>
    <t>verbal_or_physical_bullying_between_students</t>
  </si>
  <si>
    <t>Verbal or physical bullying between students</t>
  </si>
  <si>
    <t>Словесные оскорбления или физические издевательства школьников над сверстниками</t>
  </si>
  <si>
    <t>Словесні образи або фізичні знущання школярів над однолітками</t>
  </si>
  <si>
    <t>unsafe_infrastructure_lack_bomb_shelter</t>
  </si>
  <si>
    <t>Unsafe infrastructure/lack of bomb shelter</t>
  </si>
  <si>
    <t>Ненадежная инфраструктура/ отсутствие бомбоубежища</t>
  </si>
  <si>
    <t>Небезпечна інфраструктура/ відсутність бомбосховища</t>
  </si>
  <si>
    <t>lack_teaching_staff_qualified_providing_psychosocial_support</t>
  </si>
  <si>
    <t>Lack of teaching staff qualified in providing psychosocial support</t>
  </si>
  <si>
    <t>Отсутствие педагогов, способных оказать психосоциальную помощь</t>
  </si>
  <si>
    <t>Відсутність педагогів, здатних надати психосоціальну допомогу</t>
  </si>
  <si>
    <t>discrimination_child</t>
  </si>
  <si>
    <t>Discrimination of the child based on sex, age, disability, HIV status, nationality, race, ethnicity, religion, language, culture, political affiliation, sexual orientation socioeconomic background, geographic location, or specific education needs</t>
  </si>
  <si>
    <t>Дискриминация ребенка по половому или возрастному признаку, наличию инвалидности, ВИЧ-статусу, национальности, расе, этнической принадлежности, религиозному, языковому, культурному, региональному, политическому признаку, из-за его сексуальной ориентации, социально-экономического положения или особых потребностей в обучении</t>
  </si>
  <si>
    <t xml:space="preserve">Not sure / Prefer not to answer </t>
  </si>
  <si>
    <t>Не уверен/ Не хочу отвечать</t>
  </si>
  <si>
    <t>Не впевнений/ Не хочу відповідати</t>
  </si>
  <si>
    <t>scale_opt</t>
  </si>
  <si>
    <t>yes_sufficient</t>
  </si>
  <si>
    <t>Yes, there is access and it is sufficient for the number of residents on site</t>
  </si>
  <si>
    <t>Yes, there is access but it is insufficient for the number of residents on site</t>
  </si>
  <si>
    <t>No, there is no access at all</t>
  </si>
  <si>
    <t>Нет, доступа нет вообще</t>
  </si>
  <si>
    <t>Ні, доступу немає взагалі</t>
  </si>
  <si>
    <t>number_showers_opt</t>
  </si>
  <si>
    <t>Yes, there is access and it is sufficient for the number of residents on sites</t>
  </si>
  <si>
    <t>insufficient</t>
  </si>
  <si>
    <t>There is access but it is insufficient for the number of residents on site</t>
  </si>
  <si>
    <t>Нет, доступа к душевым/ванным комнатам нет</t>
  </si>
  <si>
    <t>Ні, доступ до душових/ванних кімнат відсутній</t>
  </si>
  <si>
    <t>number_toilets_opt</t>
  </si>
  <si>
    <t>Yes, it is sufficient for the number of residents on site</t>
  </si>
  <si>
    <t>No, the number is insufficient for the number of residents on site</t>
  </si>
  <si>
    <t>toilet_gender_opt</t>
  </si>
  <si>
    <t>organizations_provide_international_ngo_opt</t>
  </si>
  <si>
    <t>icrc</t>
  </si>
  <si>
    <t>International Committee of the Red Cross</t>
  </si>
  <si>
    <t>Международный Комитет Красного Креста</t>
  </si>
  <si>
    <t>Міжнародний комітет Червоного Хреста</t>
  </si>
  <si>
    <t>caritas</t>
  </si>
  <si>
    <t>save_the_children</t>
  </si>
  <si>
    <t>SAVE THE CHILDREN</t>
  </si>
  <si>
    <t>СПАСИТЕ ДЕТЕЙ ( SAVE THE CHILDREN)</t>
  </si>
  <si>
    <t>ВРЯТУЙТЕ ДІТЕЙ (SAVE THE CHILDREN)</t>
  </si>
  <si>
    <t>unhcr</t>
  </si>
  <si>
    <t>un</t>
  </si>
  <si>
    <t>unicef</t>
  </si>
  <si>
    <t>iom</t>
  </si>
  <si>
    <t>med_air</t>
  </si>
  <si>
    <t>nrc</t>
  </si>
  <si>
    <t>acted</t>
  </si>
  <si>
    <t>pin</t>
  </si>
  <si>
    <t>doctors_without_borders</t>
  </si>
  <si>
    <t>organizations_provide_local_ngo_opt</t>
  </si>
  <si>
    <t>r2p</t>
  </si>
  <si>
    <t>neemia</t>
  </si>
  <si>
    <t>neeka</t>
  </si>
  <si>
    <t>rokada</t>
  </si>
  <si>
    <t>crimea_sos</t>
  </si>
  <si>
    <t>CRIMEA SOS</t>
  </si>
  <si>
    <t>interview_type_opt</t>
  </si>
  <si>
    <t>physical_visit_to_the_site</t>
  </si>
  <si>
    <t>Physical visit to the site</t>
  </si>
  <si>
    <t>phone_interview</t>
  </si>
  <si>
    <t>Phone interview</t>
  </si>
  <si>
    <t>Телефонное интервью</t>
  </si>
  <si>
    <t>Телефонне інтерв'ю</t>
  </si>
  <si>
    <t>main_type_of_heating_opt</t>
  </si>
  <si>
    <t>Нет системы отопления</t>
  </si>
  <si>
    <t>Немає системи опалення</t>
  </si>
  <si>
    <t>Центральне опалення</t>
  </si>
  <si>
    <t>Уголь</t>
  </si>
  <si>
    <t>site_have_enough_fuel_opt</t>
  </si>
  <si>
    <t>yes_for_the_whole_heating_period</t>
  </si>
  <si>
    <t>no_for_up_to_5_months</t>
  </si>
  <si>
    <t>No, for only up to 5 months of heating period</t>
  </si>
  <si>
    <t>Нет, только до 5 месяцев отопительного сезона</t>
  </si>
  <si>
    <t>Ні, лише до 5 місяців опалювального сезон</t>
  </si>
  <si>
    <t>no_for_up_to_3_months</t>
  </si>
  <si>
    <t>No, for only up to 3 months of heating period</t>
  </si>
  <si>
    <t>Нет, только до 3 месяцев отопительного сезона</t>
  </si>
  <si>
    <t>Ні, лише до 3 місяців опалювального сезон</t>
  </si>
  <si>
    <t>no_for_up_to_1_month</t>
  </si>
  <si>
    <t>No, for only up to 1 months of heating period</t>
  </si>
  <si>
    <t>Нет, только до 1 месяца отопительного сезона</t>
  </si>
  <si>
    <t>Ні, лише до 1 місяця опалювального сезон</t>
  </si>
  <si>
    <t>No fuel at all</t>
  </si>
  <si>
    <t>Нет запаса топлива</t>
  </si>
  <si>
    <t>Немає запасу палива</t>
  </si>
  <si>
    <t>Затрудняюсь ответить</t>
  </si>
  <si>
    <t>premises_are_heated_by_the_main_type_of_heating_opt</t>
  </si>
  <si>
    <t>reception_area</t>
  </si>
  <si>
    <t>Reception area</t>
  </si>
  <si>
    <t>Зона ресепшн</t>
  </si>
  <si>
    <t>common_areas</t>
  </si>
  <si>
    <t>Common areas</t>
  </si>
  <si>
    <t>Помещения общего пользования</t>
  </si>
  <si>
    <t>Приміщення загального користування</t>
  </si>
  <si>
    <t>all_living_rooms</t>
  </si>
  <si>
    <t>All living rooms</t>
  </si>
  <si>
    <t>Все жилые комнаты</t>
  </si>
  <si>
    <t>Всі житлові кімнати</t>
  </si>
  <si>
    <t>several_living_rooms</t>
  </si>
  <si>
    <t>Several living  rooms</t>
  </si>
  <si>
    <t>Некоторые жилые комнаты</t>
  </si>
  <si>
    <t>Деякі житлові кімнати</t>
  </si>
  <si>
    <t>additional_types_of_heating_opt</t>
  </si>
  <si>
    <t>Никакой</t>
  </si>
  <si>
    <t>Жодний</t>
  </si>
  <si>
    <t>organizations_that_pay_cost_of_heating_opt</t>
  </si>
  <si>
    <t>Government</t>
  </si>
  <si>
    <t>international_ngo</t>
  </si>
  <si>
    <t>International NGO</t>
  </si>
  <si>
    <t>Международные неправительственные организации</t>
  </si>
  <si>
    <t>Міжнародні неурядові організації</t>
  </si>
  <si>
    <t>local_ngo</t>
  </si>
  <si>
    <t>Local NGO</t>
  </si>
  <si>
    <t>Национальные неправительственные организации</t>
  </si>
  <si>
    <t>Національні неурядові організації</t>
  </si>
  <si>
    <t>volunteer_organisation</t>
  </si>
  <si>
    <t>Volunteer organisation</t>
  </si>
  <si>
    <t>Волонтерские организации</t>
  </si>
  <si>
    <t>Волонтерські організації</t>
  </si>
  <si>
    <t xml:space="preserve">Host community                                                                    </t>
  </si>
  <si>
    <t>Принимающая громада</t>
  </si>
  <si>
    <t>Приймаюча громада</t>
  </si>
  <si>
    <t>idps</t>
  </si>
  <si>
    <t>IDPs</t>
  </si>
  <si>
    <t>ВПЛ</t>
  </si>
  <si>
    <t>ВПО</t>
  </si>
  <si>
    <t>expectations_in_terms_of_cost_for_heating_opt</t>
  </si>
  <si>
    <t>very_expensive</t>
  </si>
  <si>
    <t>Very expensive</t>
  </si>
  <si>
    <t>Очень дорого</t>
  </si>
  <si>
    <t>Дуже дорого</t>
  </si>
  <si>
    <t>expensive</t>
  </si>
  <si>
    <t>Expensive</t>
  </si>
  <si>
    <t>Дорого</t>
  </si>
  <si>
    <t>neutral</t>
  </si>
  <si>
    <t>Neutral</t>
  </si>
  <si>
    <t>Доступно</t>
  </si>
  <si>
    <t>cheap</t>
  </si>
  <si>
    <t>Cheap</t>
  </si>
  <si>
    <t>Дешево</t>
  </si>
  <si>
    <t>very_cheap</t>
  </si>
  <si>
    <t>Very cheap</t>
  </si>
  <si>
    <t>Очень дешево</t>
  </si>
  <si>
    <t>Дуже дешево</t>
  </si>
  <si>
    <t>issues_of_payment_for_consumed_heating_opt</t>
  </si>
  <si>
    <t>yes_essential_issues</t>
  </si>
  <si>
    <t>Yes, essential issues</t>
  </si>
  <si>
    <t>Да, серьезные проблемы</t>
  </si>
  <si>
    <t>Так, серйозні проблеми</t>
  </si>
  <si>
    <t>yes_some_issues</t>
  </si>
  <si>
    <t>Yes, some issues</t>
  </si>
  <si>
    <t>Да, небольшие проблемы</t>
  </si>
  <si>
    <t>Так, невеликі проблеми</t>
  </si>
  <si>
    <t>unpaid_debts_for_heating_amount_opt</t>
  </si>
  <si>
    <t>up_to_1000</t>
  </si>
  <si>
    <t>Up to 1 000 UAH</t>
  </si>
  <si>
    <t>До 1 000 грн</t>
  </si>
  <si>
    <t>from_1001_to_10000</t>
  </si>
  <si>
    <t>From 1 001 UAH to 10 000 UAH</t>
  </si>
  <si>
    <t>От 1 001 грн до 10 000 грн</t>
  </si>
  <si>
    <t>Від 1 001 грн до 10 000 грн</t>
  </si>
  <si>
    <t>more_than_10000</t>
  </si>
  <si>
    <t>More than 10 000 UAH</t>
  </si>
  <si>
    <t>Более 10 000 грн</t>
  </si>
  <si>
    <t>Більш ніж 10 000 грн</t>
  </si>
  <si>
    <t>type_of_issues_of_heating_opt</t>
  </si>
  <si>
    <t>lack of finance</t>
  </si>
  <si>
    <t>нехватка финансов</t>
  </si>
  <si>
    <t>відсутність фінансів</t>
  </si>
  <si>
    <t>lack of fuel</t>
  </si>
  <si>
    <t>нехватка топлива</t>
  </si>
  <si>
    <t>відсутність палива</t>
  </si>
  <si>
    <t>heating system in poor condition or missing</t>
  </si>
  <si>
    <t>система отопления в плохом состоянии или отсутствует</t>
  </si>
  <si>
    <t>система опалення в поганому стані або відсутня</t>
  </si>
  <si>
    <t>destruction of heating infrastructure</t>
  </si>
  <si>
    <t>разрушение отопительной инфраструктуры</t>
  </si>
  <si>
    <t>руйнування опалювальної інфраструктури</t>
  </si>
  <si>
    <t>lack of insulation</t>
  </si>
  <si>
    <t>отсутствие изоляции</t>
  </si>
  <si>
    <t>відсутність теплоізоляції</t>
  </si>
  <si>
    <t>UA0502</t>
  </si>
  <si>
    <t>Vinnytskyi</t>
  </si>
  <si>
    <t>Винницкий</t>
  </si>
  <si>
    <t>Вінницький</t>
  </si>
  <si>
    <t>UA0502003</t>
  </si>
  <si>
    <t>settlement_opt</t>
  </si>
  <si>
    <t>UA0502003001</t>
  </si>
  <si>
    <t>Vinnytsia</t>
  </si>
  <si>
    <t>Винница</t>
  </si>
  <si>
    <t>Вінниця</t>
  </si>
  <si>
    <t>site_name_uid_opt</t>
  </si>
  <si>
    <t>UKRs006842</t>
  </si>
  <si>
    <t>UKRs006847</t>
  </si>
  <si>
    <t>UKRs006982</t>
  </si>
  <si>
    <t>UKRs006984</t>
  </si>
  <si>
    <t>UKRs006967</t>
  </si>
  <si>
    <t>UKRs006970</t>
  </si>
  <si>
    <t>UKRs006968</t>
  </si>
  <si>
    <t>UKRs006981</t>
  </si>
  <si>
    <t>UKRs006964</t>
  </si>
  <si>
    <t>UKRs006987</t>
  </si>
  <si>
    <t>UKRs006977</t>
  </si>
  <si>
    <t>UKRs009091</t>
  </si>
  <si>
    <t>UKRs006966</t>
  </si>
  <si>
    <t>UKRs006873</t>
  </si>
  <si>
    <t>UKRs006827</t>
  </si>
  <si>
    <t>UKRs006879</t>
  </si>
  <si>
    <t>UKRs006976</t>
  </si>
  <si>
    <t>UKRs006835</t>
  </si>
  <si>
    <t>UKRs006838</t>
  </si>
  <si>
    <t>UKRs006841</t>
  </si>
  <si>
    <t>UKRs006846</t>
  </si>
  <si>
    <t>UKRs006848</t>
  </si>
  <si>
    <t>UKRs006829</t>
  </si>
  <si>
    <t>UKRs006830</t>
  </si>
  <si>
    <t>UKRs006828</t>
  </si>
  <si>
    <t>UKRs006855</t>
  </si>
  <si>
    <t>UKRs006852</t>
  </si>
  <si>
    <t>UKRs006880</t>
  </si>
  <si>
    <t>UKRs006875</t>
  </si>
  <si>
    <t>UKRs006850</t>
  </si>
  <si>
    <t>UKRs006971</t>
  </si>
  <si>
    <t>UKRs006861</t>
  </si>
  <si>
    <t>UKRs006857</t>
  </si>
  <si>
    <t>UKRs006973</t>
  </si>
  <si>
    <t>UKRs006884</t>
  </si>
  <si>
    <t>UKRs010093</t>
  </si>
  <si>
    <t>UKRs006858</t>
  </si>
  <si>
    <t>UKRs006868</t>
  </si>
  <si>
    <t>UKRs006975</t>
  </si>
  <si>
    <t>UKRs006886</t>
  </si>
  <si>
    <t>UKRs006833</t>
  </si>
  <si>
    <t>UKRs006836</t>
  </si>
  <si>
    <t>UKRs006837</t>
  </si>
  <si>
    <t>UKRs006839</t>
  </si>
  <si>
    <t>UKRs006843</t>
  </si>
  <si>
    <t>UKRs006863</t>
  </si>
  <si>
    <t>UKRs006865</t>
  </si>
  <si>
    <t>UKRs011336</t>
  </si>
  <si>
    <t>UKRs006983</t>
  </si>
  <si>
    <t>UKRs006888</t>
  </si>
  <si>
    <t>UKRs009873</t>
  </si>
  <si>
    <t>UKRs009806</t>
  </si>
  <si>
    <t>UKRs006834</t>
  </si>
  <si>
    <t>UKRs006891</t>
  </si>
  <si>
    <t>UKRs010117</t>
  </si>
  <si>
    <t>UKRs011171</t>
  </si>
  <si>
    <t>UKRs006895</t>
  </si>
  <si>
    <t>UKRs006860</t>
  </si>
  <si>
    <t>UKRs006943</t>
  </si>
  <si>
    <t>UKRs006986</t>
  </si>
  <si>
    <t>UKRs006896</t>
  </si>
  <si>
    <t>UKRs006844</t>
  </si>
  <si>
    <t>other_r0</t>
  </si>
  <si>
    <t>Другой центр (укажите)</t>
  </si>
  <si>
    <t>Іншій центр, уточніть</t>
  </si>
  <si>
    <t>id_string</t>
  </si>
  <si>
    <t>form_title</t>
  </si>
  <si>
    <t>version</t>
  </si>
  <si>
    <t>default_language</t>
  </si>
  <si>
    <t>allow_choice_duplicates</t>
  </si>
  <si>
    <t>CCCM_Ukraine_IDP_Collective_Sites_Monitoring_R11_2023</t>
  </si>
  <si>
    <t>CCCM Ukraine. IDP Collective Sites Monitoring R11. December 2023</t>
  </si>
  <si>
    <t>Ukrainian</t>
  </si>
  <si>
    <t>OLD IN #</t>
  </si>
  <si>
    <t>ACTED
ALPS Resilience
Neeka
Neemia
NRC
Proliska
REACH
Right to Protection
ROKADA
TTA</t>
  </si>
  <si>
    <t>ACTED
АЛЬПС Резилиенс
Neeka
Neemia
NRC
Proliska
REACH
Right to Protection
ROKADA
TTA</t>
  </si>
  <si>
    <t>ACTED
АЛЬПС Резілієнс
Neeka
Neemia
NRC
Proliska
REACH
Right to Protection
ROKADA
TTA</t>
  </si>
  <si>
    <t>Enumerator's last name</t>
  </si>
  <si>
    <t>2.1.1</t>
  </si>
  <si>
    <r>
      <t xml:space="preserve">улица
переулок
проспект
бульвар
квартал
проезд
спуск
площадь
набережная
аллея
тупик                                                                         микрорайон
</t>
    </r>
    <r>
      <rPr>
        <sz val="11"/>
        <rFont val="Arial"/>
        <family val="2"/>
        <charset val="204"/>
      </rPr>
      <t>площадь</t>
    </r>
  </si>
  <si>
    <r>
      <t xml:space="preserve">вулиця
провулок
проспект
бульвар
квартал
проїзд
спуск
площа
набережна
алея
тупик                                                                    
мікрорайон
</t>
    </r>
    <r>
      <rPr>
        <sz val="11"/>
        <rFont val="Arial"/>
        <family val="2"/>
        <charset val="204"/>
      </rPr>
      <t>майдан</t>
    </r>
  </si>
  <si>
    <t xml:space="preserve">SPACE ARRANGEMENT </t>
  </si>
  <si>
    <t>А1.3</t>
  </si>
  <si>
    <t>Can you indicate how many additional places for IDPs over declared capacity you can arrange if there is such a need?</t>
  </si>
  <si>
    <t>Можете ли сказать, какое количество дополнительных мест для ВПЛ, превышающее заявленную вместительность, Вы можете предоставить, если возникнет такая необходимость?</t>
  </si>
  <si>
    <t>Да 
Нет</t>
  </si>
  <si>
    <t xml:space="preserve">Так 
Ні </t>
  </si>
  <si>
    <t>А1.3.1</t>
  </si>
  <si>
    <t>Yes, it is included
No, but information was submitted to the oblast authorities
No, information was not submitted.
Do not know</t>
  </si>
  <si>
    <t>Да, включен
Нет, но информация была подана областным властям
Нет, информация не была передана
Не знаю</t>
  </si>
  <si>
    <t>Так, включений
Ні, але інформація була подана обласній владі
Ні, інформація не була подана
Не знаю</t>
  </si>
  <si>
    <t>Если A1 'Да' или 'Нет, но МКП готов принимать ВПЛ'</t>
  </si>
  <si>
    <t>Якщо A1 'Так' чи 'Ні, але МКП готово приймати ВПО'</t>
  </si>
  <si>
    <t>A2.2</t>
  </si>
  <si>
    <r>
      <t>School
Kindergarten
Dormitory of an educational facility
Other educational facility (specify) 
Sanatorium, health camps, health centers (оздоровчі табори, будинки відпочинку)
Residential property</t>
    </r>
    <r>
      <rPr>
        <strike/>
        <sz val="11"/>
        <rFont val="Arial"/>
        <family val="2"/>
      </rPr>
      <t xml:space="preserve"> </t>
    </r>
    <r>
      <rPr>
        <sz val="11"/>
        <rFont val="Arial"/>
        <family val="2"/>
      </rPr>
      <t xml:space="preserve">
Private non-residential property (religious building, library, shop, office building, house of culture, restaurant)
Medical healthcare facility
Specialized medical care facility for people with health issues and disabilities, older people, children
Modular town 
Other (please, specify)
</t>
    </r>
  </si>
  <si>
    <t>Школа
Детский сад
Общежитие образовательного учреждения
Другое образовательное учреждение (пожалуйста, уточние)
Санатории, пансионаты, оздоровительные центры
Жилая собственность (включая частные дома)
Нежилая собственность (религиозное учреждение, библиотека, магазин, офисное здание, дом культуры, ресторан и т.д.)
Учреждение здравоохранения
Специализированные медицинские учреждения  для людей с инвалидностью, пожилых людей, детей
Модульный городок
Другое (пожалуйста, уточните)</t>
  </si>
  <si>
    <t>Школа 
Дитячий садок
Гуртожиток освітньої установи
Інша освітня установа (будь-ласка, уточніть)
Санаторії, пансіонати, оздоровчі табори
Житлове приміщення (включаючи приватні будинки)
Нежитлове приміщення (релігійна установа, бібліотека, магазин, офісна будівля, будинок культури, ресторан тощо)
Установа охорони здоров'я
Спеціалізовані медичні установи для людей з інвалідністю, літніх людей, дітей
Модульне містечко
Інше (будь ласка, уточніть)</t>
  </si>
  <si>
    <t xml:space="preserve">Yes
No
Don't know / Refuse to answer
</t>
  </si>
  <si>
    <t xml:space="preserve">Да
Нет
Не знаю / предпочитаю не говорить
</t>
  </si>
  <si>
    <t xml:space="preserve">Так
Ні
Не знаю / не хочу говорити
</t>
  </si>
  <si>
    <r>
      <t>Site building is going to resume its original function
Number of IDPs in site is insufficient 
Non-compliance with minimum standards (according to the Resolution 930)</t>
    </r>
    <r>
      <rPr>
        <sz val="11"/>
        <color rgb="FFFF0000"/>
        <rFont val="Arial"/>
        <family val="2"/>
      </rPr>
      <t xml:space="preserve">
Lack of funding
</t>
    </r>
    <r>
      <rPr>
        <sz val="11"/>
        <rFont val="Arial"/>
        <family val="2"/>
      </rPr>
      <t>Other (specify)</t>
    </r>
  </si>
  <si>
    <r>
      <t xml:space="preserve">Здание МВП будет вновь выполнять свою первоначальную функцию
Количество ВПЛ в МВП недостаточно
Несоответствие минимальным стандартам (в соответствии с Постановлением КМУ № 930)
</t>
    </r>
    <r>
      <rPr>
        <sz val="11"/>
        <color rgb="FFFF0000"/>
        <rFont val="Arial"/>
        <family val="2"/>
      </rPr>
      <t xml:space="preserve">Недостаточность финансирования
</t>
    </r>
    <r>
      <rPr>
        <sz val="11"/>
        <rFont val="Arial"/>
        <family val="2"/>
      </rPr>
      <t>Другое (укажите)</t>
    </r>
  </si>
  <si>
    <r>
      <t xml:space="preserve">Будівля МТП знову виконуватиме свою початкову функцію
Кількість ВПО в МТП недостатньо 
Невідповідність мінімальним стандартам (відповідно до Постанови КМУ № 930)
</t>
    </r>
    <r>
      <rPr>
        <sz val="11"/>
        <color rgb="FFFF0000"/>
        <rFont val="Arial"/>
        <family val="2"/>
      </rPr>
      <t>Недостатність фінансування</t>
    </r>
    <r>
      <rPr>
        <sz val="11"/>
        <rFont val="Arial"/>
        <family val="2"/>
      </rPr>
      <t xml:space="preserve">
Інше, уточніть</t>
    </r>
  </si>
  <si>
    <t>National government
Local authorities
Individual/Private/Volunteers
Educational institution                     
Religious entity
Humanitarian agency (UN, NGO)
Other (specify)</t>
  </si>
  <si>
    <t>Государственные органы
Местная власть                                  
Частные лица/Волонтеры
Образовательное учреждение       
Религиозные учреждения
Гуманитарная организация (агентство ООН, НГО)
Другое (укажите)</t>
  </si>
  <si>
    <t>Державні органи
Місцева влада                                           
Приватні особи/Волонтери
Навчальний заклад                                 
Релігійні установи
Гуманітарна організація (агенція ООН, НГО)
Інше, уточніть</t>
  </si>
  <si>
    <r>
      <t xml:space="preserve">Пожалуйста, уточните название этой </t>
    </r>
    <r>
      <rPr>
        <sz val="11"/>
        <rFont val="Arial"/>
        <family val="2"/>
        <charset val="204"/>
      </rPr>
      <t>неправительственной</t>
    </r>
    <r>
      <rPr>
        <sz val="11"/>
        <rFont val="Arial"/>
        <family val="2"/>
      </rPr>
      <t xml:space="preserve"> организации</t>
    </r>
  </si>
  <si>
    <r>
      <t xml:space="preserve">Будь-ласка, уточніть назву цієї </t>
    </r>
    <r>
      <rPr>
        <sz val="11"/>
        <rFont val="Arial"/>
        <family val="2"/>
        <charset val="204"/>
      </rPr>
      <t>неурядової</t>
    </r>
    <r>
      <rPr>
        <sz val="11"/>
        <rFont val="Arial"/>
        <family val="2"/>
      </rPr>
      <t xml:space="preserve"> організації</t>
    </r>
  </si>
  <si>
    <t>Does the organization managing the site have a focal point here?</t>
  </si>
  <si>
    <r>
      <t xml:space="preserve">Какие документы </t>
    </r>
    <r>
      <rPr>
        <sz val="11"/>
        <rFont val="Arial"/>
        <family val="2"/>
        <charset val="204"/>
      </rPr>
      <t>необходимы ВПЛ для размещения в МКП</t>
    </r>
    <r>
      <rPr>
        <sz val="11"/>
        <rFont val="Arial"/>
        <family val="2"/>
      </rPr>
      <t xml:space="preserve">? </t>
    </r>
  </si>
  <si>
    <r>
      <t xml:space="preserve">Які документи необхідні ВПО </t>
    </r>
    <r>
      <rPr>
        <sz val="11"/>
        <rFont val="Arial"/>
        <family val="2"/>
        <charset val="204"/>
      </rPr>
      <t>для розміщення в</t>
    </r>
    <r>
      <rPr>
        <sz val="11"/>
        <rFont val="Arial"/>
        <family val="2"/>
      </rPr>
      <t xml:space="preserve"> МКП?</t>
    </r>
  </si>
  <si>
    <t>A4.3</t>
  </si>
  <si>
    <t>A4.4</t>
  </si>
  <si>
    <r>
      <t xml:space="preserve">Советуется ли руководство МКП с его жителями </t>
    </r>
    <r>
      <rPr>
        <sz val="11"/>
        <rFont val="Arial"/>
        <family val="2"/>
        <charset val="204"/>
      </rPr>
      <t>в процессе</t>
    </r>
    <r>
      <rPr>
        <sz val="11"/>
        <rFont val="Arial"/>
        <family val="2"/>
      </rPr>
      <t xml:space="preserve"> принятия решений, которые касаются МКП?</t>
    </r>
  </si>
  <si>
    <r>
      <t xml:space="preserve">Чи радиться керівництво МКП з його мешканцями </t>
    </r>
    <r>
      <rPr>
        <sz val="11"/>
        <rFont val="Arial"/>
        <family val="2"/>
        <charset val="204"/>
      </rPr>
      <t xml:space="preserve">в процесі </t>
    </r>
    <r>
      <rPr>
        <sz val="11"/>
        <rFont val="Arial"/>
        <family val="2"/>
      </rPr>
      <t>прийняття рішень, що стосуються МКП?</t>
    </r>
  </si>
  <si>
    <t>Yes, through general meetings
Yes, through individual consultations
Yes, through groups on social media
Yes, through active groups or focal points
Yes (other, please specify)
No
Refuse to answer</t>
  </si>
  <si>
    <r>
      <t xml:space="preserve">Да, путем проведения общих собраний
Да, путем </t>
    </r>
    <r>
      <rPr>
        <sz val="11"/>
        <rFont val="Arial"/>
        <family val="2"/>
        <charset val="204"/>
      </rPr>
      <t>проведения</t>
    </r>
    <r>
      <rPr>
        <sz val="11"/>
        <rFont val="Arial"/>
        <family val="2"/>
      </rPr>
      <t xml:space="preserve"> индивидуальных консультациях
</t>
    </r>
    <r>
      <rPr>
        <sz val="11"/>
        <rFont val="Arial"/>
        <family val="2"/>
        <charset val="204"/>
      </rPr>
      <t>Да, с привлечением инициативных групп</t>
    </r>
    <r>
      <rPr>
        <sz val="11"/>
        <rFont val="Arial"/>
        <family val="2"/>
      </rPr>
      <t xml:space="preserve"> 
</t>
    </r>
    <r>
      <rPr>
        <sz val="11"/>
        <rFont val="Arial"/>
        <family val="2"/>
        <charset val="204"/>
      </rPr>
      <t>Да, посредством групп в социальных сетях</t>
    </r>
    <r>
      <rPr>
        <sz val="11"/>
        <rFont val="Arial"/>
        <family val="2"/>
      </rPr>
      <t xml:space="preserve">
Да (другое, уточните)
Нет
Отказываюсь отвечать</t>
    </r>
  </si>
  <si>
    <r>
      <t xml:space="preserve">Так, шляхом проведення загальних зборів
Так, шляхом </t>
    </r>
    <r>
      <rPr>
        <sz val="11"/>
        <rFont val="Arial"/>
        <family val="2"/>
        <charset val="204"/>
      </rPr>
      <t>проведення</t>
    </r>
    <r>
      <rPr>
        <sz val="11"/>
        <rFont val="Arial"/>
        <family val="2"/>
      </rPr>
      <t xml:space="preserve"> індивідуальних консультацій
</t>
    </r>
    <r>
      <rPr>
        <sz val="11"/>
        <rFont val="Arial"/>
        <family val="2"/>
        <charset val="204"/>
      </rPr>
      <t xml:space="preserve">Так, із залученням ініціативних груп
Так, через гурпи у соціальних мережах
</t>
    </r>
    <r>
      <rPr>
        <sz val="11"/>
        <rFont val="Arial"/>
        <family val="2"/>
      </rPr>
      <t>Так (інше, уточніть)
Ні
Відмовляюсь відповідатия</t>
    </r>
  </si>
  <si>
    <t>A5.2</t>
  </si>
  <si>
    <t>Support in administrative tasks
Organize community activities (integration, cultural, livelihoods)
Care and maintenance (including cleaning)
Initiatives aimed at upgrading site infrastructure
Social activities for collective site residents
Other (specify)</t>
  </si>
  <si>
    <t xml:space="preserve">Поддержка в реализации административных задач
Организация общественных мероприятий (интеграционных, культурных, обмен опытом)
Благоустройство территории МКП (включая уборку)
Проведение общественных мероприятий для жителей МКП
Другое (указать)
</t>
  </si>
  <si>
    <t xml:space="preserve">Підтримка в реалізації адміністративних задач
Організація громадських заходів (інтеграційних, культурних, обмін досвідом)
Благоустрій території МКП (включно з прибиранням)
Проведення громадських заходів для мешканців МКП
Інше (вказати)
</t>
  </si>
  <si>
    <t>If A5.1 'Yes'</t>
  </si>
  <si>
    <t xml:space="preserve">
Выберите один вариант</t>
  </si>
  <si>
    <r>
      <rPr>
        <strike/>
        <sz val="11"/>
        <rFont val="Arial"/>
        <family val="2"/>
      </rPr>
      <t xml:space="preserve">
</t>
    </r>
    <r>
      <rPr>
        <sz val="11"/>
        <rFont val="Arial"/>
        <family val="2"/>
      </rPr>
      <t>Виберіть один варіант</t>
    </r>
  </si>
  <si>
    <t>A6.1</t>
  </si>
  <si>
    <t>A6.1.1</t>
  </si>
  <si>
    <t>If A6.1 "Yes"</t>
  </si>
  <si>
    <r>
      <t xml:space="preserve">From the state budget (Resolution 261)
Charging IDPs 
Support from humanitarian actors  
Other
There is no compensation
</t>
    </r>
    <r>
      <rPr>
        <sz val="11"/>
        <color rgb="FFFF0000"/>
        <rFont val="Arial"/>
        <family val="2"/>
      </rPr>
      <t>Do not know</t>
    </r>
  </si>
  <si>
    <r>
      <t xml:space="preserve">Из государственного бюджета (Постановление 261)
Взимание платы с ВПЛ
Поддержка гуманитарных организаций
Другое
Какой-либо компенсации не получают
</t>
    </r>
    <r>
      <rPr>
        <sz val="11"/>
        <color rgb="FFC00000"/>
        <rFont val="Arial"/>
        <family val="2"/>
      </rPr>
      <t>Не знаю</t>
    </r>
  </si>
  <si>
    <r>
      <t xml:space="preserve">З державного бюджету (Постанова 261)
Стягнення плати з ВПЛ
Підтримка гуманітарних організацій
Інше
Жодної компенсації не отримують
</t>
    </r>
    <r>
      <rPr>
        <sz val="11"/>
        <color rgb="FFC00000"/>
        <rFont val="Arial"/>
        <family val="2"/>
      </rPr>
      <t>Не знаю</t>
    </r>
  </si>
  <si>
    <t>A7.1.1</t>
  </si>
  <si>
    <r>
      <t xml:space="preserve">Fixed amount per person
Fixed amout per room
Based on consumption per person
Based on consumption per room
Seasonal amount per person (different in warm and cols season)
Seasonal amount per room (different in warm and winter season)
Splitting the bill per household
Splitting the bill per person
</t>
    </r>
    <r>
      <rPr>
        <sz val="11"/>
        <color rgb="FFFF0000"/>
        <rFont val="Arial"/>
        <family val="2"/>
      </rPr>
      <t>75% of pension per person</t>
    </r>
    <r>
      <rPr>
        <sz val="11"/>
        <rFont val="Arial"/>
        <family val="2"/>
        <charset val="204"/>
      </rPr>
      <t xml:space="preserve">
Other</t>
    </r>
  </si>
  <si>
    <r>
      <t xml:space="preserve">Фиксированная сумма на человека
Фиксировання сумма за комнату
На основании индивидуального потребления каждым жителем МВП
На основании потребления отдельной жилой комнатой
Сезонная сумма на человека (разная в летний и зимний сезон)
Сезонная сумма за комнату (разная в летний и зимний сезон)
Разделение суммы счета на количество домохозяйств
Разделение суммы счета на количество человек
</t>
    </r>
    <r>
      <rPr>
        <sz val="11"/>
        <color rgb="FFC00000"/>
        <rFont val="Arial"/>
        <family val="2"/>
      </rPr>
      <t>75% от суммы пенсии на количество человек</t>
    </r>
    <r>
      <rPr>
        <sz val="11"/>
        <rFont val="Arial"/>
        <family val="2"/>
        <charset val="204"/>
      </rPr>
      <t xml:space="preserve">
Другое</t>
    </r>
  </si>
  <si>
    <r>
      <t xml:space="preserve">Фіксована сума з людини
Фіксована сума за кімнату
На підставі споживання кожним мешканцем МТП
На підставі споживання окремою житловою кімнатою
Сезонна сума з людини (різна у літній і зимовий сезон)
Сезонна сума за кімнату (різна у літній і зимовий сезон)
Розподіл суми рахунку на кількість домогосподарств
Розподіл суми рахунку на кількість людей
</t>
    </r>
    <r>
      <rPr>
        <sz val="11"/>
        <color rgb="FFC00000"/>
        <rFont val="Arial"/>
        <family val="2"/>
      </rPr>
      <t>75% від розміру пенсії на кількість людей</t>
    </r>
    <r>
      <rPr>
        <sz val="11"/>
        <rFont val="Arial"/>
        <family val="2"/>
        <charset val="204"/>
      </rPr>
      <t xml:space="preserve">
Інше</t>
    </r>
  </si>
  <si>
    <t>A7.2.1</t>
  </si>
  <si>
    <t>If CSs have IDPs pay for charges they should be able to inform on the average payments</t>
  </si>
  <si>
    <t>Если в МВП живут ВПЛ, которые платят за коммунальные услуги, они должни предоставить информацию о средних платежах</t>
  </si>
  <si>
    <t>Якщо в МТП проживають ВПО, які сплачують за комунальні послуги, вони повинні надати інформацію про середні платежі</t>
  </si>
  <si>
    <t>A7.2.2</t>
  </si>
  <si>
    <r>
      <rPr>
        <strike/>
        <sz val="11"/>
        <color rgb="FFFF0000"/>
        <rFont val="Arial"/>
        <family val="2"/>
      </rPr>
      <t>if A7 'charging IDPs'</t>
    </r>
    <r>
      <rPr>
        <sz val="11"/>
        <color rgb="FFFF0000"/>
        <rFont val="Arial"/>
        <family val="2"/>
      </rPr>
      <t xml:space="preserve"> if A7.2.1 'Yes'</t>
    </r>
  </si>
  <si>
    <t>A8</t>
  </si>
  <si>
    <t>A8.1</t>
  </si>
  <si>
    <t>Site management training</t>
  </si>
  <si>
    <r>
      <t xml:space="preserve">Yes, CCCM induction training (site management) 
Yes, training on PSEA, GBV prevention, Protection mainstreaming
</t>
    </r>
    <r>
      <rPr>
        <sz val="11"/>
        <rFont val="Arial"/>
        <family val="2"/>
        <charset val="204"/>
      </rPr>
      <t xml:space="preserve">Yes, training on Rules for handling explosive objects
Yes, first aid training and/or psychological assistance
Yes, training on Site management (other than CCCM training)
</t>
    </r>
    <r>
      <rPr>
        <sz val="11"/>
        <rFont val="Arial"/>
        <family val="2"/>
      </rPr>
      <t xml:space="preserve">Yes, other than mentioned above training (please, specify)
No
</t>
    </r>
  </si>
  <si>
    <t>A8.2</t>
  </si>
  <si>
    <r>
      <t xml:space="preserve">About accommodation options outside of the site
About IDPs registration (on state level)
About governmental programs and local programs providing cash or in-kind support to IDPs
</t>
    </r>
    <r>
      <rPr>
        <sz val="11"/>
        <rFont val="Arial"/>
        <family val="2"/>
        <charset val="204"/>
      </rPr>
      <t>Аbout how to apply to local authorities/state bodies, receive documents confirming the fact of damages of house and/or property as a result of the war as well as receive compensation available in the site</t>
    </r>
    <r>
      <rPr>
        <sz val="11"/>
        <rFont val="Arial"/>
        <family val="2"/>
      </rPr>
      <t xml:space="preserve">
About registration in the State employment service, career guidance events organized by it, and employment opportunities it offers
About pension and different state social security programs                                                               About medical support available
About access to education
About access to legal aid
</t>
    </r>
    <r>
      <rPr>
        <sz val="11"/>
        <rFont val="Arial"/>
        <family val="2"/>
        <charset val="204"/>
      </rPr>
      <t>Where to go if faced gender-based violence, human trafficking, sexual exploitation and abuse incident</t>
    </r>
    <r>
      <rPr>
        <sz val="11"/>
        <rFont val="Arial"/>
        <family val="2"/>
      </rPr>
      <t xml:space="preserve">
About Explosive Ordnance Risk Education
</t>
    </r>
    <r>
      <rPr>
        <sz val="11"/>
        <rFont val="Arial"/>
        <family val="2"/>
        <charset val="204"/>
      </rPr>
      <t>None of above</t>
    </r>
  </si>
  <si>
    <t>A8.3</t>
  </si>
  <si>
    <t>Has this center received any humanitarian assistance in the last 60 days?</t>
  </si>
  <si>
    <t>Пожалуйста, уточните тип структуры/организации, которая предоставила какую-либо помощь в упомянутый период</t>
  </si>
  <si>
    <t>Будь-ласка, уточність тип структури/організації, яка надала будь-яку допомогу у згаданий період.</t>
  </si>
  <si>
    <t>Государственные органы
Местные власти
Принимающее сообщество
Религиозные организации
Гуманитарная организация (агентство ООН, НГО)
Другое (уточните)</t>
  </si>
  <si>
    <t>Державні органи
Місцева влада
Приймаюча спільнота
Релігійні організації
Гуманітарна організація (агенція ООН, НГО)
Інше, уточніть</t>
  </si>
  <si>
    <t>If A9 'Yes'</t>
  </si>
  <si>
    <t>Please specify the name of the non-governmental organization that provided the indicated type of assistance within the mentioned period [asked for each type separately]</t>
  </si>
  <si>
    <t>Пожалуйста, уточните название неправительственной организации, которая предоставила указанный тип помощи в указанный период.</t>
  </si>
  <si>
    <r>
      <t xml:space="preserve">Будь-ласка, вкажіть назву </t>
    </r>
    <r>
      <rPr>
        <sz val="11"/>
        <rFont val="Arial"/>
        <family val="2"/>
        <charset val="204"/>
      </rPr>
      <t>неурядової</t>
    </r>
    <r>
      <rPr>
        <sz val="11"/>
        <rFont val="Arial"/>
        <family val="2"/>
      </rPr>
      <t xml:space="preserve"> організацїі яка надала вказаний тип допомоги у згаданий період.</t>
    </r>
  </si>
  <si>
    <t>If A9.2 "Humanitarian agency (UN, NGO)"</t>
  </si>
  <si>
    <t>B1.1</t>
  </si>
  <si>
    <t>Of those in the site, how many are male/female aged 18 to 60?</t>
  </si>
  <si>
    <t>B1.1.1</t>
  </si>
  <si>
    <t>Male 18-60</t>
  </si>
  <si>
    <t>B1.1.2</t>
  </si>
  <si>
    <t>Female 18-60</t>
  </si>
  <si>
    <t>Of those in the site, how many are male/female aged over 60?</t>
  </si>
  <si>
    <t>B1.2.1</t>
  </si>
  <si>
    <t>B1.2.2</t>
  </si>
  <si>
    <t>Can you indicate how many children aged 0-17 are male/female?</t>
  </si>
  <si>
    <t>Можете ли Вы сказать сколько детей в возрасте 0-17 лет мужского/женского пола?</t>
  </si>
  <si>
    <t>Чи можете вказати скільки дітей віком 0-17 років чоловічої/жіночої статі?</t>
  </si>
  <si>
    <t>B1.3.3</t>
  </si>
  <si>
    <t>B1.3.4</t>
  </si>
  <si>
    <t>B1.3.5</t>
  </si>
  <si>
    <t>If B1.3.5 entered number more than "0"</t>
  </si>
  <si>
    <t>If B1.4 "Yes"</t>
  </si>
  <si>
    <t>Да, они могут получить уход в этом МКП
Да, но они не могут получить уход в этом МКП
Нет</t>
  </si>
  <si>
    <t>Так, вони можуть отримати догляд в цьому МКП
Так, але вони не можуть отримати догляд у цьому МКП
Ні</t>
  </si>
  <si>
    <t xml:space="preserve">Unaccompanied people who require caregiver support - people with disabilities or other people who are not able serve their own needs to the fullest extent and are not accompanied by caregiver </t>
  </si>
  <si>
    <t xml:space="preserve">Одинокие люди, нуждающиеся в уходе - люди с инвалидностью либо люди, которые не в полной мере могут обслужить свои потребности, без сопровождения опекуна либо попечителя  
</t>
  </si>
  <si>
    <t>Одинокі люди, які потребують догляду - люди з інвалідністю або люди, які не у повній мірі здатні задовольнити власні потреби, без супроводу опікуна чи піклувальника</t>
  </si>
  <si>
    <t>B1.4.3</t>
  </si>
  <si>
    <t>If B1.4.2 "Yes, but they cannot be taken care of in this collective site"</t>
  </si>
  <si>
    <t>B1.5</t>
  </si>
  <si>
    <r>
      <t xml:space="preserve">* A child-headed household is a household in which all members are younger than 18 years, or households where there are adults who may be too sick or too </t>
    </r>
    <r>
      <rPr>
        <sz val="11"/>
        <rFont val="Arial"/>
        <family val="2"/>
        <charset val="204"/>
      </rPr>
      <t>elderly</t>
    </r>
    <r>
      <rPr>
        <sz val="11"/>
        <rFont val="Arial"/>
        <family val="2"/>
      </rPr>
      <t xml:space="preserve"> to effectively head the household and a child </t>
    </r>
    <r>
      <rPr>
        <sz val="11"/>
        <rFont val="Arial"/>
        <family val="2"/>
        <charset val="204"/>
      </rPr>
      <t>takes</t>
    </r>
    <r>
      <rPr>
        <sz val="11"/>
        <rFont val="Arial"/>
        <family val="2"/>
      </rPr>
      <t xml:space="preserve"> this responsibility
</t>
    </r>
    <r>
      <rPr>
        <sz val="11"/>
        <rFont val="Arial"/>
        <family val="2"/>
        <charset val="204"/>
      </rPr>
      <t>* Female-headed household - household in which an adult female is the sole or main income producer and decision-maker</t>
    </r>
  </si>
  <si>
    <r>
      <t xml:space="preserve">*Домохозяйство, возглавляемое ребенком, — это домохозяйство, в котором все члены моложе 18 лет, или домохозяйство, </t>
    </r>
    <r>
      <rPr>
        <sz val="11"/>
        <rFont val="Arial"/>
        <family val="2"/>
        <charset val="204"/>
      </rPr>
      <t>где</t>
    </r>
    <r>
      <rPr>
        <sz val="11"/>
        <rFont val="Arial"/>
        <family val="2"/>
      </rPr>
      <t xml:space="preserve"> есть взрослые, которые могут быть слишком больны или </t>
    </r>
    <r>
      <rPr>
        <sz val="11"/>
        <rFont val="Arial"/>
        <family val="2"/>
        <charset val="204"/>
      </rPr>
      <t>пожилые</t>
    </r>
    <r>
      <rPr>
        <sz val="11"/>
        <rFont val="Arial"/>
        <family val="2"/>
      </rPr>
      <t xml:space="preserve">, чтобы эффективно руководить домохозяйством, и эту ответственность </t>
    </r>
    <r>
      <rPr>
        <sz val="11"/>
        <rFont val="Arial"/>
        <family val="2"/>
        <charset val="204"/>
      </rPr>
      <t>берет</t>
    </r>
    <r>
      <rPr>
        <sz val="11"/>
        <rFont val="Arial"/>
        <family val="2"/>
      </rPr>
      <t xml:space="preserve"> ребенок
</t>
    </r>
    <r>
      <rPr>
        <sz val="11"/>
        <rFont val="Arial"/>
        <family val="2"/>
        <charset val="204"/>
      </rPr>
      <t>*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t>
    </r>
  </si>
  <si>
    <r>
      <t xml:space="preserve">*Домогосподарство, очолюване дитиною, - це домогосподарство, в якому всі члени молодше 18 років, або домогосподарство, </t>
    </r>
    <r>
      <rPr>
        <sz val="11"/>
        <rFont val="Arial"/>
        <family val="2"/>
        <charset val="204"/>
      </rPr>
      <t>де</t>
    </r>
    <r>
      <rPr>
        <sz val="11"/>
        <rFont val="Arial"/>
        <family val="2"/>
      </rPr>
      <t xml:space="preserve"> є дорослі, які можуть бути занадто хворі або занадто </t>
    </r>
    <r>
      <rPr>
        <sz val="11"/>
        <rFont val="Arial"/>
        <family val="2"/>
        <charset val="204"/>
      </rPr>
      <t>літні</t>
    </r>
    <r>
      <rPr>
        <sz val="11"/>
        <rFont val="Arial"/>
        <family val="2"/>
      </rPr>
      <t xml:space="preserve">, щоб ефективно керувати домогосподарством, і цю відповідальність </t>
    </r>
    <r>
      <rPr>
        <sz val="11"/>
        <rFont val="Arial"/>
        <family val="2"/>
        <charset val="204"/>
      </rPr>
      <t>бере</t>
    </r>
    <r>
      <rPr>
        <sz val="11"/>
        <rFont val="Arial"/>
        <family val="2"/>
      </rPr>
      <t xml:space="preserve"> дитина
</t>
    </r>
    <r>
      <rPr>
        <sz val="11"/>
        <rFont val="Arial"/>
        <family val="2"/>
        <charset val="204"/>
      </rPr>
      <t>* Домогосподарство, яке очолюється жінкою - домогосподарство, в якому  жінка є єдиним або основним джерелом доходу та особою, яка приймає рішення</t>
    </r>
  </si>
  <si>
    <t>Переехал(а) с постоянного места жительства из соображений безопасности
Жилье повреждено/разрушено 
Нет возможности арендовать жилье
Переселился(ась) из других МКП
Другое (укажите)
Не знаю</t>
  </si>
  <si>
    <t>Переїхав(ла) з постійного місця проживання з міркувань безпеки
Житло пошкоджене\зруйновано 
Немає можливості орендувати житло
Переселились з інших МКП
Інше (вкажіть)
Не знаю</t>
  </si>
  <si>
    <r>
      <t xml:space="preserve">Up to 1 month
Up to 3 months
Up to 6 months
Up to 9 months
Up to 1 year
Up to 1,5 year  
</t>
    </r>
    <r>
      <rPr>
        <sz val="11"/>
        <color rgb="FFFF0000"/>
        <rFont val="Arial"/>
        <family val="2"/>
      </rPr>
      <t xml:space="preserve">More than 1,5 year </t>
    </r>
    <r>
      <rPr>
        <sz val="11"/>
        <rFont val="Arial"/>
        <family val="2"/>
      </rPr>
      <t xml:space="preserve"> 
Has not hosted IDPs yet
                                           </t>
    </r>
  </si>
  <si>
    <r>
      <t xml:space="preserve">
До 1 месяца
До 3 месяцев
До 6 месяцев
До 9 месяцев
До 1 года
До 1,5 года
</t>
    </r>
    <r>
      <rPr>
        <sz val="11"/>
        <color rgb="FFFF0000"/>
        <rFont val="Arial"/>
        <family val="2"/>
      </rPr>
      <t xml:space="preserve">Более 1,5 года </t>
    </r>
    <r>
      <rPr>
        <sz val="11"/>
        <rFont val="Arial"/>
        <family val="2"/>
        <charset val="204"/>
      </rPr>
      <t xml:space="preserve">
Еще не размещали ВПЛ                                
</t>
    </r>
    <r>
      <rPr>
        <strike/>
        <sz val="11"/>
        <rFont val="Arial"/>
        <family val="2"/>
        <charset val="204"/>
      </rPr>
      <t xml:space="preserve"> </t>
    </r>
    <r>
      <rPr>
        <sz val="11"/>
        <rFont val="Arial"/>
        <family val="2"/>
        <charset val="204"/>
      </rPr>
      <t xml:space="preserve">                                                          </t>
    </r>
  </si>
  <si>
    <r>
      <t xml:space="preserve">
До 1 місяця
До 3 місяців
До 6 місяців
До 9 місяців
До 1 року
До 1,5 року
</t>
    </r>
    <r>
      <rPr>
        <sz val="11"/>
        <color rgb="FFFF0000"/>
        <rFont val="Arial"/>
        <family val="2"/>
      </rPr>
      <t>Більш ніж 1,5 роки</t>
    </r>
    <r>
      <rPr>
        <sz val="11"/>
        <rFont val="Arial"/>
        <family val="2"/>
        <charset val="204"/>
      </rPr>
      <t xml:space="preserve">
Ще не розміщали ВПО                                        
</t>
    </r>
  </si>
  <si>
    <t>B3.1</t>
  </si>
  <si>
    <t>Site type</t>
  </si>
  <si>
    <t>Yes
Yes, but only in part (IDPs also reside longer-term)
No</t>
  </si>
  <si>
    <t xml:space="preserve">Да
Да, но только частично (ВПЛ также проживают долгострочно)
Нет </t>
  </si>
  <si>
    <t>Так
Так, але лише частково (ВПО також проживають довгостроково)
Ні</t>
  </si>
  <si>
    <t>B3 "Up to 1 month" or "Has not hosted IDPs yet"</t>
  </si>
  <si>
    <t>A transit site is a site used for a short period following evacuation, as a temporary place of stay (a few days usually) before moving on to another place of residence elsewhere (including to another collective site)</t>
  </si>
  <si>
    <t>Транзитный пункт – это место, которое используется в течение короткого периода после эвакуации в качестве временного места пребывания (обычно в течение нескольких дней) перед переездом в другое место жительства (в том числе в другое место временного проживания)</t>
  </si>
  <si>
    <t>Транзитний пункт – це місце, яке використовується протягом короткого періоду після евакуації як тимчасове місце перебування (зазвичай протягом декількох днів) перед переїздом в інше місце проживання (у тому числі в інше місце тимчасового проживання)</t>
  </si>
  <si>
    <r>
      <t>B3.2</t>
    </r>
    <r>
      <rPr>
        <sz val="11"/>
        <color theme="1"/>
        <rFont val="Calibri"/>
        <family val="2"/>
        <charset val="204"/>
        <scheme val="minor"/>
      </rPr>
      <t/>
    </r>
  </si>
  <si>
    <r>
      <t>If B</t>
    </r>
    <r>
      <rPr>
        <sz val="11"/>
        <color rgb="FFFF0000"/>
        <rFont val="Arial"/>
        <family val="2"/>
      </rPr>
      <t>4</t>
    </r>
    <r>
      <rPr>
        <sz val="11"/>
        <rFont val="Arial"/>
        <family val="2"/>
      </rPr>
      <t xml:space="preserve"> "yes"</t>
    </r>
  </si>
  <si>
    <r>
      <t>B3.3</t>
    </r>
    <r>
      <rPr>
        <sz val="11"/>
        <color theme="1"/>
        <rFont val="Calibri"/>
        <family val="2"/>
        <charset val="204"/>
        <scheme val="minor"/>
      </rPr>
      <t/>
    </r>
  </si>
  <si>
    <t>B4.2</t>
  </si>
  <si>
    <r>
      <t>If B</t>
    </r>
    <r>
      <rPr>
        <sz val="11"/>
        <color rgb="FFFF0000"/>
        <rFont val="Arial"/>
        <family val="2"/>
      </rPr>
      <t>4.1</t>
    </r>
    <r>
      <rPr>
        <sz val="11"/>
        <rFont val="Arial"/>
        <family val="2"/>
      </rPr>
      <t xml:space="preserve"> 'Yes'</t>
    </r>
  </si>
  <si>
    <r>
      <t>B3.4</t>
    </r>
    <r>
      <rPr>
        <sz val="11"/>
        <color theme="1"/>
        <rFont val="Calibri"/>
        <family val="2"/>
        <charset val="204"/>
        <scheme val="minor"/>
      </rPr>
      <t/>
    </r>
  </si>
  <si>
    <t>B4.3</t>
  </si>
  <si>
    <r>
      <t xml:space="preserve">Of the </t>
    </r>
    <r>
      <rPr>
        <sz val="11"/>
        <rFont val="Arial"/>
        <family val="2"/>
        <charset val="204"/>
      </rPr>
      <t xml:space="preserve">site residents who left, </t>
    </r>
    <r>
      <rPr>
        <sz val="11"/>
        <rFont val="Arial"/>
        <family val="2"/>
      </rPr>
      <t>most were about to:</t>
    </r>
  </si>
  <si>
    <t>Ті мешканці, які виїхали, планували:</t>
  </si>
  <si>
    <t>Return to their area of origin
Move in with family / friends
Move into rented or owned housing
Move to a different collective site 
Move to a different oblast
Move abroad
Don't know
Other (specify)</t>
  </si>
  <si>
    <t>Вернуться домой
Переехать к родным/друзьям
Переехать в арендованное либо собственное жилье
Переехать в другой МКП 
Переехать в другую область
Переехать за границу
Не знаю
Другое (уточните)</t>
  </si>
  <si>
    <t>Повернутись додому
Переїхати до родичів/друзів
Переїхати до орендованого або власного житла
Переїхати до іншого МКП 
Переїхати до іншої області
Переїхати за кордон
Не знаю
Інше (уточніть)</t>
  </si>
  <si>
    <r>
      <t>If B</t>
    </r>
    <r>
      <rPr>
        <sz val="11"/>
        <color rgb="FFFF0000"/>
        <rFont val="Arial"/>
        <family val="2"/>
      </rPr>
      <t xml:space="preserve">4 </t>
    </r>
    <r>
      <rPr>
        <sz val="11"/>
        <rFont val="Arial"/>
        <family val="2"/>
      </rPr>
      <t>"Yes"</t>
    </r>
  </si>
  <si>
    <r>
      <t xml:space="preserve">Если да, какова причина </t>
    </r>
    <r>
      <rPr>
        <sz val="11"/>
        <rFont val="Arial"/>
        <family val="2"/>
        <charset val="204"/>
      </rPr>
      <t>принудительного</t>
    </r>
    <r>
      <rPr>
        <sz val="11"/>
        <rFont val="Arial"/>
        <family val="2"/>
      </rPr>
      <t xml:space="preserve"> выселения?</t>
    </r>
  </si>
  <si>
    <r>
      <t xml:space="preserve">Якщо так, то яка причина </t>
    </r>
    <r>
      <rPr>
        <sz val="11"/>
        <rFont val="Arial"/>
        <family val="2"/>
        <charset val="204"/>
      </rPr>
      <t>примусового</t>
    </r>
    <r>
      <rPr>
        <sz val="11"/>
        <rFont val="Arial"/>
        <family val="2"/>
      </rPr>
      <t xml:space="preserve"> виселення?</t>
    </r>
  </si>
  <si>
    <r>
      <t xml:space="preserve">                                                   If B</t>
    </r>
    <r>
      <rPr>
        <sz val="11"/>
        <color rgb="FFFF0000"/>
        <rFont val="Arial"/>
        <family val="2"/>
      </rPr>
      <t>5</t>
    </r>
    <r>
      <rPr>
        <sz val="11"/>
        <rFont val="Arial"/>
        <family val="2"/>
      </rPr>
      <t xml:space="preserve"> "Yes"</t>
    </r>
  </si>
  <si>
    <r>
      <t xml:space="preserve">Yes - there is a full allocation plan
</t>
    </r>
    <r>
      <rPr>
        <sz val="11"/>
        <rFont val="Arial"/>
        <family val="2"/>
        <charset val="204"/>
      </rPr>
      <t>To an extent - some people receive a special accomodation</t>
    </r>
    <r>
      <rPr>
        <sz val="11"/>
        <rFont val="Arial"/>
        <family val="2"/>
      </rPr>
      <t xml:space="preserve">
No - there is no allocation considerations</t>
    </r>
  </si>
  <si>
    <r>
      <t xml:space="preserve">Да - есть полный план размещения людей
Частично - некоторые люди получают </t>
    </r>
    <r>
      <rPr>
        <sz val="11"/>
        <rFont val="Arial"/>
        <family val="2"/>
        <charset val="204"/>
      </rPr>
      <t>специальное размещение</t>
    </r>
    <r>
      <rPr>
        <sz val="11"/>
        <rFont val="Arial"/>
        <family val="2"/>
      </rPr>
      <t xml:space="preserve">
Нет, рекомендации касательно размещения людей отсутствуют</t>
    </r>
  </si>
  <si>
    <r>
      <t xml:space="preserve">Так - є повний план розміщення людей
Частково - деякі люди отримують </t>
    </r>
    <r>
      <rPr>
        <sz val="11"/>
        <rFont val="Arial"/>
        <family val="2"/>
        <charset val="204"/>
      </rPr>
      <t>спеціальне розміщення</t>
    </r>
    <r>
      <rPr>
        <sz val="11"/>
        <rFont val="Arial"/>
        <family val="2"/>
      </rPr>
      <t xml:space="preserve">
Ні, рекомендації щодо розміщення людей відсутні</t>
    </r>
  </si>
  <si>
    <t>Yes
No, it is also used for its primary function
Do not know</t>
  </si>
  <si>
    <t>Да
Нет, он также используется по основному назначению
Не знаю</t>
  </si>
  <si>
    <t>Так
Ні, він так одночасно використовується за основним призначенням
Не знаю</t>
  </si>
  <si>
    <t>B7</t>
  </si>
  <si>
    <t>B8</t>
  </si>
  <si>
    <t>Чи існують спільні приміщення для приготування їжі (кухня), прийому їжі та зберігання продуктів?</t>
  </si>
  <si>
    <t>Общая кухня
Столовая
Общие помещения дл хранения продуктов питания
Ничего из вышеперечисленного</t>
  </si>
  <si>
    <t>Загальні кухня
Їдальня
Загальні приміщення для зберігання продуктів харчування
Нічого із перерахованого вище</t>
  </si>
  <si>
    <t>B8.1</t>
  </si>
  <si>
    <t>Are there common spaces other than kitchens, eating spaces, and bathing facilities?</t>
  </si>
  <si>
    <t>Есть ли помещения общего пользования, кроме кухонь, столовых и ванных комнат?</t>
  </si>
  <si>
    <t>Например, места отдыха для детей или взрослых</t>
  </si>
  <si>
    <t>Наприклад, рекреаційні простори для дітей або дорослих</t>
  </si>
  <si>
    <t>B8.1.1</t>
  </si>
  <si>
    <r>
      <t xml:space="preserve">Child spaces (indoor) 
Child spaces (outdoor)
Spaces for distance learning \ working
Recreational spaces for adults
</t>
    </r>
    <r>
      <rPr>
        <sz val="11"/>
        <color rgb="FFFF0000"/>
        <rFont val="Arial"/>
        <family val="2"/>
      </rPr>
      <t>Spaces for social, administrative, and public (electronic) services provision</t>
    </r>
    <r>
      <rPr>
        <sz val="11"/>
        <rFont val="Arial"/>
        <family val="2"/>
      </rPr>
      <t xml:space="preserve">
Other
</t>
    </r>
  </si>
  <si>
    <t>Игровые площадки для детей (в помещении МВП) 
Игровые площадки для детей (на улице)
Помещения для дистанционного обучения / работы
Зоны отдыха для взрослых
Зоны, где предоставляются социальные, административные и государственные (электронные) услуги
Другое</t>
  </si>
  <si>
    <t>Ігрові майданчики для дітей (в приміщенні МТП) 
Ігрові майданчики для дітей (на вулиці)
Приміщення для дистанційного навчання \ роботи
Зони відпочинку для дорослих
Зони для надання соціальних, адміністративних та державних (електронних) послуг
Інше</t>
  </si>
  <si>
    <r>
      <t xml:space="preserve">If </t>
    </r>
    <r>
      <rPr>
        <sz val="11"/>
        <color rgb="FFFF0000"/>
        <rFont val="Arial"/>
        <family val="2"/>
      </rPr>
      <t>B</t>
    </r>
    <r>
      <rPr>
        <strike/>
        <sz val="11"/>
        <color rgb="FFFF0000"/>
        <rFont val="Arial"/>
        <family val="2"/>
      </rPr>
      <t>6.1.1</t>
    </r>
    <r>
      <rPr>
        <sz val="11"/>
        <color rgb="FFFF0000"/>
        <rFont val="Arial"/>
        <family val="2"/>
      </rPr>
      <t>8.1</t>
    </r>
    <r>
      <rPr>
        <sz val="11"/>
        <rFont val="Arial"/>
        <family val="2"/>
      </rPr>
      <t xml:space="preserve"> "Yes"</t>
    </r>
  </si>
  <si>
    <t>B6.1.3</t>
  </si>
  <si>
    <t>B8.2</t>
  </si>
  <si>
    <t>Да
Частично
Нет
Не знаю</t>
  </si>
  <si>
    <t>Так
Частково
Ні
Не знаю</t>
  </si>
  <si>
    <r>
      <t>[for each option selected in B</t>
    </r>
    <r>
      <rPr>
        <strike/>
        <sz val="11"/>
        <color rgb="FFFF0000"/>
        <rFont val="Arial"/>
        <family val="2"/>
      </rPr>
      <t>6.1.2</t>
    </r>
    <r>
      <rPr>
        <sz val="11"/>
        <color rgb="FFFF0000"/>
        <rFont val="Arial"/>
        <family val="2"/>
      </rPr>
      <t>8.1.1</t>
    </r>
    <r>
      <rPr>
        <sz val="11"/>
        <rFont val="Arial"/>
        <family val="2"/>
      </rPr>
      <t>]</t>
    </r>
  </si>
  <si>
    <t>B8.3</t>
  </si>
  <si>
    <t>Are common areas separate from spaces for sleeping?</t>
  </si>
  <si>
    <t>Yes
Yes, partially
No
Don't know</t>
  </si>
  <si>
    <t>Да
Да, частично 
Нет
Не знаю</t>
  </si>
  <si>
    <t>Так
Так, частково
Ні 
Не знаю</t>
  </si>
  <si>
    <t>B9</t>
  </si>
  <si>
    <r>
      <rPr>
        <strike/>
        <sz val="11"/>
        <color rgb="FFFF0000"/>
        <rFont val="Arial"/>
        <family val="2"/>
      </rPr>
      <t>Allocation at the site</t>
    </r>
    <r>
      <rPr>
        <sz val="11"/>
        <color rgb="FFFF0000"/>
        <rFont val="Arial"/>
        <family val="2"/>
      </rPr>
      <t>Sleeping arrangement</t>
    </r>
  </si>
  <si>
    <r>
      <t>Single-household rooms
Multiple households (incl. single-person HHs) sharing rooms</t>
    </r>
    <r>
      <rPr>
        <sz val="11"/>
        <color rgb="FFFF0000"/>
        <rFont val="Arial"/>
        <family val="2"/>
      </rPr>
      <t>, with space dividers (screens, partitions)
Multiple households (incl. single-person HHs) sharing rooms, without space dividers (screens, partitions)</t>
    </r>
    <r>
      <rPr>
        <sz val="11"/>
        <rFont val="Arial"/>
        <family val="2"/>
      </rPr>
      <t xml:space="preserve">
Open space (e.g., gym or hall) with space dividers </t>
    </r>
    <r>
      <rPr>
        <sz val="11"/>
        <color rgb="FFFF0000"/>
        <rFont val="Arial"/>
        <family val="2"/>
      </rPr>
      <t>(screens, partitions)</t>
    </r>
    <r>
      <rPr>
        <sz val="11"/>
        <rFont val="Arial"/>
        <family val="2"/>
      </rPr>
      <t xml:space="preserve">
Open space (e.g., gym or hall) </t>
    </r>
    <r>
      <rPr>
        <sz val="11"/>
        <color rgb="FFFF0000"/>
        <rFont val="Arial"/>
        <family val="2"/>
      </rPr>
      <t>without space dividers</t>
    </r>
  </si>
  <si>
    <r>
      <t xml:space="preserve">Размещение в семейных комнатах (у каждой семьи есть своя комната)
Совместное использование комнат (несколько семей живут в одной комнате), разделенных на отдельные зоны для проживания (ширмы, перегородки)
Совместное использование комнат несколькими семьями без разделения на отдельные зоны для проживания (ширмы, перегородки)
Совместное использование одного общего пространства (например, спортзала или холла), разделенного на отдельные зоны для проживания (ширмы, перегородки)
Совместное использование одного общего пространства (например, спортзала или холла) без разделения на отдельные зоны для проживания
</t>
    </r>
    <r>
      <rPr>
        <strike/>
        <sz val="11"/>
        <rFont val="Arial"/>
        <family val="2"/>
        <charset val="204"/>
      </rPr>
      <t xml:space="preserve">
</t>
    </r>
  </si>
  <si>
    <r>
      <t>Розміщення в окремих сімейних кімнатах (у кожної сім'ї є окрема кімната)
Спільне використання кімнат (кілька сімей живуть в одній кімнаті), поділених на окремі зони для проживання (з використанням ширм та перегородок)
Спільне використання кімнат декількома сім'ями без поділу на окремі зони для проживання (ширми, перегородки)
Спільне використання одного загального простору (наприклад, спортзалу чи холу), поділеного на окремі зони для проживання (ширми, перегородки)
Спільне використання одного загального простору (наприклад, спортзалу чи холу) без поділу на окремі зони для проживання</t>
    </r>
    <r>
      <rPr>
        <strike/>
        <sz val="11"/>
        <rFont val="Arial"/>
        <family val="2"/>
        <charset val="204"/>
      </rPr>
      <t xml:space="preserve">
</t>
    </r>
  </si>
  <si>
    <t>B9.1</t>
  </si>
  <si>
    <t>Sleeping arrangement</t>
  </si>
  <si>
    <t>Are sleeping spaces equipped with locks/latches on the entrance doors?</t>
  </si>
  <si>
    <t>Есть ли в жилых помещениях замки/защелки на входной двери?</t>
  </si>
  <si>
    <t>Чи обладнані житлові приміщення замками/засувками на вхідних дверях?</t>
  </si>
  <si>
    <t>Да
Да, частично
Нет
Не знаю</t>
  </si>
  <si>
    <t>B6.2.1</t>
  </si>
  <si>
    <t>B10</t>
  </si>
  <si>
    <t>До 4 людей
До 8 людей
До 12 людей
До 20 людей
Более 20 людей
Не знаю</t>
  </si>
  <si>
    <t>До 4 людей
До 8 людей
До 12 людей
До 20 людей
Більше 20 людей
Не знаю</t>
  </si>
  <si>
    <t>Жилое помещение - это отдельная комната либо единое общее пространство</t>
  </si>
  <si>
    <t>Житлове приміщення - це окрема кімната або єдиний спільний простір</t>
  </si>
  <si>
    <t>B11</t>
  </si>
  <si>
    <t xml:space="preserve">Up to 6
Six and more 
Both modalities
Do not know                                                 </t>
  </si>
  <si>
    <t xml:space="preserve">До 6 кв.м
6 кв.м и более
Оба варианта   
Не знаю                                             </t>
  </si>
  <si>
    <t xml:space="preserve">До 6 кв.м
6 кв.м і більше
Обидва варіанти       
Не знаю                                        </t>
  </si>
  <si>
    <t>B12</t>
  </si>
  <si>
    <t>For example, recreation spaces, kitchens, hallways</t>
  </si>
  <si>
    <t>Например, помещения для отдыха, кухни, коридоры</t>
  </si>
  <si>
    <t>Наприклад, зони відпочинку, кухні, передпокої</t>
  </si>
  <si>
    <t>B6.5</t>
  </si>
  <si>
    <t>B13</t>
  </si>
  <si>
    <r>
      <t xml:space="preserve">If B6.2 "Multiple households (incl. single-person HHs) sharing rooms";
"Open space (e.g., gym or hall) with space dividers"; 
"Open space (e.g., gym or hall)"
</t>
    </r>
    <r>
      <rPr>
        <sz val="11"/>
        <color rgb="FFFF0000"/>
        <rFont val="Arial"/>
        <family val="2"/>
      </rPr>
      <t>If B9 "Multiple households (incl. single-person HHs) sharing rooms, with space dividers (screens, partitions)"
"Multiple households (incl. single-person HHs) sharing rooms, without space dividers (screens, partitions)"
"Open space (e.g., gym or hall) with space dividers (screens, partitions)"
"Open space (e.g., gym or hall) without space dividers"</t>
    </r>
  </si>
  <si>
    <t>B14</t>
  </si>
  <si>
    <r>
      <rPr>
        <strike/>
        <sz val="11"/>
        <color rgb="FFFF0000"/>
        <rFont val="Arial"/>
        <family val="2"/>
      </rPr>
      <t>Space arrangement</t>
    </r>
    <r>
      <rPr>
        <sz val="11"/>
        <color rgb="FFFF0000"/>
        <rFont val="Arial"/>
        <family val="2"/>
      </rPr>
      <t>Fire Safety</t>
    </r>
  </si>
  <si>
    <t>B15</t>
  </si>
  <si>
    <t>Fire Safety</t>
  </si>
  <si>
    <t>Are there fire extinguishers on site?</t>
  </si>
  <si>
    <t>Есть ли в МВП огнетушители?</t>
  </si>
  <si>
    <t xml:space="preserve">Чи є в МТП вогнегасники? </t>
  </si>
  <si>
    <t>Yes, in sufficient number
Yes, but insufficient number
No
Do not know</t>
  </si>
  <si>
    <t>Да, в достаточном количестве
Да, но их недостаточно
Нет 
Не знаю</t>
  </si>
  <si>
    <t>Так, в достатній кількості
Так, але їх недостатньо
Немає
Не знаю</t>
  </si>
  <si>
    <t>B16</t>
  </si>
  <si>
    <t>B17</t>
  </si>
  <si>
    <t>State of site</t>
  </si>
  <si>
    <t>How would you describe the overall state of the collective site and living conditions for IDPs?</t>
  </si>
  <si>
    <t>Як би ви охарактеризували загальний стан МТП та умови проживання ВПО?</t>
  </si>
  <si>
    <r>
      <t>Условия</t>
    </r>
    <r>
      <rPr>
        <sz val="11"/>
        <rFont val="Arial"/>
        <family val="2"/>
      </rPr>
      <t xml:space="preserve"> проживания</t>
    </r>
  </si>
  <si>
    <r>
      <t>Умови</t>
    </r>
    <r>
      <rPr>
        <sz val="11"/>
        <rFont val="Arial"/>
        <family val="2"/>
      </rPr>
      <t xml:space="preserve"> проживання</t>
    </r>
  </si>
  <si>
    <r>
      <t>No electricity supply
No heating system
Poor heating system
No ventilation system
Poor ventilation system
Poor electricity infrastructure (</t>
    </r>
    <r>
      <rPr>
        <sz val="11"/>
        <color rgb="FFFF0000"/>
        <rFont val="Arial"/>
        <family val="2"/>
      </rPr>
      <t xml:space="preserve">insufficient power, old </t>
    </r>
    <r>
      <rPr>
        <sz val="11"/>
        <rFont val="Arial"/>
        <family val="2"/>
      </rPr>
      <t xml:space="preserve">wiring, </t>
    </r>
    <r>
      <rPr>
        <sz val="11"/>
        <color rgb="FFFF0000"/>
        <rFont val="Arial"/>
        <family val="2"/>
      </rPr>
      <t>lack of necessary project documentation</t>
    </r>
    <r>
      <rPr>
        <sz val="11"/>
        <rFont val="Arial"/>
        <family val="2"/>
      </rPr>
      <t xml:space="preserve">)
Lack of backup power source (to ensure supply during electricity shortages)
Lack of lightning (inside the building and around the center)
Major reconstruction of site premises
Floor/walls-related light or medium repair
Floor/walls-related heavy repair
Roof-related repairs
Doors/windows replace/repair
Doors/windows-related heavy repair
</t>
    </r>
    <r>
      <rPr>
        <sz val="11"/>
        <color rgb="FFFF0000"/>
        <rFont val="Arial"/>
        <family val="2"/>
      </rPr>
      <t>Lack of insulation
Lack of infrastructure for people with limited mobility (except WASH) (elevators, external ramps, horizontal bars on doors, etc.)</t>
    </r>
    <r>
      <rPr>
        <sz val="11"/>
        <rFont val="Arial"/>
        <family val="2"/>
      </rPr>
      <t xml:space="preserve">
Other (specify)
None of the above</t>
    </r>
  </si>
  <si>
    <r>
      <t xml:space="preserve">
Отсутствие электроснабжения
Отсутствие системы отопления
Отопительная система в плохом состоянии
Отсутствие вентиляционной системы
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Отсутствие резервного источника питания (для обеспечения электроснабжения во время перебоев с электричеством)
Плохое освещение в помещениях и вне здания МВП
Капитальная реконструкция помещений МВП
Мелкий или текущий ремонт пола/стен
Капитальный ремонт пола/стен
Ремонт крыши
Замена/ремонт дверей/окон
Капитальный ремонт дверей/окон
</t>
    </r>
    <r>
      <rPr>
        <sz val="11"/>
        <color rgb="FFFF0000"/>
        <rFont val="Arial"/>
        <family val="2"/>
      </rPr>
      <t>Отсутствие теплоизоляции
Отсутствие инфраструктуры для людей с ограниченной мобильностью (за исключением ВСГ) (лифты, внешние пандусы, горизонтальные перекладины на дверях и т.д.)</t>
    </r>
    <r>
      <rPr>
        <sz val="11"/>
        <rFont val="Arial"/>
        <family val="2"/>
      </rPr>
      <t xml:space="preserve">
Другое (укажите)
Ничего из вышеперечисленного</t>
    </r>
  </si>
  <si>
    <r>
      <t xml:space="preserve">
Відсутність електропостачання
Відсутність системи опалення
Система опалення у поганому стані
Відсутність системи вентиляції
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Відсутність резервного джерела живлення (для забезпечення електропостачання під час відключень електроенергії)
Погане освітлення у приміщеннях та поза будівлею МТП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Капітальний ремонт дверей/вікон
</t>
    </r>
    <r>
      <rPr>
        <sz val="11"/>
        <color rgb="FFFF0000"/>
        <rFont val="Arial"/>
        <family val="2"/>
      </rPr>
      <t xml:space="preserve">Відсутність теплоізоляції
Відсутність інфраструктури для людей з обмеженою мобільністю (окрім ВСГ) (ліфти, зовнішні пандуси, горизонтальні перекладини на дверях і т.д.)
</t>
    </r>
    <r>
      <rPr>
        <sz val="11"/>
        <rFont val="Arial"/>
        <family val="2"/>
        <charset val="204"/>
      </rPr>
      <t>Інше (вкажіть)
Нічого із перерахованого вище</t>
    </r>
  </si>
  <si>
    <r>
      <rPr>
        <sz val="11"/>
        <color rgb="FFFF0000"/>
        <rFont val="Arial"/>
        <family val="2"/>
      </rPr>
      <t>Needs related to Winterization, WASH, NFI, Food, Protection are covered in the respective section</t>
    </r>
    <r>
      <rPr>
        <sz val="11"/>
        <rFont val="Arial"/>
        <family val="2"/>
      </rPr>
      <t xml:space="preserve">
Fuel for heating sources is suggested in Winterization section</t>
    </r>
  </si>
  <si>
    <r>
      <rPr>
        <sz val="11"/>
        <color rgb="FFC00000"/>
        <rFont val="Arial"/>
        <family val="2"/>
      </rPr>
      <t>Потребности, связанные с подготовкой к зимнему периоду, ВСГ, непродовольственными товарами, продуктами питания, защитой, рассмотрены в соответствующем разделе</t>
    </r>
    <r>
      <rPr>
        <sz val="11"/>
        <rFont val="Arial"/>
        <family val="2"/>
      </rPr>
      <t xml:space="preserve">
Потребность в топливе для отопительных приборов укажите в разделе "Подготовка к зиме"</t>
    </r>
  </si>
  <si>
    <r>
      <rPr>
        <sz val="11"/>
        <color rgb="FFC00000"/>
        <rFont val="Arial"/>
        <family val="2"/>
      </rPr>
      <t>Потреби, пов'язані з підготовкою до зимового періоду, ВСГ, непродовольчими товарами, продуктами харчування, захистом, розглянуті у відповідному секторі</t>
    </r>
    <r>
      <rPr>
        <sz val="11"/>
        <rFont val="Arial"/>
        <family val="2"/>
      </rPr>
      <t xml:space="preserve">
Про потребу у паливі для опалювальних приладів зазначте, будь ласка, у розділі "Підготовка до зимового періоду"</t>
    </r>
  </si>
  <si>
    <r>
      <t>No electricity supply
No heating system
Poor heating system
No ventilation system
Poor ventilation system
Poor electricity infrastructure (</t>
    </r>
    <r>
      <rPr>
        <sz val="11"/>
        <color rgb="FFFF0000"/>
        <rFont val="Arial"/>
        <family val="2"/>
      </rPr>
      <t xml:space="preserve">insufficient power, old </t>
    </r>
    <r>
      <rPr>
        <sz val="11"/>
        <rFont val="Arial"/>
        <family val="2"/>
      </rPr>
      <t xml:space="preserve">wiring, </t>
    </r>
    <r>
      <rPr>
        <sz val="11"/>
        <color rgb="FFFF0000"/>
        <rFont val="Arial"/>
        <family val="2"/>
      </rPr>
      <t>lack of necessary project documentation</t>
    </r>
    <r>
      <rPr>
        <sz val="11"/>
        <rFont val="Arial"/>
        <family val="2"/>
      </rPr>
      <t xml:space="preserve">)
Lack of backup power source (to ensure supply during electricity shortages)
Lack of lightning (inside the building and around the center)
Major reconstruction of site premises
Floor/walls-related light or medium repair
Floor/walls-related heavy repair
Roof-related repairs
Doors/windows replace/repair
Doors/windows-related heavy repair
</t>
    </r>
    <r>
      <rPr>
        <sz val="11"/>
        <color rgb="FFFF0000"/>
        <rFont val="Arial"/>
        <family val="2"/>
      </rPr>
      <t>Lack of insulation
Lack of infrastructure for people with limited mobility (except WASH) (elevators, external ramps, horizontal bars on doors, etc.)
Lack of available or adequate bomb shelter (within 500m)</t>
    </r>
    <r>
      <rPr>
        <sz val="11"/>
        <rFont val="Arial"/>
        <family val="2"/>
      </rPr>
      <t xml:space="preserve">
Other (specify)
None of the above</t>
    </r>
  </si>
  <si>
    <t xml:space="preserve">
Отсутствие электроснабжения
Отсутствие системы отопления
Отопительная система в плохом состоянии
Отсутствие вентиляционной системы
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Отсутствие резервного источника питания (для обеспечения электроснабжения во время перебоев с электричеством)
Плохое освещение в помещениях и вне здания МВП
Капитальная реконструкция помещений МВП
Мелкий или текущий ремонт пола/стен
Капитальный ремонт пола/стен
Ремонт крыши
Замена/ремонт дверей/окон
Капитальный ремонт дверей/окон
Отсутствие теплоизоляции
Отсутствие инфраструктуры для людей с ограниченной мобильностью (за исключением ВСГ) (лифты, внешние пандусы, горизонтальные перекладины на дверях и т.д.)
Отсутствие доступных или надлежащих бомбоубежищ (в радиусе 500 м)
Другое (укажите)
Ничего из вышеперечисленного</t>
  </si>
  <si>
    <t xml:space="preserve">
Відсутність електропостачання
Відсутність системи опалення
Система опалення у поганому стані
Відсутність системи вентиляції
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Відсутність резервного джерела живлення (для забезпечення електропостачання під час відключень електроенергії)
Погане освітлення у приміщеннях та поза будівлею МТП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Капітальний ремонт дверей/вікон
Відсутність теплоізоляції
Відсутність інфраструктури для людей з обмеженою мобільністю (окрім ВСГ) (ліфти, зовнішні пандуси, горизонтальні перекладини на дверях і т.д.)
Відсутність доступних або належно обладнаних бомбосховищ (в радіусі 500м)
Інше (вкажіть)
Нічого із перерахованого вище</t>
  </si>
  <si>
    <r>
      <t>No electricity supply
No heating system
Poor heating system
No ventilation system
Poor ventilation system
Poor electricity infrastructure (</t>
    </r>
    <r>
      <rPr>
        <sz val="11"/>
        <color rgb="FFFF0000"/>
        <rFont val="Arial"/>
        <family val="2"/>
      </rPr>
      <t xml:space="preserve">insufficient power, old </t>
    </r>
    <r>
      <rPr>
        <sz val="11"/>
        <rFont val="Arial"/>
        <family val="2"/>
      </rPr>
      <t xml:space="preserve">wiring, </t>
    </r>
    <r>
      <rPr>
        <sz val="11"/>
        <color rgb="FFFF0000"/>
        <rFont val="Arial"/>
        <family val="2"/>
      </rPr>
      <t>lack of necessary project documentation</t>
    </r>
    <r>
      <rPr>
        <sz val="11"/>
        <rFont val="Arial"/>
        <family val="2"/>
      </rPr>
      <t xml:space="preserve">)
Lack of backup power source (to ensure supply during electricity shortages)
Lack of lightning (inside the building and around the center)
Major reconstruction of site premises
Floor/walls-related light or medium repair
Floor/walls-related heavy repair
Roof-related repairs
Doors/windows replace/repair
Doors/windows-related heavy repair
</t>
    </r>
    <r>
      <rPr>
        <sz val="11"/>
        <color rgb="FFFF0000"/>
        <rFont val="Arial"/>
        <family val="2"/>
      </rPr>
      <t>Insulation work
Infrastructure for people with limited mobility (except WASH) (elevators, external ramps, horizontal bars on doors, etc.)
Arrangement of bomb shelter (within 500m)</t>
    </r>
    <r>
      <rPr>
        <sz val="11"/>
        <rFont val="Arial"/>
        <family val="2"/>
      </rPr>
      <t xml:space="preserve">
Other (specify)
None of the above</t>
    </r>
  </si>
  <si>
    <t>Отсутствие электроснабжения
Отсутствие системы отопления
Отопительная система в плохом состоянии
Отсутствие вентиляционной системы
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Отсутствие резервного источника питания (для обеспечения электроснабжения во время перебоев с электричеством)
Плохое освещение в помещениях и вне здания МВП
Капитальная реконструкция помещений МВП
Мелкий или текущий ремонт пола/стен
Капитальный ремонт пола/стен
Ремонт крыши
Замена/ремонт дверей/окон
Капитальный ремонт дверей/окон
Отсутствие теплоизоляции
Отсутствие инфраструктуры для людей с ограниченной мобильностью (за исключением ВСГ) (лифты, внешние пандусы, горизонтальные перекладины на дверях и т.д.)
Отсутствие доступных или надлежащих бомбоубежищ (в радиусе 500 м)
Другое (укажите)
Ничего из вышеперечисленного</t>
  </si>
  <si>
    <t>Відсутність електропостачання
Відсутність системи опалення
Система опалення у поганому стані
Відсутність системи вентиляції
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Відсутність резервного джерела живлення (для забезпечення електропостачання під час відключень електроенергії)
Погане освітлення у приміщеннях та поза будівлею МТП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Капітальний ремонт дверей/вікон
Відсутність теплоізоляції
Відсутність інфраструктури для людей з обмеженою мобільністю (окрім ВСГ) (ліфти, зовнішні пандуси, горизонтальні перекладини на дверях і т.д.)
Відсутність доступних або належно обладнаних бомбосховищ (в радіусі 500м)
Інше (вкажіть)
Нічого із перерахованого вище</t>
  </si>
  <si>
    <t>неправилье опции и переводы</t>
  </si>
  <si>
    <t>C2.3</t>
  </si>
  <si>
    <t>C2.4</t>
  </si>
  <si>
    <t>Yes
No, temperature may be lower during winter season
No, temperature may be higher during warm season
No
Do not know</t>
  </si>
  <si>
    <t>Да
Нет, температура может быть ниже в зимний период
Нет, температура может быть выше в зимний период
Нет
Не знаю</t>
  </si>
  <si>
    <t>Так
Ні, температура може бути нижчою в зимовий період
Ні, температура може бути вищою в зимовий період
Ні
Не знаю</t>
  </si>
  <si>
    <t>Температура должна поддерживаться в пределах 18-25 C° как в жилых, так и в общих помещениях для ВПЛ</t>
  </si>
  <si>
    <t>Температура має дорівнювати 18-25 C° як у житлових, так і спільних приміщеннях для ВПО</t>
  </si>
  <si>
    <t>C2.5</t>
  </si>
  <si>
    <t>Вопросы касательно санитарных помещений (душевые/ванные комнаты, туалеты) содержатся в разделе "Вода, санитария и гигиена" (ВСГ)</t>
  </si>
  <si>
    <t>Питання щодо санітарних приміщень (душові/ванні кімнати, туалети) містяться у розділі "Вода, санітарія та гігієна" (ВСГ)</t>
  </si>
  <si>
    <r>
      <t xml:space="preserve">Is there a bomb shelter nearby (less than </t>
    </r>
    <r>
      <rPr>
        <sz val="11"/>
        <color rgb="FFFF0000"/>
        <rFont val="Arial"/>
        <family val="2"/>
      </rPr>
      <t>500m away</t>
    </r>
    <r>
      <rPr>
        <sz val="11"/>
        <rFont val="Arial"/>
        <family val="2"/>
      </rPr>
      <t>) or in the facility itself?</t>
    </r>
  </si>
  <si>
    <t>Есть ли поблизости бомбоубежище (менее 500 метров) или непосредственно в самом МВП?</t>
  </si>
  <si>
    <t>Чи є бомбосховище поблизу (до 500 метрів) або ж безпосередньо в самому МТП?</t>
  </si>
  <si>
    <r>
      <t xml:space="preserve">Yes, in the facility itself
Yes, nearby (less than </t>
    </r>
    <r>
      <rPr>
        <sz val="11"/>
        <color rgb="FFFF0000"/>
        <rFont val="Arial"/>
        <family val="2"/>
      </rPr>
      <t>500m away</t>
    </r>
    <r>
      <rPr>
        <sz val="11"/>
        <rFont val="Arial"/>
        <family val="2"/>
      </rPr>
      <t>)
No
Do not know</t>
    </r>
  </si>
  <si>
    <t>Да, непосредственно в МВП
Да, поблизости (менее 500 м)
Нет
Не знаю</t>
  </si>
  <si>
    <t>Так, безпосередньо в МТП
Так, поблизу (до 500 м)
Ні
Не знаю</t>
  </si>
  <si>
    <t>Доступно ли бомбоубежище для людей с ограниченными возможностями или пожилых людей?</t>
  </si>
  <si>
    <t>Чи доступне бомбосховище для людей з інвалідністю або людей похилого віку?</t>
  </si>
  <si>
    <t xml:space="preserve">
Lack of finance to cover utility bills
Lack of generators
Heating system has insufficient capacities
Heating system is not working at all or destroyed
Lack of alternative heating source
Lack of insulation
Other (specify)
None</t>
  </si>
  <si>
    <t>Отсутствие финансирования для оплаты коммунальных платежей
Отсутствие топлива для отопительных приборов
Система отопления имеет недостаточную мощность
Система отопления не функционирует или разрушена
Отсутствие альтернативных источников отопления (генераторов, электрических обогревателей и т.д.)
Отсутствие теплоизоляции
Другое (укажите)
Ничего из перечисленного</t>
  </si>
  <si>
    <t>Відсутність фінансування для оплати комунальных платежів
Відсутність палива для опалювальних приладів
Система опалення має недостатню потужність
Система опалення не функціонує або зруйнована
Відсутність альтернативного джерела опалення (генераторів, електричних обігрівачів тощо)
Відсутність теплоізоляції
Інше (вкажіть)
Нічого із перерахованого</t>
  </si>
  <si>
    <t>Needs related to Shelter, WASH, NFI, Food, Protection are covered in the respective section</t>
  </si>
  <si>
    <t>Потребности, касаючиеся условий проживания, ВСГ, непродовольственных товаров, продуктов питания и защиты, содержатся в соответствующем разделе.</t>
  </si>
  <si>
    <t>Потреби, що стосуються умов проживання, ВСГ, непродовольчих товарів, продуктів харчування і захисту, містяться у відповідному розділі.</t>
  </si>
  <si>
    <t>F1.2</t>
  </si>
  <si>
    <t>Finance to cover utility bills
Fuel for generator
Alternative heating source
Insulation repairs
Other (specify)
None</t>
  </si>
  <si>
    <t>Средства на оплату коммунальных услуг
Топливо для отопительных приборов
Альтернативный источник отопления (генераторы, электрические обогреватели и т.д.)
Ремонт теплоизоляции
Другое (укажите)
Ничего из перечисленного</t>
  </si>
  <si>
    <t>Кошти на оплату комунальных послуг
Паливо для опалювальних приладів
Альтернативне джерело опалення (генератори, електричні обігрівачі тощо)
Ремонт теплоізоляції
Інше (вкажіть)
Нічого із перерахованого</t>
  </si>
  <si>
    <t>D2.2</t>
  </si>
  <si>
    <t>F3</t>
  </si>
  <si>
    <t>F3.2</t>
  </si>
  <si>
    <t>D3.1</t>
  </si>
  <si>
    <t>[Asked for each type of heating selected: "Individual boiler room", "Gas"; "Wood"; "Coal", "Other"]</t>
  </si>
  <si>
    <t>F4</t>
  </si>
  <si>
    <t>Имеется ли альтернативный источник энергии (генератор/другой автономный источник) для обеспечения питания во время отключения электроэнергии?</t>
  </si>
  <si>
    <t xml:space="preserve">Чи наявне альтернативне джерело енергії (генератор/інше автономне джерело) для забезпечення живлення під час відключення електроенергії? </t>
  </si>
  <si>
    <t>F4.1</t>
  </si>
  <si>
    <t>D4.1</t>
  </si>
  <si>
    <t>If F4 "Yes"</t>
  </si>
  <si>
    <t>G1.1.1</t>
  </si>
  <si>
    <t>E1.1</t>
  </si>
  <si>
    <t>G1.2</t>
  </si>
  <si>
    <t>E1.2</t>
  </si>
  <si>
    <t>How is the drinking water quality?</t>
  </si>
  <si>
    <r>
      <t xml:space="preserve">Very good 
Good 
Regular
Poor 
Very poor 
</t>
    </r>
    <r>
      <rPr>
        <sz val="11"/>
        <color rgb="FFFF0000"/>
        <rFont val="Arial"/>
        <family val="2"/>
      </rPr>
      <t>Do not know</t>
    </r>
  </si>
  <si>
    <t>Очень хорошее
Хорошее
Нормальное
Плохое
Очень плохое
Не знаю</t>
  </si>
  <si>
    <t>Дуже добра
Добра
Нормальна
Погана
Дуже погана
Не знаю</t>
  </si>
  <si>
    <t>E1.3</t>
  </si>
  <si>
    <t>Note: Read out the options and select the ones for which water is enough to meet the needs</t>
  </si>
  <si>
    <t>Примечание: Зачитайте, пожалуйста, варианты ответов вслух и отметьте те потребности, на удовлетворение которых воды достаточно</t>
  </si>
  <si>
    <t>Примітка: Зачитайте, будь ласка, варіанти відповідей вголос і відмітьте ті потреби, на задоволення яких води достатньо</t>
  </si>
  <si>
    <t>G1.3.1</t>
  </si>
  <si>
    <t>E1.3.1</t>
  </si>
  <si>
    <t>Каждый ли день достаточно воды для удовлетворения указанных выше нужд?</t>
  </si>
  <si>
    <t>E1.4</t>
  </si>
  <si>
    <t>Please specify the availability of hot water in this site</t>
  </si>
  <si>
    <t>Уточните, пожалуйста, есть ли горячая вода в этом МВП?</t>
  </si>
  <si>
    <t>Уточніть, будь ласка, чи є гаряча вода в цьому МТП?</t>
  </si>
  <si>
    <t>Fully available 
Partially available (specific hours) 
Partially available (depends on the season) 
Partially available (limited boiler size or insufficient number of boilers)
Other (specify)                                           
No hot water available</t>
  </si>
  <si>
    <t>Полностью доступна
Частично доступна (в определенные часы)
Частично доступна (в зависимости от времени года)
Частично доступна (из-за небольшого размера бойлера или недостаточного количества бойлеров)
Другое, уточните
Нет горячей воды</t>
  </si>
  <si>
    <t>Повністю доступна
Частково доступна (в певні години)
Частково доступна (залежно від пори року)
Частково доступна (через невеликий розмір бойлера або недостатню кількість бойлерів)
Інше, уточніть
Немає гарячої води</t>
  </si>
  <si>
    <t>Fully available' cannot be chosen with other options
'No hot water available' cannot be chosen with other options</t>
  </si>
  <si>
    <t>E1.4.1</t>
  </si>
  <si>
    <t>Please specify the main source of hot water supply in this site</t>
  </si>
  <si>
    <t>Укажите, пожалуйста, основной источник снабжения горячей воды в этом МВП?</t>
  </si>
  <si>
    <t>Вкажіть, будь ласка, основне джерело постачання гарячої води в цьому МТП?</t>
  </si>
  <si>
    <t>Централизованное снабжение горячей воды
Отдельно стоящая котельная
Колонка для подогрева воды
Проточный водонагреватель
Бойлеры
Другое, уточните</t>
  </si>
  <si>
    <t>Централізоване постачання гарячої води
Окрема котельня
Колонка для підігріву води
Проточний водонагрівач
Бойлери
Інше, уточніть</t>
  </si>
  <si>
    <t>E2</t>
  </si>
  <si>
    <r>
      <t xml:space="preserve">No water connection to water suply system
No drainage system
Need in repairs of water supply infrastructure and drainage system
Repairs of bathing facilities | toilets
Installation of bathing facilities | toilet
Installation of DFI facilities | toilets
Washing/drying machines
</t>
    </r>
    <r>
      <rPr>
        <sz val="11"/>
        <color rgb="FFFF0000"/>
        <rFont val="Arial"/>
        <family val="2"/>
      </rPr>
      <t xml:space="preserve">Borehole, </t>
    </r>
    <r>
      <rPr>
        <sz val="11"/>
        <rFont val="Arial"/>
        <family val="2"/>
      </rPr>
      <t>Water pump and other water-related equipment (water filter, etc.)
Boilers for heating water
Cleaning | washing materials
Individual hygiene items 
Mold
Rodents and insects in the premises
Lack of water
Lack of drinking water
Lack of waste management system
Other
None</t>
    </r>
  </si>
  <si>
    <r>
      <t xml:space="preserve">Нет подключения к системе водоснабжения
Отсутствует система водоотведения
Необходим ремонт инфраструктуры водоснабжения и дренажной системы
Ремонт ванн | туалетов
Установка ванн | туалетов
Установка приспособлений для купания| туалетов
Стиральные/сушильные машины
</t>
    </r>
    <r>
      <rPr>
        <sz val="11"/>
        <color rgb="FFFF0000"/>
        <rFont val="Arial"/>
        <family val="2"/>
      </rPr>
      <t xml:space="preserve">Скважина, </t>
    </r>
    <r>
      <rPr>
        <sz val="11"/>
        <rFont val="Arial"/>
        <family val="2"/>
      </rPr>
      <t>Водяной насос и другое оборудование, связанное с водой (фильтр для воды и т.д.)
Бойлеры для нагрева воды
Чистящие | моющие средства
Индивидуальные предметы гигиены 
Плесень
Грызуны и насекомые в помещениях
Отсутствие воды
Отсутствие питьевой воды
Отсутствие системы утилизации отходов
Другое
Ничего из перечисленного</t>
    </r>
  </si>
  <si>
    <r>
      <t xml:space="preserve">Немає підключення до системи водопостачання 
Відсутня система водовідведення 
Необхідний ремонт інфраструктури водопостачання та водовідведення 
Ремонт місць для купання  туалетів 
Встановлення місць для купання туалетів 
Встановлення пристроїв для купання (дітей)| туалетів ??
Пральні/сушильні машини 
</t>
    </r>
    <r>
      <rPr>
        <sz val="11"/>
        <color rgb="FFFF0000"/>
        <rFont val="Arial"/>
        <family val="2"/>
      </rPr>
      <t xml:space="preserve">Свердловина, </t>
    </r>
    <r>
      <rPr>
        <sz val="11"/>
        <rFont val="Arial"/>
        <family val="2"/>
      </rPr>
      <t xml:space="preserve">Водяний насос та інше обладнання, пов'язане з водою (фільтр для води тощо) 
Бойлери для нагрівання води 
Чистячі | миючі засоби 
Засоби індивідуальної гігієни 
Цвіль 
Гризуни та комахи в приміщеннях 
Відсутність води 
Відсутність питної води 
Відсутність системи утилізації відходів 
Інше
Нічого з перерахованого
</t>
    </r>
  </si>
  <si>
    <t>Needs related to Shelter, Winterization, NFI, Food, Protection are covered in the respective section</t>
  </si>
  <si>
    <t>Потребности, касаючиеся условий проживания, подготовки к зимнему периоду, непродовольственных товаров, продуктов питания и защиты, содержатся в соответствующем разделе.</t>
  </si>
  <si>
    <t>Потреби, що стосуються умов проживання, підготовки до зимового періоду, непродовольчих товарів, продуктів харчування і захисту, містяться у відповідному розділі.</t>
  </si>
  <si>
    <t>G2.2</t>
  </si>
  <si>
    <t>E2.1</t>
  </si>
  <si>
    <t>Repairs of water supply infrastructure and drainage system
Repairs of bathing facilities | toilets
Installation of bathing facilities | toilet
Installation of DFI facilities | toilets
Washing/drying machines
Water pump and other water-related equipment (water filter, etc.)
Boilers for heating water
Cleaning | washing materials
Individual hygiene items 
Cleaning from mold
Disinfection from rodents and insects
Technical water
Drinking water
Other
None</t>
  </si>
  <si>
    <t>Ремонт инфраструктуры водоснабжения и дренажной системы
Ремонт ванн | туалетов
Установка ванн | туалетов
Установка приспособлений для купания| туалетов       Стиральные/сушильные машины
Водяной насос и другое оборудование, связанное с водой (фильтр для воды и т.д.)
Бойлеры для нагрева воды
Чистящие | моющие средства                                                                                                                                                                                                                                                                                                                                      Индивидуальные предметы гигиены 
Очистка от плесени
Дезинфекция от грызунов и насекомых
Техническая вода
Питьевая вода
Другое
Ничего из перечисленного</t>
  </si>
  <si>
    <t>Ремонт інфраструктури водопостачання та водовідведення
Ремонт місць для купання туалетів 
Встановлення місць для купання туалетів 
Встановлення пристроїв для купання (дітей)| туалетів ?
Пральні/сушильні машини 
Водяний насос та інше обладнання, пов'язане з водою (фільтр для води тощо) 
Бойлери для нагрівання води 
Чистячі | миючі засоби 
Предмети індивідуальної гігієни
Очищення від цвілі 
Дезінфекція від гризунів та комах 
Технічна вода 
Питна вода 
Інше
Нічого з перерахованого</t>
  </si>
  <si>
    <t>E4.0.1</t>
  </si>
  <si>
    <t>Are there bathing facilities available within 50m of the residential premises of the collective site?</t>
  </si>
  <si>
    <t>Находятся ли душевые / ванные комнаты в пределах 50 м от жилых помещений МВП?</t>
  </si>
  <si>
    <t>If E4 "No" or "Do not know"</t>
  </si>
  <si>
    <t>толлько NO</t>
  </si>
  <si>
    <t>E4.1</t>
  </si>
  <si>
    <t>Чи можете Ви вказати кількість окремих місць для купання (душові лійки, кабіни тощо)?</t>
  </si>
  <si>
    <t>E4.1.1</t>
  </si>
  <si>
    <t>Please indicate the number of separate places for bathing (shower heads, cabins, etc.)</t>
  </si>
  <si>
    <t>Зазначте, будь ласка, кількість окремих місць для купання (лейок, кабінок тощо)</t>
  </si>
  <si>
    <t>E4.2</t>
  </si>
  <si>
    <t>E4.3</t>
  </si>
  <si>
    <r>
      <t xml:space="preserve">Yes
</t>
    </r>
    <r>
      <rPr>
        <sz val="11"/>
        <rFont val="Arial"/>
        <family val="2"/>
        <charset val="204"/>
      </rPr>
      <t>Partially, not all</t>
    </r>
    <r>
      <rPr>
        <sz val="11"/>
        <rFont val="Arial"/>
        <family val="2"/>
      </rPr>
      <t xml:space="preserve">                                                     
No
Not sure</t>
    </r>
  </si>
  <si>
    <r>
      <t xml:space="preserve">Да
</t>
    </r>
    <r>
      <rPr>
        <sz val="11"/>
        <rFont val="Arial"/>
        <family val="2"/>
        <charset val="204"/>
      </rPr>
      <t>Частично (не все)</t>
    </r>
    <r>
      <rPr>
        <sz val="11"/>
        <rFont val="Arial"/>
        <family val="2"/>
      </rPr>
      <t xml:space="preserve">
Нет
Не уверен</t>
    </r>
  </si>
  <si>
    <t>E4.4</t>
  </si>
  <si>
    <r>
      <t>Обеспечены</t>
    </r>
    <r>
      <rPr>
        <sz val="11"/>
        <rFont val="Arial"/>
        <family val="2"/>
      </rPr>
      <t xml:space="preserve"> ли душевые / ванные комнаты горячей водой?</t>
    </r>
  </si>
  <si>
    <r>
      <t xml:space="preserve">Чи </t>
    </r>
    <r>
      <rPr>
        <sz val="11"/>
        <rFont val="Arial"/>
        <family val="2"/>
        <charset val="204"/>
      </rPr>
      <t>забезпечені</t>
    </r>
    <r>
      <rPr>
        <sz val="11"/>
        <rFont val="Arial"/>
        <family val="2"/>
      </rPr>
      <t xml:space="preserve"> душові / ванні кімнати гарячою водою?</t>
    </r>
  </si>
  <si>
    <t>If G4 "Yes" +E4.1 not no</t>
  </si>
  <si>
    <t>E4.5</t>
  </si>
  <si>
    <r>
      <t xml:space="preserve">People with </t>
    </r>
    <r>
      <rPr>
        <sz val="11"/>
        <color rgb="FFFF0000"/>
        <rFont val="Arial"/>
        <family val="2"/>
      </rPr>
      <t>limited</t>
    </r>
    <r>
      <rPr>
        <sz val="11"/>
        <rFont val="Arial"/>
        <family val="2"/>
      </rPr>
      <t xml:space="preserve"> mobility include the elderly, people with disabilities, pregnant women, people with non-standard body sizes and others</t>
    </r>
  </si>
  <si>
    <t>E4.5.1</t>
  </si>
  <si>
    <t>Чи можете Ви вказати кількість окремих місць для купання (душових лейок, кабінок тощо)?</t>
  </si>
  <si>
    <t>E4.5.2</t>
  </si>
  <si>
    <t xml:space="preserve"> Зазначте, будь ласка, кількість окремих місць для купання (душових лейок, кабінок тощо) </t>
  </si>
  <si>
    <t>E5.1</t>
  </si>
  <si>
    <r>
      <t xml:space="preserve">Имеются ли функционирующие </t>
    </r>
    <r>
      <rPr>
        <sz val="11"/>
        <rFont val="Arial"/>
        <family val="2"/>
        <charset val="204"/>
      </rPr>
      <t>туалеты</t>
    </r>
    <r>
      <rPr>
        <sz val="11"/>
        <rFont val="Arial"/>
        <family val="2"/>
      </rPr>
      <t xml:space="preserve"> на территории МКП? </t>
    </r>
  </si>
  <si>
    <t>E5.1.1</t>
  </si>
  <si>
    <t>Availability of toilets</t>
  </si>
  <si>
    <t>Are there toilets within 50m of the residential premises of the collective site?</t>
  </si>
  <si>
    <t>Да
Нет 
Не знаю</t>
  </si>
  <si>
    <t>If E5.1 "No" or "Do not know"</t>
  </si>
  <si>
    <t>E5.2</t>
  </si>
  <si>
    <t>If G5.1.1 "Yes"</t>
  </si>
  <si>
    <t>E5.2.1</t>
  </si>
  <si>
    <t>Please indicate the number of separate places in such premises</t>
  </si>
  <si>
    <t>Зазначте, будь ласка, кількість окремих місць у таких приміщеннях</t>
  </si>
  <si>
    <t>E5.3</t>
  </si>
  <si>
    <t>Чи забезпечується ли приватність у туалетах?</t>
  </si>
  <si>
    <t>If some toilets used by IDPs are fully private while others used by IDPs are not fully private, please answer with regards the least private facility</t>
  </si>
  <si>
    <t>Если в некоторых туалетах,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</si>
  <si>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Якщо в деяких туалетах,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</si>
  <si>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r>
      <t>G5.</t>
    </r>
    <r>
      <rPr>
        <b/>
        <sz val="11"/>
        <rFont val="Arial"/>
        <family val="2"/>
        <charset val="204"/>
      </rPr>
      <t>3</t>
    </r>
  </si>
  <si>
    <t>E5.4</t>
  </si>
  <si>
    <t>E5.5</t>
  </si>
  <si>
    <t>E5.5.1</t>
  </si>
  <si>
    <t>E5.5.1.1</t>
  </si>
  <si>
    <r>
      <t>G</t>
    </r>
    <r>
      <rPr>
        <b/>
        <sz val="11"/>
        <rFont val="Arial"/>
        <family val="2"/>
        <charset val="204"/>
      </rPr>
      <t>6</t>
    </r>
  </si>
  <si>
    <t>E6.1</t>
  </si>
  <si>
    <r>
      <t>G</t>
    </r>
    <r>
      <rPr>
        <b/>
        <sz val="11"/>
        <rFont val="Arial"/>
        <family val="2"/>
        <charset val="204"/>
      </rPr>
      <t>6</t>
    </r>
    <r>
      <rPr>
        <b/>
        <sz val="11"/>
        <rFont val="Arial"/>
        <family val="2"/>
      </rPr>
      <t>.1.1</t>
    </r>
  </si>
  <si>
    <t>E6.1.1</t>
  </si>
  <si>
    <r>
      <t>G</t>
    </r>
    <r>
      <rPr>
        <b/>
        <sz val="11"/>
        <rFont val="Arial"/>
        <family val="2"/>
        <charset val="204"/>
      </rPr>
      <t>7</t>
    </r>
    <r>
      <rPr>
        <b/>
        <sz val="11"/>
        <rFont val="Arial"/>
        <family val="2"/>
      </rPr>
      <t>.1.1</t>
    </r>
  </si>
  <si>
    <t>E7.1.1</t>
  </si>
  <si>
    <t>E7.2</t>
  </si>
  <si>
    <t>Есть ли отдельное пространство/место для сушки одежды?</t>
  </si>
  <si>
    <t>Чи є окремий простір/місце для сушіння одягу?</t>
  </si>
  <si>
    <t>Да
Да, но недостаточно для потребностей ВПЛ
Нет
Не знаю</t>
  </si>
  <si>
    <t>Так
Так, але недостатньо для задоволення потреб ВПО
Ні
Не знаю</t>
  </si>
  <si>
    <t>E8</t>
  </si>
  <si>
    <r>
      <t xml:space="preserve">Yes
No
</t>
    </r>
    <r>
      <rPr>
        <strike/>
        <sz val="11"/>
        <color rgb="FFFF0000"/>
        <rFont val="Arial"/>
        <family val="2"/>
      </rPr>
      <t>Not sure</t>
    </r>
    <r>
      <rPr>
        <sz val="11"/>
        <color rgb="FFFF0000"/>
        <rFont val="Arial"/>
        <family val="2"/>
      </rPr>
      <t>Do not know</t>
    </r>
  </si>
  <si>
    <t>E8.1</t>
  </si>
  <si>
    <t>Are there available garbage bins within a radius of 50 m from the collective site?</t>
  </si>
  <si>
    <t>Находятся ли мусорные баки в радиусе 50 м от МВП?</t>
  </si>
  <si>
    <t xml:space="preserve">Чи в радіусі 50 м від МТП є сміттєві баки? </t>
  </si>
  <si>
    <t>If E8 "No" or "Do not know"</t>
  </si>
  <si>
    <r>
      <t xml:space="preserve">Provided on site by the government
Provided on site by the host community                        
Provided on site by an NGO and volunteers
People access "social" restaurants (people are provided free food from restaurants in town)
People purchase or cook their own food
</t>
    </r>
    <r>
      <rPr>
        <strike/>
        <sz val="11"/>
        <color rgb="FFFF0000"/>
        <rFont val="Arial"/>
        <family val="2"/>
      </rPr>
      <t xml:space="preserve">People access to food at the expense of the center
</t>
    </r>
    <r>
      <rPr>
        <sz val="11"/>
        <color rgb="FFFF0000"/>
        <rFont val="Arial"/>
        <family val="2"/>
      </rPr>
      <t xml:space="preserve">Collective site provides cooked meals
Collective site provides food products
</t>
    </r>
    <r>
      <rPr>
        <sz val="11"/>
        <rFont val="Arial"/>
        <family val="2"/>
      </rPr>
      <t xml:space="preserve">Other (specify)
</t>
    </r>
  </si>
  <si>
    <r>
      <t xml:space="preserve">Предоставляется МВП государственными организациями
Предоставляется МВП принимающей громадой
Предоставляется МВП НПО и волонтерами
Люди питаются в "социальных" ресторанах (люди получают бесплатную еду из ресторанов в городе)
Люди покупают или готовят еду самостоятельно
</t>
    </r>
    <r>
      <rPr>
        <sz val="11"/>
        <color rgb="FFC00000"/>
        <rFont val="Arial"/>
        <family val="2"/>
      </rPr>
      <t>МВП предоставляет горячую пищу
МВП предоставляет продукты питания</t>
    </r>
    <r>
      <rPr>
        <sz val="11"/>
        <rFont val="Arial"/>
        <family val="2"/>
      </rPr>
      <t xml:space="preserve">
Другое (укажите)</t>
    </r>
  </si>
  <si>
    <t>Надається МТП урядовими організаціями
Надається МТП приймаючою громадою Надається МТП НУО й волонтерами
Люди харчуються в "соціальних" ресторанах (люди отримують безкоштовну їжу з ресторанів у місті)
Люди купують або готують їжу самостійно
МТП надає гарячі обіди
МТП надає продукти харчування
Інше, уточніть</t>
  </si>
  <si>
    <t>If E1 'Collective site provides cooked meals' or 
'Collective site provides food products'</t>
  </si>
  <si>
    <t xml:space="preserve">Fresh or frozen meat (chicken, beef, pork)
Canned fish or meat
Vegetables
Fruit
Staples (rice, wheat, pasta, buckwheat etc.)
Vegetable oil
Powdered milk
Bottled water
Wheat and/or corn flour
Spices (salt, pepper, coffee, tea)            
Sweets (sugar, candy, cookies)    
Babyfood - instant formula
Babyfood - puree          
Other (specify)
</t>
  </si>
  <si>
    <r>
      <rPr>
        <sz val="11"/>
        <color rgb="FFFF0000"/>
        <rFont val="Arial"/>
        <family val="2"/>
      </rPr>
      <t xml:space="preserve">E1 'Collective site provides cooked meals' or 
'Collective site provides food products'
</t>
    </r>
    <r>
      <rPr>
        <sz val="11"/>
        <rFont val="Arial"/>
        <family val="2"/>
      </rPr>
      <t>If Е2 "Yes, extreme need" or "Yes, partial need"</t>
    </r>
  </si>
  <si>
    <t>Needs related to Shelter, Winterization, WASH, NFI, Protection are covered in the respective section</t>
  </si>
  <si>
    <t>Потребности, касаючиеся условий проживания, подготовки к зимнему периоду, ВСГ, непродовольственных товаров и защиты, содержатся в соответствующем разделе</t>
  </si>
  <si>
    <t>Потреби, що стосуються умов проживання, підготовки до зимового періоду, ВСГ, непродовольчих товарів і захисту, містяться у відповідному розділі</t>
  </si>
  <si>
    <t>Свежее или замороженное мясо (курица, говядина, свинина)
Рыбные или мясные консервы
Овощи
Фрукты
Основные продукты питания (рис, пшеница, макароны, гречка и т.д.)
Растительное масло
Сухое молоко
Бутилированная вода
Пшеничная и/или кукурузная мука
Специи (соль, перец, кофе, чай)          
Сладости (сахар, конфеты, печенье)     
Детское питание - молочная смесь быстрого приготовления                                                                                                                                                                                                                                                                     Детское питание - пюре          
Другое (укажите)</t>
  </si>
  <si>
    <t>Свіже чи заморожене м'ясо (курка, яловичина, свинина)
Рибні чи м'ясні консерви
Овочі
Фрукти
Основні продукти харчування (рис, пшениця, макарони, гречка і т.д.)
Рослинна олія
Сухе молоко
Бутильована вода
Пшенична і/чи кукурудзяна мука
Спеції (сіль, перець, кава, чай)          
Солодощі (цукор, цукерки, печиво)     
Дитяче харчування - молочна суміш швидкого приготування                                                                                                                                                                                                                                                                     Дитяче харчування - пюре          
Інше (вкажіть)</t>
  </si>
  <si>
    <r>
      <t xml:space="preserve">Fresh or frozen meat (chicken, beef, pork)
Canned fish or meat
Vegetables
Fruit
Staples (rice, wheat, pasta, buckwheat etc.)
Vegetable oil
</t>
    </r>
    <r>
      <rPr>
        <strike/>
        <sz val="11"/>
        <color rgb="FFFF0000"/>
        <rFont val="Arial"/>
        <family val="2"/>
      </rPr>
      <t>Powdered milk</t>
    </r>
    <r>
      <rPr>
        <sz val="11"/>
        <color rgb="FFFF0000"/>
        <rFont val="Arial"/>
        <family val="2"/>
      </rPr>
      <t xml:space="preserve">
Milk, dairy products
</t>
    </r>
    <r>
      <rPr>
        <sz val="11"/>
        <rFont val="Arial"/>
        <family val="2"/>
      </rPr>
      <t>Bottled water
Wheat and/or corn flour
Spices (salt, pepper, coffee, tea)            
Sweets (sugar, candy, cookies) 
Babyfood - instant formula
Babyfood - puree           
Other (specify)
None</t>
    </r>
  </si>
  <si>
    <r>
      <t xml:space="preserve">Свежее или замороженное мясо (курица, говядина, свинина)
Рыбные или мясные консервы
Овощи
Фрукты
Основные продукты питания (рис, пшеница, макароны, гречка и т.д.)
Растительное масло
</t>
    </r>
    <r>
      <rPr>
        <strike/>
        <sz val="11"/>
        <color rgb="FFFF0000"/>
        <rFont val="Arial"/>
        <family val="2"/>
      </rPr>
      <t>Сухое молоко</t>
    </r>
    <r>
      <rPr>
        <sz val="11"/>
        <color rgb="FFFF0000"/>
        <rFont val="Arial"/>
        <family val="2"/>
      </rPr>
      <t xml:space="preserve">
Молоко, молочные продукты
</t>
    </r>
    <r>
      <rPr>
        <sz val="11"/>
        <rFont val="Arial"/>
        <family val="2"/>
      </rPr>
      <t>Бутилированная вода
Пшеничная и/или кукурузная мука
Специи (соль, перец, кофе, чай)          
Сладости (сахар, конфеты, печенье)     
Детское питание - молочная смесь быстрого приготовления                                                                                                                                                                                                                                                                     Детское питание - пюре          
Другое (укажите)
Ничего из перечисленного</t>
    </r>
  </si>
  <si>
    <r>
      <t xml:space="preserve">Свіже чи заморожене м'ясо (курка, яловичина, свинина)
Рибні чи м'ясні консерви
Овочі
Фрукти
Основні продукти харчування (рис, пшениця, макарони, гречка і т.д.)
Рослинна олія
</t>
    </r>
    <r>
      <rPr>
        <strike/>
        <sz val="11"/>
        <color rgb="FFFF0000"/>
        <rFont val="Arial"/>
        <family val="2"/>
      </rPr>
      <t>Сухе молоко</t>
    </r>
    <r>
      <rPr>
        <sz val="11"/>
        <color rgb="FFFF0000"/>
        <rFont val="Arial"/>
        <family val="2"/>
      </rPr>
      <t xml:space="preserve">
Молоко, молочні продукти
</t>
    </r>
    <r>
      <rPr>
        <sz val="11"/>
        <rFont val="Arial"/>
        <family val="2"/>
        <charset val="204"/>
      </rPr>
      <t>Бутильована вода
Пшенична і/чи кукурудзяна мука
Спеції (сіль, перець, кава, чай)          
Солодощі (цукор, цукерки, печиво)     
Дитяче харчування - молочна суміш швидкого приготування                                                                                                                                                                                                                                                                     Дитяче харчування - пюре          
Інше (вкажіть)
Нічого із перерахованого</t>
    </r>
  </si>
  <si>
    <r>
      <t xml:space="preserve">E1 'Collective site provides cooked meals' or 
</t>
    </r>
    <r>
      <rPr>
        <sz val="11"/>
        <color rgb="FF00B0F0"/>
        <rFont val="Arial"/>
        <family val="2"/>
        <charset val="204"/>
      </rPr>
      <t xml:space="preserve">'Collective site provides food products'
</t>
    </r>
  </si>
  <si>
    <t>Collective site provides food products'</t>
  </si>
  <si>
    <t>Furniture (communal and individual use)
Sleeping items
Kitchen amenities
Clothes and/or shoes
Communications equipment (Wifi, computer equipment, etc.)
Other (specify)
None of the above</t>
  </si>
  <si>
    <t>Мебель (общего и индивидуального пользования)
Спальные принадлежности
Кухонные оборудование и принадлежності
Одежда и/или обувь
Средства связи (Wifi, компьютерная техника и т.д.)
Другое (укажите)
Ничего из вышеперечисленного</t>
  </si>
  <si>
    <t>Меблі (загального та індивідуального користування)
Постільні речі
Кухонне обладнання та приладдя
Одяг і/чи взуття
Засоби зв'язку (Wifi, комп'ютерна техніка і т.д.)
Інше (вкажіть)
Нічого із перерахованого вище</t>
  </si>
  <si>
    <r>
      <rPr>
        <sz val="11"/>
        <color rgb="FFFF0000"/>
        <rFont val="Arial"/>
        <family val="2"/>
      </rPr>
      <t>Needs related to Shelter, Winterization, WASH, Food, Protection are covered in the respective section</t>
    </r>
    <r>
      <rPr>
        <sz val="11"/>
        <rFont val="Arial"/>
        <family val="2"/>
      </rPr>
      <t xml:space="preserve">
Cleaning and hygiene items are asked in WASH
Needs in bed (incl. functional ones) are asked in Sleeping items section</t>
    </r>
  </si>
  <si>
    <r>
      <rPr>
        <sz val="11"/>
        <color rgb="FFC00000"/>
        <rFont val="Arial"/>
        <family val="2"/>
      </rPr>
      <t>Потребности, касаючиеся условий проживания, подготовки к зимнему периоду, ВСГ, продуктов пытания и защиты, содержатся в соответствующем разделе</t>
    </r>
    <r>
      <rPr>
        <sz val="11"/>
        <rFont val="Arial"/>
        <family val="2"/>
      </rPr>
      <t xml:space="preserve">
О потребностях в чистящих средствах и средствах личной гигиены укажите в разделе "Вода, санитария и гигиена"
О потребностях в кроватях (включая функциональные) укажите в разделе "Спальные принадлежности"</t>
    </r>
  </si>
  <si>
    <r>
      <rPr>
        <sz val="11"/>
        <color rgb="FFC00000"/>
        <rFont val="Arial"/>
        <family val="2"/>
      </rPr>
      <t>Потреби, що стосуються умов проживання, підготовки до зимового періоду, ВСГ, продуктыв харчування і захисту, містяться у відповідному розділі</t>
    </r>
    <r>
      <rPr>
        <sz val="11"/>
        <rFont val="Arial"/>
        <family val="2"/>
      </rPr>
      <t xml:space="preserve">
Про потреби у миючих засобах та засобах особистої гігієни зазначте, будь ласка, в розділі "Вода, санітарія та гігієна"
Про потреби у ліжках (у т.ч. функціональних) зазначте, будь ласка, в розділі "Постільні речі"</t>
    </r>
  </si>
  <si>
    <t>D1.1.2</t>
  </si>
  <si>
    <t>G1.1</t>
  </si>
  <si>
    <t>Столы
Стулья
Шкафы
Персональные шкафчики
Платяные шкафы
Другое (укажите)</t>
  </si>
  <si>
    <t>Столи
Стільці
Шафи
Персональні шафки
Платяні шафи
Інше (вкажіть)</t>
  </si>
  <si>
    <r>
      <t xml:space="preserve">Beds
</t>
    </r>
    <r>
      <rPr>
        <sz val="11"/>
        <color rgb="FFFF0000"/>
        <rFont val="Arial"/>
        <family val="2"/>
      </rPr>
      <t xml:space="preserve">Folding beds </t>
    </r>
    <r>
      <rPr>
        <sz val="11"/>
        <rFont val="Arial"/>
        <family val="2"/>
      </rPr>
      <t xml:space="preserve">
Functional beds for specific needs
Mattresses
Bed linen
Pillows
Blankets
Winter blankets
</t>
    </r>
    <r>
      <rPr>
        <sz val="11"/>
        <color rgb="FFFF0000"/>
        <rFont val="Arial"/>
        <family val="2"/>
      </rPr>
      <t>Towels</t>
    </r>
    <r>
      <rPr>
        <sz val="11"/>
        <rFont val="Arial"/>
        <family val="2"/>
      </rPr>
      <t xml:space="preserve">
Other (specify)</t>
    </r>
  </si>
  <si>
    <r>
      <t xml:space="preserve">Кровати
</t>
    </r>
    <r>
      <rPr>
        <sz val="11"/>
        <color rgb="FFC00000"/>
        <rFont val="Arial"/>
        <family val="2"/>
      </rPr>
      <t>Складные кровати</t>
    </r>
    <r>
      <rPr>
        <sz val="11"/>
        <rFont val="Arial"/>
        <family val="2"/>
      </rPr>
      <t xml:space="preserve">
Функциональные кровати 
Матрасы
Постельное белье
Подушки
Одеяла
Зимние одеяла
</t>
    </r>
    <r>
      <rPr>
        <sz val="11"/>
        <color rgb="FFC00000"/>
        <rFont val="Arial"/>
        <family val="2"/>
      </rPr>
      <t>Полотенца</t>
    </r>
    <r>
      <rPr>
        <sz val="11"/>
        <rFont val="Arial"/>
        <family val="2"/>
      </rPr>
      <t xml:space="preserve">
Другое (укажите)</t>
    </r>
  </si>
  <si>
    <r>
      <t xml:space="preserve">Ліжка
</t>
    </r>
    <r>
      <rPr>
        <sz val="11"/>
        <color rgb="FFC00000"/>
        <rFont val="Arial"/>
        <family val="2"/>
      </rPr>
      <t>Розкладні ліжка</t>
    </r>
    <r>
      <rPr>
        <sz val="11"/>
        <rFont val="Arial"/>
        <family val="2"/>
        <charset val="204"/>
      </rPr>
      <t xml:space="preserve">
Функціональні ліжка
Матраси
Постільна білизна
Подушки
Ковдри
Зимові ковдри
</t>
    </r>
    <r>
      <rPr>
        <sz val="11"/>
        <color rgb="FFC00000"/>
        <rFont val="Arial"/>
        <family val="2"/>
      </rPr>
      <t>Рушники</t>
    </r>
    <r>
      <rPr>
        <sz val="11"/>
        <rFont val="Arial"/>
        <family val="2"/>
        <charset val="204"/>
      </rPr>
      <t xml:space="preserve">
Інше (вкажіть)</t>
    </r>
  </si>
  <si>
    <t>Какие кухонные принадлежности нужны?</t>
  </si>
  <si>
    <t>Які кухонні приналежності потрібні?</t>
  </si>
  <si>
    <r>
      <t xml:space="preserve">Stove
Oven
Fridge
Kettle
Utensils
Storage space (pantry / cupboards)
Microwave
Pots for soups
Frying pans
Baking dishes
</t>
    </r>
    <r>
      <rPr>
        <sz val="11"/>
        <color rgb="FFFF0000"/>
        <rFont val="Arial"/>
        <family val="2"/>
      </rPr>
      <t xml:space="preserve">Meat grinder, blender, food processor, etc. </t>
    </r>
    <r>
      <rPr>
        <sz val="11"/>
        <rFont val="Arial"/>
        <family val="2"/>
      </rPr>
      <t xml:space="preserve">
Other (specify)</t>
    </r>
  </si>
  <si>
    <r>
      <t>Плита
Духовка
Холодильник
Чайник
Посуда
Места для хранения (кладовки / шкафы)
Микроволновая печь
Кастрюли
Сковородки
Посуда для выпечки</t>
    </r>
    <r>
      <rPr>
        <sz val="11"/>
        <color rgb="FFFF0000"/>
        <rFont val="Arial"/>
        <family val="2"/>
      </rPr>
      <t xml:space="preserve">
мясорубка, блендер, кухонный комбайн и др.
</t>
    </r>
    <r>
      <rPr>
        <sz val="11"/>
        <rFont val="Arial"/>
        <family val="2"/>
      </rPr>
      <t>Другое (укажите)</t>
    </r>
  </si>
  <si>
    <r>
      <t xml:space="preserve">
Плита
Духовка
Холодильник
Чайник
Посуд
Місця для зберігання (комори / шафи)
Мікрохвильова піч
Каструлі
Сковорідки
Посуд для випічки</t>
    </r>
    <r>
      <rPr>
        <sz val="11"/>
        <color rgb="FFFF0000"/>
        <rFont val="Arial"/>
        <family val="2"/>
      </rPr>
      <t xml:space="preserve">
м'ясорубка, блендер, кухонний комбайн та ін.
</t>
    </r>
    <r>
      <rPr>
        <sz val="11"/>
        <rFont val="Arial"/>
        <family val="2"/>
        <charset val="204"/>
      </rPr>
      <t>Інше (вкажіть)</t>
    </r>
  </si>
  <si>
    <t>Куртки для взрослых
Куртки для детей
Зимние куртки для взрослых
Зимние куртки для детей
Нижнее белье и носки для взрослых
Нижнее белье и носки для детей
Одежда для взрослых
Зимняя одежда для взрослых
Одежда для детей
Зимняя одежда для детей
Одежда для младенцев
Зимняя одежда для младенцев
Обувь/сапоги для взрослых
Зимняя обувь/сапоги для взрослых
Обувь/сапоги для детей
Зимняя обувь/сапоги для детей
Другое (укажите)</t>
  </si>
  <si>
    <t>Куртки для дорослих
Куртки для дітей
Зимові куртки для дорослих
Зимові куртки для дітей
Нижня білизна та шкарпетки для дорослих
Нижня білизна та шкарпетки для дітей
Одяг для дорослих
Зимовий одяг для дорослих
Одяг для дітей
Зимовий одяг для дітей
Одег для немовлят
Зимовий одяг для немовлят
Взуття/чоботи для дорослих
Зимове взуття/чоботи для дорослих
Взуття/чоботи для дітей
Зимове взуття/чоботи для дітей
Інше (вкажіть)</t>
  </si>
  <si>
    <t>NFI 930 Minimum standards</t>
  </si>
  <si>
    <t>Are the residents of the collective provided with items for arranging beds, including beds, furniture for storing personal belongings, bedding (mattresses, pillows, blankets, bed linen)?</t>
  </si>
  <si>
    <t>Обеспечены ли жители МВП предметами для обустройства спальных мест, в том числе кроватями, мебелью для хранения личных вещей, постельным бельем (матрасы, подушки, одеяла, постельное белье)?</t>
  </si>
  <si>
    <t>Чи забезпечені мешканці МТП предметами для облаштування спальних місць, в тому числі ліжками, меблями для зберігання особистих речей, постільною білизною (матраци, подушки, ковдри, постільна білизна)?</t>
  </si>
  <si>
    <t xml:space="preserve"> NFI support</t>
  </si>
  <si>
    <r>
      <t xml:space="preserve">крім ще не розміщували </t>
    </r>
    <r>
      <rPr>
        <sz val="16"/>
        <rFont val="Arial"/>
        <family val="2"/>
        <charset val="204"/>
      </rPr>
      <t>B3</t>
    </r>
  </si>
  <si>
    <t>NFI support</t>
  </si>
  <si>
    <r>
      <t xml:space="preserve">Да, </t>
    </r>
    <r>
      <rPr>
        <sz val="11"/>
        <rFont val="Arial"/>
        <family val="2"/>
        <charset val="204"/>
      </rPr>
      <t>постоянно</t>
    </r>
    <r>
      <rPr>
        <sz val="11"/>
        <rFont val="Arial"/>
        <family val="2"/>
      </rPr>
      <t xml:space="preserve"> 
</t>
    </r>
    <r>
      <rPr>
        <sz val="11"/>
        <rFont val="Arial"/>
        <family val="2"/>
        <charset val="204"/>
      </rPr>
      <t>Да, периодически</t>
    </r>
    <r>
      <rPr>
        <sz val="11"/>
        <rFont val="Arial"/>
        <family val="2"/>
      </rPr>
      <t xml:space="preserve">                                                
Нет
Не уверен</t>
    </r>
  </si>
  <si>
    <t>If D3 "Yes"</t>
  </si>
  <si>
    <r>
      <t xml:space="preserve">Пожалуйста, оцените мощность сигнала мобильной сети в этом </t>
    </r>
    <r>
      <rPr>
        <sz val="11"/>
        <rFont val="Arial"/>
        <family val="2"/>
        <charset val="204"/>
      </rPr>
      <t>МКП:</t>
    </r>
  </si>
  <si>
    <r>
      <t xml:space="preserve">Оцініть, будь ласка, потужність сигналу мобільного зв'язку у цьому </t>
    </r>
    <r>
      <rPr>
        <sz val="11"/>
        <rFont val="Arial"/>
        <family val="2"/>
        <charset val="204"/>
      </rPr>
      <t>МКП</t>
    </r>
    <r>
      <rPr>
        <sz val="11"/>
        <rFont val="Arial"/>
        <family val="2"/>
      </rPr>
      <t>:</t>
    </r>
  </si>
  <si>
    <r>
      <t xml:space="preserve">Provision of information or individual counselling
Legal assistance
Psychological support for adults 
Psychological support for children
Transportation assistance
Obstacles in access state services (administrative, social, etc.)
Obstacles in access to medical services and specialized medical support
Obstacles in access to educational services
Сash assistance for IDPs
Wheelchairs
</t>
    </r>
    <r>
      <rPr>
        <sz val="11"/>
        <color rgb="FFFF0000"/>
        <rFont val="Arial"/>
        <family val="2"/>
      </rPr>
      <t>Installation of video cameras</t>
    </r>
    <r>
      <rPr>
        <sz val="11"/>
        <rFont val="Arial"/>
        <family val="2"/>
      </rPr>
      <t xml:space="preserve">
Other (Specify)
</t>
    </r>
    <r>
      <rPr>
        <sz val="11"/>
        <color rgb="FFFF0000"/>
        <rFont val="Arial"/>
        <family val="2"/>
      </rPr>
      <t>None</t>
    </r>
  </si>
  <si>
    <r>
      <t xml:space="preserve">Предоставление информации или индивидуального консультирования
Юридическая помощь
Психологическая помощь взрослым 
Психологическая помощь детям 
Помощь транспортом
Препятствия в доступе к государственным услугам (администартивным, социальным и т.д.)
Препятствия в доступе к медицинским услугам и специализированной медицинской помощи
Препятствия в доступе к образовательным услугам
Денежная помощь для ВПЛ
Инвалидные коляски
</t>
    </r>
    <r>
      <rPr>
        <sz val="11"/>
        <color rgb="FFFF0000"/>
        <rFont val="Arial"/>
        <family val="2"/>
      </rPr>
      <t>Установка видеокамер</t>
    </r>
    <r>
      <rPr>
        <sz val="11"/>
        <rFont val="Arial"/>
        <family val="2"/>
      </rPr>
      <t xml:space="preserve">
Другое (укажите)
</t>
    </r>
    <r>
      <rPr>
        <sz val="11"/>
        <color rgb="FFC00000"/>
        <rFont val="Arial"/>
        <family val="2"/>
      </rPr>
      <t>Ничего из вышеперечисленного</t>
    </r>
  </si>
  <si>
    <r>
      <t xml:space="preserve">Надання інформації чи індивідуального консультування 
Юридична допомога 
Психологічна допомога дорослим
Психологічна допомога дітям 
Допомога транспортом
Перешкоди у доступі до державних послуг (адміністративних, соціальних тощо)
Перешкоди у доступі до медичних послуг та спеціалізованої медичної допомоги 
Перешкоди у доступі до освітніх послуг
Грошова допомога для ВПО 
Інвалідні коляски 
</t>
    </r>
    <r>
      <rPr>
        <sz val="11"/>
        <color rgb="FFFF0000"/>
        <rFont val="Arial"/>
        <family val="2"/>
      </rPr>
      <t>Встановлення відеокамер</t>
    </r>
    <r>
      <rPr>
        <sz val="11"/>
        <rFont val="Arial"/>
        <family val="2"/>
      </rPr>
      <t xml:space="preserve">
Інше (вкажіть)
</t>
    </r>
    <r>
      <rPr>
        <sz val="11"/>
        <color rgb="FFC00000"/>
        <rFont val="Arial"/>
        <family val="2"/>
      </rPr>
      <t>Нічого із перерахованого вище</t>
    </r>
  </si>
  <si>
    <t>Needs related to Shelter, Winterization, NFI, Food are covered in the respective section</t>
  </si>
  <si>
    <t>Потребности, касаючиеся условий проживания, подготовки к зимнему периоду, непродовольственных товаров и продуктов пытания, содержатся в соответствующем разделе</t>
  </si>
  <si>
    <t>Потреби, що стосуються умов проживання, підготовки до зимового періоду, непродовольчих товарів і продуктів харчування, містяться у відповідному розділі</t>
  </si>
  <si>
    <t>Provision of information or individual counselling
Legal assistance
Psychological support for adults 
Psychological support for children
Transportation assistance
Obstacles in access state services (administrative, social, etc.)
Obstacles in access to medical services and specialized medical support
Obstacles in access to educational services
Сash assistance for IDPs
Wheelchairs
Other (Specify)
None</t>
  </si>
  <si>
    <t>Предоставление информации или индивидуального консультирования
Юридическая помощь
Психологическая помощь взрослым 
Психологическая помощь детям 
Помощь транспортом                                                                                                                                                                                                                                                                                                                                       Препятствия в доступе к государственным услугам (администартивным, социальным и т.д.)
Препятствия в доступе к медицинским услугам и специализированной медицинской помощи
Препятствия в доступе к образовательным услугам
Денежная помощь для ВПЛ
Инвалидные коляски
Другое (укажите)</t>
  </si>
  <si>
    <t>Надання інформації чи індивідуального консультування 
Юридична допомога 
Психологічна допомога дорослим
Психологічна допомога дітям 
Допомога транспортом
Перешкоди у доступі до державних послуг (адміністративних, соціальних тощо)
Перешкоди у доступі до медичних послуг та спеціалізованої медичної допомоги 
Перешкоди у доступі до освітніх послуг
Грошова допомога для ВПО 
Інвалідні коляски 
Інше (вкажіть)</t>
  </si>
  <si>
    <t>Installation of video cameras додати до опцій</t>
  </si>
  <si>
    <t>Needs related to Shelter, Winterization, NFI, Food, are covered in the respective section</t>
  </si>
  <si>
    <t>Provision of information or individual counselling
Legal assistance
Psychological support for adults
Psychological support for children
Transportation assistance
Specialized medical support to people with disabilities or older people
Cash assistance for IDPs
Wheelchairs
Other (Specify)
None of the above</t>
  </si>
  <si>
    <t>Предоставление информации или индивидуального консультирования
Юридическая помощь
Психологическая помощь взрослым 
Психологическая помощь детям 
Помощь транспортом                                                                                                                                                                                                                                                                                                                                       Специализированная медицинская помощь
Денежная помощь для ВПЛ
Инвалидные коляски
Другое (укажите)
Ничего из перечисленного</t>
  </si>
  <si>
    <t>Надання інформації чи індивідуального консультування 
Юридична допомога 
Психологічна допомога дорослим
Психологічна допомога дітям 
Допомога транспортом
Спеціалізована медична допомога 
Грошова допомога для ВПО 
Інвалідні коляски 
Інше (вкажіть)
Нічого із перерахованого</t>
  </si>
  <si>
    <t>H3</t>
  </si>
  <si>
    <t>Availability of PSS for adults  on site level</t>
  </si>
  <si>
    <t>H3.1</t>
  </si>
  <si>
    <t>If H3 "Yes"</t>
  </si>
  <si>
    <t>H3.2</t>
  </si>
  <si>
    <t>If H3.1 "Yes"</t>
  </si>
  <si>
    <t>H3.3</t>
  </si>
  <si>
    <r>
      <t>If "Yes", which с</t>
    </r>
    <r>
      <rPr>
        <sz val="11"/>
        <rFont val="Arial"/>
        <family val="2"/>
        <charset val="204"/>
      </rPr>
      <t>ounselling</t>
    </r>
    <r>
      <rPr>
        <sz val="11"/>
        <rFont val="Arial"/>
        <family val="2"/>
      </rPr>
      <t xml:space="preserve"> services are available at the site?</t>
    </r>
  </si>
  <si>
    <r>
      <t xml:space="preserve">Если "Да", то какие </t>
    </r>
    <r>
      <rPr>
        <sz val="11"/>
        <rFont val="Arial"/>
        <family val="2"/>
        <charset val="204"/>
      </rPr>
      <t>консультационные</t>
    </r>
    <r>
      <rPr>
        <sz val="11"/>
        <rFont val="Arial"/>
        <family val="2"/>
      </rPr>
      <t xml:space="preserve"> услуги доступны в МКП?</t>
    </r>
  </si>
  <si>
    <r>
      <t xml:space="preserve">Якщо "Так", то які </t>
    </r>
    <r>
      <rPr>
        <sz val="11"/>
        <rFont val="Arial"/>
        <family val="2"/>
        <charset val="204"/>
      </rPr>
      <t>консультаційні</t>
    </r>
    <r>
      <rPr>
        <sz val="11"/>
        <rFont val="Arial"/>
        <family val="2"/>
      </rPr>
      <t xml:space="preserve"> послуги доступні в МКП?</t>
    </r>
  </si>
  <si>
    <t>Н4</t>
  </si>
  <si>
    <t>Is PSS for children available at the site?</t>
  </si>
  <si>
    <t>Mental health and psychosocial support services for girls and boys
Social services for girls and boys
Supportive group activities (e.g. play, MHPSS exercises) for girls and boys
None of these services are available here
Don't know</t>
  </si>
  <si>
    <t>Услуги по охране психического здоровья и психосоциальной поддержки для девочек и мальчиков
Социальные услуги для девочек и мальчиков
Групповые мероприятия поддержки (например, игры, упражнения по психическому здоровью и психосоциальной поддержке) для девочек и мальчиков
Ни одна из этих услуг в МКП не предоставляется 
Не знаю</t>
  </si>
  <si>
    <t>Послуги з охорони психічного здоров'я та психосоціальної підтримки для дівчат і хлопців
Соціальні послуги для дівчат та хлопців
Групові заходи підтримки (наприклад, ігри, вправи з психічного здоров'я та психосоціальної підтримки) для дівчат та хлопців
Жодна з цих послуг у МКП не надається 
Не знаю</t>
  </si>
  <si>
    <r>
      <t>Do the residents of the site know how to</t>
    </r>
    <r>
      <rPr>
        <sz val="11"/>
        <color rgb="FFFF0000"/>
        <rFont val="Arial"/>
        <family val="2"/>
      </rPr>
      <t xml:space="preserve"> </t>
    </r>
    <r>
      <rPr>
        <sz val="11"/>
        <rFont val="Arial"/>
        <family val="2"/>
      </rPr>
      <t>such services</t>
    </r>
    <r>
      <rPr>
        <sz val="11"/>
        <color rgb="FFFF0000"/>
        <rFont val="Arial"/>
        <family val="2"/>
      </rPr>
      <t xml:space="preserve"> for children's well-being</t>
    </r>
    <r>
      <rPr>
        <sz val="11"/>
        <rFont val="Arial"/>
        <family val="2"/>
      </rPr>
      <t>?</t>
    </r>
  </si>
  <si>
    <t>Знают ли жители МВП как получить услуги, связанные с благополучием детей?</t>
  </si>
  <si>
    <t>Чи обізнані мешканці МТП з тим як отримати послуги, пов'язані з благополуччям дітей?</t>
  </si>
  <si>
    <r>
      <t xml:space="preserve">If H4 </t>
    </r>
    <r>
      <rPr>
        <strike/>
        <sz val="11"/>
        <color rgb="FFFF0000"/>
        <rFont val="Arial"/>
        <family val="2"/>
      </rPr>
      <t>"Yes"</t>
    </r>
    <r>
      <rPr>
        <sz val="11"/>
        <color rgb="FFFF0000"/>
        <rFont val="Arial"/>
        <family val="2"/>
      </rPr>
      <t xml:space="preserve"> any option other than "None of these services are available here" or "Don't know"</t>
    </r>
  </si>
  <si>
    <t>If H4.1 "Yes"</t>
  </si>
  <si>
    <t>H5.1</t>
  </si>
  <si>
    <t>If H5 "Yes"</t>
  </si>
  <si>
    <t>H5.2</t>
  </si>
  <si>
    <t>Yes, not many (up to 25%)
Yes, many (up to 50%)
Yes, almost all (more than 50%)
No
Do not know</t>
  </si>
  <si>
    <t>Да, но немногие (до 25%)
Да, многие (до 50%)
Да, почти все (более чем 50%)
Нет
Не знаю</t>
  </si>
  <si>
    <t>Так, але небагато (до 25%)
Так, багато  (до 50%)
Так, майже всі (більше ніж 50%)
Ні
Не знаю</t>
  </si>
  <si>
    <t>H6.1</t>
  </si>
  <si>
    <r>
      <t xml:space="preserve">Lack of interest
Lack of opportunity (no community activity scheduled)
Lack of information about where access community activities
Fear of discrimination or persecution
Lack of social connections in the host community
Tension between site's residents and members of the host community
Due to age, illness or disability
</t>
    </r>
    <r>
      <rPr>
        <sz val="11"/>
        <color rgb="FFFF0000"/>
        <rFont val="Arial"/>
        <family val="2"/>
      </rPr>
      <t xml:space="preserve">Lack of time
</t>
    </r>
    <r>
      <rPr>
        <sz val="11"/>
        <rFont val="Arial"/>
        <family val="2"/>
      </rPr>
      <t>Other (please specify)
Do not know</t>
    </r>
  </si>
  <si>
    <r>
      <t xml:space="preserve">Отсутствие интереса
Отсутствие возможности (не запланировано каких-либо общественных мероприятий)
Отсутствие информации о запланированных общественных мероприятиях
Страх дискриминации или преследования
Отсутствие социальных связей в принимающей громаде
Напряженность между жителями МВП и членами принимающей громады
В силу возраста, болезни или инвалидности
</t>
    </r>
    <r>
      <rPr>
        <sz val="11"/>
        <color rgb="FFFF0000"/>
        <rFont val="Arial"/>
        <family val="2"/>
      </rPr>
      <t xml:space="preserve">Отсутствие времени
</t>
    </r>
    <r>
      <rPr>
        <sz val="11"/>
        <rFont val="Arial"/>
        <family val="2"/>
      </rPr>
      <t>Другое (пожалуйста, укажите)
Не знаю</t>
    </r>
  </si>
  <si>
    <r>
      <t xml:space="preserve">Відсутність інтересу
Відсутність можливості (не заплановано жодних громадських заходів)
Відсутність інформації про заплановані громадські заходи
Страх дискримінації чи переслідування
Відсутність соціальних зв'язків у приймаючій громаді 
Напруженість між жителями МТП та членами приймаючої громади
Через вік, хворобу чи інвалідність
</t>
    </r>
    <r>
      <rPr>
        <sz val="11"/>
        <color rgb="FFC00000"/>
        <rFont val="Arial"/>
        <family val="2"/>
      </rPr>
      <t>Брак</t>
    </r>
    <r>
      <rPr>
        <sz val="11"/>
        <color rgb="FFFF0000"/>
        <rFont val="Arial"/>
        <family val="2"/>
      </rPr>
      <t xml:space="preserve"> часу</t>
    </r>
    <r>
      <rPr>
        <sz val="11"/>
        <rFont val="Arial"/>
        <family val="2"/>
      </rPr>
      <t xml:space="preserve">
Інше (будь ласка, вкажіть)
Не знаю</t>
    </r>
  </si>
  <si>
    <r>
      <t>If H6</t>
    </r>
    <r>
      <rPr>
        <strike/>
        <sz val="11"/>
        <color rgb="FFFF0000"/>
        <rFont val="Arial"/>
        <family val="2"/>
      </rPr>
      <t xml:space="preserve"> 'No' or "Yes, not many (up to 25%)"  </t>
    </r>
    <r>
      <rPr>
        <sz val="11"/>
        <color rgb="FFFF0000"/>
        <rFont val="Arial"/>
        <family val="2"/>
      </rPr>
      <t xml:space="preserve"> other option than "Do not Know"</t>
    </r>
  </si>
  <si>
    <r>
      <t>Если</t>
    </r>
    <r>
      <rPr>
        <strike/>
        <sz val="11"/>
        <rFont val="Arial"/>
        <family val="2"/>
      </rPr>
      <t xml:space="preserve"> H7</t>
    </r>
    <r>
      <rPr>
        <sz val="11"/>
        <rFont val="Arial"/>
        <family val="2"/>
      </rPr>
      <t>H5 'Нет' или "Да, немного (до 25%)"</t>
    </r>
  </si>
  <si>
    <r>
      <t>Якщо</t>
    </r>
    <r>
      <rPr>
        <strike/>
        <sz val="11"/>
        <rFont val="Arial"/>
        <family val="2"/>
      </rPr>
      <t xml:space="preserve"> H7</t>
    </r>
    <r>
      <rPr>
        <sz val="11"/>
        <rFont val="Arial"/>
        <family val="2"/>
      </rPr>
      <t>H5 'Ні' чи "Так, небегато (до 25%)"</t>
    </r>
  </si>
  <si>
    <r>
      <t xml:space="preserve">Remote learning
</t>
    </r>
    <r>
      <rPr>
        <sz val="11"/>
        <rFont val="Arial"/>
        <family val="2"/>
        <charset val="204"/>
      </rPr>
      <t>In-person</t>
    </r>
    <r>
      <rPr>
        <sz val="11"/>
        <rFont val="Arial"/>
        <family val="2"/>
      </rPr>
      <t xml:space="preserve"> learning
</t>
    </r>
    <r>
      <rPr>
        <sz val="11"/>
        <rFont val="Arial"/>
        <family val="2"/>
        <charset val="204"/>
      </rPr>
      <t xml:space="preserve">Mixed mode </t>
    </r>
    <r>
      <rPr>
        <sz val="11"/>
        <rFont val="Arial"/>
        <family val="2"/>
      </rPr>
      <t xml:space="preserve">
Not sure</t>
    </r>
  </si>
  <si>
    <r>
      <t>Дистанционная форма</t>
    </r>
    <r>
      <rPr>
        <sz val="11"/>
        <rFont val="Arial"/>
        <family val="2"/>
      </rPr>
      <t xml:space="preserve"> обучение
Очная </t>
    </r>
    <r>
      <rPr>
        <sz val="11"/>
        <rFont val="Arial"/>
        <family val="2"/>
        <charset val="204"/>
      </rPr>
      <t>форма</t>
    </r>
    <r>
      <rPr>
        <sz val="11"/>
        <rFont val="Arial"/>
        <family val="2"/>
      </rPr>
      <t xml:space="preserve"> обучения
Смешанная </t>
    </r>
    <r>
      <rPr>
        <sz val="11"/>
        <rFont val="Arial"/>
        <family val="2"/>
        <charset val="204"/>
      </rPr>
      <t>форма</t>
    </r>
    <r>
      <rPr>
        <sz val="11"/>
        <rFont val="Arial"/>
        <family val="2"/>
      </rPr>
      <t xml:space="preserve"> обучения
Не уверен </t>
    </r>
  </si>
  <si>
    <r>
      <t>Дистанційна форма</t>
    </r>
    <r>
      <rPr>
        <sz val="11"/>
        <rFont val="Arial"/>
        <family val="2"/>
      </rPr>
      <t xml:space="preserve"> навчання
Очна </t>
    </r>
    <r>
      <rPr>
        <sz val="11"/>
        <rFont val="Arial"/>
        <family val="2"/>
        <charset val="204"/>
      </rPr>
      <t>форма</t>
    </r>
    <r>
      <rPr>
        <sz val="11"/>
        <rFont val="Arial"/>
        <family val="2"/>
      </rPr>
      <t xml:space="preserve"> навчанння
Змішана </t>
    </r>
    <r>
      <rPr>
        <sz val="11"/>
        <rFont val="Arial"/>
        <family val="2"/>
        <charset val="204"/>
      </rPr>
      <t>форма</t>
    </r>
    <r>
      <rPr>
        <sz val="11"/>
        <rFont val="Arial"/>
        <family val="2"/>
      </rPr>
      <t xml:space="preserve"> навчання
Не впевнений </t>
    </r>
  </si>
  <si>
    <t>If A1 'Yes'
 If B1.3.5 &gt;0</t>
  </si>
  <si>
    <t xml:space="preserve">If in J2 'Remote learning' or 'Mixed mode' were chosen;
if B1.3.5 &gt;0    </t>
  </si>
  <si>
    <t>J2.2</t>
  </si>
  <si>
    <t xml:space="preserve">None
Security concerns of child travelling to school (fear of physical threat, abduction, etc.)
Security concerns at school (e.g., attacks on school facilities)
Gender-based or sexual violence/abuse
Verbal or physical bullying between students
Unsafe infrastructure/lack of bomb shelter
Lack of teaching staff qualified in providing psychosocial support
Discrimination of the child based on sex, age, disability, HIV status, nationality, race, ethnicity, religion, language, culture, political affiliation, sexual orientation socioeconomic background, geographic location, or specific education needs
Other (specify)
Not sure / Prefer not to answer </t>
  </si>
  <si>
    <t>Никаких
Проблемы с безопасностью ребенка по дороге в школу (страх физической угрозы, похищения и т.д.) 
Атаки на школы
Гендерно обусловленное/ сексуальное насилие 
Словесные оскорбления или физические издевательства школьников над сверстниками
Ненадежная инфраструктура/ отсутствие бомбоубежища
Отсутствие педагогов, способных оказать психосоциальную помощь
Дискриминация ребенка по половому или возрастному признаку, наличию инвалидности, ВИЧ-статусу, национальности, расе, этнической принадлежности, религиозному, языковому, культурному, региональному, политическому признаку, из-за его сексуальной ориентации, социально-экономического положения или особых потребностей в обучении
Другое (укажите)
Не уверен/ Не хочу отвечать</t>
  </si>
  <si>
    <t>Жодних
Проблеми з безпекою дитини дорогою до школи (страх фізичної загрози, викрадення тощо) 
Атаки на школи
Ґендерно зумовлене/ сексуальне насильство 
Словесні образи або фізичні знущання школярів над однолітками
Небезпечна інфраструктура/ відсутність бомбосховища
Відсутність педагогів, здатних надати психосоціальну допомогу
Дискримінація дитини за статевою або віковою ознакою, наявністю інвалідності, ВІЛ-статусом, національністю, расою, етнічною приналежністю, релігійною, мовною, культурною, регіональною, політичною ознакою, через її сексуальну орієнтацію, соціально-економічне становище або особливі потреби в навчанні
Інше (укажіть)
Не впевнений/ Не хочу відповідати</t>
  </si>
  <si>
    <t xml:space="preserve">If in J2 'In-person learning' or 'Mixed mode' were chosen;
if B1.3.5 &gt;0    </t>
  </si>
  <si>
    <r>
      <t>Повлияло</t>
    </r>
    <r>
      <rPr>
        <sz val="11"/>
        <rFont val="Arial"/>
        <family val="2"/>
      </rPr>
      <t xml:space="preserve"> ли размещение ВПЛ </t>
    </r>
    <r>
      <rPr>
        <sz val="11"/>
        <rFont val="Arial"/>
        <family val="2"/>
        <charset val="204"/>
      </rPr>
      <t>на</t>
    </r>
    <r>
      <rPr>
        <sz val="11"/>
        <rFont val="Arial"/>
        <family val="2"/>
      </rPr>
      <t xml:space="preserve"> предоставление образовательных услуг?</t>
    </r>
  </si>
  <si>
    <r>
      <t xml:space="preserve">Чи </t>
    </r>
    <r>
      <rPr>
        <sz val="11"/>
        <rFont val="Arial"/>
        <family val="2"/>
        <charset val="204"/>
      </rPr>
      <t>вплинуло</t>
    </r>
    <r>
      <rPr>
        <sz val="11"/>
        <rFont val="Arial"/>
        <family val="2"/>
      </rPr>
      <t xml:space="preserve"> розміщення ВПО </t>
    </r>
    <r>
      <rPr>
        <sz val="11"/>
        <rFont val="Arial"/>
        <family val="2"/>
        <charset val="204"/>
      </rPr>
      <t>на</t>
    </r>
    <r>
      <rPr>
        <sz val="11"/>
        <rFont val="Arial"/>
        <family val="2"/>
      </rPr>
      <t xml:space="preserve"> надання освітніх послуг?</t>
    </r>
  </si>
  <si>
    <t xml:space="preserve">If A1 "Yes"
If A2.2
School
Kindergarten
Dormitory
Other educational facility </t>
  </si>
  <si>
    <t>Comments and Feedback</t>
  </si>
  <si>
    <r>
      <t xml:space="preserve">ACTED
</t>
    </r>
    <r>
      <rPr>
        <sz val="11"/>
        <color rgb="FFFF0000"/>
        <rFont val="Arial"/>
        <family val="2"/>
        <charset val="204"/>
      </rPr>
      <t>ALPS Resilience</t>
    </r>
    <r>
      <rPr>
        <sz val="11"/>
        <rFont val="Arial"/>
        <family val="2"/>
      </rPr>
      <t xml:space="preserve">
Neeka
Neemia
NRC
REACH
Right to Protection
ROKADA
TTA
Proliska
</t>
    </r>
    <r>
      <rPr>
        <strike/>
        <sz val="11"/>
        <color rgb="FFFF0000"/>
        <rFont val="Arial"/>
        <family val="2"/>
        <charset val="204"/>
      </rPr>
      <t>CF "Friends' Hands"</t>
    </r>
    <r>
      <rPr>
        <sz val="11"/>
        <rFont val="Arial"/>
        <family val="2"/>
        <charset val="204"/>
      </rPr>
      <t xml:space="preserve">
Ombudsman office</t>
    </r>
    <r>
      <rPr>
        <sz val="11"/>
        <rFont val="Arial"/>
        <family val="2"/>
      </rPr>
      <t xml:space="preserve">
Other (specify)</t>
    </r>
  </si>
  <si>
    <r>
      <t xml:space="preserve">ACTED
</t>
    </r>
    <r>
      <rPr>
        <sz val="11"/>
        <color rgb="FFFF0000"/>
        <rFont val="Arial"/>
        <family val="2"/>
        <charset val="204"/>
      </rPr>
      <t xml:space="preserve">АЛЬПС Резилиенс
</t>
    </r>
    <r>
      <rPr>
        <sz val="11"/>
        <rFont val="Arial"/>
        <family val="2"/>
        <charset val="204"/>
      </rPr>
      <t xml:space="preserve">DRC
Neeka
Neemia
NRC
REACH
Right to Protection
ROKADA
TTA
</t>
    </r>
    <r>
      <rPr>
        <strike/>
        <sz val="11"/>
        <color rgb="FFFF0000"/>
        <rFont val="Arial"/>
        <family val="2"/>
        <charset val="204"/>
      </rPr>
      <t>CF "Friends' Hands"</t>
    </r>
    <r>
      <rPr>
        <sz val="11"/>
        <rFont val="Arial"/>
        <family val="2"/>
        <charset val="204"/>
      </rPr>
      <t xml:space="preserve">
Секретариат Уполномоченного Верховной Рады Украины по правам человека
Другое (укажите)</t>
    </r>
  </si>
  <si>
    <r>
      <t xml:space="preserve">ACTED
</t>
    </r>
    <r>
      <rPr>
        <sz val="11"/>
        <color rgb="FFFF0000"/>
        <rFont val="Arial"/>
        <family val="2"/>
        <charset val="204"/>
      </rPr>
      <t>АЛЬПС Резілієгс</t>
    </r>
    <r>
      <rPr>
        <sz val="11"/>
        <rFont val="Arial"/>
        <family val="2"/>
        <charset val="204"/>
      </rPr>
      <t xml:space="preserve">
DRC
Neeka
Neemia
NRC
REACH
Right to Protection
ROKADA
TTA
</t>
    </r>
    <r>
      <rPr>
        <strike/>
        <sz val="11"/>
        <color rgb="FFFF0000"/>
        <rFont val="Arial"/>
        <family val="2"/>
        <charset val="204"/>
      </rPr>
      <t>CF "Friends' Hands"</t>
    </r>
    <r>
      <rPr>
        <sz val="11"/>
        <rFont val="Arial"/>
        <family val="2"/>
        <charset val="204"/>
      </rPr>
      <t xml:space="preserve">
Секретаріат Уповноваженого Верховної Ради України з прав людини
Інше, уточніть</t>
    </r>
  </si>
  <si>
    <r>
      <rPr>
        <sz val="11"/>
        <color rgb="FF000000"/>
        <rFont val="Arial"/>
        <family val="2"/>
        <charset val="204"/>
      </rPr>
      <t xml:space="preserve">street
lane
avenue
boulevard
block
passage
descent
square
embankment
alley
dead_end                                                                              
</t>
    </r>
    <r>
      <rPr>
        <sz val="11"/>
        <color rgb="FFFF0000"/>
        <rFont val="Arial"/>
        <family val="2"/>
        <charset val="204"/>
      </rPr>
      <t>мicrodistrict</t>
    </r>
    <r>
      <rPr>
        <sz val="11"/>
        <color rgb="FF000000"/>
        <rFont val="Arial"/>
        <family val="2"/>
        <charset val="204"/>
      </rPr>
      <t xml:space="preserve"> </t>
    </r>
  </si>
  <si>
    <r>
      <t xml:space="preserve">улица
переулок
проспект
бульвар
квартал
проезд
спуск
площадь
набережная
аллея
тупик                                                                         </t>
    </r>
    <r>
      <rPr>
        <sz val="11"/>
        <color rgb="FFFF0000"/>
        <rFont val="Arial"/>
        <family val="2"/>
        <charset val="204"/>
      </rPr>
      <t>микрорайон</t>
    </r>
  </si>
  <si>
    <r>
      <t xml:space="preserve">вулиця
провулок
проспект
бульвар
квартал
проїзд
спуск
площа
набережна
алея
тупик                                                                    
</t>
    </r>
    <r>
      <rPr>
        <sz val="11"/>
        <color rgb="FFFF0000"/>
        <rFont val="Arial"/>
        <family val="2"/>
        <charset val="204"/>
      </rPr>
      <t>мікрорайон</t>
    </r>
  </si>
  <si>
    <t>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3d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t>
  </si>
  <si>
    <t>Yes, No</t>
  </si>
  <si>
    <t>Информация о МКП</t>
  </si>
  <si>
    <t>Інформація про МКП</t>
  </si>
  <si>
    <r>
      <t xml:space="preserve">How many </t>
    </r>
    <r>
      <rPr>
        <sz val="11"/>
        <color rgb="FFFF0000"/>
        <rFont val="Arial"/>
        <family val="2"/>
        <charset val="204"/>
      </rPr>
      <t>IDPs</t>
    </r>
    <r>
      <rPr>
        <sz val="11"/>
        <rFont val="Arial"/>
        <family val="2"/>
      </rPr>
      <t xml:space="preserve"> can be hosted at the site (i.e. what is the total capacity of the center)?</t>
    </r>
  </si>
  <si>
    <r>
      <t xml:space="preserve">Сколько </t>
    </r>
    <r>
      <rPr>
        <sz val="11"/>
        <color rgb="FFFF0000"/>
        <rFont val="Arial"/>
        <family val="2"/>
        <charset val="204"/>
      </rPr>
      <t>ВПЛ</t>
    </r>
    <r>
      <rPr>
        <sz val="11"/>
        <rFont val="Arial"/>
        <family val="2"/>
      </rPr>
      <t xml:space="preserve"> может разместиться в МКП (т.е. какова общая вместимость МКП)?</t>
    </r>
  </si>
  <si>
    <r>
      <t xml:space="preserve">Скільки </t>
    </r>
    <r>
      <rPr>
        <sz val="11"/>
        <color rgb="FFFF0000"/>
        <rFont val="Arial"/>
        <family val="2"/>
        <charset val="204"/>
      </rPr>
      <t>ВПО</t>
    </r>
    <r>
      <rPr>
        <sz val="11"/>
        <rFont val="Arial"/>
        <family val="2"/>
      </rPr>
      <t xml:space="preserve"> може розміститися у МКП (тобто яка загальна місткість МКП)?</t>
    </r>
  </si>
  <si>
    <r>
      <rPr>
        <sz val="11"/>
        <color rgb="FF000000"/>
        <rFont val="Arial"/>
        <family val="2"/>
        <charset val="204"/>
      </rPr>
      <t xml:space="preserve">School
Kindergarten
Dormitory of an educational facility
Other educational facility (specify) 
</t>
    </r>
    <r>
      <rPr>
        <sz val="11"/>
        <color rgb="FFFF0000"/>
        <rFont val="Arial"/>
        <family val="2"/>
        <charset val="204"/>
      </rPr>
      <t xml:space="preserve">Healthcare facility </t>
    </r>
    <r>
      <rPr>
        <sz val="11"/>
        <color rgb="FF000000"/>
        <rFont val="Arial"/>
        <family val="2"/>
        <charset val="204"/>
      </rPr>
      <t xml:space="preserve">                                                                                                             Residential property (including private houses)
Non-residential property (other than educational facilities: </t>
    </r>
    <r>
      <rPr>
        <sz val="11"/>
        <color rgb="FFFF0000"/>
        <rFont val="Arial"/>
        <family val="2"/>
        <charset val="204"/>
      </rPr>
      <t>religious building, library, shop, office building, house of culture, restaurant, etc.</t>
    </r>
    <r>
      <rPr>
        <sz val="11"/>
        <color rgb="FF000000"/>
        <rFont val="Arial"/>
        <family val="2"/>
        <charset val="204"/>
      </rPr>
      <t xml:space="preserve">)
Social accomodation (hotels, social institutions, boarding houses, boarding school, etc.)
</t>
    </r>
    <r>
      <rPr>
        <sz val="11"/>
        <color rgb="FFFF0000"/>
        <rFont val="Arial"/>
        <family val="2"/>
        <charset val="204"/>
      </rPr>
      <t>Modular town</t>
    </r>
    <r>
      <rPr>
        <sz val="11"/>
        <color rgb="FF000000"/>
        <rFont val="Arial"/>
        <family val="2"/>
        <charset val="204"/>
      </rPr>
      <t xml:space="preserve"> 
Other (please, specify)
</t>
    </r>
  </si>
  <si>
    <r>
      <t xml:space="preserve">Школа
Детский сад
Общежитие образовательного учреждения
Другое образовательное учреждение (пожалуйста, уточние)
</t>
    </r>
    <r>
      <rPr>
        <sz val="11"/>
        <color rgb="FFFF0000"/>
        <rFont val="Arial"/>
        <family val="2"/>
        <charset val="204"/>
      </rPr>
      <t>Медицинское учреждение</t>
    </r>
    <r>
      <rPr>
        <sz val="11"/>
        <rFont val="Arial"/>
        <family val="2"/>
      </rPr>
      <t xml:space="preserve">
Жилая собственность (включая частные дома)
Нежилая собственность (кроме образовательных учреждений: </t>
    </r>
    <r>
      <rPr>
        <sz val="11"/>
        <color rgb="FFFF0000"/>
        <rFont val="Arial"/>
        <family val="2"/>
        <charset val="204"/>
      </rPr>
      <t>религиозное учреждение, библиотека, магазин, офисное здание, дом культуры, ресторан и т.д.</t>
    </r>
    <r>
      <rPr>
        <sz val="11"/>
        <rFont val="Arial"/>
        <family val="2"/>
      </rPr>
      <t xml:space="preserve">)
Социальное жильё (отели, социальные учреждения, пансионаты, интернаты и т.д.)
</t>
    </r>
    <r>
      <rPr>
        <sz val="11"/>
        <color rgb="FFFF0000"/>
        <rFont val="Arial"/>
        <family val="2"/>
        <charset val="204"/>
      </rPr>
      <t>Модульный городок</t>
    </r>
    <r>
      <rPr>
        <sz val="11"/>
        <rFont val="Arial"/>
        <family val="2"/>
      </rPr>
      <t xml:space="preserve">
Другое (пожалуйста, уточните)</t>
    </r>
  </si>
  <si>
    <r>
      <t xml:space="preserve">Школа 
Дитячий садок
Гуртожиток освітньої установи
Інша освітня установа (будь-ласка, уточніть)
</t>
    </r>
    <r>
      <rPr>
        <sz val="11"/>
        <color rgb="FFFF0000"/>
        <rFont val="Arial"/>
        <family val="2"/>
        <charset val="204"/>
      </rPr>
      <t>Медична установа</t>
    </r>
    <r>
      <rPr>
        <sz val="11"/>
        <rFont val="Arial"/>
        <family val="2"/>
      </rPr>
      <t xml:space="preserve">
Житлове приміщення (включаючи приватні будинки)
Нежитлове приміщення (відмінна від освітніх установ: </t>
    </r>
    <r>
      <rPr>
        <sz val="11"/>
        <color rgb="FFFF0000"/>
        <rFont val="Arial"/>
        <family val="2"/>
        <charset val="204"/>
      </rPr>
      <t>релігійна установа, бібліотека, магазин, офісна будівля, будинок культури, ресторан тощо</t>
    </r>
    <r>
      <rPr>
        <sz val="11"/>
        <rFont val="Arial"/>
        <family val="2"/>
      </rPr>
      <t xml:space="preserve">)
Соціальне житло (готелі, соціальні установи, пансіонати, інтернати тощо)
</t>
    </r>
    <r>
      <rPr>
        <sz val="11"/>
        <color rgb="FFFF0000"/>
        <rFont val="Arial"/>
        <family val="2"/>
        <charset val="204"/>
      </rPr>
      <t>Модульне містечко</t>
    </r>
    <r>
      <rPr>
        <sz val="11"/>
        <rFont val="Arial"/>
        <family val="2"/>
      </rPr>
      <t xml:space="preserve">
Інше (будь ласка, уточніть)</t>
    </r>
  </si>
  <si>
    <t>Do you foresee the closure of the site in the upcoming month?</t>
  </si>
  <si>
    <r>
      <t xml:space="preserve">Предусматривается ли закрытие МКП в ближайший </t>
    </r>
    <r>
      <rPr>
        <sz val="11"/>
        <rFont val="Arial"/>
        <family val="2"/>
        <charset val="204"/>
      </rPr>
      <t>месяц</t>
    </r>
    <r>
      <rPr>
        <sz val="11"/>
        <rFont val="Arial"/>
        <family val="2"/>
      </rPr>
      <t>?</t>
    </r>
  </si>
  <si>
    <r>
      <t xml:space="preserve">Чи передбачається закриття МКП у найближчий </t>
    </r>
    <r>
      <rPr>
        <sz val="11"/>
        <rFont val="Arial"/>
        <family val="2"/>
        <charset val="204"/>
      </rPr>
      <t>місяць</t>
    </r>
    <r>
      <rPr>
        <sz val="11"/>
        <rFont val="Arial"/>
        <family val="2"/>
      </rPr>
      <t>?</t>
    </r>
  </si>
  <si>
    <t>Yes
No
Don't know
Refuse to answer</t>
  </si>
  <si>
    <t>Да
Нет
Не знаю
Не хочу отвечать</t>
  </si>
  <si>
    <t>Так
Ні
Не знаю
Не хочу відповідати</t>
  </si>
  <si>
    <t>Site building is going to resume its original function
Number of IDPs in site is decreasing
IDPs are moving to different places - rented apartments/ family/ friends
Other (specify)</t>
  </si>
  <si>
    <t>Здание МКП будет вновь выполнять свою первоначальную функцию
Количество ВПЛ в МКП уменьшается
ВПЛ переезжают в другие места – на съемные квартиры/к родственникам/ к друзьям
Другое (укажите)</t>
  </si>
  <si>
    <t>Будівля МКП знову виконуватиме свою початкову функцію
Кількість ВПО в МКП зменшується
ВПО переїжджають до інших місць – на орендовані квартири / до родичів / до друзів
Інше, уточніть</t>
  </si>
  <si>
    <r>
      <t xml:space="preserve">Government
Local authorities
</t>
    </r>
    <r>
      <rPr>
        <sz val="11"/>
        <rFont val="Arial"/>
        <family val="2"/>
        <charset val="204"/>
      </rPr>
      <t>Non-governmental organization</t>
    </r>
    <r>
      <rPr>
        <sz val="11"/>
        <rFont val="Arial"/>
        <family val="2"/>
      </rPr>
      <t xml:space="preserve">
Individual/Private/Voluneers
Educational institution                     Religious entity
UN
Other (specify)</t>
    </r>
  </si>
  <si>
    <r>
      <t>Государственные органы</t>
    </r>
    <r>
      <rPr>
        <sz val="11"/>
        <rFont val="Arial"/>
        <family val="2"/>
      </rPr>
      <t xml:space="preserve">
Местная власть                                  
</t>
    </r>
    <r>
      <rPr>
        <sz val="11"/>
        <rFont val="Arial"/>
        <family val="2"/>
        <charset val="204"/>
      </rPr>
      <t>Неправительственная</t>
    </r>
    <r>
      <rPr>
        <sz val="11"/>
        <rFont val="Arial"/>
        <family val="2"/>
      </rPr>
      <t xml:space="preserve"> организация
Частные лица/Волонтеры
Образовательное учреждение       
Религиозные учреждения
Агентство ООН
Другое (укажите)</t>
    </r>
  </si>
  <si>
    <r>
      <t>Державні органи</t>
    </r>
    <r>
      <rPr>
        <sz val="11"/>
        <rFont val="Arial"/>
        <family val="2"/>
      </rPr>
      <t xml:space="preserve">
Місцева влада                                           
</t>
    </r>
    <r>
      <rPr>
        <sz val="11"/>
        <rFont val="Arial"/>
        <family val="2"/>
        <charset val="204"/>
      </rPr>
      <t>Неурядова</t>
    </r>
    <r>
      <rPr>
        <sz val="11"/>
        <rFont val="Arial"/>
        <family val="2"/>
      </rPr>
      <t xml:space="preserve"> організація
Приватні особи/Волонтери
Навчальний заклад                                 
Релігійні установи
Агенція ООН
Інше, уточніть</t>
    </r>
  </si>
  <si>
    <t>International Committee of the Red Cross
CARITAS
SAVE THE CHILDREN
UNHCR
UN
UNICEF
IOM
MED AIR
NRC
ACTED
PIN
DOCTORS WITHOUT BORDERS
R2P
NEEMIA
NEEKA
ROKADA
CRIMEA SOS                                                    
Proliska
Other (specify)
Do not know</t>
  </si>
  <si>
    <r>
      <t xml:space="preserve">Международный Комитет Красного Креста
CARITAS
СПАСИТЕ ДЕТЕЙ ( SAVE THE CHILDREN)
УВКБ ООН (UNHCR)
ООН (UN)
ЮНИСЕФ (UNICEF)
МОМ (IOM)
MED AIR
NRC
ACTED
Человек в беде (People in need)
ВРАЧИ БЕЗ ГРАНИЦ (DOCTORS WITHOUT BORDERS)
Право на защиту (R2P)
NEEMIA
NEEKA
ROKADA
CRIMEA SOS                                                                   </t>
    </r>
    <r>
      <rPr>
        <sz val="11"/>
        <rFont val="Arial"/>
        <family val="2"/>
        <charset val="204"/>
      </rPr>
      <t>Proliska (Пролиска)</t>
    </r>
    <r>
      <rPr>
        <sz val="11"/>
        <rFont val="Arial"/>
        <family val="2"/>
      </rPr>
      <t xml:space="preserve">
Другое (уточните)
Не знаю</t>
    </r>
  </si>
  <si>
    <r>
      <t xml:space="preserve">Міжнародний комітет Червоного Хреста
CARITAS
ВРЯТУЙТЕ ДІТЕЙ (SAVE THE CHILDREN)
УВКБ ООН (UNHCR)
ООН (UN)
ЮНІСЕФ (UNICEF)
МОМ (IOM)
MED AIR
NRC
ACTED
Людина в біді (People in need)
ЛІКАРИ БЕЗ КОРДОНІВ (DOCTORS WITHOUT BORDERS)
Право на захист (R2P)
NEEMIA
NEEKA
ROKADA
CRIMEA SOS                                                             </t>
    </r>
    <r>
      <rPr>
        <sz val="11"/>
        <rFont val="Arial"/>
        <family val="2"/>
        <charset val="204"/>
      </rPr>
      <t xml:space="preserve">Проліска (Proliska)  </t>
    </r>
    <r>
      <rPr>
        <sz val="11"/>
        <rFont val="Arial"/>
        <family val="2"/>
      </rPr>
      <t xml:space="preserve">       
Інше, уточніть
Не знаю</t>
    </r>
  </si>
  <si>
    <t>Yes, through general meetings
Yes, through individual consultations
Yes (other, please specify)
No
Refuse to answer</t>
  </si>
  <si>
    <r>
      <t xml:space="preserve">Да, путем проведения общих собраний
Да, путем </t>
    </r>
    <r>
      <rPr>
        <sz val="11"/>
        <rFont val="Arial"/>
        <family val="2"/>
        <charset val="204"/>
      </rPr>
      <t>предоставления</t>
    </r>
    <r>
      <rPr>
        <sz val="11"/>
        <rFont val="Arial"/>
        <family val="2"/>
      </rPr>
      <t xml:space="preserve"> индивидуальных консультациях
Да (другое, уточните)
Нет
Отказываюсь отвечать</t>
    </r>
  </si>
  <si>
    <r>
      <t xml:space="preserve">Так, шляхом проведення загальних зборах
Так, шляхом </t>
    </r>
    <r>
      <rPr>
        <sz val="11"/>
        <rFont val="Arial"/>
        <family val="2"/>
        <charset val="204"/>
      </rPr>
      <t>надання</t>
    </r>
    <r>
      <rPr>
        <sz val="11"/>
        <rFont val="Arial"/>
        <family val="2"/>
      </rPr>
      <t xml:space="preserve"> індивідуальних консультацій
Так (інше, уточніть)
Ні
Відмовляюсь відповідати</t>
    </r>
  </si>
  <si>
    <t>A3.5</t>
  </si>
  <si>
    <t>Is an enrollment system for newly-arrived site residents in place (at site level)?</t>
  </si>
  <si>
    <t>Действует ли система регистрации вновь прибывших людей (на уровне МКП)?</t>
  </si>
  <si>
    <t>Чи діє система реєстрації новоприбулих людей (на рівні МКП)?</t>
  </si>
  <si>
    <t>Yes
No
I do not know</t>
  </si>
  <si>
    <r>
      <t>A4.</t>
    </r>
    <r>
      <rPr>
        <b/>
        <sz val="11"/>
        <color rgb="FFFF0000"/>
        <rFont val="Arial"/>
        <family val="2"/>
        <charset val="204"/>
      </rPr>
      <t>3</t>
    </r>
  </si>
  <si>
    <r>
      <rPr>
        <sz val="11"/>
        <color rgb="FF000000"/>
        <rFont val="Arial"/>
        <family val="2"/>
        <charset val="204"/>
      </rPr>
      <t xml:space="preserve">IDP certificate
National passport (with the residence excerpt, registration)
</t>
    </r>
    <r>
      <rPr>
        <sz val="11"/>
        <color rgb="FFFF0000"/>
        <rFont val="Arial"/>
        <family val="2"/>
        <charset val="204"/>
      </rPr>
      <t xml:space="preserve">Taxpayer identification number
</t>
    </r>
    <r>
      <rPr>
        <sz val="11"/>
        <color rgb="FF000000"/>
        <rFont val="Arial"/>
        <family val="2"/>
        <charset val="204"/>
      </rPr>
      <t xml:space="preserve">Medical certificate/s
</t>
    </r>
    <r>
      <rPr>
        <sz val="11"/>
        <color rgb="FFFF0000"/>
        <rFont val="Arial"/>
        <family val="2"/>
        <charset val="204"/>
      </rPr>
      <t xml:space="preserve">Military card
Referral (warrant) for settlement from local or state authorities, volunteer or non-governmental organization
Сertificate of good conduct
Рensioner's ID
</t>
    </r>
    <r>
      <rPr>
        <sz val="11"/>
        <color rgb="FF000000"/>
        <rFont val="Arial"/>
        <family val="2"/>
        <charset val="204"/>
      </rPr>
      <t>Other (please, specify) 
No documents required</t>
    </r>
  </si>
  <si>
    <r>
      <rPr>
        <sz val="11"/>
        <color rgb="FF000000"/>
        <rFont val="Arial"/>
        <family val="2"/>
        <charset val="204"/>
      </rPr>
      <t xml:space="preserve">Справка ВПЛ
Внутренний паспорт (с выпиской о месте жительства, регистрация)
</t>
    </r>
    <r>
      <rPr>
        <sz val="11"/>
        <color rgb="FFFF0000"/>
        <rFont val="Arial"/>
        <family val="2"/>
        <charset val="204"/>
      </rPr>
      <t>Регистрационный номер плательщика налогов</t>
    </r>
    <r>
      <rPr>
        <sz val="11"/>
        <color rgb="FF000000"/>
        <rFont val="Arial"/>
        <family val="2"/>
        <charset val="204"/>
      </rPr>
      <t xml:space="preserve">                Медицинская справка/и
</t>
    </r>
    <r>
      <rPr>
        <sz val="11"/>
        <color rgb="FFFF0000"/>
        <rFont val="Arial"/>
        <family val="2"/>
        <charset val="204"/>
      </rPr>
      <t xml:space="preserve">Приписное удостоверение, военный билет
Направление (ордер) на поселение о органов местной или государственной власти, волонтерской или неправительственной
организации
Справка о несудимости
Пенсионное удостоверение
</t>
    </r>
    <r>
      <rPr>
        <sz val="11"/>
        <color rgb="FF000000"/>
        <rFont val="Arial"/>
        <family val="2"/>
        <charset val="204"/>
      </rPr>
      <t>Другое (пожалуйста, укажите)
Документы не нужны</t>
    </r>
  </si>
  <si>
    <r>
      <t xml:space="preserve">Довідка ВПО
Внутрішній паспорт (з випискою про місце проживання, реєстрація)
</t>
    </r>
    <r>
      <rPr>
        <sz val="11"/>
        <color rgb="FFFF0000"/>
        <rFont val="Arial"/>
        <family val="2"/>
        <charset val="204"/>
      </rPr>
      <t>Реєстраційний номер платника податків</t>
    </r>
    <r>
      <rPr>
        <sz val="11"/>
        <rFont val="Arial"/>
        <family val="2"/>
        <charset val="204"/>
      </rPr>
      <t xml:space="preserve"> 
Медична довідка/и
</t>
    </r>
    <r>
      <rPr>
        <sz val="11"/>
        <color rgb="FFFF0000"/>
        <rFont val="Arial"/>
        <family val="2"/>
        <charset val="204"/>
      </rPr>
      <t xml:space="preserve">Приписне посвідчення, військовий квиток      Направлення (ордер) на поселення від органів місцевої або державної влади, волонтерської або неурядової організації                                
Довідка про несудимість                                   
Пенсійне посвідчення  </t>
    </r>
    <r>
      <rPr>
        <sz val="11"/>
        <rFont val="Arial"/>
        <family val="2"/>
        <charset val="204"/>
      </rPr>
      <t xml:space="preserve">                                     
Інше (будь ласка, вкажіть)
Документи не потрібні</t>
    </r>
  </si>
  <si>
    <t>A5</t>
  </si>
  <si>
    <t>Are IDPs being charged any money to stay at the site (rent or some other form of compensation to be hosted in the site, including charges for used utilities)?</t>
  </si>
  <si>
    <r>
      <t xml:space="preserve">Взимается ли с ВПЛ какая-либо плата за проживание в МКП (арендная плата или какая-либо другая форма компенсации за размещение в МКП, в том числе плата за </t>
    </r>
    <r>
      <rPr>
        <sz val="11"/>
        <rFont val="Arial"/>
        <family val="2"/>
        <charset val="204"/>
      </rPr>
      <t>потребленные</t>
    </r>
    <r>
      <rPr>
        <sz val="11"/>
        <rFont val="Arial"/>
        <family val="2"/>
      </rPr>
      <t xml:space="preserve"> коммунальные услуги)?</t>
    </r>
  </si>
  <si>
    <t>Чи стягується з ВПО будь-яка плата за проживання в МКП (орендна плата або будь-яка інша форма компенсації за розміщення в МКП, у тому числі плата за використані комунальні послуги)?</t>
  </si>
  <si>
    <t>No charge
Yes charge for staying
Yes charge for utilities only
Yes charge for other costs (specify)
Don't know
Don't wish to answer</t>
  </si>
  <si>
    <t>Плата не взимается
Да, взимается плата за проживание
Да, взимается плата только за коммунальные услуги
Да, взимается плата за прочие услуги (уточните)
Не знаю
Не хочу отвечать</t>
  </si>
  <si>
    <t>Плата не стягується
Так, стягується плата за проживання
Так, стягується плата лише на комунальні послуги
Так, стягується плата за інші послуги (уточніть)
Не знаю
Не хочу відповідати</t>
  </si>
  <si>
    <r>
      <t>How much in total do</t>
    </r>
    <r>
      <rPr>
        <sz val="11"/>
        <rFont val="Arial"/>
        <family val="2"/>
        <charset val="204"/>
      </rPr>
      <t xml:space="preserve"> site's residents</t>
    </r>
    <r>
      <rPr>
        <sz val="11"/>
        <rFont val="Arial"/>
        <family val="2"/>
      </rPr>
      <t xml:space="preserve"> pay per month in UAH (for one resident)?</t>
    </r>
  </si>
  <si>
    <r>
      <t xml:space="preserve">Сколько </t>
    </r>
    <r>
      <rPr>
        <sz val="11"/>
        <rFont val="Arial"/>
        <family val="2"/>
        <charset val="204"/>
      </rPr>
      <t>жители</t>
    </r>
    <r>
      <rPr>
        <sz val="11"/>
        <rFont val="Arial"/>
        <family val="2"/>
      </rPr>
      <t xml:space="preserve"> суммарно платят в </t>
    </r>
    <r>
      <rPr>
        <sz val="11"/>
        <rFont val="Arial"/>
        <family val="2"/>
        <charset val="204"/>
      </rPr>
      <t>месяц</t>
    </r>
    <r>
      <rPr>
        <sz val="11"/>
        <rFont val="Arial"/>
        <family val="2"/>
      </rPr>
      <t xml:space="preserve"> в гривнах (за одного проживающего)?</t>
    </r>
  </si>
  <si>
    <r>
      <t xml:space="preserve">Скільки </t>
    </r>
    <r>
      <rPr>
        <sz val="11"/>
        <rFont val="Arial"/>
        <family val="2"/>
        <charset val="204"/>
      </rPr>
      <t>мешканці</t>
    </r>
    <r>
      <rPr>
        <sz val="11"/>
        <rFont val="Arial"/>
        <family val="2"/>
      </rPr>
      <t xml:space="preserve"> сумарно платять на </t>
    </r>
    <r>
      <rPr>
        <sz val="11"/>
        <rFont val="Arial"/>
        <family val="2"/>
        <charset val="204"/>
      </rPr>
      <t>місяць</t>
    </r>
    <r>
      <rPr>
        <sz val="11"/>
        <rFont val="Arial"/>
        <family val="2"/>
      </rPr>
      <t xml:space="preserve"> у гривнях (за одного мешканця)?</t>
    </r>
  </si>
  <si>
    <t xml:space="preserve">1 to 3 days
Less than a week
Less than a month
1 to 3 months
3 months and more                                                  
Has not hosted IDPs yet
Other (specify)                                                        </t>
  </si>
  <si>
    <t xml:space="preserve">От 1 до 3 дней 
Менее недели, 
Менее 1 месяца 
От 1 до 3 месяцев
3 месяца и более                                                Еще не размещали ВПЛ                                Другое (укажите)                                                             </t>
  </si>
  <si>
    <t>Від 1 до 3 днів 
Менше тижня 
Менше 1 місяця 
Від 1 до 3 місяців
Ще не розміщали ВПО                                        Інше, уточніть</t>
  </si>
  <si>
    <t>Humanitarian assistance at the sile level</t>
  </si>
  <si>
    <t>Has this center received any humanitarian assistance in last 30 days?</t>
  </si>
  <si>
    <t>Получал ли этот МКП какую-либо гуманитарную помощь за последние 30 дней?</t>
  </si>
  <si>
    <t>Чи отримував цей МКП будь-яку гуманітарну допомогу за останні 30 днів?</t>
  </si>
  <si>
    <r>
      <rPr>
        <strike/>
        <sz val="11"/>
        <color rgb="FFFF0000"/>
        <rFont val="Arial"/>
        <family val="2"/>
        <charset val="204"/>
      </rPr>
      <t xml:space="preserve">None
</t>
    </r>
    <r>
      <rPr>
        <sz val="11"/>
        <color rgb="FF000000"/>
        <rFont val="Arial"/>
        <family val="2"/>
        <charset val="204"/>
      </rPr>
      <t xml:space="preserve">Sleeping items
Hygiene items
</t>
    </r>
    <r>
      <rPr>
        <sz val="11"/>
        <color rgb="FFFF0000"/>
        <rFont val="Arial"/>
        <family val="2"/>
        <charset val="204"/>
      </rPr>
      <t>Clothes and/or shoes</t>
    </r>
    <r>
      <rPr>
        <sz val="11"/>
        <color rgb="FF000000"/>
        <rFont val="Arial"/>
        <family val="2"/>
        <charset val="204"/>
      </rPr>
      <t xml:space="preserve">  
Cleaning materials
</t>
    </r>
    <r>
      <rPr>
        <sz val="11"/>
        <color rgb="FFFF0000"/>
        <rFont val="Arial"/>
        <family val="2"/>
        <charset val="204"/>
      </rPr>
      <t xml:space="preserve">Disinfection of the site's premises </t>
    </r>
    <r>
      <rPr>
        <sz val="11"/>
        <color rgb="FF000000"/>
        <rFont val="Arial"/>
        <family val="2"/>
        <charset val="204"/>
      </rPr>
      <t xml:space="preserve">                                    
Communications equipment (Wifi, computer equipment, etc.)
Food products
Generators
Kitchen support (ovens, refrigerators, utensils, pots/pans)
Site repairs (Non-WASH)
WASH Repairs (showers, toilet renovations)
Washing/drying machines
Recreational Activities/space (TV, entertainment area for children)
Support for utility payments
Medicine
Legal assistance
</t>
    </r>
    <r>
      <rPr>
        <sz val="11"/>
        <color rgb="FFFF0000"/>
        <rFont val="Arial"/>
        <family val="2"/>
        <charset val="204"/>
      </rPr>
      <t xml:space="preserve">Cash assistance for IDPs hosted
</t>
    </r>
    <r>
      <rPr>
        <sz val="11"/>
        <color rgb="FF000000"/>
        <rFont val="Arial"/>
        <family val="2"/>
        <charset val="204"/>
      </rPr>
      <t>Psychosocial support
Transportation
Provision of information or individual counselling
Specialized support to people with disabilities or older people
Arrangement of a bomb shelter
Solid fuel for heating (wood, coal, briquettes, pellets)
Liqued fuel for generators
Electric heater
Disinfection of the site's premises        
Other (specify)
Do not know</t>
    </r>
  </si>
  <si>
    <r>
      <rPr>
        <strike/>
        <sz val="11"/>
        <color rgb="FFFF0000"/>
        <rFont val="Arial"/>
        <family val="2"/>
        <charset val="204"/>
      </rPr>
      <t xml:space="preserve">Потребностей нет
</t>
    </r>
    <r>
      <rPr>
        <sz val="11"/>
        <color rgb="FF000000"/>
        <rFont val="Arial"/>
        <family val="2"/>
        <charset val="204"/>
      </rPr>
      <t xml:space="preserve">Спальные принадлежности
Предметы гигиены
</t>
    </r>
    <r>
      <rPr>
        <sz val="11"/>
        <color rgb="FFFF0000"/>
        <rFont val="Arial"/>
        <family val="2"/>
        <charset val="204"/>
      </rPr>
      <t>Одежда и/или обувь</t>
    </r>
    <r>
      <rPr>
        <sz val="11"/>
        <color rgb="FF000000"/>
        <rFont val="Arial"/>
        <family val="2"/>
        <charset val="204"/>
      </rPr>
      <t xml:space="preserve">
Чистящие средства
</t>
    </r>
    <r>
      <rPr>
        <sz val="11"/>
        <color rgb="FFFF0000"/>
        <rFont val="Arial"/>
        <family val="2"/>
        <charset val="204"/>
      </rPr>
      <t>Дезинфекция помещений МКП</t>
    </r>
    <r>
      <rPr>
        <sz val="11"/>
        <color rgb="FF000000"/>
        <rFont val="Arial"/>
        <family val="2"/>
        <charset val="204"/>
      </rPr>
      <t xml:space="preserve">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t>
    </r>
    <r>
      <rPr>
        <sz val="11"/>
        <color rgb="FFFF0000"/>
        <rFont val="Arial"/>
        <family val="2"/>
        <charset val="204"/>
      </rPr>
      <t xml:space="preserve">Денежная помощь для жителей МКП </t>
    </r>
    <r>
      <rPr>
        <sz val="11"/>
        <color rgb="FF000000"/>
        <rFont val="Arial"/>
        <family val="2"/>
        <charset val="204"/>
      </rPr>
      <t xml:space="preserve">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Электрический обогреватель                                 Дезинфекция помещений МКП                      Другое (укажите)
Не знаю</t>
    </r>
  </si>
  <si>
    <r>
      <rPr>
        <strike/>
        <sz val="11"/>
        <color rgb="FFFF0000"/>
        <rFont val="Arial"/>
        <family val="2"/>
        <charset val="204"/>
      </rPr>
      <t>Потреби відсутні</t>
    </r>
    <r>
      <rPr>
        <sz val="11"/>
        <rFont val="Arial"/>
        <family val="2"/>
        <charset val="204"/>
      </rPr>
      <t xml:space="preserve">
Спальні приналженості
Предмети гігієни
</t>
    </r>
    <r>
      <rPr>
        <sz val="11"/>
        <color rgb="FFFF0000"/>
        <rFont val="Arial"/>
        <family val="2"/>
        <charset val="204"/>
      </rPr>
      <t>Одяг та/або взуття</t>
    </r>
    <r>
      <rPr>
        <sz val="11"/>
        <rFont val="Arial"/>
        <family val="2"/>
        <charset val="204"/>
      </rPr>
      <t xml:space="preserve">
Засоби для прибирання
</t>
    </r>
    <r>
      <rPr>
        <sz val="11"/>
        <color rgb="FFFF0000"/>
        <rFont val="Arial"/>
        <family val="2"/>
        <charset val="204"/>
      </rPr>
      <t xml:space="preserve">Дезінфекція приміщень МКП
</t>
    </r>
    <r>
      <rPr>
        <sz val="11"/>
        <rFont val="Arial"/>
        <family val="2"/>
        <charset val="204"/>
      </rPr>
      <t xml:space="preserve">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t>
    </r>
    <r>
      <rPr>
        <sz val="11"/>
        <color rgb="FFFF0000"/>
        <rFont val="Arial"/>
        <family val="2"/>
        <charset val="204"/>
      </rPr>
      <t>Грошова допомога для мешканцям МКП</t>
    </r>
    <r>
      <rPr>
        <sz val="11"/>
        <rFont val="Arial"/>
        <family val="2"/>
        <charset val="204"/>
      </rPr>
      <t xml:space="preserve">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Електричний обігрівач
Дезінфекція приміщень МКП
Інше, уточніть
Не знаю</t>
    </r>
  </si>
  <si>
    <t>Please specify the entity/organization that provided the indicated type of assistance within the mentioned period. [asked for each type separately]</t>
  </si>
  <si>
    <r>
      <t xml:space="preserve">Пожалуйста, уточните </t>
    </r>
    <r>
      <rPr>
        <sz val="11"/>
        <color rgb="FFFF0000"/>
        <rFont val="Arial"/>
        <family val="2"/>
        <charset val="204"/>
      </rPr>
      <t>тип</t>
    </r>
    <r>
      <rPr>
        <sz val="11"/>
        <rFont val="Arial"/>
        <family val="2"/>
        <charset val="204"/>
      </rPr>
      <t xml:space="preserve"> структуры/организации, которая предоставила указанный тип помощи в умомянутый период. </t>
    </r>
  </si>
  <si>
    <r>
      <rPr>
        <sz val="11"/>
        <color rgb="FF000000"/>
        <rFont val="Arial"/>
        <family val="2"/>
        <charset val="204"/>
      </rPr>
      <t xml:space="preserve">Будь-ласка, уточність </t>
    </r>
    <r>
      <rPr>
        <sz val="11"/>
        <color rgb="FFFF0000"/>
        <rFont val="Arial"/>
        <family val="2"/>
        <charset val="204"/>
      </rPr>
      <t>тип</t>
    </r>
    <r>
      <rPr>
        <sz val="11"/>
        <color rgb="FF000000"/>
        <rFont val="Arial"/>
        <family val="2"/>
        <charset val="204"/>
      </rPr>
      <t xml:space="preserve"> структури/організації, яка надала вказаний тип допомоги у згаданий період.</t>
    </r>
  </si>
  <si>
    <t>Government
Local authorities
Non-governmental organization
Host community
Religious organizations
Other (specify)
Refuse to answer/Don't know</t>
  </si>
  <si>
    <r>
      <t>Государственные органы</t>
    </r>
    <r>
      <rPr>
        <sz val="11"/>
        <rFont val="Arial"/>
        <family val="2"/>
      </rPr>
      <t xml:space="preserve">
Местные власти
</t>
    </r>
    <r>
      <rPr>
        <sz val="11"/>
        <rFont val="Arial"/>
        <family val="2"/>
        <charset val="204"/>
      </rPr>
      <t>Неправительственная</t>
    </r>
    <r>
      <rPr>
        <sz val="11"/>
        <rFont val="Arial"/>
        <family val="2"/>
      </rPr>
      <t xml:space="preserve"> организация
Принимающее сообщество
Религиозные организации
Другое (уточните, пожалуйста)
Отказываюсь отвечать/Не знаю</t>
    </r>
  </si>
  <si>
    <r>
      <t>Державні органи</t>
    </r>
    <r>
      <rPr>
        <sz val="11"/>
        <rFont val="Arial"/>
        <family val="2"/>
      </rPr>
      <t xml:space="preserve">
Місцева влада
</t>
    </r>
    <r>
      <rPr>
        <sz val="11"/>
        <rFont val="Arial"/>
        <family val="2"/>
        <charset val="204"/>
      </rPr>
      <t>Неурядова</t>
    </r>
    <r>
      <rPr>
        <sz val="11"/>
        <rFont val="Arial"/>
        <family val="2"/>
      </rPr>
      <t xml:space="preserve"> організація
Приймаюча спільнота
Релігійні організації
Інше (уточніть, будь-ласка)
Відмовляюся відповідати/Не знаю</t>
    </r>
  </si>
  <si>
    <t>If A9.1 anything but "Do not know"</t>
  </si>
  <si>
    <r>
      <t xml:space="preserve">Пожалуйста, уточните название </t>
    </r>
    <r>
      <rPr>
        <sz val="11"/>
        <rFont val="Arial"/>
        <family val="2"/>
        <charset val="204"/>
      </rPr>
      <t>неправительственной</t>
    </r>
    <r>
      <rPr>
        <sz val="11"/>
        <rFont val="Arial"/>
        <family val="2"/>
      </rPr>
      <t xml:space="preserve"> организации, которая предоставила указанный тип помощи в указанный период (последних 30 дней). </t>
    </r>
  </si>
  <si>
    <t>International Committee of the Red Cross
CARITAS
SAVE THE CHILDREN
UNHCR
UN
UNICEF
IOM
MED AIR
NRC
ACTED
PIN
DOCTORS WITHOUT BORDERS
R2P
NEEMIA
NEEKA
ROKADA
CRIMEA SOS
Proliska
Other (specify)
Do not know</t>
  </si>
  <si>
    <t>Международный Комитет Красного Креста
CARITAS
СПАСИТЕ ДЕТЕЙ ( SAVE THE CHILDREN)
УВКБ ООН (UNHCR)
ООН (UN)
ЮНИСЕФ (UNICEF)
МОМ (IOM)
MED AIR
NRC
ACTED
Человек в беде (People in need)
ВРАЧИ БЕЗ ГРАНИЦ (DOCTORS WITHOUT BORDERS)
Право на защиту (R2P)
NEEMIA
NEEKA
ROKADA
CRIMEA SOS
Пролиска (Proliska)
Другое (уточните)
Не знаю</t>
  </si>
  <si>
    <t>Міжнародний комітет Червоного Хреста
CARITAS
ВРЯТУЙТЕ ДІТЕЙ (SAVE THE CHILDREN)
УВКБ ООН (UNHCR)
ООН (UN)
ЮНІСЕФ (UNICEF)
МОМ (IOM)
MED AIR
NRC
ACTED
Людина в біді (People in need)
ЛІКАРИ БЕЗ КОРДОНІВ (DOCTORS WITHOUT BORDERS)
Право на захист (R2P)
NEEMIA
NEEKA
ROKADA
CRIMEA SOS
Проліска (Proliska)
Інше, уточніть
Не знаю</t>
  </si>
  <si>
    <t>If A9.2 "NGO"</t>
  </si>
  <si>
    <t>In the last 30 days, was the site management involved in distribution for humanitarian aid items for household usage?</t>
  </si>
  <si>
    <t>If A9.4 'Yes'</t>
  </si>
  <si>
    <t>Нехватка рабочей силы
Отсутствие места для хранения
Недостаточно инфорации о потребностях жителей МКП
Другое, уточните</t>
  </si>
  <si>
    <t>Недостатність робочої сили
Відсутність місця для зберігання
Недостатність інформації про потреби мешканців МКП
Інше, уточніть</t>
  </si>
  <si>
    <t>Please estimate the number of HH* hosted in the site</t>
  </si>
  <si>
    <t>Оцените, пожалуйста, приблизительное число домохозяйств*, проживающих в МКП</t>
  </si>
  <si>
    <t xml:space="preserve">Оцініть, будь ласка, приблизну кількість домогосподарств*, що проживають у МКП </t>
  </si>
  <si>
    <t>If the KI does not know that or refuses to answer please enter "999".
.
*(household is defined as a group of people who live under the same roof, share income and meals)</t>
  </si>
  <si>
    <t>Если КИ не знает этого либо отказывается отвечать, пожалуйста введите "999"
*под домохозяйством подразумевается группа людей, живущих под одной крышей, с общим бюджетом и питанием</t>
  </si>
  <si>
    <t>Якщо КІ не знає цього або відмовляєтся відповідати, будь-ласка введіть "999"
*під домогосподарством слід розуміти групу людей, які живуть під одним дахом, із загальним бюджетом та харчуванням)</t>
  </si>
  <si>
    <t>B1.2</t>
  </si>
  <si>
    <t>Please estimate the number of individuals hosted in the site</t>
  </si>
  <si>
    <t>Оцените пожалуйста, число людей, проживающих в МКП</t>
  </si>
  <si>
    <t>Оцініть, будь ласка, кількість людей, які мешкають у МКП</t>
  </si>
  <si>
    <t>Of those in the site, how many are male/female aged 18 and over?</t>
  </si>
  <si>
    <t>Сколько среди проживающих в МКП мужчин/женщин возрастом 18 лет и старше?</t>
  </si>
  <si>
    <t>Скільки серед людей, що мешкають у МКП, чоловіків/жінок віком 18 років і старше?</t>
  </si>
  <si>
    <t>Male 18+</t>
  </si>
  <si>
    <t>Мужчин 18+</t>
  </si>
  <si>
    <t>Чоловіків 18+</t>
  </si>
  <si>
    <t>Female 18+</t>
  </si>
  <si>
    <t>Женщин 18+</t>
  </si>
  <si>
    <t>Жінок 18+</t>
  </si>
  <si>
    <r>
      <t>If B1.</t>
    </r>
    <r>
      <rPr>
        <sz val="11"/>
        <rFont val="Arial"/>
        <family val="2"/>
        <charset val="204"/>
      </rPr>
      <t>6</t>
    </r>
    <r>
      <rPr>
        <sz val="11"/>
        <rFont val="Arial"/>
        <family val="2"/>
      </rPr>
      <t xml:space="preserve"> "Yes"</t>
    </r>
  </si>
  <si>
    <t>Выберите все, что подходит      Введите число</t>
  </si>
  <si>
    <t>Виберіть все, що підходить     Введіть число</t>
  </si>
  <si>
    <r>
      <rPr>
        <sz val="11"/>
        <color rgb="FF000000"/>
        <rFont val="Arial"/>
        <family val="2"/>
        <charset val="204"/>
      </rPr>
      <t xml:space="preserve">No vulnerable groups
Pregnant or lactating mothers
Female-headed households
Older women (60+)
Older men (60+)
</t>
    </r>
    <r>
      <rPr>
        <sz val="11"/>
        <color rgb="FFFF0000"/>
        <rFont val="Arial"/>
        <family val="2"/>
        <charset val="204"/>
      </rPr>
      <t xml:space="preserve">Large household (&gt;3 children)
</t>
    </r>
    <r>
      <rPr>
        <sz val="11"/>
        <color rgb="FF000000"/>
        <rFont val="Arial"/>
        <family val="2"/>
        <charset val="204"/>
      </rPr>
      <t>Chronically ill, including persons with mental health issues 
People with disabilities (both registered and not registered)
Foreign nationals
People without nationality
LGBTIQ+
Minority groups (such as Roma)
Child-headed households
Older people (60+) that require caregiver support
Other, please specify</t>
    </r>
  </si>
  <si>
    <r>
      <rPr>
        <sz val="11"/>
        <color rgb="FF000000"/>
        <rFont val="Arial"/>
        <family val="2"/>
        <charset val="204"/>
      </rPr>
      <t xml:space="preserve">Уязвимые группы отсутствуют
Беременные или кормящие женщины
Домохозяйства, возглавляемые женщинами
Пожилые женщины (60+)
Пожилые мужчины (60+)
</t>
    </r>
    <r>
      <rPr>
        <sz val="11"/>
        <color rgb="FFFF0000"/>
        <rFont val="Arial"/>
        <family val="2"/>
        <charset val="204"/>
      </rPr>
      <t>Многодетные семьи (3 и более детей)</t>
    </r>
    <r>
      <rPr>
        <sz val="11"/>
        <color rgb="FF000000"/>
        <rFont val="Arial"/>
        <family val="2"/>
        <charset val="204"/>
      </rPr>
      <t xml:space="preserve"> 
Хронически больные, включая имеющиеся проблемы с психическим здоровьем
Люди с инвалидностью (с регистрацией и без)
Иностранные граждане
Люди без гражданства
ЛГБТИК+
Группы меньшинств (например, ромы)
Домохозяйства, возглавляемые детьми
Пожилые люди (60+) нуждающиеся в присмотре
Другое (укажите)</t>
    </r>
  </si>
  <si>
    <r>
      <rPr>
        <sz val="11"/>
        <color rgb="FF000000"/>
        <rFont val="Arial"/>
        <family val="2"/>
        <charset val="204"/>
      </rPr>
      <t xml:space="preserve">Вразливі групи відсутні
Вагітні або годуючі жінки
Господарства, очолювані жінками
Жінки (60+)
Старші (60+)
</t>
    </r>
    <r>
      <rPr>
        <sz val="11"/>
        <color rgb="FFFF0000"/>
        <rFont val="Arial"/>
        <family val="2"/>
        <charset val="204"/>
      </rPr>
      <t xml:space="preserve">Багатодітні родини (3 та більше дітей)
</t>
    </r>
    <r>
      <rPr>
        <sz val="11"/>
        <color rgb="FF000000"/>
        <rFont val="Arial"/>
        <family val="2"/>
        <charset val="204"/>
      </rPr>
      <t>Особи з хронічними захворюваннями, включаючи наявні проблеми з психічним здоров'ям
Люди з інвалідністю (з реєстрацією і без)
Іноземні громадяни
Особи без громадянства
ЛГБТІК+
Групи меншин (наприклад, роми)
Домогосподарства, які очолються дітьми
Літні люди (60+), які потребують догляду
Інше, уточніть</t>
    </r>
  </si>
  <si>
    <t>*A child-headed household is a household in which all members are younger than 18 years, or households where there are adults who may be too sick or too old to effectively head the household and a child years bears this responsibility.</t>
  </si>
  <si>
    <r>
      <t xml:space="preserve">*Домохозяйство, возглавляемое ребенком, — это домохозяйство, в котором все члены моложе 18 лет, или домохозяйство, </t>
    </r>
    <r>
      <rPr>
        <sz val="11"/>
        <rFont val="Arial"/>
        <family val="2"/>
        <charset val="204"/>
      </rPr>
      <t>где</t>
    </r>
    <r>
      <rPr>
        <sz val="11"/>
        <rFont val="Arial"/>
        <family val="2"/>
      </rPr>
      <t xml:space="preserve"> есть взрослые, которые могут быть слишком больны или слишком стары, чтобы эффективно руководить домохозяйством, и эту ответственность несет ребенок.</t>
    </r>
  </si>
  <si>
    <r>
      <t xml:space="preserve">*Домогосподарство, очолюване дитиною, - це домогосподарство, в якому всі члени молодше 18 років, або домогосподарство, </t>
    </r>
    <r>
      <rPr>
        <sz val="11"/>
        <rFont val="Arial"/>
        <family val="2"/>
        <charset val="204"/>
      </rPr>
      <t>де</t>
    </r>
    <r>
      <rPr>
        <sz val="11"/>
        <rFont val="Arial"/>
        <family val="2"/>
      </rPr>
      <t xml:space="preserve"> є дорослі, які можуть бути занадто хворі або занадто старі, щоб ефективно керувати домогосподарством, і цю відповідальність несе дитина.</t>
    </r>
  </si>
  <si>
    <t>Have any site's residents voluntarily left the site in the last 30 days?</t>
  </si>
  <si>
    <t>В течение последних 30 дней, покидали ли жители МКП по собственному желанию?</t>
  </si>
  <si>
    <t>Протягом останніх 30 днів, чи залишали мешканці МКП за власним бажанням?</t>
  </si>
  <si>
    <t>How many site's residents voluntarily left site in the last 30 days?</t>
  </si>
  <si>
    <t>Сколько жителей МКП выехали за последние 30 дней?</t>
  </si>
  <si>
    <t>Скільки жителів МКП виїхало за останні 30 днів?</t>
  </si>
  <si>
    <t>If B2.1 'Yes'</t>
  </si>
  <si>
    <t>To your knowledge, what proportion of site's residents is planning to move/ leave within the next 30 days?</t>
  </si>
  <si>
    <t>Of these sites' residents planning to move/leave within the next 30 days, most IDPs are about to…</t>
  </si>
  <si>
    <t>Из этих жителей МКП, которые планируют уезжать/переезжать в течение ближайших 30 дней, большинство планирует</t>
  </si>
  <si>
    <t>З цих мешканців МКП, які планують виїжджати/переїжджати протягом найближчих 30 днів, більшість планує</t>
  </si>
  <si>
    <t>Return to their area of origin
Move in with family / friends
Move into rented apartments
Move to a different site within oblast
Move to a different oblast closer to area of origin
Move to a different oblast further from area of origin
Move abroad
Don't know
Don't wish to answer</t>
  </si>
  <si>
    <t>Вернуться домой
Переехать к родным/друзьям
Арендовать жилье
Переехать в другой МКП в пределах данной области
Переехать в другую область, поближе к первоначальному месту проживания
Переехать в другую область, по дальше от первоначального места проживания
Переехать за границу
Не знаю
Не хочу отвечать</t>
  </si>
  <si>
    <t>Повернутись додому
Переїхати до родичів/друзів
Орендувати житло
Переїхати до іншого МКП в межах цієї області
Переїхати до іншої області, ближче до первісного місця проживання
Переїхати до іншої області, далі від первісного місця проживання
Переїхати за кордон
Не знаю
Не хочу відповідати</t>
  </si>
  <si>
    <r>
      <t xml:space="preserve">Have any </t>
    </r>
    <r>
      <rPr>
        <sz val="11"/>
        <color rgb="FFFF0000"/>
        <rFont val="Arial"/>
        <family val="2"/>
        <charset val="204"/>
      </rPr>
      <t>site's residents</t>
    </r>
    <r>
      <rPr>
        <sz val="11"/>
        <rFont val="Arial"/>
        <family val="2"/>
      </rPr>
      <t xml:space="preserve"> been evicted from the site during the last 30 days?</t>
    </r>
  </si>
  <si>
    <r>
      <t xml:space="preserve">Был ли кто-то из </t>
    </r>
    <r>
      <rPr>
        <sz val="11"/>
        <color rgb="FFFF0000"/>
        <rFont val="Arial"/>
        <family val="2"/>
        <charset val="204"/>
      </rPr>
      <t>жителей МКП</t>
    </r>
    <r>
      <rPr>
        <sz val="11"/>
        <rFont val="Arial"/>
        <family val="2"/>
      </rPr>
      <t xml:space="preserve"> </t>
    </r>
    <r>
      <rPr>
        <sz val="11"/>
        <color rgb="FFFF0000"/>
        <rFont val="Arial"/>
        <family val="2"/>
        <charset val="204"/>
      </rPr>
      <t>принудительно</t>
    </r>
    <r>
      <rPr>
        <sz val="11"/>
        <rFont val="Arial"/>
        <family val="2"/>
      </rPr>
      <t xml:space="preserve"> выселен из МКП за последние 30 дней?</t>
    </r>
  </si>
  <si>
    <t>Чи був хтось із мешканців МКП примусово виселений з МКП за останні 30 днів?</t>
  </si>
  <si>
    <t>If yes, how many site's residents have been evicted from the site in the last 30 days?</t>
  </si>
  <si>
    <t>Если да, то сколько жителей МКП было принудительно выселено из МКП за последние 30 дней?</t>
  </si>
  <si>
    <t>Якщо так, то скільки мешканців МКП було примусово виселено з МКП за останні 30 днів?</t>
  </si>
  <si>
    <r>
      <t>B4.</t>
    </r>
    <r>
      <rPr>
        <b/>
        <sz val="11"/>
        <color rgb="FFFF0000"/>
        <rFont val="Arial"/>
        <family val="2"/>
        <charset val="204"/>
      </rPr>
      <t>2</t>
    </r>
  </si>
  <si>
    <r>
      <t xml:space="preserve">Если да, какова причина </t>
    </r>
    <r>
      <rPr>
        <sz val="11"/>
        <color rgb="FFFF0000"/>
        <rFont val="Arial"/>
        <family val="2"/>
        <charset val="204"/>
      </rPr>
      <t>принудительного</t>
    </r>
    <r>
      <rPr>
        <sz val="11"/>
        <rFont val="Arial"/>
        <family val="2"/>
      </rPr>
      <t xml:space="preserve"> выселения?</t>
    </r>
  </si>
  <si>
    <r>
      <t xml:space="preserve">Якщо так, то яка причина </t>
    </r>
    <r>
      <rPr>
        <sz val="11"/>
        <color rgb="FFFF0000"/>
        <rFont val="Arial"/>
        <family val="2"/>
        <charset val="204"/>
      </rPr>
      <t>примусового</t>
    </r>
    <r>
      <rPr>
        <sz val="11"/>
        <rFont val="Arial"/>
        <family val="2"/>
      </rPr>
      <t xml:space="preserve"> виселення?</t>
    </r>
  </si>
  <si>
    <t>Facility can no longer host IDPs
Center was overcrowded
Dangerous or beligerent behavior of IDPs
IDPs were not able to pay for utilities / other payments
Area of origin was deemed safe for return
IDPs did not abide by rules and regulations of site
There is a limited period of hosting             
Relocation to another center 
Other (specify)
Do not know</t>
  </si>
  <si>
    <t>Site characteristics</t>
  </si>
  <si>
    <t>Характеристика МКП</t>
  </si>
  <si>
    <t>Sharing one open space (e.g, gym or hall)
Sharing multiple rooms (multiple families sharing rooms)
Accommodated in family rooms (each family has their own room)</t>
  </si>
  <si>
    <r>
      <t xml:space="preserve">Совместное использование одного </t>
    </r>
    <r>
      <rPr>
        <sz val="11"/>
        <color rgb="FFFF0000"/>
        <rFont val="Arial"/>
        <family val="2"/>
        <charset val="204"/>
      </rPr>
      <t>общего</t>
    </r>
    <r>
      <rPr>
        <sz val="11"/>
        <rFont val="Arial"/>
        <family val="2"/>
      </rPr>
      <t xml:space="preserve"> пространства (например, спортзала или холла)
Совместное использование комнат (несколько семей живут в одной комнате)
Размещение в семейных комнатах (у каждой семьи есть своя комната)</t>
    </r>
  </si>
  <si>
    <r>
      <t xml:space="preserve">Спільне використання одного </t>
    </r>
    <r>
      <rPr>
        <sz val="11"/>
        <color rgb="FFFF0000"/>
        <rFont val="Arial"/>
        <family val="2"/>
        <charset val="204"/>
      </rPr>
      <t>спільного</t>
    </r>
    <r>
      <rPr>
        <sz val="11"/>
        <rFont val="Arial"/>
        <family val="2"/>
      </rPr>
      <t xml:space="preserve"> простору (наприклад, спортзалу чи холу)
Спільне використання кімнат (кілька сімей живуть в одній кімнаті)
Розміщення у сімейних кімнатах (у кожної сім'ї є окрема кімната)</t>
    </r>
  </si>
  <si>
    <t>Is this space separated by gender?</t>
  </si>
  <si>
    <t>Предусмотрены ли в этом общем помещении отдельные зоны для мужчин и женщин?</t>
  </si>
  <si>
    <t>Чи передбачені у цьому загальному приміщенні окремі зони для чоловіків та жінок?</t>
  </si>
  <si>
    <t>If B5 'Sharing one open space (e.g, gym of hall) was chosen</t>
  </si>
  <si>
    <r>
      <t>B5.</t>
    </r>
    <r>
      <rPr>
        <b/>
        <sz val="11"/>
        <color rgb="FFFF0000"/>
        <rFont val="Arial"/>
        <family val="2"/>
        <charset val="204"/>
      </rPr>
      <t>2</t>
    </r>
  </si>
  <si>
    <t>How many rooms has the site for households to sleep independently?</t>
  </si>
  <si>
    <t>Скільки у МКП кімнат для окремого розміщення домогосподарств?</t>
  </si>
  <si>
    <r>
      <t>B5.</t>
    </r>
    <r>
      <rPr>
        <b/>
        <sz val="11"/>
        <color rgb="FFFF0000"/>
        <rFont val="Arial"/>
        <family val="2"/>
        <charset val="204"/>
      </rPr>
      <t>3</t>
    </r>
  </si>
  <si>
    <t>Is there separation of rooms by gender?</t>
  </si>
  <si>
    <r>
      <rPr>
        <sz val="11"/>
        <color rgb="FF000000"/>
        <rFont val="Arial"/>
        <family val="2"/>
        <charset val="204"/>
      </rPr>
      <t xml:space="preserve">Yes 
</t>
    </r>
    <r>
      <rPr>
        <sz val="11"/>
        <color rgb="FFFF0000"/>
        <rFont val="Arial"/>
        <family val="2"/>
        <charset val="204"/>
      </rPr>
      <t>Partially</t>
    </r>
    <r>
      <rPr>
        <sz val="11"/>
        <color rgb="FF000000"/>
        <rFont val="Arial"/>
        <family val="2"/>
        <charset val="204"/>
      </rPr>
      <t xml:space="preserve"> 
No
Do not know</t>
    </r>
  </si>
  <si>
    <r>
      <t xml:space="preserve">Да
</t>
    </r>
    <r>
      <rPr>
        <sz val="11"/>
        <color rgb="FFFF0000"/>
        <rFont val="Arial"/>
        <family val="2"/>
        <charset val="204"/>
      </rPr>
      <t>Частично</t>
    </r>
    <r>
      <rPr>
        <sz val="11"/>
        <rFont val="Arial"/>
        <family val="2"/>
      </rPr>
      <t xml:space="preserve">                                                                
Нет
Не знаю</t>
    </r>
  </si>
  <si>
    <r>
      <t xml:space="preserve">Так 
</t>
    </r>
    <r>
      <rPr>
        <sz val="11"/>
        <color rgb="FFFF0000"/>
        <rFont val="Arial"/>
        <family val="2"/>
        <charset val="204"/>
      </rPr>
      <t>Частково</t>
    </r>
    <r>
      <rPr>
        <sz val="11"/>
        <rFont val="Arial"/>
        <family val="2"/>
        <charset val="204"/>
      </rPr>
      <t xml:space="preserve">                                                                   
Ні
Не знаю</t>
    </r>
  </si>
  <si>
    <t>Проживание</t>
  </si>
  <si>
    <t>Проживання</t>
  </si>
  <si>
    <t>None
Overcrowding conditions
Lack of privacy in the sleeping area
Non segregated showers
Non segregated toilets
Lack of accessible toilets
Lack of accessible showers
Insufficient number of showers
Insufficient number of toilets
Insufficient number of kitchens
Lack of playgrounds
Other (specify)</t>
  </si>
  <si>
    <t>Нет                                                       Переполненность МКП                               Отсутствие приватности в спальной зоне      Нераздельные душевые                           Нераздельные туалеты                                 Отсутствие туалетов                                      Отсутствие душевых                                Недостаточное количество душевых  Недостаточное количество туалетов  Недостаточное количество кухонных помещений Отсутствие игровых площадок                                       Другое (уточните)</t>
  </si>
  <si>
    <t>Немає                                                          
Переповненість МКП                                  
Відсутність приватності в спальній зоні             Нероздільні душові                                     
Нероздільні туалети                                          
Відсутність туалетів                                        
Відсутність  душових                                    
Недостатня кількість душових                         
Недостатня кількість туалетів                       
Недостатня кількість кухонних приміщень    
Відсутність ігрових майданчиків                                       Інше (уточніть)</t>
  </si>
  <si>
    <t>None
Shelter space is too small/not enough space for entire displaced population
Lack of insulation from cold
Leaking during precipitation
Limited ventilation
Structure is damaged or needs repair/rehabilitation
Lack of privacy inside shelter (no partitions, no doors)
Lack of electricity
Lack of heating
Problems with drainage system
Problem with water supply
Problem with lighting inside the building (in common areas, such as corridors)
Problem with lighting around the center (street lights)
Lack of elevators, external ramps, horizontal bars on doors, other devices for elderly people and persons with disabilities
Other (specify)
Not sure</t>
  </si>
  <si>
    <t>Проблем нет                                                               Площадь МКП слишком мала / недостаточно места для размещения всего перемещенного населения                                                    Отсутствие теплоизоляции                         Протекающая крыша                                   Недостаточная вентиляция                          Повреждение конструкции здания либо здание МКП нуждается в ремонте/реконструкции                 Отсутствие возможности уединениться на территории МКП (отсутствие перегородок, дверей)                                                         Проблемы c системой электроснабжения       Проблемы с системой отопления                    Проблемы с канализацией                               Проблемы с водопроводом                              Проблемы с освещением внутри здания (в местах общего пользования, например, в коридорах)              
Проблемы с освещением на территории МКП (уличные фонари)                                                     Отсутствие лифтов, внешних пандусов, дверных поручней, других приспособлений для пожилых людей и людей с инвалидностью                      
Другое (уточните)
Не уверен</t>
  </si>
  <si>
    <t>Проблеми відсутні                                                    
Площа МКП занадто мала / недостатньо місця для розміщення всього переміщеного населення                                             Відсутність теплоізоляції                                      
Протікає дах                                                      
Недостатня вентиляція                                        Пошкодження конструкції будівлі або будівля МКП потребує ремонту/реконструкції                      
Відсутність можливості усамітнитися на території МКП (відсутність перегородок, дверей)                                                  Проблеми з системою електропостачання      
Проблеми з системою опалення                        
Проблеми з каналізацією                                   
Проблеми з водопроводом                                
Проблеми з освітленням усередині будівлі (у місцях загального користування, наприклад, у коридорах)
Проблеми з освітленням на території МКП (вуличні ліхтарі)                                                                           Відсутність ліфтів, зовнішніх пандусів, дверних поручнів, інших пристосунків для людей похилого віку та людей з інвалідністю                                                
Інше (уточніть)                                                                  
Не впевнений</t>
  </si>
  <si>
    <t>Yes, in the premises of the CS
Yes, outdoors 
No
Don't know</t>
  </si>
  <si>
    <t>Да, в помещении МКП
Да, за пределами МКП
Нет
Не знаю</t>
  </si>
  <si>
    <t>Так, у приміщенні МКП
Так, за межами МКП
Ні
Не знаю</t>
  </si>
  <si>
    <t>C7</t>
  </si>
  <si>
    <t>Availability of bomb-shelter</t>
  </si>
  <si>
    <t>Чи є бомбосховище поблизу (менше 10 хв пішки) або ж безпосередньо в самому МКП?</t>
  </si>
  <si>
    <r>
      <rPr>
        <sz val="11"/>
        <color rgb="FFFF0000"/>
        <rFont val="Arial"/>
        <family val="2"/>
        <charset val="204"/>
      </rPr>
      <t xml:space="preserve">Yes, in the facility itself
Yes, nearby (less than 10 minutes by foot)
</t>
    </r>
    <r>
      <rPr>
        <sz val="11"/>
        <rFont val="Arial"/>
        <family val="2"/>
      </rPr>
      <t>No
Do not know</t>
    </r>
  </si>
  <si>
    <t>C9</t>
  </si>
  <si>
    <t>Distance to services</t>
  </si>
  <si>
    <t>How long does it take site residents on average to reach the nearest Pension Fund facility by their normal mode of transportation?</t>
  </si>
  <si>
    <t>Сколько времени в среднем требуется жителям МКП, чтобы добраться до ближайшего учреждения Пенсионного фонда с использованием обычного для них вида транспорта?</t>
  </si>
  <si>
    <t>Скільки часу в середньому потрібно мешканцям МКП, щоб дістатися найближчої установи Пенсійного фонду з використанням звичного для них виду транспорту?</t>
  </si>
  <si>
    <t>Less than 15 min
Less than hour
More than 1 hour</t>
  </si>
  <si>
    <t>Менее 15 минут
Менее 1 часа
Более 1 часа</t>
  </si>
  <si>
    <t>Менше 15 хвилин
Менше 1 години
Більше 1 години</t>
  </si>
  <si>
    <t>C10</t>
  </si>
  <si>
    <t>How long does it take site residents on average to reach the nearest bank by their normal mode of transportation?</t>
  </si>
  <si>
    <t>Сколько времени в среднем требуется жителям МКП, чтобы добраться до ближайшего банковского учреждения с использованием обычного для них вида транспорта?</t>
  </si>
  <si>
    <t>Скільки часу в середньому потрібно мешканцям МКП, щоб дістатися найближчої банківської установи з використанням звичного для них виду транспорту?</t>
  </si>
  <si>
    <t>C10.1</t>
  </si>
  <si>
    <t>Are there ATMs in a walking distance from the site (less than 2 km away)?</t>
  </si>
  <si>
    <t>Есть ли банкоматы в пешеходной доступности от МКП (менее чем в 2 км)?</t>
  </si>
  <si>
    <t>Чи є банкомати в пішохідній доступності від МКП (менше ніж 2 км)?</t>
  </si>
  <si>
    <t>Повністю                                                                             Частково                                                                                  Не може взагалі                                                               Не впевнений</t>
  </si>
  <si>
    <t>During the last 30 days prior to data collection, if there was a day or days the site was cut off from electricity, how long on average the outage lasted?</t>
  </si>
  <si>
    <t>За последние 30 дней передующих сбору данных, в случае если был день или дни когда МКП был отключен от электроснабжения, сколько в среднем длилось отключение?</t>
  </si>
  <si>
    <t>За останні 30 днів, що передували збору даних, у разі якщо був день чи дні коли МКП був відключений від електроживлення, скільки у середньому тривало відключення?</t>
  </si>
  <si>
    <t>1-2 hours
3-4 hours
5-8 hours
8-12 hours
13-16 hours
More than 16 hours
The site was not cut off</t>
  </si>
  <si>
    <t xml:space="preserve">1-2 часа
3-4 часа
5-7 часов
8-12 часов
13-16 часов
Более чем 16 часов
МКП не отключался </t>
  </si>
  <si>
    <t xml:space="preserve">1-2 години
3-4 години
5-7 годин
8-12 годин
13-16 годин
Більш ніж 16 годин 
МКП не відключався </t>
  </si>
  <si>
    <r>
      <t xml:space="preserve">Is the site's wiring capacity enough the current level of </t>
    </r>
    <r>
      <rPr>
        <sz val="11"/>
        <rFont val="Arial"/>
        <family val="2"/>
        <charset val="204"/>
      </rPr>
      <t>electricity</t>
    </r>
    <r>
      <rPr>
        <sz val="11"/>
        <rFont val="Arial"/>
        <family val="2"/>
      </rPr>
      <t xml:space="preserve"> consumption? </t>
    </r>
  </si>
  <si>
    <t>Чи витримує електропроводка будівлі МКП поточний рівень споживання електроенергії?</t>
  </si>
  <si>
    <t>Да
Нет
Не всегда                                                                Не уверен</t>
  </si>
  <si>
    <t>Так
Ні
Не завжди                                                              Не впевнений</t>
  </si>
  <si>
    <r>
      <t xml:space="preserve">Да, </t>
    </r>
    <r>
      <rPr>
        <sz val="11"/>
        <rFont val="Arial"/>
        <family val="2"/>
        <charset val="204"/>
      </rPr>
      <t>постоянно</t>
    </r>
    <r>
      <rPr>
        <sz val="11"/>
        <rFont val="Arial"/>
        <family val="2"/>
      </rPr>
      <t xml:space="preserve"> 
</t>
    </r>
    <r>
      <rPr>
        <sz val="11"/>
        <rFont val="Arial"/>
        <family val="2"/>
        <charset val="204"/>
      </rPr>
      <t>Да, периодически</t>
    </r>
    <r>
      <rPr>
        <sz val="11"/>
        <rFont val="Arial"/>
        <family val="2"/>
      </rPr>
      <t xml:space="preserve">                                                Нет
Не уверен</t>
    </r>
  </si>
  <si>
    <t>Так, постійно
Так, періодично                                                      Ні
Не впевнений</t>
  </si>
  <si>
    <t>D5</t>
  </si>
  <si>
    <t>Folding beds
Stationary beds
Mattresses
Bed linen
Pillows
Sleeping bags
Blankets
Winter blankets
Other (specify)</t>
  </si>
  <si>
    <t>Раскладные кровати
Стационарные кровати
Матрасы
Постельное белье
Подушки
Спальные мешки
Одеяла
Зимние одеяла
Другое (укажите)</t>
  </si>
  <si>
    <t>Розкладні ліжка
Стаціонарні ліжка
Матраци
Постільна білизна
Подушки
Спальні мішки
Ковдри
Зимові ковдри
Інше, уточніть</t>
  </si>
  <si>
    <r>
      <t>D7.</t>
    </r>
    <r>
      <rPr>
        <b/>
        <sz val="11"/>
        <rFont val="Arial"/>
        <family val="2"/>
        <charset val="204"/>
      </rPr>
      <t>2</t>
    </r>
  </si>
  <si>
    <r>
      <rPr>
        <strike/>
        <sz val="11"/>
        <color rgb="FFFF0000"/>
        <rFont val="Arial"/>
        <family val="2"/>
        <charset val="204"/>
      </rPr>
      <t>Warm</t>
    </r>
    <r>
      <rPr>
        <sz val="11"/>
        <color rgb="FF000000"/>
        <rFont val="Arial"/>
        <family val="2"/>
        <charset val="204"/>
      </rPr>
      <t xml:space="preserve"> Jackets for adults
</t>
    </r>
    <r>
      <rPr>
        <strike/>
        <sz val="11"/>
        <color rgb="FFFF0000"/>
        <rFont val="Arial"/>
        <family val="2"/>
        <charset val="204"/>
      </rPr>
      <t>Warm</t>
    </r>
    <r>
      <rPr>
        <sz val="11"/>
        <color rgb="FF000000"/>
        <rFont val="Arial"/>
        <family val="2"/>
        <charset val="204"/>
      </rPr>
      <t xml:space="preserve"> Jackets for children
Adult underwear and socks
Children underwear and socks
</t>
    </r>
    <r>
      <rPr>
        <sz val="11"/>
        <color rgb="FFFF0000"/>
        <rFont val="Arial"/>
        <family val="2"/>
        <charset val="204"/>
      </rPr>
      <t>Adult clothes</t>
    </r>
    <r>
      <rPr>
        <sz val="11"/>
        <color rgb="FF000000"/>
        <rFont val="Arial"/>
        <family val="2"/>
        <charset val="204"/>
      </rPr>
      <t xml:space="preserve">
Infant clothes
</t>
    </r>
    <r>
      <rPr>
        <strike/>
        <sz val="11"/>
        <color rgb="FFFF0000"/>
        <rFont val="Arial"/>
        <family val="2"/>
        <charset val="204"/>
      </rPr>
      <t>Thermal underwear</t>
    </r>
    <r>
      <rPr>
        <sz val="11"/>
        <color rgb="FF000000"/>
        <rFont val="Arial"/>
        <family val="2"/>
        <charset val="204"/>
      </rPr>
      <t xml:space="preserve">
Adult </t>
    </r>
    <r>
      <rPr>
        <strike/>
        <sz val="11"/>
        <color rgb="FFFF0000"/>
        <rFont val="Arial"/>
        <family val="2"/>
        <charset val="204"/>
      </rPr>
      <t>winter</t>
    </r>
    <r>
      <rPr>
        <sz val="11"/>
        <color rgb="FF000000"/>
        <rFont val="Arial"/>
        <family val="2"/>
        <charset val="204"/>
      </rPr>
      <t xml:space="preserve"> shoes/boots
Children </t>
    </r>
    <r>
      <rPr>
        <strike/>
        <sz val="11"/>
        <color rgb="FFFF0000"/>
        <rFont val="Arial"/>
        <family val="2"/>
        <charset val="204"/>
      </rPr>
      <t>winter</t>
    </r>
    <r>
      <rPr>
        <sz val="11"/>
        <color rgb="FF000000"/>
        <rFont val="Arial"/>
        <family val="2"/>
        <charset val="204"/>
      </rPr>
      <t xml:space="preserve"> shoes/boots
</t>
    </r>
    <r>
      <rPr>
        <strike/>
        <sz val="11"/>
        <color rgb="FFFF0000"/>
        <rFont val="Arial"/>
        <family val="2"/>
        <charset val="204"/>
      </rPr>
      <t>Scarves</t>
    </r>
    <r>
      <rPr>
        <sz val="11"/>
        <color rgb="FF000000"/>
        <rFont val="Arial"/>
        <family val="2"/>
        <charset val="204"/>
      </rPr>
      <t xml:space="preserve">
</t>
    </r>
    <r>
      <rPr>
        <strike/>
        <sz val="11"/>
        <color rgb="FFFF0000"/>
        <rFont val="Arial"/>
        <family val="2"/>
        <charset val="204"/>
      </rPr>
      <t>Winter hats</t>
    </r>
    <r>
      <rPr>
        <sz val="11"/>
        <color rgb="FF000000"/>
        <rFont val="Arial"/>
        <family val="2"/>
        <charset val="204"/>
      </rPr>
      <t xml:space="preserve">
Other (please, specify)
</t>
    </r>
  </si>
  <si>
    <r>
      <rPr>
        <strike/>
        <sz val="11"/>
        <color rgb="FFFF0000"/>
        <rFont val="Arial"/>
        <family val="2"/>
        <charset val="204"/>
      </rPr>
      <t>Теплые</t>
    </r>
    <r>
      <rPr>
        <sz val="11"/>
        <color rgb="FF000000"/>
        <rFont val="Arial"/>
        <family val="2"/>
        <charset val="204"/>
      </rPr>
      <t xml:space="preserve"> Куртки для взрослых
</t>
    </r>
    <r>
      <rPr>
        <strike/>
        <sz val="11"/>
        <color rgb="FFFF0000"/>
        <rFont val="Arial"/>
        <family val="2"/>
        <charset val="204"/>
      </rPr>
      <t>Теплые</t>
    </r>
    <r>
      <rPr>
        <sz val="11"/>
        <color rgb="FF000000"/>
        <rFont val="Arial"/>
        <family val="2"/>
        <charset val="204"/>
      </rPr>
      <t xml:space="preserve"> Куртки для детей
Нижнее белье и носки для взрослых
Детское нижнее белье и носки
</t>
    </r>
    <r>
      <rPr>
        <sz val="11"/>
        <color rgb="FFFF0000"/>
        <rFont val="Arial"/>
        <family val="2"/>
        <charset val="204"/>
      </rPr>
      <t>Одежда для взрослых</t>
    </r>
    <r>
      <rPr>
        <sz val="11"/>
        <color rgb="FF000000"/>
        <rFont val="Arial"/>
        <family val="2"/>
        <charset val="204"/>
      </rPr>
      <t xml:space="preserve">
Детская одежда
</t>
    </r>
    <r>
      <rPr>
        <strike/>
        <sz val="11"/>
        <color rgb="FFFF0000"/>
        <rFont val="Arial"/>
        <family val="2"/>
        <charset val="204"/>
      </rPr>
      <t>Термобелье</t>
    </r>
    <r>
      <rPr>
        <sz val="11"/>
        <color rgb="FF000000"/>
        <rFont val="Arial"/>
        <family val="2"/>
        <charset val="204"/>
      </rPr>
      <t xml:space="preserve">
</t>
    </r>
    <r>
      <rPr>
        <strike/>
        <sz val="11"/>
        <color rgb="FFFF0000"/>
        <rFont val="Arial"/>
        <family val="2"/>
        <charset val="204"/>
      </rPr>
      <t>Зимняя</t>
    </r>
    <r>
      <rPr>
        <sz val="11"/>
        <color rgb="FF000000"/>
        <rFont val="Arial"/>
        <family val="2"/>
        <charset val="204"/>
      </rPr>
      <t xml:space="preserve"> Обувь для взрослых 
Детская </t>
    </r>
    <r>
      <rPr>
        <strike/>
        <sz val="11"/>
        <color rgb="FFFF0000"/>
        <rFont val="Arial"/>
        <family val="2"/>
        <charset val="204"/>
      </rPr>
      <t>зимняя</t>
    </r>
    <r>
      <rPr>
        <sz val="11"/>
        <color rgb="FF000000"/>
        <rFont val="Arial"/>
        <family val="2"/>
        <charset val="204"/>
      </rPr>
      <t xml:space="preserve"> обувь                                 
</t>
    </r>
    <r>
      <rPr>
        <strike/>
        <sz val="11"/>
        <color rgb="FFFF0000"/>
        <rFont val="Arial"/>
        <family val="2"/>
        <charset val="204"/>
      </rPr>
      <t>Шарфы</t>
    </r>
    <r>
      <rPr>
        <sz val="11"/>
        <color rgb="FF000000"/>
        <rFont val="Arial"/>
        <family val="2"/>
        <charset val="204"/>
      </rPr>
      <t xml:space="preserve">
</t>
    </r>
    <r>
      <rPr>
        <strike/>
        <sz val="11"/>
        <color rgb="FFFF0000"/>
        <rFont val="Arial"/>
        <family val="2"/>
        <charset val="204"/>
      </rPr>
      <t>Зимние шапки</t>
    </r>
    <r>
      <rPr>
        <sz val="11"/>
        <color rgb="FF000000"/>
        <rFont val="Arial"/>
        <family val="2"/>
        <charset val="204"/>
      </rPr>
      <t xml:space="preserve">
Другое (пожалуйста, укажите)</t>
    </r>
  </si>
  <si>
    <r>
      <rPr>
        <strike/>
        <sz val="11"/>
        <color rgb="FFFF0000"/>
        <rFont val="Arial"/>
        <family val="2"/>
        <charset val="204"/>
      </rPr>
      <t>Теплі</t>
    </r>
    <r>
      <rPr>
        <sz val="11"/>
        <rFont val="Arial"/>
        <family val="2"/>
        <charset val="204"/>
      </rPr>
      <t xml:space="preserve"> Куртки для дорослих
</t>
    </r>
    <r>
      <rPr>
        <strike/>
        <sz val="11"/>
        <color rgb="FFFF0000"/>
        <rFont val="Arial"/>
        <family val="2"/>
        <charset val="204"/>
      </rPr>
      <t>Теплі</t>
    </r>
    <r>
      <rPr>
        <sz val="11"/>
        <rFont val="Arial"/>
        <family val="2"/>
        <charset val="204"/>
      </rPr>
      <t xml:space="preserve"> Куртки для дітей
Нижня білизна та шкарпетки для дорослих
Дитяча нижня білизна та шкарпетки
</t>
    </r>
    <r>
      <rPr>
        <sz val="11"/>
        <color rgb="FFFF0000"/>
        <rFont val="Arial"/>
        <family val="2"/>
        <charset val="204"/>
      </rPr>
      <t>Одяг для дорослих</t>
    </r>
    <r>
      <rPr>
        <sz val="11"/>
        <rFont val="Arial"/>
        <family val="2"/>
        <charset val="204"/>
      </rPr>
      <t xml:space="preserve">
Дитячий одяг
</t>
    </r>
    <r>
      <rPr>
        <strike/>
        <sz val="11"/>
        <color rgb="FFFF0000"/>
        <rFont val="Arial"/>
        <family val="2"/>
        <charset val="204"/>
      </rPr>
      <t>Термобілизна</t>
    </r>
    <r>
      <rPr>
        <sz val="11"/>
        <rFont val="Arial"/>
        <family val="2"/>
        <charset val="204"/>
      </rPr>
      <t xml:space="preserve">
</t>
    </r>
    <r>
      <rPr>
        <strike/>
        <sz val="11"/>
        <color rgb="FFFF0000"/>
        <rFont val="Arial"/>
        <family val="2"/>
        <charset val="204"/>
      </rPr>
      <t>Зимове</t>
    </r>
    <r>
      <rPr>
        <sz val="11"/>
        <rFont val="Arial"/>
        <family val="2"/>
        <charset val="204"/>
      </rPr>
      <t xml:space="preserve"> Взуття для дорослих
Дитяче </t>
    </r>
    <r>
      <rPr>
        <strike/>
        <sz val="11"/>
        <color rgb="FFFF0000"/>
        <rFont val="Arial"/>
        <family val="2"/>
        <charset val="204"/>
      </rPr>
      <t>зимове</t>
    </r>
    <r>
      <rPr>
        <sz val="11"/>
        <rFont val="Arial"/>
        <family val="2"/>
        <charset val="204"/>
      </rPr>
      <t xml:space="preserve"> взуття                                    
</t>
    </r>
    <r>
      <rPr>
        <strike/>
        <sz val="11"/>
        <color rgb="FFFF0000"/>
        <rFont val="Arial"/>
        <family val="2"/>
        <charset val="204"/>
      </rPr>
      <t>Шарфи</t>
    </r>
    <r>
      <rPr>
        <sz val="11"/>
        <rFont val="Arial"/>
        <family val="2"/>
        <charset val="204"/>
      </rPr>
      <t xml:space="preserve">
</t>
    </r>
    <r>
      <rPr>
        <strike/>
        <sz val="11"/>
        <color rgb="FFFF0000"/>
        <rFont val="Arial"/>
        <family val="2"/>
        <charset val="204"/>
      </rPr>
      <t>Зимові шапки</t>
    </r>
    <r>
      <rPr>
        <sz val="11"/>
        <rFont val="Arial"/>
        <family val="2"/>
        <charset val="204"/>
      </rPr>
      <t xml:space="preserve">
Інше (будь ласка, вкажіть)</t>
    </r>
  </si>
  <si>
    <t>Надається МКП урядовими організаціями
Надається МКП приймаючою громадою Надається МКП НУО й волонтерами
Люди харчуються в "соціальних" ресторанах (люди отримують безкоштовну їжу з ресторанів у місті)
Люди купують або готують їжу самостійно
Люди харчуються за рахунок МКП                             Інше, уточніть</t>
  </si>
  <si>
    <t>Distance to the nearest operational marketplace or grocery store</t>
  </si>
  <si>
    <t>Is there a market place or grocery store within one hour travel (on foot) from the center?</t>
  </si>
  <si>
    <t>Есть ли рынок или продуктовый магазин в часе ходьбы от МКП?</t>
  </si>
  <si>
    <t>Чи є ринок або продуктовий магазин в межах однієї години пішки від МКП?</t>
  </si>
  <si>
    <t>Yes                                                                                            
No                                                                                            
Not sure</t>
  </si>
  <si>
    <t>Да                                                                                            Нет                                                                                         Не знаю</t>
  </si>
  <si>
    <t>Так                                                                                       Ні                                                                                         Не знаю</t>
  </si>
  <si>
    <t>Please select all kitchen amenities with sufficient capacity that are available on site?</t>
  </si>
  <si>
    <t>Плита
Духовка
Холодильник
Чайник
Водопровідна холодна вода (з-під крану)
Водопровідна гаряча вода (з-під крану)
Каструлі та сковорідки
Посуд
Місце для зберігання (комора/шафи)
Мікрохвильова піч                                           Інше, уточніть</t>
  </si>
  <si>
    <t>Каструлі (для перших страв)
Сковороди
Електричний чайник
Столові прилади
Багаторазові тарілки
Чашки                                                 Одноразові тарілки та столові прилади (пластмасові)
Форми для випікання
Інше, уточніть</t>
  </si>
  <si>
    <t>Yes, exreme need
Yes, partial need                                                           
No 
Not sure</t>
  </si>
  <si>
    <t>Так, потрібні
Так, частково потрібні                                                 Ні 
Не впевнений</t>
  </si>
  <si>
    <t xml:space="preserve">Fresh or frozen meat (chicken, beef, pork)
Canned fish or meat
Vegetables
Fruit
Staples (rice, wheat, pasta, buckwheat etc.)
Vegetable oil
Powdered milk
Bottled water
Wheat and/or corn flour
Spices (salt, pepper, coffee, tea)            
Sweets (sugar, candy, cookies)            
Other (specify)
</t>
  </si>
  <si>
    <t>Свежее или замороженное мясо (курица, говядина, свинина)
Рыбные или мясные консервы
Овощи
Фрукты
Базовые продукты питания (рис, пшеница, макароны, гречка и т.д.)
Растительное масло
Сухое молоко
Бутилированная вода
Пшеничная и/или кукурузная мука
Специи (соль, перец, кофе, чай)                   Сладости (сахар, конфеты, печенье)   Другое (укажите)</t>
  </si>
  <si>
    <t>Свіже або заморожене м'ясо (курка, яловичина, свинина)
Рибні чи м'ясні консерви
Овочі
Фрукти
Базові продукти харчування (рис, пшениця, макарони, гречка тощо)
Рослинна олія
Сухе молоко
Бутильована вода
Пшеничне та/або кукурудзяне борошно
Спеції (сіль, перець, кава, чай)                          Солодощі (цукор, цукерки, печиво)                Інше, уточніть</t>
  </si>
  <si>
    <t>If Е8 "Yes"</t>
  </si>
  <si>
    <t>E9</t>
  </si>
  <si>
    <t>Yes, exreme need
Yes, partial need                                     
No 
Not sure</t>
  </si>
  <si>
    <t>E9.1</t>
  </si>
  <si>
    <t>If E9 "Yes"</t>
  </si>
  <si>
    <t>No heating system                               
Central heating                                                                        
Gas                                                                                          
Wood                                                                                      
Coal                                                                                        
Electricity                                                                                  
Other</t>
  </si>
  <si>
    <r>
      <t xml:space="preserve">Отопление отсутствует     </t>
    </r>
    <r>
      <rPr>
        <sz val="11"/>
        <rFont val="Arial"/>
        <family val="2"/>
      </rPr>
      <t xml:space="preserve">                 Центральное отопление
Газ
Дрова
Уголь 
Электричество
Другое</t>
    </r>
  </si>
  <si>
    <r>
      <t>Опалення відсутнє</t>
    </r>
    <r>
      <rPr>
        <sz val="11"/>
        <rFont val="Arial"/>
        <family val="2"/>
      </rPr>
      <t xml:space="preserve">                                 Центральне опалення                                                    Газ                                                                                    Дрова                                                                            Вугілля                                                                     Електричне опалення                                                                Інше</t>
    </r>
  </si>
  <si>
    <r>
      <t xml:space="preserve">Has the centre experienced any disruptions with heating supply (regardless of sourсes) over the last </t>
    </r>
    <r>
      <rPr>
        <sz val="11"/>
        <rFont val="Arial"/>
        <family val="2"/>
        <charset val="204"/>
      </rPr>
      <t>30 days</t>
    </r>
    <r>
      <rPr>
        <sz val="11"/>
        <rFont val="Arial"/>
        <family val="2"/>
      </rPr>
      <t xml:space="preserve">?
</t>
    </r>
  </si>
  <si>
    <r>
      <t xml:space="preserve">Были ли в МКП любые перебои с отоплением (независимо от используемых источников отопления) за </t>
    </r>
    <r>
      <rPr>
        <sz val="11"/>
        <rFont val="Arial"/>
        <family val="2"/>
        <charset val="204"/>
      </rPr>
      <t>последние 30 дней</t>
    </r>
    <r>
      <rPr>
        <sz val="11"/>
        <rFont val="Arial"/>
        <family val="2"/>
      </rPr>
      <t>?</t>
    </r>
  </si>
  <si>
    <r>
      <t xml:space="preserve">Чи були в МКП будь-які перебої з опаленням (незалежно від джерел опалення, які використовуються) </t>
    </r>
    <r>
      <rPr>
        <sz val="11"/>
        <rFont val="Arial"/>
        <family val="2"/>
        <charset val="204"/>
      </rPr>
      <t>за останні 30 днів</t>
    </r>
    <r>
      <rPr>
        <sz val="11"/>
        <rFont val="Arial"/>
        <family val="2"/>
      </rPr>
      <t xml:space="preserve">? </t>
    </r>
  </si>
  <si>
    <t>Inhabited site premises have been heated all the time
Inhabited site premises were not heated for fewer than 24 hours 
Inhabited site premises were not heated for 24-72 hours
Inhabited site premises were not heated more than 3 full days 
There has been no heating and still is not
Don't remember / prefer not to answer</t>
  </si>
  <si>
    <t>Заселені приміщення МКП опалювались весь час
Заселені приміщення МКП не опалювались сумарно менше 24 годин 
Заселені приміщення МКП не опалювались сумарно від 24 до 72 годин
Заселені приміщення МКП не опалювались більше ніж три повних дні
Опалення не було і досі нема
Не пам'ятаю/не хочу відповідати</t>
  </si>
  <si>
    <t xml:space="preserve">To your knowledge, is heating of the site's premises carried out at a sufficient level? </t>
  </si>
  <si>
    <t xml:space="preserve">По Вашему мнению, помещения МКП отопливаются в достаточной степени? </t>
  </si>
  <si>
    <r>
      <t>На Вашу думку, приміщення МКП опалюються достатнь</t>
    </r>
    <r>
      <rPr>
        <sz val="11"/>
        <rFont val="Arial"/>
        <family val="2"/>
        <charset val="204"/>
      </rPr>
      <t>ою мірою</t>
    </r>
    <r>
      <rPr>
        <sz val="11"/>
        <rFont val="Arial"/>
        <family val="2"/>
      </rPr>
      <t>?</t>
    </r>
  </si>
  <si>
    <t>Yes, I think it is carried out at a comfortable level
Yes, I think it is carried out at a comfortable level but I still received complaints by the residents regarding it 
No, I don't think it is carried out a comfortable level 
Not sure/Don't want to answer</t>
  </si>
  <si>
    <r>
      <t xml:space="preserve">Да, я думаю помещения отапливаются </t>
    </r>
    <r>
      <rPr>
        <sz val="11"/>
        <rFont val="Arial"/>
        <family val="2"/>
        <charset val="204"/>
      </rPr>
      <t>в достаточной степени</t>
    </r>
    <r>
      <rPr>
        <sz val="11"/>
        <rFont val="Arial"/>
        <family val="2"/>
      </rPr>
      <t xml:space="preserve">
Да, я думаю помещения отапливаются </t>
    </r>
    <r>
      <rPr>
        <sz val="11"/>
        <rFont val="Arial"/>
        <family val="2"/>
        <charset val="204"/>
      </rPr>
      <t>в достаточной степени</t>
    </r>
    <r>
      <rPr>
        <sz val="11"/>
        <rFont val="Arial"/>
        <family val="2"/>
      </rPr>
      <t>, но я получал/получала жалобы по поводу отопления                                Нет, я не думаю, что помещения отапливаются</t>
    </r>
    <r>
      <rPr>
        <sz val="11"/>
        <rFont val="Arial"/>
        <family val="2"/>
        <charset val="204"/>
      </rPr>
      <t xml:space="preserve"> в достаточной степени</t>
    </r>
    <r>
      <rPr>
        <sz val="11"/>
        <rFont val="Arial"/>
        <family val="2"/>
      </rPr>
      <t xml:space="preserve">
Не знаю/предпочитаю не говорить</t>
    </r>
  </si>
  <si>
    <r>
      <t xml:space="preserve">Так, я вважаю, що приміщення опалюються </t>
    </r>
    <r>
      <rPr>
        <sz val="11"/>
        <rFont val="Arial"/>
        <family val="2"/>
        <charset val="204"/>
      </rPr>
      <t>достатньою мірою</t>
    </r>
    <r>
      <rPr>
        <sz val="11"/>
        <rFont val="Arial"/>
        <family val="2"/>
      </rPr>
      <t xml:space="preserve">
Так, я вважаю, що приміщення опалюються </t>
    </r>
    <r>
      <rPr>
        <sz val="11"/>
        <rFont val="Arial"/>
        <family val="2"/>
        <charset val="204"/>
      </rPr>
      <t>достатньою мірою</t>
    </r>
    <r>
      <rPr>
        <sz val="11"/>
        <rFont val="Arial"/>
        <family val="2"/>
      </rPr>
      <t xml:space="preserve">, але скарги мешканців на брак опалення все ж таки надходили
Ні, я не думаю, що приміщення опалюються </t>
    </r>
    <r>
      <rPr>
        <sz val="11"/>
        <rFont val="Arial"/>
        <family val="2"/>
        <charset val="204"/>
      </rPr>
      <t>достатньою мірою</t>
    </r>
    <r>
      <rPr>
        <sz val="11"/>
        <rFont val="Arial"/>
        <family val="2"/>
      </rPr>
      <t xml:space="preserve">
Не впевнений/Не хочу відповідати</t>
    </r>
  </si>
  <si>
    <t>Are you expecting to experience any issues with heating supply this heating season? If yes, what are they?</t>
  </si>
  <si>
    <t xml:space="preserve">Ожидаете ли Вы каких либо проблем с отоплением в этом отопительном сезоне? Если да, то какие? </t>
  </si>
  <si>
    <t xml:space="preserve">Чи очікуєте Ви якихось проблем з опаленням в цьому опалювальному сезоні? Якщо так, то які? </t>
  </si>
  <si>
    <t>Недостаток средств
Недостаток топлива
Плохое состояние тепловых коммуникаций/отсутствие тепловых коммуникаций 
Недостаточная теплоизоляция
Другое (укажите)
Нет</t>
  </si>
  <si>
    <t>Брак коштів
Брак палива
Поганий стан теплових комунікацій/теплові комунікації відсутні
Недостатня теплоізоляція
Брак альтернативних джерел опалення
Інше (уточніть)
Ні</t>
  </si>
  <si>
    <r>
      <t xml:space="preserve">Bottled water is being provided,
</t>
    </r>
    <r>
      <rPr>
        <sz val="11"/>
        <color rgb="FFFF0000"/>
        <rFont val="Arial"/>
        <family val="2"/>
        <charset val="204"/>
      </rPr>
      <t>People are drinking from the main water source without treatment</t>
    </r>
    <r>
      <rPr>
        <sz val="11"/>
        <rFont val="Arial"/>
        <family val="2"/>
      </rPr>
      <t xml:space="preserve"> 
Filters for cleaning tapped water are available/installed in the facility, 
People are bringing their own water, 
Water from a well/borehole nearby      
Other (specify)</t>
    </r>
  </si>
  <si>
    <r>
      <t xml:space="preserve">Предоставляется бутилированная вода 
</t>
    </r>
    <r>
      <rPr>
        <strike/>
        <sz val="11"/>
        <color rgb="FFFF0000"/>
        <rFont val="Arial"/>
        <family val="2"/>
        <charset val="204"/>
      </rPr>
      <t>Люди пьют воду из-под крана</t>
    </r>
    <r>
      <rPr>
        <sz val="11"/>
        <rFont val="Arial"/>
        <family val="2"/>
      </rPr>
      <t xml:space="preserve"> 
</t>
    </r>
    <r>
      <rPr>
        <sz val="11"/>
        <color rgb="FFFF0000"/>
        <rFont val="Arial"/>
        <family val="2"/>
        <charset val="204"/>
      </rPr>
      <t xml:space="preserve">Люди пьют воду из основного источника (централизованное водоснабжение) без очистки </t>
    </r>
    <r>
      <rPr>
        <sz val="11"/>
        <rFont val="Arial"/>
        <family val="2"/>
      </rPr>
      <t xml:space="preserve">
В МКП установлены фильтры для очистки водопроводной воды
Люди приносят свою воду 
Вода из колодца/скважины поблизости      
Другое (укажите)</t>
    </r>
  </si>
  <si>
    <r>
      <t xml:space="preserve">Надається бутильована вода 
</t>
    </r>
    <r>
      <rPr>
        <strike/>
        <sz val="11"/>
        <color rgb="FFFF0000"/>
        <rFont val="Arial"/>
        <family val="2"/>
        <charset val="204"/>
      </rPr>
      <t>Люди п'ють воду з-під крана</t>
    </r>
    <r>
      <rPr>
        <sz val="11"/>
        <rFont val="Arial"/>
        <family val="2"/>
      </rPr>
      <t xml:space="preserve"> 
</t>
    </r>
    <r>
      <rPr>
        <sz val="11"/>
        <color rgb="FFFF0000"/>
        <rFont val="Arial"/>
        <family val="2"/>
        <charset val="204"/>
      </rPr>
      <t xml:space="preserve">Люди споживають воду з основного джерела (централізоване водопостачання) без очищення </t>
    </r>
    <r>
      <rPr>
        <sz val="11"/>
        <rFont val="Arial"/>
        <family val="2"/>
      </rPr>
      <t xml:space="preserve">
В МКП встановлені фільтри для очищення водопровідної води
Люди приносять свою воду 
Вода з колодязя/свердловини поблизу      
Інше, уточніть</t>
    </r>
  </si>
  <si>
    <t>G1.2.1</t>
  </si>
  <si>
    <t>How is the water quality?</t>
  </si>
  <si>
    <t>If G1.2 'People are drinking from the main water source without treatment' was chosen</t>
  </si>
  <si>
    <t>To your knowledge, for which of the listed needs of the site residents is there enough water?</t>
  </si>
  <si>
    <t>По Вашему мнению, для удовлетворения каких из перечисленных потребностей жителей в МКП достаточно воды?</t>
  </si>
  <si>
    <t>На Вашу думку, для задоволення яких із перелічених потреб мешканців у МКП достатньо води?</t>
  </si>
  <si>
    <t>Drinking        
Cooking
Personal hygiene
Laundry
Toilet flushing
Other domestic purposes (cleaning floor, etc.)  
None of the above
Don’t know</t>
  </si>
  <si>
    <t>Питьевая вода
Вода для приготовления пищи
Вода для личной гигиены
Вода для стирки
Вода для слива в туалете
Вода для других бытовых нужд (мытье полов и т.д.)
Ничего из вышеуказанного
Не знаю (нельзя выбрать с другими вариантами)</t>
  </si>
  <si>
    <t xml:space="preserve">Питна вода
Вода для приготування їжі
Вода для особистої гігєни
Вода для прання
Вода для зливу в туалеті
Вода для інших побутових потреб (миття підлоги тощо)
Нічого з вищевказаного
Не знаю </t>
  </si>
  <si>
    <t>Примітка: Зачитайте, будь ласка, варіанти відповідей вголос і відмітьте ті потреби, на задоволення яких води достатньо.</t>
  </si>
  <si>
    <t>During the last 30 days prior to data collection, if there was a day or days the site was cut off from water supply, how long on average the outage lasted?</t>
  </si>
  <si>
    <t>За последних 30 дней, предшествующих сбору данных,  был день или дни, когда МКП находился без водоснабжения; если да, то как долго в среднем длилось отключение?</t>
  </si>
  <si>
    <t>За останні 30 днів, що передували збору даних, був день чи дні, коли МКП перебував без водопостачання; якщо так, то як довго в середньому тривало відключення?</t>
  </si>
  <si>
    <t>1-2 часа
3-4 часа
5-8 часов
8-12 часов
13-16 часов
Более 16 часов
Водоснабжение в МКП осуществлялось постоянно</t>
  </si>
  <si>
    <t>1-2 години
3-4 години
5-8 годин
8-12 годин
13-16 годин
Понад 16 годин
Водопостачання у МКП здійснювалось постійно</t>
  </si>
  <si>
    <r>
      <t xml:space="preserve">Fully available 
Partially available (specific hours) 
Partially available (depends on the season, 
</t>
    </r>
    <r>
      <rPr>
        <sz val="11"/>
        <color rgb="FFFF0000"/>
        <rFont val="Arial"/>
        <family val="2"/>
        <charset val="204"/>
      </rPr>
      <t>Partially available (limited boiler size or insufficient number of boilers)</t>
    </r>
    <r>
      <rPr>
        <sz val="11"/>
        <rFont val="Arial"/>
        <family val="2"/>
      </rPr>
      <t xml:space="preserve">
Other (specify)                                           
None</t>
    </r>
  </si>
  <si>
    <r>
      <t xml:space="preserve">Полный доступ
Частичный доступ (по конкретным часам)
Частичный доступ (в зависимости от сезона)
</t>
    </r>
    <r>
      <rPr>
        <sz val="11"/>
        <color rgb="FFFF0000"/>
        <rFont val="Arial"/>
        <family val="2"/>
        <charset val="204"/>
      </rPr>
      <t>Частичный доступ (ограниченный размер или недостаточное количество бойлеров либо других водоподогревающих приборов)</t>
    </r>
    <r>
      <rPr>
        <sz val="11"/>
        <rFont val="Arial"/>
        <family val="2"/>
      </rPr>
      <t xml:space="preserve">
Другое (укажите)
Отсутствует</t>
    </r>
  </si>
  <si>
    <r>
      <t xml:space="preserve">Повний доступ
Частковий доступ (у конкретні години)
Частковий доступ (у залежності від сезону)
</t>
    </r>
    <r>
      <rPr>
        <sz val="11"/>
        <color rgb="FFFF0000"/>
        <rFont val="Arial"/>
        <family val="2"/>
        <charset val="204"/>
      </rPr>
      <t>Частковий доступ (обмежений розмір або недостатня кількість бойлерів або інших водонагрівальних приладів)</t>
    </r>
    <r>
      <rPr>
        <sz val="11"/>
        <rFont val="Arial"/>
        <family val="2"/>
      </rPr>
      <t xml:space="preserve">
Iнше, уточніть 
Немає</t>
    </r>
  </si>
  <si>
    <t>Centralized hot water supply
Geyzer
Tankless water heater
Boilers
Other (specify)</t>
  </si>
  <si>
    <t>Централизованное горячее водоснабжение
Газовая колонка
Проточный водонагреватель
Бойлеры
Другое (укажите)</t>
  </si>
  <si>
    <t>Централізоване гаряче водопостачання
Газова колонка
Проточний водонагрівач
Бойлери
Інше, уточніть</t>
  </si>
  <si>
    <t>Does this site have bathing facilities?</t>
  </si>
  <si>
    <t>Есть ли в данном МКП душевые / ванные комнаты?</t>
  </si>
  <si>
    <t>Чи є у цьому МКП душові / ванні кімнати?</t>
  </si>
  <si>
    <t>How many functioning bathing facilities are on the site?</t>
  </si>
  <si>
    <t>Сколько функционирующих душевых / ванных комнат в данном МКП?</t>
  </si>
  <si>
    <t>Скільки функціонуючих душових / ванних кімнат у цьому МКП?</t>
  </si>
  <si>
    <t>Чи розділені душові / ванні кімнати за ознакою статті?</t>
  </si>
  <si>
    <t>Yes
Yes, partially                                                     
No
Not sure</t>
  </si>
  <si>
    <t>Да
Да, частично                                                              Нет
Не уверен</t>
  </si>
  <si>
    <t>Так 
Так, частково                                                             
Ні
Не впевнений</t>
  </si>
  <si>
    <t>Оснащены ли душевые / ванные комнаты горячей водой?</t>
  </si>
  <si>
    <t>Чи оснащені душові / ванні кімнати гарячою водою?</t>
  </si>
  <si>
    <r>
      <t xml:space="preserve">Yes
Yes, partially </t>
    </r>
    <r>
      <rPr>
        <sz val="11"/>
        <color rgb="FFFF0000"/>
        <rFont val="Arial"/>
        <family val="2"/>
        <charset val="204"/>
      </rPr>
      <t xml:space="preserve">(not available everywhere)                         </t>
    </r>
    <r>
      <rPr>
        <sz val="11"/>
        <rFont val="Arial"/>
        <family val="2"/>
      </rPr>
      <t xml:space="preserve">                           
No
Not sure</t>
    </r>
  </si>
  <si>
    <r>
      <t xml:space="preserve">Да
Да, частично </t>
    </r>
    <r>
      <rPr>
        <sz val="11"/>
        <color rgb="FFFF0000"/>
        <rFont val="Arial"/>
        <family val="2"/>
        <charset val="204"/>
      </rPr>
      <t xml:space="preserve">(не во всех душевых/ ванных комнатах)            </t>
    </r>
    <r>
      <rPr>
        <sz val="11"/>
        <rFont val="Arial"/>
        <family val="2"/>
      </rPr>
      <t xml:space="preserve">                                                
Нет
Не уверен</t>
    </r>
  </si>
  <si>
    <r>
      <t xml:space="preserve">Так 
Так, частково </t>
    </r>
    <r>
      <rPr>
        <sz val="11"/>
        <color rgb="FFFF0000"/>
        <rFont val="Arial"/>
        <family val="2"/>
        <charset val="204"/>
      </rPr>
      <t xml:space="preserve">(не у всіх душових / ванних кімнатах) </t>
    </r>
    <r>
      <rPr>
        <sz val="11"/>
        <rFont val="Arial"/>
        <family val="2"/>
        <charset val="204"/>
      </rPr>
      <t xml:space="preserve">                                                            
Ні
Не впевнений</t>
    </r>
  </si>
  <si>
    <t>Are disability-friendly showers available on the site?</t>
  </si>
  <si>
    <t>How many disability-friendly bathing facilities are available on the site?</t>
  </si>
  <si>
    <t>Сколько функционирующих душевых / ванных комнат для маломобильных групп населения в данном МКП?</t>
  </si>
  <si>
    <t>Скільки функціонуючих душових/ванних кімнат для маломобільних груп населення у цьому МКП?</t>
  </si>
  <si>
    <t xml:space="preserve">Toilet connected to a sewarage network
Toilet connected to a septic tank or pit
Toilet connected to drainage channel
Compost toilet
Pit latrine 
Other (specify) 
Don't know        </t>
  </si>
  <si>
    <t>Туалет, соединенный с канализацией
Туалет, соединенный с септическим резервуаром или выгребной ямой
Туалет, соединенный с дренажным каналом
Компостный туалет
Выгребная яма
Другое (указать)
Не знаю</t>
  </si>
  <si>
    <t>Туалет, з'єднаний із каналізацією
Туалет, з'єднаний із септичним резервуаром або вигрібною ямою
Туалет, з'єднаний із дренажним каналом
Компостний туалет
Вигрібна яма
Інше (вказати)
Не знаю</t>
  </si>
  <si>
    <r>
      <t>G5.</t>
    </r>
    <r>
      <rPr>
        <b/>
        <sz val="11"/>
        <color rgb="FFFF0000"/>
        <rFont val="Arial"/>
        <family val="2"/>
        <charset val="204"/>
      </rPr>
      <t>1</t>
    </r>
  </si>
  <si>
    <t>Чи наявні функціонуючі туалети на території МКП?</t>
  </si>
  <si>
    <t>Yes
No
Not Sure</t>
  </si>
  <si>
    <r>
      <t>G5.</t>
    </r>
    <r>
      <rPr>
        <b/>
        <sz val="11"/>
        <color rgb="FFFF0000"/>
        <rFont val="Arial"/>
        <family val="2"/>
        <charset val="204"/>
      </rPr>
      <t>2</t>
    </r>
  </si>
  <si>
    <t>How many functioning toilets are on the site?</t>
  </si>
  <si>
    <t>Сколько функционирующих туалетов в данном МКП?</t>
  </si>
  <si>
    <t>Скільки функціонуючих туалетів у цьому МКП?</t>
  </si>
  <si>
    <r>
      <t>G5.</t>
    </r>
    <r>
      <rPr>
        <b/>
        <sz val="11"/>
        <color rgb="FFFF0000"/>
        <rFont val="Arial"/>
        <family val="2"/>
        <charset val="204"/>
      </rPr>
      <t>3</t>
    </r>
  </si>
  <si>
    <t>Are all toilets separated by gender?</t>
  </si>
  <si>
    <t>Чи всі туалети розділені за ознакою статті?</t>
  </si>
  <si>
    <t>Да
Частично                                                                Нет
Не знаю</t>
  </si>
  <si>
    <t>Так
Частково                                                                        Ні
Не знаю</t>
  </si>
  <si>
    <t>Yes 
No
Not sure</t>
  </si>
  <si>
    <t>How many disability-friendly toilets are available on the site?</t>
  </si>
  <si>
    <t>Сколько функционирующих туалетов для маломобильных групп населения в данном МКП?</t>
  </si>
  <si>
    <t>Скільки функціонуючих туалетів для маломобільних груп населення у цьому МКП?</t>
  </si>
  <si>
    <t>Are disability-friendly toilets separated by gender?</t>
  </si>
  <si>
    <r>
      <t>G</t>
    </r>
    <r>
      <rPr>
        <b/>
        <sz val="11"/>
        <color rgb="FFFF0000"/>
        <rFont val="Arial"/>
        <family val="2"/>
        <charset val="204"/>
      </rPr>
      <t>6</t>
    </r>
  </si>
  <si>
    <r>
      <t>G</t>
    </r>
    <r>
      <rPr>
        <b/>
        <sz val="11"/>
        <color rgb="FFFF0000"/>
        <rFont val="Arial"/>
        <family val="2"/>
        <charset val="204"/>
      </rPr>
      <t>6</t>
    </r>
    <r>
      <rPr>
        <b/>
        <sz val="11"/>
        <rFont val="Arial"/>
        <family val="2"/>
      </rPr>
      <t>.1</t>
    </r>
  </si>
  <si>
    <t>How many washing machines are currently functional / usable in the site?</t>
  </si>
  <si>
    <r>
      <t>G</t>
    </r>
    <r>
      <rPr>
        <b/>
        <sz val="11"/>
        <color rgb="FFFF0000"/>
        <rFont val="Arial"/>
        <family val="2"/>
        <charset val="204"/>
      </rPr>
      <t>7</t>
    </r>
  </si>
  <si>
    <r>
      <t>G</t>
    </r>
    <r>
      <rPr>
        <b/>
        <sz val="11"/>
        <color rgb="FFFF0000"/>
        <rFont val="Arial"/>
        <family val="2"/>
        <charset val="204"/>
      </rPr>
      <t>8</t>
    </r>
  </si>
  <si>
    <r>
      <rPr>
        <sz val="11"/>
        <color rgb="FF000000"/>
        <rFont val="Arial"/>
        <family val="2"/>
        <charset val="204"/>
      </rPr>
      <t xml:space="preserve">Staff hired by the agency/authority managing the center
Contractor company
Volunteers
Site residents                                                                  
</t>
    </r>
    <r>
      <rPr>
        <sz val="11"/>
        <color rgb="FFFF0000"/>
        <rFont val="Arial"/>
        <family val="2"/>
        <charset val="204"/>
      </rPr>
      <t xml:space="preserve">Other (specify)    </t>
    </r>
    <r>
      <rPr>
        <sz val="11"/>
        <color rgb="FF000000"/>
        <rFont val="Arial"/>
        <family val="2"/>
        <charset val="204"/>
      </rPr>
      <t xml:space="preserve">    </t>
    </r>
  </si>
  <si>
    <r>
      <t xml:space="preserve">Персонал, нанятый органом, управляющим МКП
Компания-подрядчик
Волонтеры
Жители МКП                                                              </t>
    </r>
    <r>
      <rPr>
        <sz val="11"/>
        <color rgb="FFFF0000"/>
        <rFont val="Arial"/>
        <family val="2"/>
        <charset val="204"/>
      </rPr>
      <t xml:space="preserve">Другое (уточните)           </t>
    </r>
    <r>
      <rPr>
        <sz val="11"/>
        <rFont val="Arial"/>
        <family val="2"/>
      </rPr>
      <t xml:space="preserve">                                        </t>
    </r>
  </si>
  <si>
    <r>
      <t xml:space="preserve">Персонал, найнятий органом, який керує МКП
Компанія-підрядник
Волонтери
Мешканці МКП                                                         
</t>
    </r>
    <r>
      <rPr>
        <sz val="11"/>
        <color rgb="FFFF0000"/>
        <rFont val="Arial"/>
        <family val="2"/>
        <charset val="204"/>
      </rPr>
      <t>Інше (уточніть)</t>
    </r>
  </si>
  <si>
    <t>If G9 "Yes"</t>
  </si>
  <si>
    <r>
      <t>G</t>
    </r>
    <r>
      <rPr>
        <b/>
        <sz val="11"/>
        <color rgb="FFFF0000"/>
        <rFont val="Arial"/>
        <family val="2"/>
        <charset val="204"/>
      </rPr>
      <t>10</t>
    </r>
  </si>
  <si>
    <r>
      <t>G</t>
    </r>
    <r>
      <rPr>
        <b/>
        <sz val="11"/>
        <color rgb="FFFF0000"/>
        <rFont val="Arial"/>
        <family val="2"/>
        <charset val="204"/>
      </rPr>
      <t>10.1</t>
    </r>
  </si>
  <si>
    <r>
      <t xml:space="preserve">Detergents (toilet, glass, floor, all-purpose)
</t>
    </r>
    <r>
      <rPr>
        <sz val="11"/>
        <color rgb="FFFF0000"/>
        <rFont val="Arial"/>
        <family val="2"/>
        <charset val="204"/>
      </rPr>
      <t>Disinfectants</t>
    </r>
    <r>
      <rPr>
        <sz val="11"/>
        <rFont val="Arial"/>
        <family val="2"/>
      </rPr>
      <t xml:space="preserve"> 
Dish soap
Sponge and brushes
Brooms, mops and dustpans
</t>
    </r>
    <r>
      <rPr>
        <sz val="11"/>
        <color rgb="FFFF0000"/>
        <rFont val="Arial"/>
        <family val="2"/>
        <charset val="204"/>
      </rPr>
      <t>Buckets, tubs</t>
    </r>
    <r>
      <rPr>
        <sz val="11"/>
        <rFont val="Arial"/>
        <family val="2"/>
      </rPr>
      <t xml:space="preserve">
Laundry detergents
Shower curtains and rods
</t>
    </r>
    <r>
      <rPr>
        <sz val="11"/>
        <color rgb="FFFF0000"/>
        <rFont val="Arial"/>
        <family val="2"/>
        <charset val="204"/>
      </rPr>
      <t>Rubber gloves</t>
    </r>
    <r>
      <rPr>
        <sz val="11"/>
        <rFont val="Arial"/>
        <family val="2"/>
      </rPr>
      <t xml:space="preserve">
</t>
    </r>
    <r>
      <rPr>
        <sz val="11"/>
        <color rgb="FFFF0000"/>
        <rFont val="Arial"/>
        <family val="2"/>
        <charset val="204"/>
      </rPr>
      <t>Garbage bags</t>
    </r>
    <r>
      <rPr>
        <sz val="11"/>
        <rFont val="Arial"/>
        <family val="2"/>
      </rPr>
      <t xml:space="preserve">
Other (specify)</t>
    </r>
  </si>
  <si>
    <r>
      <t xml:space="preserve">Моющие средства (для туалетов, стекла, пола, универсальные)
</t>
    </r>
    <r>
      <rPr>
        <sz val="11"/>
        <color rgb="FFFF0000"/>
        <rFont val="Arial"/>
        <family val="2"/>
        <charset val="204"/>
      </rPr>
      <t xml:space="preserve">Дезинфицирующие средства </t>
    </r>
    <r>
      <rPr>
        <sz val="11"/>
        <rFont val="Arial"/>
        <family val="2"/>
      </rPr>
      <t xml:space="preserve">
Жидкость для мытья посуды 
Губки и щетки
Веники, швабры и совки
Моющие средства для стирки
Душевые занавески и штанги
</t>
    </r>
    <r>
      <rPr>
        <sz val="11"/>
        <color rgb="FFFF0000"/>
        <rFont val="Arial"/>
        <family val="2"/>
        <charset val="204"/>
      </rPr>
      <t xml:space="preserve">Ведра, тазы 
Резиновые перчатки
Мусорные пакеты </t>
    </r>
    <r>
      <rPr>
        <sz val="11"/>
        <rFont val="Arial"/>
        <family val="2"/>
      </rPr>
      <t xml:space="preserve">
Другое (укажите)</t>
    </r>
  </si>
  <si>
    <r>
      <t xml:space="preserve">Миючі засоби (для туалетів, скла, підлоги, універсальні)
</t>
    </r>
    <r>
      <rPr>
        <sz val="11"/>
        <color rgb="FFFF0000"/>
        <rFont val="Arial"/>
        <family val="2"/>
        <charset val="204"/>
      </rPr>
      <t xml:space="preserve">Дезінфікуючі засоби </t>
    </r>
    <r>
      <rPr>
        <sz val="11"/>
        <rFont val="Arial"/>
        <family val="2"/>
      </rPr>
      <t xml:space="preserve">
Рідина для миття посуду 
Губки та щітки
Віники, швабри та совки
Миючі засоби для прання
Душові фіранки та штанги
</t>
    </r>
    <r>
      <rPr>
        <sz val="11"/>
        <color rgb="FFFF0000"/>
        <rFont val="Arial"/>
        <family val="2"/>
        <charset val="204"/>
      </rPr>
      <t>Відра, тази 
Гумові рукавички
Пакети для сміття</t>
    </r>
    <r>
      <rPr>
        <sz val="11"/>
        <rFont val="Arial"/>
        <family val="2"/>
      </rPr>
      <t xml:space="preserve"> 
Інше, уточніть</t>
    </r>
  </si>
  <si>
    <r>
      <t>G1</t>
    </r>
    <r>
      <rPr>
        <b/>
        <sz val="11"/>
        <color rgb="FFFF0000"/>
        <rFont val="Arial"/>
        <family val="2"/>
        <charset val="204"/>
      </rPr>
      <t>1</t>
    </r>
  </si>
  <si>
    <r>
      <t>G1</t>
    </r>
    <r>
      <rPr>
        <b/>
        <sz val="11"/>
        <color rgb="FFFF0000"/>
        <rFont val="Arial"/>
        <family val="2"/>
        <charset val="204"/>
      </rPr>
      <t>1</t>
    </r>
    <r>
      <rPr>
        <b/>
        <sz val="11"/>
        <rFont val="Arial"/>
        <family val="2"/>
      </rPr>
      <t>.1</t>
    </r>
  </si>
  <si>
    <r>
      <t>G1</t>
    </r>
    <r>
      <rPr>
        <b/>
        <sz val="11"/>
        <color rgb="FFFF0000"/>
        <rFont val="Arial"/>
        <family val="2"/>
        <charset val="204"/>
      </rPr>
      <t>2</t>
    </r>
  </si>
  <si>
    <r>
      <rPr>
        <sz val="11"/>
        <color rgb="FFFF0000"/>
        <rFont val="Arial"/>
        <family val="2"/>
        <charset val="204"/>
      </rPr>
      <t>None</t>
    </r>
    <r>
      <rPr>
        <sz val="11"/>
        <rFont val="Arial"/>
        <family val="2"/>
        <charset val="204"/>
      </rPr>
      <t xml:space="preserve">
Lice (pediculosis)                                                        
Scabies
Fleas
Lichen
Helminth
Bedbugs
Intestinal disorders
</t>
    </r>
    <r>
      <rPr>
        <strike/>
        <sz val="11"/>
        <color rgb="FFFF0000"/>
        <rFont val="Arial"/>
        <family val="2"/>
        <charset val="204"/>
      </rPr>
      <t>COVID-19</t>
    </r>
    <r>
      <rPr>
        <sz val="11"/>
        <rFont val="Arial"/>
        <family val="2"/>
        <charset val="204"/>
      </rPr>
      <t xml:space="preserve">
</t>
    </r>
  </si>
  <si>
    <r>
      <t xml:space="preserve">Жодна
Вши (педикулез)
Чесотка
Блохи
Лишайник
Гельминт
Постельные клопы
Кишечные расстройства
</t>
    </r>
    <r>
      <rPr>
        <strike/>
        <sz val="11"/>
        <color rgb="FFFF0000"/>
        <rFont val="Arial"/>
        <family val="2"/>
      </rPr>
      <t>COVID-19</t>
    </r>
    <r>
      <rPr>
        <sz val="11"/>
        <color rgb="FFFF0000"/>
        <rFont val="Arial"/>
        <family val="2"/>
      </rPr>
      <t xml:space="preserve">
</t>
    </r>
  </si>
  <si>
    <r>
      <t xml:space="preserve">Жодна
Воші (педикульоз)
Короста
Блохи
Лишайник
Гельмінт
Постільні клопи
Кишкові розлади
</t>
    </r>
    <r>
      <rPr>
        <strike/>
        <sz val="11"/>
        <color rgb="FFFF0000"/>
        <rFont val="Arial"/>
        <family val="2"/>
      </rPr>
      <t>COVID-19</t>
    </r>
    <r>
      <rPr>
        <sz val="11"/>
        <color rgb="FFFF0000"/>
        <rFont val="Arial"/>
        <family val="2"/>
      </rPr>
      <t xml:space="preserve">
</t>
    </r>
  </si>
  <si>
    <t>* voice the question, and mark "Yes" if at least one problem is present</t>
  </si>
  <si>
    <t>* зачитайте питання, позначте «Так», якщо принаймні одна проблема наявна</t>
  </si>
  <si>
    <t xml:space="preserve">* зачитайте вопрос, отметьте «Да», если имеется по крайней мере одна проблема </t>
  </si>
  <si>
    <t>PROTECTION</t>
  </si>
  <si>
    <t>Access to psychological support</t>
  </si>
  <si>
    <t>Is psychological support accessible to residents of the site?</t>
  </si>
  <si>
    <t>Доступна ли жителям МКП психологическая помощь?</t>
  </si>
  <si>
    <t>Чи доступна мешканцям МКП психологічна допомога?</t>
  </si>
  <si>
    <t>Access to administrative/ protection services</t>
  </si>
  <si>
    <t>Are there Administrative services centres (TSNAPs) in a walking distance from the site (less than 2 km away)?</t>
  </si>
  <si>
    <t>Есть ли центры административных услуг (ЦНАПы) в пешеходной доступности от МКП (менее 2 км)?</t>
  </si>
  <si>
    <t>Чи є центри адміністративних послуг (ЦНАП) в пішохідній доступності від МКП (менше 2 км)?</t>
  </si>
  <si>
    <t>H4</t>
  </si>
  <si>
    <t>Availability of PSS on sote level</t>
  </si>
  <si>
    <r>
      <t xml:space="preserve">If "Yes", which </t>
    </r>
    <r>
      <rPr>
        <sz val="11"/>
        <color rgb="FFFF0000"/>
        <rFont val="Arial"/>
        <family val="2"/>
        <charset val="204"/>
      </rPr>
      <t>psychological</t>
    </r>
    <r>
      <rPr>
        <sz val="11"/>
        <rFont val="Arial"/>
        <family val="2"/>
      </rPr>
      <t xml:space="preserve"> services are available at the site?</t>
    </r>
  </si>
  <si>
    <r>
      <t xml:space="preserve">Если "Да", то какие </t>
    </r>
    <r>
      <rPr>
        <sz val="11"/>
        <color rgb="FFFF0000"/>
        <rFont val="Arial"/>
        <family val="2"/>
        <charset val="204"/>
      </rPr>
      <t>психологические</t>
    </r>
    <r>
      <rPr>
        <sz val="11"/>
        <rFont val="Arial"/>
        <family val="2"/>
      </rPr>
      <t xml:space="preserve"> услуги доступны в МКП?</t>
    </r>
  </si>
  <si>
    <r>
      <t xml:space="preserve">Якщо "Так", то які </t>
    </r>
    <r>
      <rPr>
        <sz val="11"/>
        <color rgb="FFFF0000"/>
        <rFont val="Arial"/>
        <family val="2"/>
        <charset val="204"/>
      </rPr>
      <t>психологічні</t>
    </r>
    <r>
      <rPr>
        <sz val="11"/>
        <rFont val="Arial"/>
        <family val="2"/>
      </rPr>
      <t xml:space="preserve"> послуги доступні в МКП?</t>
    </r>
  </si>
  <si>
    <r>
      <t xml:space="preserve">Psychologist available for on-site sessions upon request 
Psychologist available at the site every day    
Psychologist visits the site once a week
Psychologist visits the site once a month 
Psychologist services available via phone
</t>
    </r>
    <r>
      <rPr>
        <strike/>
        <sz val="11"/>
        <color rgb="FFFF0000"/>
        <rFont val="Arial"/>
        <family val="2"/>
        <charset val="204"/>
      </rPr>
      <t xml:space="preserve">Counselling services available on-site upon request.
Counselling services available on-site once a week. 
Counselling services available on-site once a month. </t>
    </r>
    <r>
      <rPr>
        <sz val="11"/>
        <rFont val="Arial"/>
        <family val="2"/>
      </rPr>
      <t xml:space="preserve">
Other (specify)
</t>
    </r>
  </si>
  <si>
    <r>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t>
    </r>
    <r>
      <rPr>
        <strike/>
        <sz val="11"/>
        <color rgb="FFFF0000"/>
        <rFont val="Arial"/>
        <family val="2"/>
        <charset val="204"/>
      </rPr>
      <t xml:space="preserve">Консультационные услуги предоставляются в МКП по запросу
Консультационные услуги предоставляются  в МКП раз в неделю 
Консультационные услуги предоставляются  в МКП раз в месяц </t>
    </r>
    <r>
      <rPr>
        <sz val="11"/>
        <rFont val="Arial"/>
        <family val="2"/>
      </rPr>
      <t xml:space="preserve">
Другое (укажите)</t>
    </r>
  </si>
  <si>
    <r>
      <t xml:space="preserve">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t>
    </r>
    <r>
      <rPr>
        <sz val="11"/>
        <rFont val="Arial"/>
        <family val="2"/>
        <charset val="204"/>
      </rPr>
      <t>за</t>
    </r>
    <r>
      <rPr>
        <sz val="11"/>
        <rFont val="Arial"/>
        <family val="2"/>
      </rPr>
      <t xml:space="preserve"> телефоном
</t>
    </r>
    <r>
      <rPr>
        <strike/>
        <sz val="11"/>
        <color rgb="FFFF0000"/>
        <rFont val="Arial"/>
        <family val="2"/>
        <charset val="204"/>
      </rPr>
      <t>Консультаційні послуги надаються за запитом
Консультаційні послуги надаються у МКП раз на тиждень
Консультаційні послуги надаються в МКП щомісяця</t>
    </r>
    <r>
      <rPr>
        <sz val="11"/>
        <rFont val="Arial"/>
        <family val="2"/>
      </rPr>
      <t xml:space="preserve">
Iнше, уточніть</t>
    </r>
  </si>
  <si>
    <t>If H4 "Yes"</t>
  </si>
  <si>
    <r>
      <t>If "Yes", which с</t>
    </r>
    <r>
      <rPr>
        <sz val="11"/>
        <color rgb="FFFF0000"/>
        <rFont val="Arial"/>
        <family val="2"/>
        <charset val="204"/>
      </rPr>
      <t>ounselling</t>
    </r>
    <r>
      <rPr>
        <sz val="11"/>
        <color rgb="FFFF0000"/>
        <rFont val="Arial"/>
        <family val="2"/>
      </rPr>
      <t xml:space="preserve"> services are available at the site?</t>
    </r>
  </si>
  <si>
    <r>
      <t xml:space="preserve">Если "Да", то какие </t>
    </r>
    <r>
      <rPr>
        <sz val="11"/>
        <color rgb="FFFF0000"/>
        <rFont val="Arial"/>
        <family val="2"/>
        <charset val="204"/>
      </rPr>
      <t>консультационные</t>
    </r>
    <r>
      <rPr>
        <sz val="11"/>
        <color rgb="FFFF0000"/>
        <rFont val="Arial"/>
        <family val="2"/>
      </rPr>
      <t xml:space="preserve"> услуги доступны в МКП?</t>
    </r>
  </si>
  <si>
    <r>
      <t xml:space="preserve">Якщо "Так", то які </t>
    </r>
    <r>
      <rPr>
        <sz val="11"/>
        <color rgb="FFFF0000"/>
        <rFont val="Arial"/>
        <family val="2"/>
        <charset val="204"/>
      </rPr>
      <t>консультаційні</t>
    </r>
    <r>
      <rPr>
        <sz val="11"/>
        <color rgb="FFFF0000"/>
        <rFont val="Arial"/>
        <family val="2"/>
      </rPr>
      <t xml:space="preserve"> послуги доступні в МКП?</t>
    </r>
  </si>
  <si>
    <t>Counselling services available on-site upon request
Counselling services available at the site every day 
Counselling services available on-site once a week 
Counselling services available on-site once a month
Counselling services available via phone
Other (specify)</t>
  </si>
  <si>
    <t>Консультационные услуги предоставляются в МКП по запросу
Консультационные услуги предоставляются  в МКП ежедневно
Консультационные услуги предоставляются  в МКП раз в неделю 
Консультационные услуги предоставляются  в МКП раз в месяц 
Консультационніе услуги  доступны по телефону
Другое (укажите)</t>
  </si>
  <si>
    <t>Консультаційні послуги надаються за запитом
Консультаційні послуги надаються у МКП щодня
Консультаційні послуги надаються у МКП раз на тиждень
Консультаційні послуги надаються в МКП щомісяця
Консультаційні послуги  доступні за телефоном
Iнше, уточніть</t>
  </si>
  <si>
    <t>Availability of referral system</t>
  </si>
  <si>
    <t>Is there a referral system in place by which persons at risk of- or affected by protection concerns (such as gender-based violence, abuse or human trafficking) can gain support?</t>
  </si>
  <si>
    <t>Существует ли система направления к специалистам, в рамках которой лица, входящие в группу риска или пострадавшие от гендерного насилия, жестокого обращения, торговли людьми и т.д., могут получить помощь?</t>
  </si>
  <si>
    <t>Чи існує система направлення до фахівців, в рамках якої особи, які входять до групи ризику або постраждали від гендерного насильства, жорстокого поводження, торгівлі людьми тощо можуть отримати допомогу?</t>
  </si>
  <si>
    <t>Is there a possibility to report GBV and human trafficking incidents at the site?</t>
  </si>
  <si>
    <t>Существует ли в МКП возможность регистрации случаев гендерного насилия и торговли людьми?</t>
  </si>
  <si>
    <t>Чи існує в МКП можливість реєстрації випадків ґендерного насильства та торгівлі людьми?</t>
  </si>
  <si>
    <t>H7</t>
  </si>
  <si>
    <t>H7.1</t>
  </si>
  <si>
    <t>If H7 'No'</t>
  </si>
  <si>
    <t>HEALTH</t>
  </si>
  <si>
    <t>Distance to healthcare facilities</t>
  </si>
  <si>
    <t>How long does it take site residents on average to reach the nearest healthcare facility by their normal mode of transportation?</t>
  </si>
  <si>
    <t>Сколько времени в среднем занимает у жителей МКП дорога до ближайшего медицинского учреждения с использованием обычного для них вида транспорта?</t>
  </si>
  <si>
    <t>Скільки часу в середньому займає у мешканців МКП дорога до найближчого медичного закладу з використанням звичного для них вида транспорту?</t>
  </si>
  <si>
    <t>I3</t>
  </si>
  <si>
    <t>How many PRIMARY healthcare facilities exist within 1 hour from the site with normal mode of local transportation?</t>
  </si>
  <si>
    <t>Сколько ПЕРВИЧНЫХ медицинских учреждений расположено в пределах 1 часа езды от МКП с использованием обычного для жителей МКП вида местного транспорта?</t>
  </si>
  <si>
    <t>Скільки є ПЕРВИННИХ медичних установ у межах 1 години їзди від МКП з використанням звичного для мешканців МКП виду місцевого транспорту?</t>
  </si>
  <si>
    <t>If in І1 "More that 1 hour" was not chosen</t>
  </si>
  <si>
    <t>Primary healthcare facilities are primary health care centers, feldsher's stations, outpatient clinics</t>
  </si>
  <si>
    <t>Первичные медицинские учреждения - это МКПы первичной медицинской помощи, фельдшерские пункты, амбулатории</t>
  </si>
  <si>
    <t>Первинні медичні установи - це МКП первинної медичної допомоги, фельдшерські пункти, амбулаторії</t>
  </si>
  <si>
    <t>I3.1</t>
  </si>
  <si>
    <t>How many SECONDARY healthcare facilities exist within 1 hour from the site with normal mode of local transportation?</t>
  </si>
  <si>
    <t>Сколько ВТОРИЧНЫХ медицинских учреждений расположено в пределах 1 часа езды от МКП с использованием обычного для жителей МКП вида местного транспорта?</t>
  </si>
  <si>
    <t>Скільки є ВТОРИННИХ медичних установ у межах 1 години їзди від МКП з використанням звичного для мешканців МКП виду місцевого транспорту?</t>
  </si>
  <si>
    <t>Secondary healthcare facilities are polyclinics, multidisciplinary city and district hospitals, specialized medical centers, etc.</t>
  </si>
  <si>
    <t>Вторичные медицинские учреждения - это поликлиники, многопрофильные городские и районные больницы, специализированные медицинские МКПы и др.</t>
  </si>
  <si>
    <t>Вторинні медичні установи - це поліклініки, багатопрофільні міські та районні лікарні, спеціалізовані медичні МКП і т.д.</t>
  </si>
  <si>
    <t>I4</t>
  </si>
  <si>
    <t>Есть ли вблизи центра детские сады/школы с возможностью зачислить ребёнка на обучение (до 30 минут езды на общественном транспорте)?</t>
  </si>
  <si>
    <t xml:space="preserve">По Вашим сведениям, каким образом большинство детей школьного возраста в МКП получают образование? </t>
  </si>
  <si>
    <r>
      <t xml:space="preserve">Remote learning
</t>
    </r>
    <r>
      <rPr>
        <sz val="11"/>
        <color rgb="FFFF0000"/>
        <rFont val="Arial"/>
        <family val="2"/>
        <charset val="204"/>
      </rPr>
      <t>In-person</t>
    </r>
    <r>
      <rPr>
        <sz val="11"/>
        <rFont val="Arial"/>
        <family val="2"/>
      </rPr>
      <t xml:space="preserve"> learning
</t>
    </r>
    <r>
      <rPr>
        <sz val="11"/>
        <rFont val="Arial"/>
        <family val="2"/>
        <charset val="204"/>
      </rPr>
      <t xml:space="preserve">Mixed mode </t>
    </r>
    <r>
      <rPr>
        <sz val="11"/>
        <rFont val="Arial"/>
        <family val="2"/>
      </rPr>
      <t xml:space="preserve">
Not sure</t>
    </r>
  </si>
  <si>
    <r>
      <rPr>
        <sz val="11"/>
        <color rgb="FFFF0000"/>
        <rFont val="Arial"/>
        <family val="2"/>
        <charset val="204"/>
      </rPr>
      <t>Дистанционная форма</t>
    </r>
    <r>
      <rPr>
        <sz val="11"/>
        <rFont val="Arial"/>
        <family val="2"/>
      </rPr>
      <t xml:space="preserve"> обучение
Очная </t>
    </r>
    <r>
      <rPr>
        <sz val="11"/>
        <color rgb="FFFF0000"/>
        <rFont val="Arial"/>
        <family val="2"/>
        <charset val="204"/>
      </rPr>
      <t>форма</t>
    </r>
    <r>
      <rPr>
        <sz val="11"/>
        <rFont val="Arial"/>
        <family val="2"/>
      </rPr>
      <t xml:space="preserve"> обучения
Смешанная </t>
    </r>
    <r>
      <rPr>
        <sz val="11"/>
        <color rgb="FFFF0000"/>
        <rFont val="Arial"/>
        <family val="2"/>
        <charset val="204"/>
      </rPr>
      <t>форма</t>
    </r>
    <r>
      <rPr>
        <sz val="11"/>
        <rFont val="Arial"/>
        <family val="2"/>
      </rPr>
      <t xml:space="preserve"> обучения
Не уверен </t>
    </r>
  </si>
  <si>
    <r>
      <rPr>
        <sz val="11"/>
        <color rgb="FFFF0000"/>
        <rFont val="Arial"/>
        <family val="2"/>
        <charset val="204"/>
      </rPr>
      <t>Дистанційна форма</t>
    </r>
    <r>
      <rPr>
        <sz val="11"/>
        <rFont val="Arial"/>
        <family val="2"/>
      </rPr>
      <t xml:space="preserve"> навчання
Очна </t>
    </r>
    <r>
      <rPr>
        <sz val="11"/>
        <color rgb="FFFF0000"/>
        <rFont val="Arial"/>
        <family val="2"/>
        <charset val="204"/>
      </rPr>
      <t>форма</t>
    </r>
    <r>
      <rPr>
        <sz val="11"/>
        <rFont val="Arial"/>
        <family val="2"/>
      </rPr>
      <t xml:space="preserve"> навчанння
Змішана </t>
    </r>
    <r>
      <rPr>
        <sz val="11"/>
        <color rgb="FFFF0000"/>
        <rFont val="Arial"/>
        <family val="2"/>
        <charset val="204"/>
      </rPr>
      <t>форма</t>
    </r>
    <r>
      <rPr>
        <sz val="11"/>
        <rFont val="Arial"/>
        <family val="2"/>
      </rPr>
      <t xml:space="preserve"> навчання
Не впевнений </t>
    </r>
  </si>
  <si>
    <t>If A1 'Yes'                                   If B1.5 &gt;0</t>
  </si>
  <si>
    <t>To your knowledge, do parents enroll childrnen in offline learning?</t>
  </si>
  <si>
    <t>По Вашим сведениям, записывают ли родители детей в учреждения образования на очную форму обучения?</t>
  </si>
  <si>
    <t>Наскільки Вам відомо, чи записують батьки дітей до закладів освіти на очну форму навчання?</t>
  </si>
  <si>
    <t xml:space="preserve">None                                                                              
Lack of separate space in CSs for distance learning 
Lack of internet connection 
Lack of equipment (laptops)                         
Other (specify)                                                                 
Do not know                                                                           </t>
  </si>
  <si>
    <r>
      <rPr>
        <sz val="11"/>
        <rFont val="Arial"/>
        <family val="2"/>
        <charset val="204"/>
      </rPr>
      <t>Да, существенно (в том числе до полного прекращения прежней деятельности)
В некой мере
Нет
Не знаю</t>
    </r>
  </si>
  <si>
    <r>
      <rPr>
        <sz val="11"/>
        <rFont val="Arial"/>
        <family val="2"/>
        <charset val="204"/>
      </rPr>
      <t>Так, суттєво (у тому числі до повного припинення колишньої діяльності)
Певною мірою
Ні
Не знаю</t>
    </r>
  </si>
  <si>
    <t>Question to supplement the Durable Solutions assessment</t>
  </si>
  <si>
    <r>
      <rPr>
        <sz val="11"/>
        <color rgb="FFFF0000"/>
        <rFont val="Arial"/>
        <family val="2"/>
        <charset val="204"/>
      </rPr>
      <t>In the last 30 days</t>
    </r>
    <r>
      <rPr>
        <sz val="11"/>
        <rFont val="Arial"/>
        <family val="2"/>
      </rPr>
      <t>, have the residents of the site reported the following issues to you, or, to your knowledge, to someone else?</t>
    </r>
  </si>
  <si>
    <r>
      <rPr>
        <sz val="11"/>
        <color rgb="FFFF0000"/>
        <rFont val="Arial"/>
        <family val="2"/>
        <charset val="204"/>
      </rPr>
      <t>За последние 30 дней,</t>
    </r>
    <r>
      <rPr>
        <sz val="11"/>
        <rFont val="Arial"/>
        <family val="2"/>
      </rPr>
      <t xml:space="preserve"> сообщали ли жители МКП Вам </t>
    </r>
    <r>
      <rPr>
        <sz val="11"/>
        <rFont val="Arial"/>
        <family val="2"/>
        <charset val="204"/>
      </rPr>
      <t>либо</t>
    </r>
    <r>
      <rPr>
        <sz val="11"/>
        <rFont val="Arial"/>
        <family val="2"/>
      </rPr>
      <t xml:space="preserve"> кому-то другому о следующих проблемах?</t>
    </r>
  </si>
  <si>
    <t>Чи повідомляли мешканці МКП за останні 30 днів Вам або комусь іншому про наступні проблеми?</t>
  </si>
  <si>
    <r>
      <rPr>
        <sz val="11"/>
        <color rgb="FF000000"/>
        <rFont val="Arial"/>
        <family val="2"/>
        <charset val="204"/>
      </rPr>
      <t>As IDPs, the residents of the CCs personally experience discrimination or persecution                                                  Residents of the CCs do not feel safe walking alone on the territory of the CCs and/</t>
    </r>
    <r>
      <rPr>
        <sz val="11"/>
        <color rgb="FFFF0000"/>
        <rFont val="Arial"/>
        <family val="2"/>
        <charset val="204"/>
      </rPr>
      <t>or</t>
    </r>
    <r>
      <rPr>
        <sz val="11"/>
        <color rgb="FF000000"/>
        <rFont val="Arial"/>
        <family val="2"/>
        <charset val="204"/>
      </rPr>
      <t xml:space="preserve"> the surrounding area                       
As IDPs, the residents of the CCs are subjected to physical, psychological or sexual violence                                               
Being IDPs, the residents of the CCs faced any obstacles in accessing the medical services they need </t>
    </r>
    <r>
      <rPr>
        <sz val="11"/>
        <color rgb="FFFF0000"/>
        <rFont val="Arial"/>
        <family val="2"/>
        <charset val="204"/>
      </rPr>
      <t xml:space="preserve">(including the right to receive rehabilitation services for a person with a disability, a child with a disability, etc.)                                               </t>
    </r>
    <r>
      <rPr>
        <sz val="11"/>
        <color rgb="FF000000"/>
        <rFont val="Arial"/>
        <family val="2"/>
        <charset val="204"/>
      </rPr>
      <t xml:space="preserve">                                                </t>
    </r>
    <r>
      <rPr>
        <sz val="11"/>
        <color rgb="FFFF0000"/>
        <rFont val="Arial"/>
        <family val="2"/>
        <charset val="204"/>
      </rPr>
      <t>As IDPs, the residents of CCs faced any obstacles in accessing education                                                                Being IDPs, the residents of CCs faced any obstacles related to employment (in particular, regarding obtaining the status of unemployed, financial support, etc.)                         
Being IDPs, the residents of the CCs faced any obstacles related to pension provision (in particular, regarding the appointment or recalculation of a pension, receiving benefits, etc.)</t>
    </r>
    <r>
      <rPr>
        <sz val="11"/>
        <color rgb="FF000000"/>
        <rFont val="Arial"/>
        <family val="2"/>
        <charset val="204"/>
      </rPr>
      <t xml:space="preserve">                                                                                              </t>
    </r>
    <r>
      <rPr>
        <sz val="11"/>
        <color rgb="FFFF0000"/>
        <rFont val="Arial"/>
        <family val="2"/>
        <charset val="204"/>
      </rPr>
      <t xml:space="preserve">As IDPs, the residents of CCs faced any obstacles related to state social insurance in case of unemployment, in connection with temporary loss of working capacity, from an accident at work and occupational disease that caused the loss of working capacity                                                                          As IDPs, the residents of the CCs faced any obstacles related to receiving social services (in particular, elderly people, people with disabilities, unemployed people, low-income families, etc.)   </t>
    </r>
    <r>
      <rPr>
        <sz val="11"/>
        <color rgb="FF000000"/>
        <rFont val="Arial"/>
        <family val="2"/>
        <charset val="204"/>
      </rPr>
      <t xml:space="preserve">                                                     
MCP residents have lost personal or other important documents or encountered any obstacles during their replacement                                                                           
None of above                                                                </t>
    </r>
  </si>
  <si>
    <r>
      <t xml:space="preserve">Являясь ВПЛ, жители МКП лично пережили дискриминацию или преследования 
Жители МКП не чувствуют себя в безопасности, на территории МКП </t>
    </r>
    <r>
      <rPr>
        <sz val="11"/>
        <color rgb="FFFF0000"/>
        <rFont val="Arial"/>
        <family val="2"/>
        <charset val="204"/>
      </rPr>
      <t>и/или</t>
    </r>
    <r>
      <rPr>
        <sz val="11"/>
        <rFont val="Arial"/>
        <family val="2"/>
        <charset val="204"/>
      </rPr>
      <t xml:space="preserve"> прилегающей территории
Являясь ВПЛ, жители МКП подвергаются физическому, психологическому или сексуальному насилию
Являясь ВПЛ, жители МКП сталкивались с какими-либо препятствиями в доступе к необходимым им медицинским услугам </t>
    </r>
    <r>
      <rPr>
        <sz val="11"/>
        <color rgb="FFFF0000"/>
        <rFont val="Arial"/>
        <family val="2"/>
        <charset val="204"/>
      </rPr>
      <t>(в том числе праве на  получение реабилитационных услуг для человека с инвалидностью, ребенка с инвалидностью и т. д.) Являясь ВПЛ, жители МКП сталкивались с какими-либо препятствиями при доступе к образованию
Являясь ВПЛ, жители МКП сталкивались с какими-либо препятствиями, связанными с трудоустройством (в частности, с получением статуса безработного, материальной обеспечения и т.д.)
Являясь ВПЛ, жители МКП сталкивались с какими-либо препятствиями, связанными с пенсионным обеспечением (в частности, в части назначения или перерасчета пенсии, получения пособий и т.д.)
Являясь ВПЛ, жители МКП сталкивались с какими-либо препятствиями, связанными с государственным социальным страхованием на случай безработице, в связи с временной потерей трудоспособности, от несчастного случая на производстве и профессионального заболевания, повлекшего потерю трудоспособности
Являясь ВПЛ, жители МКП сталкивались с какими-либо препятствиями, связанными с получением социальных услуг (предусмотренными, в частности, для пожилых людей, людей с инвалидностью, безработных людей, малообеспеченных семей и др.)</t>
    </r>
    <r>
      <rPr>
        <sz val="11"/>
        <rFont val="Arial"/>
        <family val="2"/>
        <charset val="204"/>
      </rPr>
      <t xml:space="preserve">
Жители МКП утратили персональные либо другие важные документы или столкнулись с препятствиями при их замене
Ничего из вышеперечисленного</t>
    </r>
  </si>
  <si>
    <r>
      <t xml:space="preserve">Будучи ВПО, жителі МКП особисто пережили дискримінацію чи переслідування
Жителі МКП не почуваються у безпеці, на території МКП </t>
    </r>
    <r>
      <rPr>
        <sz val="11"/>
        <color rgb="FFFF0000"/>
        <rFont val="Arial"/>
        <family val="2"/>
        <charset val="204"/>
      </rPr>
      <t>та/або</t>
    </r>
    <r>
      <rPr>
        <sz val="11"/>
        <rFont val="Arial"/>
        <family val="2"/>
        <charset val="204"/>
      </rPr>
      <t xml:space="preserve"> прилеглій території
Будучи ВПО, жителі МКП зазнають фізичного, психологічного чи сексуального насильства
Будучи ВПО, жителі МКП стикалися з будь-якими перешкодами у доступі до необхідних їм медичних послуг </t>
    </r>
    <r>
      <rPr>
        <sz val="11"/>
        <color rgb="FFFF0000"/>
        <rFont val="Arial"/>
        <family val="2"/>
        <charset val="204"/>
      </rPr>
      <t>(у тому числі праві на отримання реабілітаційних послуг для людини з інвалідністю, дитини з інвалідністю тощо)
Будучи ВПО, жителі МКП стикалися з будь-якими перешкодами при доступі до освіти
Будучи ВПО, жителі МКП стикалися з будь-якими перешкодами, пов'язаними з працевлаштуванням (зокрема, з отриманням статусу безробітного, матеріального забезпечення тощо)
Будучи ВПО, жителі МКП стикалися з будь-якими перешкодами, пов'язаними з пенсійним забезпеченням (зокрема, щодо призначення або перерахунку пенсії, отримання допомоги тощо).
Будучи ВПО, жителі МКП стикалися з будь-якими перешкодами, пов'язаними з державним соціальним страхуванням на випадок безробіття, у зв'язку з тимчасовою втратою працездатності, від нещасного випадку на виробництві та професійного захворювання, що спричинило втрату працездатності
Будучи ВПО, жителі МКП стикалися з будь-якими перешкодами, пов'язаними з отриманням соціальних послуг (передбаченими, зокрема, для людей похилого віку, осіб з інвалідністю, безробітних осіб, малозабезпечених сімей та ін.)</t>
    </r>
    <r>
      <rPr>
        <sz val="11"/>
        <rFont val="Arial"/>
        <family val="2"/>
        <charset val="204"/>
      </rPr>
      <t xml:space="preserve">
Жителі МКП втратили персональні чи інші важливі документи або зіткнулися з перешкодами під час їх заміни
Нічого з перерахованого вище</t>
    </r>
  </si>
  <si>
    <t xml:space="preserve"> Наскільки Вам відомо, скільки мешканців МКП повідомили про зазначені проблеми?</t>
  </si>
  <si>
    <t>Были ли нарушенные права восстанволены?</t>
  </si>
  <si>
    <t xml:space="preserve">The issue of violation of personal rights has been resolved by the site manager
IDP(s) whose rights were violated was(were) redirected to the relevant authorized body for resolution
The issue of violation of the IDPs' rights was not resolved
I do not know
</t>
  </si>
  <si>
    <t xml:space="preserve">Вопрос о нарушении прав решен администрацией МКП
ВПЛ, чьи права были нарушены,  перенаправлены в соответствующий уполномоченный оргаін для решения вопроса
Вопрос о нарушении прав ВПЛ не решен
Не знаю
</t>
  </si>
  <si>
    <t>Питання про порушення прав вирішено адміністрацією МКП
ВПО, чиї права були порушені, перенаправлені до відповідного уповноваженого органу для вирішення питання
Питання порушення прав ВПО не вирішено
Не знаю</t>
  </si>
  <si>
    <t>Information about accomodation options outside of the site</t>
  </si>
  <si>
    <t>Насколько Вам известно, доступна ли жителям МКП следующая информация?</t>
  </si>
  <si>
    <t>Наскільки Вам відомо, чи доступна мешканцям МКП наступна інформація?</t>
  </si>
  <si>
    <t xml:space="preserve">About accommodation options outside of the site                                                                                      About IDPs registration (on state level)                            
About governmental programs and local programs providing cash or in-kind support to IDPs                                                                                   About registration in the State employment service, career guidance events organized by it, and employment opportunities it offers                                                        
About pension and different state social security programs                                                               About medical support available                                      
About access to education                                               
About access to legal aid                                                 
About PSEA (protection against sexual exploitation and abuse) and response/referral of GBV survivors                                                               
About Explosive Ordnance Risk Education  </t>
  </si>
  <si>
    <t>О вариантах размещения за пределами МКП               О регистрации ВПЛ (на государственном уровне)                                                                           О государственных и местных программах, предоставляющих ВПЛ денежную помощь или помощь в натуральной форме                                        О регистрации в Государственной службе занятости, организованных ею профориентационных мероприятиях и возможностях трудоустройства                                    О пенсиях и различных государственных программах социального обеспечения для жителей МКП                                                                   
О медицинском обслуживании                                     О доступе к образованию                                           О возможности получения юридической помощи   О PSEA (защита от сексуальной эксплуатации и насилия), а также реагировании/перенаправлении лиц, пострадавших от гендерно обусловленного насилия                                                                                   О правилах обращения со взрывоопасными предметами</t>
  </si>
  <si>
    <t>Про варіанти розміщення за межами МКП                
Про реєстрацію ВПО (на державному рівні)                
Про державні та місцеві програми, що надають ВПО грошову допомогу або допомогу в натуральній формі                                                            Про реєстрацію в Державній службі зайнятості, організовані нею профорієнтаційні заходи та можливості працевлаштування                                       
Про пенсії та різні державні програми соціального забезпечення для мешканців МКП      
Про медичне обслуговування                                          Про доступ до освіти                                                         Про можливість отриманян юридичної допомоги   
Про PSEA (захист від сексуальної експлуатації та насильства), а також реагування/перенаправлення осіб, які постраждали від гендерно зумовленого насильства                                                                        Про правила поводження із вибухонебезпечними предметами</t>
  </si>
  <si>
    <t>K3</t>
  </si>
  <si>
    <t xml:space="preserve"> To your knowledge, is information about how to apply to local authorities/state bodies, receive documents confirming the fact of damages of house and/or property as a result of the war as well as receive compensation available in the site?</t>
  </si>
  <si>
    <t>Насколько вам известно, доступна ли в МКП информация 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t>
  </si>
  <si>
    <t>Наскільки вам відомо, чи доступна в МКП інформація 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t>
  </si>
  <si>
    <t>Information about legal aid</t>
  </si>
  <si>
    <t>To your knowledge, is information about legal aid available for the residents of the site?</t>
  </si>
  <si>
    <t>По Вашим сведениям, доступна ли жителям МКП информация о правовой помощи?</t>
  </si>
  <si>
    <t>Наскільки Вам відомо, чи доступна мешканцям МКП інформація про правову допомогу?</t>
  </si>
  <si>
    <t>K4</t>
  </si>
  <si>
    <t>Information about PSEA (protection agains sexual exploiation and abuse) and response/referral of GBV survivors</t>
  </si>
  <si>
    <t>To your knowledge, is information about PSEA (protection against sexual exploitation and abuse) and response/referral of GBV survivors available for the residents of the site?</t>
  </si>
  <si>
    <t xml:space="preserve">По Вашим сведениям, доступна ли жителям МКП информация о PSEA (защита от сексуальной эксплуатации и насилия), а также реагировании/перенаправлении лиц, пострадавших от гендерно обусловленного насилия? </t>
  </si>
  <si>
    <t>Наскільки Вам відомо, чи доступна мешканцям МКП інформація про PSEA (захист від сексуальної експлуатації та насильства), а також реагування/перенаправлення осіб, які постраждали від гендерно зумовленого насильства?</t>
  </si>
  <si>
    <t>K5</t>
  </si>
  <si>
    <t>Information about Explosive Ordnance Risk Education</t>
  </si>
  <si>
    <t>To your knowledge, is information about Explosive Ordnance Risk Education available for the residents of the site?</t>
  </si>
  <si>
    <r>
      <t xml:space="preserve">По Вашим сведениям, доступна ли жителям МКП информация о </t>
    </r>
    <r>
      <rPr>
        <sz val="11"/>
        <rFont val="Arial"/>
        <family val="2"/>
        <charset val="204"/>
      </rPr>
      <t>правилах обращения со взрывоопасными предметами</t>
    </r>
    <r>
      <rPr>
        <sz val="11"/>
        <rFont val="Arial"/>
        <family val="2"/>
      </rPr>
      <t>?</t>
    </r>
  </si>
  <si>
    <r>
      <t xml:space="preserve">Наскільки Вам відомо, чи доступна мешканцям МКП інформація про </t>
    </r>
    <r>
      <rPr>
        <sz val="11"/>
        <rFont val="Arial"/>
        <family val="2"/>
        <charset val="204"/>
      </rPr>
      <t>правила поводження</t>
    </r>
    <r>
      <rPr>
        <sz val="11"/>
        <rFont val="Arial"/>
        <family val="2"/>
      </rPr>
      <t xml:space="preserve"> із вибухонебезпечними </t>
    </r>
    <r>
      <rPr>
        <sz val="11"/>
        <rFont val="Arial"/>
        <family val="2"/>
        <charset val="204"/>
      </rPr>
      <t>предметами</t>
    </r>
    <r>
      <rPr>
        <sz val="11"/>
        <rFont val="Arial"/>
        <family val="2"/>
      </rPr>
      <t>?</t>
    </r>
  </si>
  <si>
    <t>K6</t>
  </si>
  <si>
    <t>Information about medical support</t>
  </si>
  <si>
    <t>To your knowledge, is information about medical support available for the residents of the site?</t>
  </si>
  <si>
    <t>По Вашим сведениям, доступна ли жителям МКП информация о медицинском обслуживании?</t>
  </si>
  <si>
    <t>Наскільки Вам відомо, чи доступна мешканцям МКП інформація про медичне обслуговування?</t>
  </si>
  <si>
    <t>K7</t>
  </si>
  <si>
    <t>Information about education</t>
  </si>
  <si>
    <r>
      <t>To your knowledge, is information about</t>
    </r>
    <r>
      <rPr>
        <sz val="11"/>
        <color rgb="FFFF0000"/>
        <rFont val="Arial"/>
        <family val="2"/>
        <charset val="204"/>
      </rPr>
      <t xml:space="preserve"> access to education</t>
    </r>
    <r>
      <rPr>
        <sz val="11"/>
        <rFont val="Arial"/>
        <family val="2"/>
      </rPr>
      <t xml:space="preserve"> education available for the residents of the site?</t>
    </r>
  </si>
  <si>
    <r>
      <t xml:space="preserve">По Вашим сведениям, доступна ли жителям МКП информация </t>
    </r>
    <r>
      <rPr>
        <sz val="11"/>
        <rFont val="Arial"/>
        <family val="2"/>
        <charset val="204"/>
      </rPr>
      <t>о доступе к образованию</t>
    </r>
    <r>
      <rPr>
        <sz val="11"/>
        <rFont val="Arial"/>
        <family val="2"/>
      </rPr>
      <t>?</t>
    </r>
  </si>
  <si>
    <r>
      <t>Наскільки Вам відомо, чи доступна мешканцям МКП інформація</t>
    </r>
    <r>
      <rPr>
        <sz val="11"/>
        <rFont val="Arial"/>
        <family val="2"/>
        <charset val="204"/>
      </rPr>
      <t xml:space="preserve"> про доступ до освіти?</t>
    </r>
  </si>
  <si>
    <t>K8</t>
  </si>
  <si>
    <t>Information about governmental programs and local programs providing cash or in-kind support to IDPs</t>
  </si>
  <si>
    <t>To your knowledge, is information about governmental programs and local programs providing cash or in-kind support to IDPs available for the residents of the site?</t>
  </si>
  <si>
    <t>По Вашим сведениям, доступна ли жителям МКП информация о государственных и местных программах, предоставляющих ВПЛ денежную помощь или помощь в натуральной форме?</t>
  </si>
  <si>
    <t>Наскільки Вам відомо, чи доступна мешканцям МКП інформація про державні та місцеві програми, що надають ВПО грошову допомогу або допомогу в натуральній формі?</t>
  </si>
  <si>
    <t>K4.1</t>
  </si>
  <si>
    <t>I tried and I got it
I tried but failed to get it
I did not try to get it</t>
  </si>
  <si>
    <r>
      <t xml:space="preserve">Я пытался и получил </t>
    </r>
    <r>
      <rPr>
        <sz val="11"/>
        <rFont val="Arial"/>
        <family val="2"/>
        <charset val="204"/>
      </rPr>
      <t>компенсацию</t>
    </r>
    <r>
      <rPr>
        <sz val="11"/>
        <rFont val="Arial"/>
        <family val="2"/>
      </rPr>
      <t xml:space="preserve">
Я пытался, но не смог получить </t>
    </r>
    <r>
      <rPr>
        <sz val="11"/>
        <rFont val="Arial"/>
        <family val="2"/>
        <charset val="204"/>
      </rPr>
      <t>компенсацию</t>
    </r>
    <r>
      <rPr>
        <sz val="11"/>
        <rFont val="Arial"/>
        <family val="2"/>
      </rPr>
      <t xml:space="preserve">
Я не пытался получить </t>
    </r>
    <r>
      <rPr>
        <sz val="11"/>
        <rFont val="Arial"/>
        <family val="2"/>
        <charset val="204"/>
      </rPr>
      <t>компенсацию</t>
    </r>
  </si>
  <si>
    <t>Я намагався і отримав компенсацію
Я намагався, але не зміг отримати компенсацію
Я не намагався отримати компенсацію</t>
  </si>
  <si>
    <t>If K4 "Yes"</t>
  </si>
  <si>
    <t>To your knowledge, is feedback and complaint mechanism type available for the residents of the site?</t>
  </si>
  <si>
    <t>Руководство МКП самостоятельно рассматривает жалобы
Присутствует омбудсмен / служба по рассмотрению жалоб
Доступна бесплатная телефонная линия
Ящик для предложений / обратной связи
Другое (укажите)</t>
  </si>
  <si>
    <t>Керівництво МКП самостійно розглядає скарги
Є омбудсмен / служба з розгляду скарг
Доступна безкоштовна телефонна лінія
Скринька для пропозицій / зворотний зв'язок
Інше, уточніть</t>
  </si>
  <si>
    <t xml:space="preserve">Yes, CCCM induction training (site management) 
Yes, other training (PSEA, GBV prevention, Protection mainstreaming)
Yes, other than mentioned above training (please, specify)
No
</t>
  </si>
  <si>
    <t>Так, вводное обучение от Кластера по вопросам координации и управления МКП (по вопросам управления МКП)
Да, другие тренинги (защита от сексуальной эксплуатации и насилия; предупреждение гендерно обусловленного насилия; по вопросам интеграции принципов защиты в гуманитарную деятельность)
Да, другие тренинги, кроме вышеперечисленных (пожалуйста, укажите)
Нет</t>
  </si>
  <si>
    <t>Так, вступне навчання від Кластеру з питань координації та управління МКП (з питань управління МКП)
Так, інші тренінги (захист від сексуальної експлуатації та насильства; запобігання гендерно зумовленому насильству; з питань інтеграції принципів захисту до гуманітарної діяльності)
Так, інші тренінги, окрім перелічених вище  (будь ласка, вкажіть)
Ні</t>
  </si>
  <si>
    <t>K10</t>
  </si>
  <si>
    <t>Information about IDPs registration (on state level)</t>
  </si>
  <si>
    <t>To your knowledge, is information about IDPs registration (on state level) available for the residents of the site?</t>
  </si>
  <si>
    <t>По Вашим сведениям, доступна ли жителям МКП информация о регистрации ВПЛ (на государственном уровне)?</t>
  </si>
  <si>
    <t>Наскільки Вам відомо, чи доступна мешканцям МКП інформація про реєстрацію ВПО (на державному рівні)?</t>
  </si>
  <si>
    <t>K11</t>
  </si>
  <si>
    <t xml:space="preserve">Availability of information regarding state-run programs </t>
  </si>
  <si>
    <t>To your knowledge, is information regarding pension and different state social security programs available for the residents of the site?</t>
  </si>
  <si>
    <t>Насколько Вам известно, доступна ли информация о пенсиях и различных государственных программах социального обеспечения для жителей МКП?</t>
  </si>
  <si>
    <t>Наскільки Вам відомо, чи доступна інформація про пенсії та різні державні програми соціального забезпечення для мешканців МКП?</t>
  </si>
  <si>
    <t>K12</t>
  </si>
  <si>
    <t>Information about employment opportunities</t>
  </si>
  <si>
    <t>To your knowledge, is information about registration in the State employment service, career guidance events organized by it, and employment opportunities it offers available for the residents of the site?</t>
  </si>
  <si>
    <t>Насколько Вам известно, доступна ли для жителей МКП информация о регистрации в Государственной службе занятости, организованных ею профориентационных мероприятиях и возможностях трудоустройства?</t>
  </si>
  <si>
    <t>Наскільки Вам відомо, чи доступна для жителів МКП інформація про реєстрацію в Державній службі зайнятості, організовані нею профорієнтаційні заходи та можливості працевлаштування?</t>
  </si>
  <si>
    <r>
      <t>None</t>
    </r>
    <r>
      <rPr>
        <strike/>
        <sz val="11"/>
        <color rgb="FFFF0000"/>
        <rFont val="Arial"/>
        <family val="2"/>
        <charset val="204"/>
      </rPr>
      <t xml:space="preserve">
</t>
    </r>
    <r>
      <rPr>
        <sz val="11"/>
        <color rgb="FF000000"/>
        <rFont val="Arial"/>
        <family val="2"/>
        <charset val="204"/>
      </rPr>
      <t xml:space="preserve">Sleeping items
Hygiene items
</t>
    </r>
    <r>
      <rPr>
        <sz val="11"/>
        <color rgb="FFFF0000"/>
        <rFont val="Arial"/>
        <family val="2"/>
        <charset val="204"/>
      </rPr>
      <t>Clothes and/or shoes</t>
    </r>
    <r>
      <rPr>
        <sz val="11"/>
        <color rgb="FF000000"/>
        <rFont val="Arial"/>
        <family val="2"/>
        <charset val="204"/>
      </rPr>
      <t xml:space="preserve">  
Cleaning materials
</t>
    </r>
    <r>
      <rPr>
        <sz val="11"/>
        <color rgb="FFFF0000"/>
        <rFont val="Arial"/>
        <family val="2"/>
        <charset val="204"/>
      </rPr>
      <t xml:space="preserve">Disinfection of the site's premises </t>
    </r>
    <r>
      <rPr>
        <sz val="11"/>
        <color rgb="FF000000"/>
        <rFont val="Arial"/>
        <family val="2"/>
        <charset val="204"/>
      </rPr>
      <t xml:space="preserve">                                    
Communications equipment (Wifi, computer equipment, etc.)
Food products
Generators
Kitchen support (ovens, refrigerators, utensils, pots/pans)
Site repairs (Non-WASH)
WASH Repairs (showers, toilet renovations)
Washing/drying machines
Recreational Activities/space (TV, entertainment area for children)
Support for utility payments
Medicine
Legal assistance
</t>
    </r>
    <r>
      <rPr>
        <sz val="11"/>
        <color rgb="FFFF0000"/>
        <rFont val="Arial"/>
        <family val="2"/>
        <charset val="204"/>
      </rPr>
      <t xml:space="preserve">Cash assistance for IDPs hosted
</t>
    </r>
    <r>
      <rPr>
        <sz val="11"/>
        <color rgb="FF000000"/>
        <rFont val="Arial"/>
        <family val="2"/>
        <charset val="204"/>
      </rPr>
      <t>Psychosocial support
Transportation
Provision of information or individual counselling
Specialized support to people with disabilities or older people
Arrangement of a bomb shelter
Solid fuel for heating (wood, coal, briquettes, pellets)
Liqued fuel for generators
Electric heater
Disinfection of the site's premises        
Other (specify)
Do not know</t>
    </r>
  </si>
  <si>
    <r>
      <t>Потребностей нет</t>
    </r>
    <r>
      <rPr>
        <strike/>
        <sz val="11"/>
        <color rgb="FFFF0000"/>
        <rFont val="Arial"/>
        <family val="2"/>
        <charset val="204"/>
      </rPr>
      <t xml:space="preserve">
</t>
    </r>
    <r>
      <rPr>
        <sz val="11"/>
        <color rgb="FF000000"/>
        <rFont val="Arial"/>
        <family val="2"/>
        <charset val="204"/>
      </rPr>
      <t xml:space="preserve">Спальные принадлежности
Предметы гигиены
</t>
    </r>
    <r>
      <rPr>
        <sz val="11"/>
        <color rgb="FFFF0000"/>
        <rFont val="Arial"/>
        <family val="2"/>
        <charset val="204"/>
      </rPr>
      <t>Одежда и/или обувь</t>
    </r>
    <r>
      <rPr>
        <sz val="11"/>
        <color rgb="FF000000"/>
        <rFont val="Arial"/>
        <family val="2"/>
        <charset val="204"/>
      </rPr>
      <t xml:space="preserve">
Чистящие средства
</t>
    </r>
    <r>
      <rPr>
        <sz val="11"/>
        <color rgb="FFFF0000"/>
        <rFont val="Arial"/>
        <family val="2"/>
        <charset val="204"/>
      </rPr>
      <t>Дезинфекция помещений МКП</t>
    </r>
    <r>
      <rPr>
        <sz val="11"/>
        <color rgb="FF000000"/>
        <rFont val="Arial"/>
        <family val="2"/>
        <charset val="204"/>
      </rPr>
      <t xml:space="preserve">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t>
    </r>
    <r>
      <rPr>
        <sz val="11"/>
        <color rgb="FFFF0000"/>
        <rFont val="Arial"/>
        <family val="2"/>
        <charset val="204"/>
      </rPr>
      <t xml:space="preserve">Денежная помощь для жителей МКП </t>
    </r>
    <r>
      <rPr>
        <sz val="11"/>
        <color rgb="FF000000"/>
        <rFont val="Arial"/>
        <family val="2"/>
        <charset val="204"/>
      </rPr>
      <t xml:space="preserve">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Электрический обогреватель                                 Дезинфекция помещений МКП                      Другое (укажите)
Не знаю</t>
    </r>
  </si>
  <si>
    <r>
      <t xml:space="preserve">Потреби відсутні
Спальні приналженості
Предмети гігієни
</t>
    </r>
    <r>
      <rPr>
        <sz val="11"/>
        <color rgb="FFFF0000"/>
        <rFont val="Arial"/>
        <family val="2"/>
        <charset val="204"/>
      </rPr>
      <t>Одяг та/або взуття</t>
    </r>
    <r>
      <rPr>
        <sz val="11"/>
        <rFont val="Arial"/>
        <family val="2"/>
        <charset val="204"/>
      </rPr>
      <t xml:space="preserve">
Засоби для прибирання
</t>
    </r>
    <r>
      <rPr>
        <sz val="11"/>
        <color rgb="FFFF0000"/>
        <rFont val="Arial"/>
        <family val="2"/>
        <charset val="204"/>
      </rPr>
      <t xml:space="preserve">Дезінфекція приміщень МКП
</t>
    </r>
    <r>
      <rPr>
        <sz val="11"/>
        <rFont val="Arial"/>
        <family val="2"/>
        <charset val="204"/>
      </rPr>
      <t xml:space="preserve">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t>
    </r>
    <r>
      <rPr>
        <sz val="11"/>
        <color rgb="FFFF0000"/>
        <rFont val="Arial"/>
        <family val="2"/>
        <charset val="204"/>
      </rPr>
      <t>Грошова допомога для мешканцям МКП</t>
    </r>
    <r>
      <rPr>
        <sz val="11"/>
        <rFont val="Arial"/>
        <family val="2"/>
        <charset val="204"/>
      </rPr>
      <t xml:space="preserve">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Електричний обігрівач
Дезінфекція приміщень МКП
Інше, уточніть
Не знаю</t>
    </r>
  </si>
  <si>
    <r>
      <t xml:space="preserve">* будь-ласка, не зачитуйте опції відразу, а дайте можливість інформанту відповісти самостійно. Перш ніж обирати опцію "Інше", переконайтесь що надана відповідь </t>
    </r>
    <r>
      <rPr>
        <sz val="11"/>
        <rFont val="Arial"/>
        <family val="2"/>
        <charset val="204"/>
      </rPr>
      <t>не відноситься до жодної з</t>
    </r>
    <r>
      <rPr>
        <sz val="11"/>
        <rFont val="Arial"/>
        <family val="2"/>
      </rPr>
      <t xml:space="preserve"> наведених категорій. </t>
    </r>
  </si>
  <si>
    <t>Questionnaire Question+A:O</t>
  </si>
  <si>
    <r>
      <rPr>
        <sz val="11"/>
        <color rgb="FF000000"/>
        <rFont val="Arial"/>
        <family val="2"/>
        <charset val="204"/>
      </rPr>
      <t xml:space="preserve">ACTED
ALPS Resilience
Neeka
Neemia
NRC
REACH
Right to Protection
ROKADA
TTA
Proliska
</t>
    </r>
    <r>
      <rPr>
        <strike/>
        <sz val="11"/>
        <color rgb="FFFF0000"/>
        <rFont val="Arial"/>
        <family val="2"/>
        <charset val="204"/>
      </rPr>
      <t xml:space="preserve">Medair
</t>
    </r>
    <r>
      <rPr>
        <sz val="11"/>
        <color rgb="FF000000"/>
        <rFont val="Arial"/>
        <family val="2"/>
        <charset val="204"/>
      </rPr>
      <t>Ombudsman office
Other (specify)</t>
    </r>
  </si>
  <si>
    <r>
      <rPr>
        <sz val="11"/>
        <color rgb="FF000000"/>
        <rFont val="Arial"/>
        <family val="2"/>
        <charset val="204"/>
      </rPr>
      <t xml:space="preserve">ACTED
АЛЬПС Резилиенс
DRC
Neeka
Neemia
NRC
REACH
Right to Protection
ROKADA
TTA
</t>
    </r>
    <r>
      <rPr>
        <strike/>
        <sz val="11"/>
        <color rgb="FFFF0000"/>
        <rFont val="Arial"/>
        <family val="2"/>
        <charset val="204"/>
      </rPr>
      <t xml:space="preserve">Medair
</t>
    </r>
    <r>
      <rPr>
        <sz val="11"/>
        <color rgb="FF000000"/>
        <rFont val="Arial"/>
        <family val="2"/>
        <charset val="204"/>
      </rPr>
      <t>Секретариат Уполномоченного Верховной Рады Украины по правам человека
Другое (укажите)</t>
    </r>
  </si>
  <si>
    <r>
      <rPr>
        <sz val="11"/>
        <color rgb="FF000000"/>
        <rFont val="Arial"/>
        <family val="2"/>
        <charset val="204"/>
      </rPr>
      <t xml:space="preserve">ACTED
АЛЬПС Резілієнс
DRC
Neeka
Neemia
NRC
REACH
Right to Protection
ROKADA
TTA
</t>
    </r>
    <r>
      <rPr>
        <strike/>
        <sz val="11"/>
        <color rgb="FFFF0000"/>
        <rFont val="Arial"/>
        <family val="2"/>
        <charset val="204"/>
      </rPr>
      <t xml:space="preserve">Medair
</t>
    </r>
    <r>
      <rPr>
        <sz val="11"/>
        <color rgb="FF000000"/>
        <rFont val="Arial"/>
        <family val="2"/>
        <charset val="204"/>
      </rPr>
      <t>Секретаріат Уповноваженого Верховної Ради України з прав людини
Інше, уточніть</t>
    </r>
  </si>
  <si>
    <r>
      <rPr>
        <sz val="11"/>
        <color rgb="FF000000"/>
        <rFont val="Arial"/>
        <family val="2"/>
      </rPr>
      <t xml:space="preserve">street
lane
avenue
boulevard
block
passage
descent
square
embankment
alley
dead end                                                                              
мicrodistrict 
</t>
    </r>
    <r>
      <rPr>
        <sz val="11"/>
        <color rgb="FFFF0000"/>
        <rFont val="Arial"/>
        <family val="2"/>
      </rPr>
      <t>square</t>
    </r>
  </si>
  <si>
    <r>
      <t xml:space="preserve">улица
переулок
проспект
бульвар
квартал
проезд
спуск
площадь
набережная
аллея
тупик                                                                         микрорайон
</t>
    </r>
    <r>
      <rPr>
        <sz val="11"/>
        <color rgb="FFFF0000"/>
        <rFont val="Arial"/>
        <family val="2"/>
        <charset val="204"/>
      </rPr>
      <t>площадь</t>
    </r>
  </si>
  <si>
    <r>
      <t xml:space="preserve">вулиця
провулок
проспект
бульвар
квартал
проїзд
спуск
площа
набережна
алея
тупик                                                                    
мікрорайон
</t>
    </r>
    <r>
      <rPr>
        <sz val="11"/>
        <color rgb="FFFF0000"/>
        <rFont val="Arial"/>
        <family val="2"/>
        <charset val="204"/>
      </rPr>
      <t>майдан</t>
    </r>
  </si>
  <si>
    <t>A1.2</t>
  </si>
  <si>
    <t>Can you indicate how many IDPs can be hosted at the site (i.e. what is  the total capacity of the center)?</t>
  </si>
  <si>
    <t>Можете ли Вы сказать, какое количество ВПЛ можно разместить в МКП (т.е. какая общая вместимость МКП)?</t>
  </si>
  <si>
    <t>Чи можете Ви зазначити, яку кількість ВПО можна розмістити в МКП (тобто яка загальна місткість МКП)?</t>
  </si>
  <si>
    <t>Select 'yes' if interlocutor is able to answer the numerical value and, if so, fill in the next question without asking it again</t>
  </si>
  <si>
    <t>А1.2.1</t>
  </si>
  <si>
    <t xml:space="preserve">
Please indicate how many IDPs can be hosted at the site (i.e. what is  the total capacity of the center).</t>
  </si>
  <si>
    <t>Сколько ВПЛ можно разместить в МКП (т.е. какова общая вместимость МКП)?</t>
  </si>
  <si>
    <t>Скільки ВПО можна розмістити у МКП (тобто яка загальна місткість МКП)?</t>
  </si>
  <si>
    <t>If A1.2 'Yes'</t>
  </si>
  <si>
    <t>A1.3</t>
  </si>
  <si>
    <t>Чи можете Ви сказати, яку кількість додаткових місць для ВПО, що перевищує заявлену місткість Ви можете надати у разі необхідності?</t>
  </si>
  <si>
    <t>Please indicate how many additional places for IDPs over declared capacity you can arrange if there is such a need.</t>
  </si>
  <si>
    <t>Скільки додаткових місць для ВПО понад заявлену місткість ви можете організувати, у разі необхідності?</t>
  </si>
  <si>
    <r>
      <rPr>
        <sz val="11"/>
        <color rgb="FFFF0000"/>
        <rFont val="Arial"/>
        <family val="2"/>
      </rPr>
      <t>If A1.3. 'Yes'</t>
    </r>
    <r>
      <rPr>
        <sz val="11"/>
        <rFont val="Arial"/>
        <family val="2"/>
      </rPr>
      <t xml:space="preserve">
Not obligatory question</t>
    </r>
  </si>
  <si>
    <r>
      <t xml:space="preserve"> Enter emergency extra capacity -  not total </t>
    </r>
    <r>
      <rPr>
        <strike/>
        <sz val="11"/>
        <color rgb="FFFF0000"/>
        <rFont val="Arial"/>
        <family val="2"/>
      </rPr>
      <t>emergency</t>
    </r>
    <r>
      <rPr>
        <sz val="11"/>
        <rFont val="Arial"/>
        <family val="2"/>
      </rPr>
      <t xml:space="preserve"> capacity mentioned in A1_2 question</t>
    </r>
  </si>
  <si>
    <r>
      <t xml:space="preserve">School
Kindergarten
Dormitory of an educational facility
Other educational facility (specify) 
Healthcare facility
Residential property (including private houses)
Non-residential property (other than educational facilities: religious building, library, shop, office building, house of culture, restaurant, etc.)
</t>
    </r>
    <r>
      <rPr>
        <sz val="11"/>
        <color rgb="FFFF0000"/>
        <rFont val="Arial"/>
        <family val="2"/>
      </rPr>
      <t>Hospice or residence for people with disabilities</t>
    </r>
    <r>
      <rPr>
        <sz val="11"/>
        <rFont val="Arial"/>
        <family val="2"/>
      </rPr>
      <t xml:space="preserve">
</t>
    </r>
    <r>
      <rPr>
        <sz val="11"/>
        <color rgb="FFFF0000"/>
        <rFont val="Arial"/>
        <family val="2"/>
      </rPr>
      <t>Other</t>
    </r>
    <r>
      <rPr>
        <sz val="11"/>
        <rFont val="Arial"/>
        <family val="2"/>
      </rPr>
      <t xml:space="preserve"> social accomodation (hotels, social institutions,</t>
    </r>
    <r>
      <rPr>
        <strike/>
        <sz val="11"/>
        <color rgb="FFFF0000"/>
        <rFont val="Arial"/>
        <family val="2"/>
      </rPr>
      <t xml:space="preserve"> boarding houses, boarding school</t>
    </r>
    <r>
      <rPr>
        <sz val="11"/>
        <rFont val="Arial"/>
        <family val="2"/>
      </rPr>
      <t xml:space="preserve">, etc.)
Modular town 
Other (please, specify)
</t>
    </r>
  </si>
  <si>
    <r>
      <rPr>
        <sz val="11"/>
        <color rgb="FF000000"/>
        <rFont val="Arial"/>
        <family val="2"/>
        <charset val="204"/>
      </rPr>
      <t xml:space="preserve">Школа
Детский сад
Общежитие образовательного учреждения
Другое образовательное учреждение (пожалуйста, уточние)
Медицинское учреждение
Жилая собственность (включая частные дома)
Нежилая собственность (кроме образовательных учреждений: религиозное учреждение, библиотека, магазин, офисное здание, дом культуры, ресторан и т.д.)
</t>
    </r>
    <r>
      <rPr>
        <sz val="11"/>
        <color rgb="FFFF0000"/>
        <rFont val="Arial"/>
        <family val="2"/>
        <charset val="204"/>
      </rPr>
      <t xml:space="preserve">Хоспис или учреждение для людей с инвалидностью
</t>
    </r>
    <r>
      <rPr>
        <sz val="11"/>
        <color rgb="FF000000"/>
        <rFont val="Arial"/>
        <family val="2"/>
        <charset val="204"/>
      </rPr>
      <t xml:space="preserve">Социальное жильё (отели, социальные учреждения, </t>
    </r>
    <r>
      <rPr>
        <strike/>
        <sz val="11"/>
        <color rgb="FFFF0000"/>
        <rFont val="Arial"/>
        <family val="2"/>
        <charset val="204"/>
      </rPr>
      <t>пансионаты, интернаты</t>
    </r>
    <r>
      <rPr>
        <sz val="11"/>
        <color rgb="FF000000"/>
        <rFont val="Arial"/>
        <family val="2"/>
        <charset val="204"/>
      </rPr>
      <t xml:space="preserve"> и т.д.)
Модульный городок
Другое (пожалуйста, уточните)</t>
    </r>
  </si>
  <si>
    <r>
      <rPr>
        <sz val="11"/>
        <color rgb="FF000000"/>
        <rFont val="Arial"/>
        <family val="2"/>
        <charset val="204"/>
      </rPr>
      <t xml:space="preserve">Школа 
Дитячий садок
Гуртожиток освітньої установи
Інша освітня установа (будь-ласка, уточніть)
Медична установа
Житлове приміщення (включаючи приватні будинки)
Нежитлове приміщення (відмінна від освітніх установ: релігійна установа, бібліотека, магазин, офісна будівля, будинок культури, ресторан тощо)
</t>
    </r>
    <r>
      <rPr>
        <sz val="11"/>
        <color rgb="FFFF0000"/>
        <rFont val="Arial"/>
        <family val="2"/>
        <charset val="204"/>
      </rPr>
      <t xml:space="preserve">Хоспіс або установа для людей з інвалідністю
</t>
    </r>
    <r>
      <rPr>
        <sz val="11"/>
        <color rgb="FF000000"/>
        <rFont val="Arial"/>
        <family val="2"/>
        <charset val="204"/>
      </rPr>
      <t>Соціальне житло (готелі, соціальні установи</t>
    </r>
    <r>
      <rPr>
        <strike/>
        <sz val="11"/>
        <color rgb="FFFF0000"/>
        <rFont val="Arial"/>
        <family val="2"/>
        <charset val="204"/>
      </rPr>
      <t>, пансіонати, інтернати</t>
    </r>
    <r>
      <rPr>
        <sz val="11"/>
        <color rgb="FF000000"/>
        <rFont val="Arial"/>
        <family val="2"/>
        <charset val="204"/>
      </rPr>
      <t xml:space="preserve"> тощо)
Модульне містечко
Інше (будь ласка, уточніть)</t>
    </r>
  </si>
  <si>
    <r>
      <rPr>
        <sz val="11"/>
        <color rgb="FF000000"/>
        <rFont val="Arial"/>
        <family val="2"/>
      </rPr>
      <t xml:space="preserve">Site building is going to resume its original function
Number of IDPs in site is </t>
    </r>
    <r>
      <rPr>
        <sz val="11"/>
        <color rgb="FFFF0000"/>
        <rFont val="Arial"/>
        <family val="2"/>
      </rPr>
      <t xml:space="preserve">insufficient </t>
    </r>
    <r>
      <rPr>
        <strike/>
        <sz val="11"/>
        <color rgb="FFFF0000"/>
        <rFont val="Arial"/>
        <family val="2"/>
      </rPr>
      <t xml:space="preserve">decreasing
IDPs are moving to different places - rented apartments/ family/ friends
</t>
    </r>
    <r>
      <rPr>
        <sz val="11"/>
        <color rgb="FF000000"/>
        <rFont val="Arial"/>
        <family val="2"/>
      </rPr>
      <t>Other (specify)</t>
    </r>
  </si>
  <si>
    <r>
      <rPr>
        <sz val="11"/>
        <color rgb="FF000000"/>
        <rFont val="Arial"/>
        <family val="2"/>
        <charset val="204"/>
      </rPr>
      <t xml:space="preserve">Здание МКП будет вновь выполнять свою первоначальную функцию
Количество ВПЛ в МКП </t>
    </r>
    <r>
      <rPr>
        <sz val="11"/>
        <color rgb="FFFF0000"/>
        <rFont val="Arial"/>
        <family val="2"/>
        <charset val="204"/>
      </rPr>
      <t xml:space="preserve">недостаточно </t>
    </r>
    <r>
      <rPr>
        <strike/>
        <sz val="11"/>
        <color rgb="FFFF0000"/>
        <rFont val="Arial"/>
        <family val="2"/>
        <charset val="204"/>
      </rPr>
      <t xml:space="preserve">уменьшается
ВПЛ переезжают в другие места – на съемные квартиры/к родственникам/ к друзьям
</t>
    </r>
    <r>
      <rPr>
        <sz val="11"/>
        <color rgb="FF000000"/>
        <rFont val="Arial"/>
        <family val="2"/>
        <charset val="204"/>
      </rPr>
      <t>Другое (укажите)</t>
    </r>
  </si>
  <si>
    <r>
      <rPr>
        <sz val="11"/>
        <color rgb="FF000000"/>
        <rFont val="Arial"/>
        <family val="2"/>
        <charset val="204"/>
      </rPr>
      <t xml:space="preserve">Будівля МКП знову виконуватиме свою початкову функцію
Кількість ВПО в МКП </t>
    </r>
    <r>
      <rPr>
        <sz val="11"/>
        <color rgb="FFFF0000"/>
        <rFont val="Arial"/>
        <family val="2"/>
        <charset val="204"/>
      </rPr>
      <t xml:space="preserve">недостатньо </t>
    </r>
    <r>
      <rPr>
        <strike/>
        <sz val="11"/>
        <color rgb="FFFF0000"/>
        <rFont val="Arial"/>
        <family val="2"/>
        <charset val="204"/>
      </rPr>
      <t xml:space="preserve">зменшується
ВПО переїжджають до інших місць – на орендовані квартири / до родичів / до друзів
</t>
    </r>
    <r>
      <rPr>
        <sz val="11"/>
        <color rgb="FF000000"/>
        <rFont val="Arial"/>
        <family val="2"/>
        <charset val="204"/>
      </rPr>
      <t>Інше, уточніть</t>
    </r>
  </si>
  <si>
    <r>
      <rPr>
        <sz val="11"/>
        <color rgb="FFFF0000"/>
        <rFont val="Arial"/>
        <family val="2"/>
      </rPr>
      <t xml:space="preserve">National </t>
    </r>
    <r>
      <rPr>
        <sz val="11"/>
        <color rgb="FF000000"/>
        <rFont val="Arial"/>
        <family val="2"/>
      </rPr>
      <t>government
Local authorities
Non-governmental organization
Individual/Private/Volun</t>
    </r>
    <r>
      <rPr>
        <sz val="11"/>
        <color rgb="FFFF0000"/>
        <rFont val="Arial"/>
        <family val="2"/>
      </rPr>
      <t>t</t>
    </r>
    <r>
      <rPr>
        <sz val="11"/>
        <color rgb="FF000000"/>
        <rFont val="Arial"/>
        <family val="2"/>
      </rPr>
      <t xml:space="preserve">eers
Educational institution                     
Religious entity
UN
</t>
    </r>
    <r>
      <rPr>
        <sz val="11"/>
        <color theme="1"/>
        <rFont val="Arial"/>
        <family val="2"/>
      </rPr>
      <t>Other (specify)</t>
    </r>
  </si>
  <si>
    <r>
      <t xml:space="preserve">Select all that apply
</t>
    </r>
    <r>
      <rPr>
        <sz val="11"/>
        <color rgb="FFFF0000"/>
        <rFont val="Arial"/>
        <family val="2"/>
      </rPr>
      <t>Select multiple</t>
    </r>
  </si>
  <si>
    <r>
      <rPr>
        <strike/>
        <sz val="11"/>
        <color rgb="FFFF0000"/>
        <rFont val="Arial"/>
        <family val="2"/>
        <charset val="204"/>
      </rPr>
      <t xml:space="preserve">International Committee of the </t>
    </r>
    <r>
      <rPr>
        <sz val="11"/>
        <color rgb="FF000000"/>
        <rFont val="Arial"/>
        <family val="2"/>
        <charset val="204"/>
      </rPr>
      <t xml:space="preserve">Red Cross
CARITAS
</t>
    </r>
    <r>
      <rPr>
        <strike/>
        <sz val="11"/>
        <color rgb="FFFF0000"/>
        <rFont val="Arial"/>
        <family val="2"/>
        <charset val="204"/>
      </rPr>
      <t>SAVE THE CHILDREN</t>
    </r>
    <r>
      <rPr>
        <sz val="11"/>
        <color rgb="FF000000"/>
        <rFont val="Arial"/>
        <family val="2"/>
        <charset val="204"/>
      </rPr>
      <t xml:space="preserve">
UNHCR
UN
UNICEF
IOM
MED AIR
NRC
ACTED
PIN
DOCTORS WITHOUT BORDERS
R2P
NEEMIA
NEEKA
ROKADA
</t>
    </r>
    <r>
      <rPr>
        <strike/>
        <sz val="11"/>
        <color rgb="FFFF0000"/>
        <rFont val="Arial"/>
        <family val="2"/>
        <charset val="204"/>
      </rPr>
      <t xml:space="preserve">CRIMEA SOS         </t>
    </r>
    <r>
      <rPr>
        <sz val="11"/>
        <color rgb="FF000000"/>
        <rFont val="Arial"/>
        <family val="2"/>
        <charset val="204"/>
      </rPr>
      <t xml:space="preserve">                                           
Proliska
</t>
    </r>
    <r>
      <rPr>
        <sz val="11"/>
        <color rgb="FFFF0000"/>
        <rFont val="Arial"/>
        <family val="2"/>
        <charset val="204"/>
      </rPr>
      <t>Tenth of April</t>
    </r>
    <r>
      <rPr>
        <sz val="11"/>
        <color rgb="FF000000"/>
        <rFont val="Arial"/>
        <family val="2"/>
        <charset val="204"/>
      </rPr>
      <t xml:space="preserve">
Other (specify)
Do not know</t>
    </r>
  </si>
  <si>
    <r>
      <rPr>
        <strike/>
        <sz val="11"/>
        <color rgb="FFFF0000"/>
        <rFont val="Arial"/>
        <family val="2"/>
        <charset val="204"/>
      </rPr>
      <t xml:space="preserve">Международный Комитет </t>
    </r>
    <r>
      <rPr>
        <sz val="11"/>
        <rFont val="Arial"/>
        <family val="2"/>
      </rPr>
      <t>Красн</t>
    </r>
    <r>
      <rPr>
        <sz val="11"/>
        <color rgb="FFFF0000"/>
        <rFont val="Arial"/>
        <family val="2"/>
        <charset val="204"/>
      </rPr>
      <t>ый</t>
    </r>
    <r>
      <rPr>
        <sz val="11"/>
        <rFont val="Arial"/>
        <family val="2"/>
      </rPr>
      <t xml:space="preserve"> Крес</t>
    </r>
    <r>
      <rPr>
        <sz val="11"/>
        <color rgb="FFFF0000"/>
        <rFont val="Arial"/>
        <family val="2"/>
        <charset val="204"/>
      </rPr>
      <t>т</t>
    </r>
    <r>
      <rPr>
        <sz val="11"/>
        <rFont val="Arial"/>
        <family val="2"/>
      </rPr>
      <t xml:space="preserve">
CARITAS
</t>
    </r>
    <r>
      <rPr>
        <strike/>
        <sz val="11"/>
        <color rgb="FFFF0000"/>
        <rFont val="Arial"/>
        <family val="2"/>
        <charset val="204"/>
      </rPr>
      <t>СПАСИТЕ ДЕТЕЙ ( SAVE THE CHILDREN)</t>
    </r>
    <r>
      <rPr>
        <sz val="11"/>
        <rFont val="Arial"/>
        <family val="2"/>
      </rPr>
      <t xml:space="preserve">
УВКБ ООН (UNHCR)
ООН (UN)
ЮНИСЕФ (UNICEF)
МОМ (IOM)
MED AIR
NRC
ACTED
Человек в беде (People in need)
ВРАЧИ БЕЗ ГРАНИЦ (DOCTORS WITHOUT BORDERS)
Право на защиту (R2P)
NEEMIA
NEEKA
ROKADA
</t>
    </r>
    <r>
      <rPr>
        <strike/>
        <sz val="11"/>
        <color rgb="FFFF0000"/>
        <rFont val="Arial"/>
        <family val="2"/>
        <charset val="204"/>
      </rPr>
      <t>CRIMEA SOS</t>
    </r>
    <r>
      <rPr>
        <sz val="11"/>
        <rFont val="Arial"/>
        <family val="2"/>
      </rPr>
      <t xml:space="preserve">                                                                   </t>
    </r>
    <r>
      <rPr>
        <sz val="11"/>
        <rFont val="Arial"/>
        <family val="2"/>
        <charset val="204"/>
      </rPr>
      <t>Proliska (Пролиска)</t>
    </r>
    <r>
      <rPr>
        <sz val="11"/>
        <rFont val="Arial"/>
        <family val="2"/>
      </rPr>
      <t xml:space="preserve">
</t>
    </r>
    <r>
      <rPr>
        <sz val="11"/>
        <color rgb="FFFF0000"/>
        <rFont val="Arial"/>
        <family val="2"/>
        <charset val="204"/>
      </rPr>
      <t>Десятое апреля</t>
    </r>
    <r>
      <rPr>
        <sz val="11"/>
        <rFont val="Arial"/>
        <family val="2"/>
      </rPr>
      <t xml:space="preserve">
Другое (уточните)
Не знаю</t>
    </r>
  </si>
  <si>
    <r>
      <rPr>
        <strike/>
        <sz val="11"/>
        <color rgb="FFFF0000"/>
        <rFont val="Arial"/>
        <family val="2"/>
        <charset val="204"/>
      </rPr>
      <t>Міжнародний комітет</t>
    </r>
    <r>
      <rPr>
        <sz val="11"/>
        <rFont val="Arial"/>
        <family val="2"/>
      </rPr>
      <t xml:space="preserve"> Червон</t>
    </r>
    <r>
      <rPr>
        <sz val="11"/>
        <color rgb="FFFF0000"/>
        <rFont val="Arial"/>
        <family val="2"/>
        <charset val="204"/>
      </rPr>
      <t>ий</t>
    </r>
    <r>
      <rPr>
        <sz val="11"/>
        <rFont val="Arial"/>
        <family val="2"/>
      </rPr>
      <t xml:space="preserve"> Хрес</t>
    </r>
    <r>
      <rPr>
        <sz val="11"/>
        <color rgb="FFFF0000"/>
        <rFont val="Arial"/>
        <family val="2"/>
        <charset val="204"/>
      </rPr>
      <t>т</t>
    </r>
    <r>
      <rPr>
        <sz val="11"/>
        <rFont val="Arial"/>
        <family val="2"/>
      </rPr>
      <t xml:space="preserve">
CARITAS
</t>
    </r>
    <r>
      <rPr>
        <strike/>
        <sz val="11"/>
        <color rgb="FFFF0000"/>
        <rFont val="Arial"/>
        <family val="2"/>
        <charset val="204"/>
      </rPr>
      <t>ВРЯТУЙТЕ ДІТЕЙ (SAVE THE CHILDREN)</t>
    </r>
    <r>
      <rPr>
        <sz val="11"/>
        <rFont val="Arial"/>
        <family val="2"/>
      </rPr>
      <t xml:space="preserve">
УВКБ ООН (UNHCR)
ООН (UN)
ЮНІСЕФ (UNICEF)
МОМ (IOM)
MED AIR
NRC
ACTED
Людина в біді (People in need)
ЛІКАРИ БЕЗ КОРДОНІВ (DOCTORS WITHOUT BORDERS)
Право на захист (R2P)
NEEMIA
NEEKA
ROKADA
</t>
    </r>
    <r>
      <rPr>
        <strike/>
        <sz val="11"/>
        <color rgb="FFFF0000"/>
        <rFont val="Arial"/>
        <family val="2"/>
        <charset val="204"/>
      </rPr>
      <t xml:space="preserve">CRIMEA SOS  </t>
    </r>
    <r>
      <rPr>
        <sz val="11"/>
        <rFont val="Arial"/>
        <family val="2"/>
      </rPr>
      <t xml:space="preserve">                                                           </t>
    </r>
    <r>
      <rPr>
        <sz val="11"/>
        <rFont val="Arial"/>
        <family val="2"/>
        <charset val="204"/>
      </rPr>
      <t xml:space="preserve">Проліска (Proliska)  </t>
    </r>
    <r>
      <rPr>
        <sz val="11"/>
        <rFont val="Arial"/>
        <family val="2"/>
      </rPr>
      <t xml:space="preserve">       
</t>
    </r>
    <r>
      <rPr>
        <sz val="11"/>
        <color rgb="FFFF0000"/>
        <rFont val="Arial"/>
        <family val="2"/>
        <charset val="204"/>
      </rPr>
      <t xml:space="preserve">Десяте квітня </t>
    </r>
    <r>
      <rPr>
        <sz val="11"/>
        <rFont val="Arial"/>
        <family val="2"/>
      </rPr>
      <t xml:space="preserve">
Інше, уточніть
Не знаю</t>
    </r>
  </si>
  <si>
    <r>
      <rPr>
        <sz val="11"/>
        <color rgb="FF000000"/>
        <rFont val="Arial"/>
        <family val="2"/>
      </rPr>
      <t xml:space="preserve">Yes, through general meetings
Yes, through individual consultations
</t>
    </r>
    <r>
      <rPr>
        <sz val="11"/>
        <color rgb="FFFF0000"/>
        <rFont val="Arial"/>
        <family val="2"/>
      </rPr>
      <t xml:space="preserve">Yes, through interest groups
Yes, through groups on social media
</t>
    </r>
    <r>
      <rPr>
        <sz val="11"/>
        <color rgb="FF000000"/>
        <rFont val="Arial"/>
        <family val="2"/>
      </rPr>
      <t>Yes (other, please specify)
No
Refuse to answer</t>
    </r>
  </si>
  <si>
    <t>A3.6</t>
  </si>
  <si>
    <t>A3.6.1</t>
  </si>
  <si>
    <t>Conduct repairs
Cleaning common premises (inside and near CS)
Improving site infrastructure
Conducting community activities
Preparing common meals
Supporting in administrative tasks
Other (specify)</t>
  </si>
  <si>
    <r>
      <t xml:space="preserve">Is </t>
    </r>
    <r>
      <rPr>
        <sz val="11"/>
        <color rgb="FFFF0000"/>
        <rFont val="Arial"/>
        <family val="2"/>
      </rPr>
      <t>there</t>
    </r>
    <r>
      <rPr>
        <sz val="11"/>
        <rFont val="Arial"/>
        <family val="2"/>
      </rPr>
      <t xml:space="preserve"> an enrollment system at the site level?</t>
    </r>
  </si>
  <si>
    <r>
      <t>Действует ли</t>
    </r>
    <r>
      <rPr>
        <sz val="11"/>
        <color rgb="FFFF0000"/>
        <rFont val="Arial"/>
        <family val="2"/>
        <charset val="204"/>
      </rPr>
      <t xml:space="preserve"> на уровне МКП</t>
    </r>
    <r>
      <rPr>
        <sz val="11"/>
        <rFont val="Arial"/>
        <family val="2"/>
      </rPr>
      <t xml:space="preserve"> система регистрации </t>
    </r>
    <r>
      <rPr>
        <sz val="11"/>
        <color rgb="FFFF0000"/>
        <rFont val="Arial"/>
        <family val="2"/>
        <charset val="204"/>
      </rPr>
      <t>жителей</t>
    </r>
    <r>
      <rPr>
        <sz val="11"/>
        <rFont val="Arial"/>
        <family val="2"/>
      </rPr>
      <t>?</t>
    </r>
  </si>
  <si>
    <r>
      <t xml:space="preserve">Чи діє на </t>
    </r>
    <r>
      <rPr>
        <sz val="11"/>
        <color rgb="FFFF0000"/>
        <rFont val="Arial"/>
        <family val="2"/>
        <charset val="204"/>
      </rPr>
      <t>рівні МКП</t>
    </r>
    <r>
      <rPr>
        <sz val="11"/>
        <rFont val="Arial"/>
        <family val="2"/>
      </rPr>
      <t xml:space="preserve"> система реєстрації </t>
    </r>
    <r>
      <rPr>
        <sz val="11"/>
        <color rgb="FFFF0000"/>
        <rFont val="Arial"/>
        <family val="2"/>
        <charset val="204"/>
      </rPr>
      <t>мешканців</t>
    </r>
    <r>
      <rPr>
        <sz val="11"/>
        <rFont val="Arial"/>
        <family val="2"/>
      </rPr>
      <t>?</t>
    </r>
  </si>
  <si>
    <r>
      <t>Ведется ли руководством МКП список жителей, содержащий</t>
    </r>
    <r>
      <rPr>
        <sz val="11"/>
        <rFont val="Arial"/>
        <family val="2"/>
        <charset val="204"/>
      </rPr>
      <t xml:space="preserve"> их </t>
    </r>
    <r>
      <rPr>
        <sz val="11"/>
        <color rgb="FFFF0000"/>
        <rFont val="Arial"/>
        <family val="2"/>
        <charset val="204"/>
      </rPr>
      <t>персональные данные</t>
    </r>
    <r>
      <rPr>
        <sz val="11"/>
        <rFont val="Arial"/>
        <family val="2"/>
      </rPr>
      <t>?</t>
    </r>
  </si>
  <si>
    <r>
      <t xml:space="preserve">Подписывают ли жители МКП форму согласия </t>
    </r>
    <r>
      <rPr>
        <sz val="11"/>
        <color rgb="FFFF0000"/>
        <rFont val="Arial"/>
        <family val="2"/>
        <charset val="204"/>
      </rPr>
      <t>на</t>
    </r>
    <r>
      <rPr>
        <sz val="11"/>
        <rFont val="Arial"/>
        <family val="2"/>
      </rPr>
      <t xml:space="preserve"> сбор и использование их персональных данных?</t>
    </r>
  </si>
  <si>
    <r>
      <rPr>
        <sz val="11"/>
        <rFont val="Arial"/>
        <family val="2"/>
        <charset val="204"/>
      </rPr>
      <t>Чи підписують</t>
    </r>
    <r>
      <rPr>
        <sz val="11"/>
        <color rgb="FFFF0000"/>
        <rFont val="Arial"/>
        <family val="2"/>
      </rPr>
      <t xml:space="preserve"> </t>
    </r>
    <r>
      <rPr>
        <sz val="11"/>
        <color rgb="FFFF0000"/>
        <rFont val="Arial"/>
        <family val="2"/>
        <charset val="204"/>
      </rPr>
      <t>мешканці</t>
    </r>
    <r>
      <rPr>
        <sz val="11"/>
        <color rgb="FFFF0000"/>
        <rFont val="Arial"/>
        <family val="2"/>
      </rPr>
      <t xml:space="preserve"> </t>
    </r>
    <r>
      <rPr>
        <sz val="11"/>
        <rFont val="Arial"/>
        <family val="2"/>
        <charset val="204"/>
      </rPr>
      <t>МКП форму згоди</t>
    </r>
    <r>
      <rPr>
        <sz val="11"/>
        <color rgb="FF0070C0"/>
        <rFont val="Arial"/>
        <family val="2"/>
        <charset val="204"/>
      </rPr>
      <t xml:space="preserve"> </t>
    </r>
    <r>
      <rPr>
        <sz val="11"/>
        <color rgb="FFFF0000"/>
        <rFont val="Arial"/>
        <family val="2"/>
        <charset val="204"/>
      </rPr>
      <t>на</t>
    </r>
    <r>
      <rPr>
        <sz val="11"/>
        <color rgb="FF0070C0"/>
        <rFont val="Arial"/>
        <family val="2"/>
        <charset val="204"/>
      </rPr>
      <t xml:space="preserve"> </t>
    </r>
    <r>
      <rPr>
        <sz val="11"/>
        <color rgb="FFFF0000"/>
        <rFont val="Arial"/>
        <family val="2"/>
        <charset val="204"/>
      </rPr>
      <t>збір та використання</t>
    </r>
    <r>
      <rPr>
        <sz val="11"/>
        <rFont val="Arial"/>
        <family val="2"/>
        <charset val="204"/>
      </rPr>
      <t xml:space="preserve"> їх персональних даних?</t>
    </r>
  </si>
  <si>
    <r>
      <t>A4.</t>
    </r>
    <r>
      <rPr>
        <b/>
        <sz val="11"/>
        <rFont val="Arial"/>
        <family val="2"/>
        <charset val="204"/>
      </rPr>
      <t>3</t>
    </r>
  </si>
  <si>
    <r>
      <t>IDP certificate
National passport</t>
    </r>
    <r>
      <rPr>
        <strike/>
        <sz val="11"/>
        <color rgb="FFFF0000"/>
        <rFont val="Arial"/>
        <family val="2"/>
      </rPr>
      <t xml:space="preserve"> (with the residence excerpt, registration)
</t>
    </r>
    <r>
      <rPr>
        <sz val="11"/>
        <rFont val="Arial"/>
        <family val="2"/>
        <charset val="204"/>
      </rPr>
      <t>Taxpayer identification number
Medical certificate/s
Military card
Referral (warrant) for settlement from local or state authorities, volunteer or non-governmental organization
Сertificate of good conduct
Рensioner's ID
Other (please, specify) 
No documents required</t>
    </r>
  </si>
  <si>
    <r>
      <rPr>
        <sz val="11"/>
        <color rgb="FF000000"/>
        <rFont val="Arial"/>
        <family val="2"/>
      </rPr>
      <t xml:space="preserve">Справка ВПЛ
Внутренний паспорт </t>
    </r>
    <r>
      <rPr>
        <strike/>
        <sz val="11"/>
        <color rgb="FFFF0000"/>
        <rFont val="Arial"/>
        <family val="2"/>
      </rPr>
      <t xml:space="preserve">(с выпиской о месте жительства, регистрация)
</t>
    </r>
    <r>
      <rPr>
        <sz val="11"/>
        <color rgb="FF000000"/>
        <rFont val="Arial"/>
        <family val="2"/>
      </rPr>
      <t>Регистрационный номер плательщика налогов                Медицинская справка/и
Приписное удостоверение, военный билет
Направление (ордер) на поселение о органов местной или государственной власти, волонтерской или неправительственной
организации
Справка о несудимости
Пенсионное удостоверение
Другое (пожалуйста, укажите)
Документы не нужны</t>
    </r>
  </si>
  <si>
    <r>
      <rPr>
        <sz val="11"/>
        <color rgb="FF000000"/>
        <rFont val="Arial"/>
        <family val="2"/>
      </rPr>
      <t xml:space="preserve">Довідка ВПО
Внутрішній паспорт </t>
    </r>
    <r>
      <rPr>
        <strike/>
        <sz val="11"/>
        <color rgb="FFFF0000"/>
        <rFont val="Arial"/>
        <family val="2"/>
      </rPr>
      <t xml:space="preserve">(з випискою про місце проживання, реєстрація)
</t>
    </r>
    <r>
      <rPr>
        <sz val="11"/>
        <color rgb="FF000000"/>
        <rFont val="Arial"/>
        <family val="2"/>
      </rPr>
      <t>Реєстраційний номер платника податків 
Медична довідка/и
Приписне посвідчення, військовий квиток      Направлення (ордер) на поселення від органів місцевої або державної влади, волонтерської або неурядової організації                                
Довідка про несудимість                                   
Пенсійне посвідчення                                       
Інше (будь ласка, вкажіть)
Документи не потрібні</t>
    </r>
  </si>
  <si>
    <r>
      <t xml:space="preserve">No charge
</t>
    </r>
    <r>
      <rPr>
        <sz val="11"/>
        <color rgb="FFFF0000"/>
        <rFont val="Arial"/>
        <family val="2"/>
      </rPr>
      <t>Yes, charges for both staying and utilities</t>
    </r>
    <r>
      <rPr>
        <sz val="11"/>
        <color rgb="FF000000"/>
        <rFont val="Arial"/>
        <family val="2"/>
        <charset val="204"/>
      </rPr>
      <t xml:space="preserve">
Yes, charges for staying</t>
    </r>
    <r>
      <rPr>
        <sz val="11"/>
        <color rgb="FF0070C0"/>
        <rFont val="Arial"/>
        <family val="2"/>
        <charset val="204"/>
      </rPr>
      <t xml:space="preserve"> </t>
    </r>
    <r>
      <rPr>
        <sz val="11"/>
        <color rgb="FFFF0000"/>
        <rFont val="Arial"/>
        <family val="2"/>
        <charset val="204"/>
      </rPr>
      <t>(excluding utilities)</t>
    </r>
    <r>
      <rPr>
        <sz val="11"/>
        <color rgb="FF000000"/>
        <rFont val="Arial"/>
        <family val="2"/>
        <charset val="204"/>
      </rPr>
      <t xml:space="preserve">
Yes, charges for utilities </t>
    </r>
    <r>
      <rPr>
        <sz val="11"/>
        <color rgb="FFFF0000"/>
        <rFont val="Arial"/>
        <family val="2"/>
      </rPr>
      <t>(excluding charges for staying)</t>
    </r>
    <r>
      <rPr>
        <sz val="11"/>
        <color rgb="FF000000"/>
        <rFont val="Arial"/>
        <family val="2"/>
        <charset val="204"/>
      </rPr>
      <t xml:space="preserve">
Yes, charges for other costs (specify</t>
    </r>
    <r>
      <rPr>
        <sz val="11"/>
        <color rgb="FFFF0000"/>
        <rFont val="Arial"/>
        <family val="2"/>
      </rPr>
      <t xml:space="preserve"> all</t>
    </r>
    <r>
      <rPr>
        <sz val="11"/>
        <color rgb="FF000000"/>
        <rFont val="Arial"/>
        <family val="2"/>
        <charset val="204"/>
      </rPr>
      <t>)
Don't know
Don't wish to answer</t>
    </r>
  </si>
  <si>
    <t>Can you indicate how much do site's residents pay per month in UAH in total (for one resident)? (all costs in question A6)</t>
  </si>
  <si>
    <t>Вы можете сказать, сколько жители МКП суммарно платят в месяц в гривнах (за одного жителя)? (учтите, пожалуйста, все платежи, выбранные в вопросе A6)</t>
  </si>
  <si>
    <t>Чи можете Ви зазначити, скільки мешканці МКП сумарно платять на місяць у гривнях (за одного мешканця)? (врахуйте, будь ласка, всі платежі, обрані в питанні A6)</t>
  </si>
  <si>
    <r>
      <t>A7</t>
    </r>
    <r>
      <rPr>
        <b/>
        <sz val="11"/>
        <color rgb="FFFF0000"/>
        <rFont val="Arial"/>
        <family val="2"/>
      </rPr>
      <t>.1</t>
    </r>
  </si>
  <si>
    <r>
      <rPr>
        <strike/>
        <sz val="11"/>
        <color rgb="FFFF0000"/>
        <rFont val="Arial"/>
        <family val="2"/>
      </rPr>
      <t>How much in total do site's residents pay per month in UAH (for one resident)?</t>
    </r>
    <r>
      <rPr>
        <sz val="11"/>
        <color rgb="FFFF0000"/>
        <rFont val="Arial"/>
        <family val="2"/>
      </rPr>
      <t>Please indicate how much do site's residents pay per month in UAH in total (for one resident)? (all costs in question A6)</t>
    </r>
    <r>
      <rPr>
        <sz val="11"/>
        <rFont val="Arial"/>
        <family val="2"/>
      </rPr>
      <t xml:space="preserve"> </t>
    </r>
    <r>
      <rPr>
        <sz val="11"/>
        <color rgb="FFFF0000"/>
        <rFont val="Arial"/>
        <family val="2"/>
      </rPr>
      <t xml:space="preserve">(all costs in question A6)
</t>
    </r>
  </si>
  <si>
    <t>Сколько жители МКП суммарно платят в месяц в гривнах (за одного проживающего)? (учтите, пожалуйста, все платежи, выбранные в вопросе A6)</t>
  </si>
  <si>
    <t>Скільки мешканці МКП сумарно платять на місяць у гривнях (за одного мешканця)? (врахуйте, будь ласка, всі платежі, обрані в питанні A6)</t>
  </si>
  <si>
    <r>
      <rPr>
        <strike/>
        <sz val="11"/>
        <color rgb="FFFF0000"/>
        <rFont val="Arial"/>
        <family val="2"/>
      </rPr>
      <t>If A6 "Yes"</t>
    </r>
    <r>
      <rPr>
        <sz val="11"/>
        <color rgb="FFFF0000"/>
        <rFont val="Arial"/>
        <family val="2"/>
      </rPr>
      <t xml:space="preserve">
If A7 "Yes"</t>
    </r>
  </si>
  <si>
    <r>
      <rPr>
        <strike/>
        <sz val="11"/>
        <color rgb="FFFF0000"/>
        <rFont val="Arial"/>
        <family val="2"/>
      </rPr>
      <t xml:space="preserve">1 to 3 days
Less than a week
Less than a month
1 to 3 months
3 months  and more
</t>
    </r>
    <r>
      <rPr>
        <sz val="11"/>
        <color rgb="FFFF0000"/>
        <rFont val="Arial"/>
        <family val="2"/>
      </rPr>
      <t xml:space="preserve">Less than one month
Up to three months
Up to six months
Up to nine months
Up to a year
Up to a year and three months
Up to a year and a half
</t>
    </r>
    <r>
      <rPr>
        <sz val="11"/>
        <color rgb="FF000000"/>
        <rFont val="Arial"/>
        <family val="2"/>
      </rPr>
      <t xml:space="preserve">Has not hosted IDPs yet
Other (specify)                                                        </t>
    </r>
  </si>
  <si>
    <r>
      <rPr>
        <strike/>
        <sz val="11"/>
        <color rgb="FFFF0000"/>
        <rFont val="Arial"/>
        <family val="2"/>
        <charset val="204"/>
      </rPr>
      <t xml:space="preserve">От 1 до 3 дней 
Менее недели 
Менее 1 месяца 
От 1 до 3 месяцев
3 месяца и более                                                
От 1 до 6 месяцев
Более 6 месяцев
</t>
    </r>
    <r>
      <rPr>
        <sz val="11"/>
        <color rgb="FFFF0000"/>
        <rFont val="Arial"/>
        <family val="2"/>
        <charset val="204"/>
      </rPr>
      <t xml:space="preserve">Менее 1 месяца
До 3 месяцев
До 6 месяцев
До 9 месяцев
До 1 года
До 1 года и 3 месяцев
До полтора года
</t>
    </r>
    <r>
      <rPr>
        <sz val="11"/>
        <color rgb="FF000000"/>
        <rFont val="Arial"/>
        <family val="2"/>
        <charset val="204"/>
      </rPr>
      <t xml:space="preserve">Еще не размещали ВПЛ                                
Другое (укажите)                                                             </t>
    </r>
  </si>
  <si>
    <r>
      <rPr>
        <strike/>
        <sz val="11"/>
        <color rgb="FFFF0000"/>
        <rFont val="Arial"/>
        <family val="2"/>
        <charset val="204"/>
      </rPr>
      <t xml:space="preserve">Від 1 до 3 днів 
Менше тижня 
Менше 1 місяця 
Від 1 до 3 місяців
Більше 3 місяців
Від 1 до 6 місяців
Більше 6 місяців
</t>
    </r>
    <r>
      <rPr>
        <sz val="11"/>
        <color rgb="FFFF0000"/>
        <rFont val="Arial"/>
        <family val="2"/>
        <charset val="204"/>
      </rPr>
      <t xml:space="preserve">Менше 1 місяця
До 3 місяців
До 6 місяців
До 9 місяців
До 1 року
До 1 року і 3 місяців
До півтора року
</t>
    </r>
    <r>
      <rPr>
        <sz val="11"/>
        <color rgb="FF000000"/>
        <rFont val="Arial"/>
        <family val="2"/>
        <charset val="204"/>
      </rPr>
      <t>Ще не розміщали ВПО                                        
Інше, уточніть</t>
    </r>
  </si>
  <si>
    <r>
      <rPr>
        <sz val="11"/>
        <color rgb="FF000000"/>
        <rFont val="Arial"/>
        <family val="2"/>
        <charset val="204"/>
      </rPr>
      <t xml:space="preserve">None
Sleeping items
Hygiene items
Clothes and/or shoes  
Cleaning materials
Disinfection of the site's premises                                     
Communications equipment (Wifi, computer equipment, etc.)
Food products
Generators
Kitchen amenities (ovens, refrigerators, utensils, pots/pans)
</t>
    </r>
    <r>
      <rPr>
        <sz val="11"/>
        <color rgb="FFFF0000"/>
        <rFont val="Arial"/>
        <family val="2"/>
        <charset val="204"/>
      </rPr>
      <t xml:space="preserve">Furniture (for living rooms, common areas, kitchen, etc.)
Water pump and other water-related equipment (water filter, etc.)
</t>
    </r>
    <r>
      <rPr>
        <sz val="11"/>
        <color rgb="FF000000"/>
        <rFont val="Arial"/>
        <family val="2"/>
        <charset val="204"/>
      </rPr>
      <t xml:space="preserve">Site repairs (Non-WASH)
WASH Repairs (showers, toilet renovations)
Washing/drying machines
Recreational Activities/space (TV, entertainment area for children)
Support for utility payments
Medicine
Legal assistance
Cash assistance for IDPs hosted
Psychosocial support
Transportation
Provision of information or individual counselling
Specialized support to people with disabilities or older people
Arrangement of a bomb shelter
Solid fuel for heating (wood, coal, briquettes, pellets)
Liquid fuel for generators
</t>
    </r>
    <r>
      <rPr>
        <sz val="11"/>
        <color rgb="FFFF0000"/>
        <rFont val="Arial"/>
        <family val="2"/>
        <charset val="204"/>
      </rPr>
      <t xml:space="preserve">Heating equipment (electric heaters, heating boilers, etc.)  
</t>
    </r>
    <r>
      <rPr>
        <sz val="11"/>
        <color rgb="FF000000"/>
        <rFont val="Arial"/>
        <family val="2"/>
        <charset val="204"/>
      </rPr>
      <t>Other (specify)
Do not know</t>
    </r>
  </si>
  <si>
    <r>
      <rPr>
        <sz val="11"/>
        <color rgb="FF000000"/>
        <rFont val="Arial"/>
        <family val="2"/>
        <charset val="204"/>
      </rPr>
      <t xml:space="preserve">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t>
    </r>
    <r>
      <rPr>
        <sz val="11"/>
        <color rgb="FFFF0000"/>
        <rFont val="Arial"/>
        <family val="2"/>
        <charset val="204"/>
      </rPr>
      <t xml:space="preserve">Мебель (для жилых команат, общих помещений, кухни и т.д.)
Водяной насос и другое оборудование, связанное с потреблением воды (фильтр для воды и т.д.)
</t>
    </r>
    <r>
      <rPr>
        <sz val="11"/>
        <color rgb="FF000000"/>
        <rFont val="Arial"/>
        <family val="2"/>
        <charset val="204"/>
      </rPr>
      <t xml:space="preserve">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t>
    </r>
    <r>
      <rPr>
        <sz val="11"/>
        <color rgb="FFFF0000"/>
        <rFont val="Arial"/>
        <family val="2"/>
        <charset val="204"/>
      </rPr>
      <t xml:space="preserve">Отопительное оборудование (электрические обогреватели, котлы и т.д.) </t>
    </r>
    <r>
      <rPr>
        <sz val="11"/>
        <color rgb="FF000000"/>
        <rFont val="Arial"/>
        <family val="2"/>
        <charset val="204"/>
      </rPr>
      <t xml:space="preserve">                                Дезинфекция помещений МКП                      Другое (укажите)
Не знаю</t>
    </r>
  </si>
  <si>
    <r>
      <rPr>
        <sz val="11"/>
        <color rgb="FF000000"/>
        <rFont val="Arial"/>
        <family val="2"/>
        <charset val="204"/>
      </rPr>
      <t xml:space="preserve">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t>
    </r>
    <r>
      <rPr>
        <sz val="11"/>
        <color rgb="FFFF0000"/>
        <rFont val="Arial"/>
        <family val="2"/>
        <charset val="204"/>
      </rPr>
      <t xml:space="preserve">Меблі (для житлових кімнат, загальних приміщень, кухонь та ін.)
Водяний насос та інше обладнання, пов'язане із споживанням води (фільтр для води тощо)
</t>
    </r>
    <r>
      <rPr>
        <sz val="11"/>
        <color rgb="FF000000"/>
        <rFont val="Arial"/>
        <family val="2"/>
        <charset val="204"/>
      </rPr>
      <t xml:space="preserve">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t>
    </r>
    <r>
      <rPr>
        <sz val="11"/>
        <color rgb="FFFF0000"/>
        <rFont val="Arial"/>
        <family val="2"/>
        <charset val="204"/>
      </rPr>
      <t xml:space="preserve">Опалювальне обладнання (електричні обігрівачі, котли та ін.)
</t>
    </r>
    <r>
      <rPr>
        <sz val="11"/>
        <color rgb="FF000000"/>
        <rFont val="Arial"/>
        <family val="2"/>
        <charset val="204"/>
      </rPr>
      <t>Дезінфекція приміщень МКП
Інше, уточніть
Не знаю</t>
    </r>
  </si>
  <si>
    <t>Пожалуйста, уточните тип структуры/организации, которая предоставила указанный тип помощи в умомянутый период</t>
  </si>
  <si>
    <t>Будь-ласка, уточність тип структури/організації, яка надала вказаний тип допомоги у згаданий період.</t>
  </si>
  <si>
    <r>
      <rPr>
        <sz val="11"/>
        <color rgb="FFFF0000"/>
        <rFont val="Arial"/>
        <family val="2"/>
      </rPr>
      <t xml:space="preserve">National </t>
    </r>
    <r>
      <rPr>
        <sz val="11"/>
        <color rgb="FF000000"/>
        <rFont val="Arial"/>
        <family val="2"/>
      </rPr>
      <t xml:space="preserve">government
Local authorities
Non-governmental organization
Host community
Religious organizations
</t>
    </r>
    <r>
      <rPr>
        <strike/>
        <sz val="11"/>
        <color rgb="FFFF0000"/>
        <rFont val="Arial"/>
        <family val="2"/>
      </rPr>
      <t xml:space="preserve">Other (specify)
</t>
    </r>
    <r>
      <rPr>
        <sz val="11"/>
        <color rgb="FF000000"/>
        <rFont val="Arial"/>
        <family val="2"/>
      </rPr>
      <t>Refuse to answer/Don't know</t>
    </r>
  </si>
  <si>
    <r>
      <t xml:space="preserve">Пожалуйста, уточните название </t>
    </r>
    <r>
      <rPr>
        <sz val="11"/>
        <rFont val="Arial"/>
        <family val="2"/>
        <charset val="204"/>
      </rPr>
      <t>неправительственной</t>
    </r>
    <r>
      <rPr>
        <sz val="11"/>
        <rFont val="Arial"/>
        <family val="2"/>
      </rPr>
      <t xml:space="preserve"> организации, которая предоставила указанный тип помощи в указанный период</t>
    </r>
    <r>
      <rPr>
        <strike/>
        <sz val="11"/>
        <color rgb="FFFF0000"/>
        <rFont val="Arial"/>
        <family val="2"/>
      </rPr>
      <t xml:space="preserve"> (последних 30 дней)</t>
    </r>
    <r>
      <rPr>
        <sz val="11"/>
        <rFont val="Arial"/>
        <family val="2"/>
      </rPr>
      <t xml:space="preserve">. </t>
    </r>
  </si>
  <si>
    <r>
      <rPr>
        <strike/>
        <sz val="11"/>
        <color rgb="FFFF0000"/>
        <rFont val="Arial"/>
        <family val="2"/>
      </rPr>
      <t>Міжнародний комітет</t>
    </r>
    <r>
      <rPr>
        <sz val="11"/>
        <color rgb="FF000000"/>
        <rFont val="Arial"/>
        <family val="2"/>
      </rPr>
      <t xml:space="preserve"> Червон</t>
    </r>
    <r>
      <rPr>
        <sz val="11"/>
        <color rgb="FFFF0000"/>
        <rFont val="Arial"/>
        <family val="2"/>
      </rPr>
      <t>ий</t>
    </r>
    <r>
      <rPr>
        <sz val="11"/>
        <color rgb="FF000000"/>
        <rFont val="Arial"/>
        <family val="2"/>
      </rPr>
      <t xml:space="preserve"> Хрес</t>
    </r>
    <r>
      <rPr>
        <sz val="11"/>
        <color rgb="FFFF0000"/>
        <rFont val="Arial"/>
        <family val="2"/>
      </rPr>
      <t xml:space="preserve">т
</t>
    </r>
    <r>
      <rPr>
        <sz val="11"/>
        <color rgb="FF000000"/>
        <rFont val="Arial"/>
        <family val="2"/>
      </rPr>
      <t xml:space="preserve">CARITAS
</t>
    </r>
    <r>
      <rPr>
        <strike/>
        <sz val="11"/>
        <color rgb="FFFF0000"/>
        <rFont val="Arial"/>
        <family val="2"/>
      </rPr>
      <t xml:space="preserve">ВРЯТУЙТЕ ДІТЕЙ (SAVE THE CHILDREN)
</t>
    </r>
    <r>
      <rPr>
        <sz val="11"/>
        <color rgb="FF000000"/>
        <rFont val="Arial"/>
        <family val="2"/>
      </rPr>
      <t xml:space="preserve">УВКБ ООН (UNHCR)
ООН (UN)
ЮНІСЕФ (UNICEF)
МОМ (IOM)
MED AIR
NRC
ACTED
Людина в біді (People in need)
ЛІКАРИ БЕЗ КОРДОНІВ (DOCTORS WITHOUT BORDERS)
Право на захист (R2P)
NEEMIA
NEEKA
ROKADA
</t>
    </r>
    <r>
      <rPr>
        <strike/>
        <sz val="11"/>
        <color rgb="FFFF0000"/>
        <rFont val="Arial"/>
        <family val="2"/>
      </rPr>
      <t xml:space="preserve">CRIMEA SOS  </t>
    </r>
    <r>
      <rPr>
        <sz val="11"/>
        <color rgb="FF000000"/>
        <rFont val="Arial"/>
        <family val="2"/>
      </rPr>
      <t xml:space="preserve">                                                           Проліска (Proliska)         
</t>
    </r>
    <r>
      <rPr>
        <sz val="11"/>
        <color rgb="FFFF0000"/>
        <rFont val="Arial"/>
        <family val="2"/>
      </rPr>
      <t xml:space="preserve">Десяте квітня 
</t>
    </r>
    <r>
      <rPr>
        <sz val="11"/>
        <color rgb="FF000000"/>
        <rFont val="Arial"/>
        <family val="2"/>
      </rPr>
      <t>Інше, уточніть
Не знаю</t>
    </r>
  </si>
  <si>
    <t xml:space="preserve">Стосовно предметів, призначених для особистого використання та наданих МКП в якості гуманітарної допомоги, чи брало участь керівництво МКП протягом останніх 30 днів у їх розповсюдженні між мешканцями МКП?
</t>
  </si>
  <si>
    <t>Can you indicate how many HHs* are now hosted on the site?</t>
  </si>
  <si>
    <t>Можете ли Вы назвать количество домохозяйств, размещенных в МКП?</t>
  </si>
  <si>
    <t>Чи можете Ви назвати кількість домогосподарств, які розміщені в МКП?</t>
  </si>
  <si>
    <r>
      <rPr>
        <strike/>
        <sz val="11"/>
        <color rgb="FFFF0000"/>
        <rFont val="Arial"/>
        <family val="2"/>
        <charset val="204"/>
      </rPr>
      <t>If the KI does not know that or refuses to answer please enter "999".</t>
    </r>
    <r>
      <rPr>
        <sz val="11"/>
        <rFont val="Arial"/>
        <family val="2"/>
      </rPr>
      <t xml:space="preserve">
.
*(household is defined as a group of people who live under the same roof, share income and meals) 
Select 'yes' if interlocutor is able to answer the numerical value and, if so, fill in the next question wihtout asking it again</t>
    </r>
  </si>
  <si>
    <t>Оцените, пожалуйста, число домохозяйств*, проживающих в МКП</t>
  </si>
  <si>
    <t>Оцініть, будь ласка, кількість домогосподарств*, що проживають у МКП /</t>
  </si>
  <si>
    <t>Can you indicate the number of individuals hosted on the site?</t>
  </si>
  <si>
    <t>Можете ли Вы сказать, сколько лиц размещено сейчас в МКП?</t>
  </si>
  <si>
    <t>Чи можете вказати, скільки осіб зараз мешкає в МКП?</t>
  </si>
  <si>
    <t>If B2 "Yes"</t>
  </si>
  <si>
    <r>
      <t xml:space="preserve">Оцените пожалуйста, </t>
    </r>
    <r>
      <rPr>
        <strike/>
        <sz val="11"/>
        <color rgb="FFFF0000"/>
        <rFont val="Arial"/>
        <family val="2"/>
        <charset val="204"/>
      </rPr>
      <t>приблизительное</t>
    </r>
    <r>
      <rPr>
        <sz val="11"/>
        <rFont val="Arial"/>
        <family val="2"/>
      </rPr>
      <t xml:space="preserve"> число людей, проживающих в МКП</t>
    </r>
  </si>
  <si>
    <r>
      <t xml:space="preserve">Оцініть, будь ласка, приблизну </t>
    </r>
    <r>
      <rPr>
        <strike/>
        <sz val="11"/>
        <color rgb="FFFF0000"/>
        <rFont val="Arial"/>
        <family val="2"/>
        <charset val="204"/>
      </rPr>
      <t>кількість</t>
    </r>
    <r>
      <rPr>
        <sz val="11"/>
        <rFont val="Arial"/>
        <family val="2"/>
      </rPr>
      <t xml:space="preserve"> людей, які мешкають у МКП</t>
    </r>
  </si>
  <si>
    <t>If B1.2 "Yes"</t>
  </si>
  <si>
    <r>
      <t>B</t>
    </r>
    <r>
      <rPr>
        <b/>
        <strike/>
        <sz val="11"/>
        <color rgb="FFFF0000"/>
        <rFont val="Arial"/>
        <family val="2"/>
      </rPr>
      <t>1</t>
    </r>
    <r>
      <rPr>
        <b/>
        <u/>
        <sz val="11"/>
        <color rgb="FFFF0000"/>
        <rFont val="Arial"/>
        <family val="2"/>
      </rPr>
      <t>2</t>
    </r>
    <r>
      <rPr>
        <b/>
        <sz val="11"/>
        <rFont val="Arial"/>
        <family val="2"/>
      </rPr>
      <t>.3</t>
    </r>
  </si>
  <si>
    <t>Can you indicate how many are male/female aged 18 and over?</t>
  </si>
  <si>
    <t>Можете ли Вы сказать, сколько среди ВПЛ, проживающих в МКП мужчин/женщин возрастом 18 лет и старше?</t>
  </si>
  <si>
    <t>Чи можете Ви сказати, скільки серед ВПО, що мешкають у МКП, чоловіків/жінок віком 18 років і старше?</t>
  </si>
  <si>
    <r>
      <t>B</t>
    </r>
    <r>
      <rPr>
        <b/>
        <strike/>
        <sz val="11"/>
        <color rgb="FFFF0000"/>
        <rFont val="Arial"/>
        <family val="2"/>
      </rPr>
      <t>1</t>
    </r>
    <r>
      <rPr>
        <b/>
        <u/>
        <sz val="11"/>
        <color rgb="FFFF0000"/>
        <rFont val="Arial"/>
        <family val="2"/>
      </rPr>
      <t>2</t>
    </r>
    <r>
      <rPr>
        <b/>
        <sz val="11"/>
        <rFont val="Arial"/>
        <family val="2"/>
      </rPr>
      <t>.3.1</t>
    </r>
  </si>
  <si>
    <r>
      <rPr>
        <sz val="11"/>
        <color rgb="FFFF0000"/>
        <rFont val="Arial"/>
        <family val="2"/>
      </rPr>
      <t xml:space="preserve">Please indicate how many are </t>
    </r>
    <r>
      <rPr>
        <sz val="11"/>
        <rFont val="Arial"/>
        <family val="2"/>
      </rPr>
      <t>Male 18+.</t>
    </r>
  </si>
  <si>
    <t>If B2.3 "Yes"</t>
  </si>
  <si>
    <r>
      <t>B</t>
    </r>
    <r>
      <rPr>
        <b/>
        <strike/>
        <sz val="11"/>
        <color rgb="FFFF0000"/>
        <rFont val="Arial"/>
        <family val="2"/>
      </rPr>
      <t>1</t>
    </r>
    <r>
      <rPr>
        <b/>
        <u/>
        <sz val="11"/>
        <color rgb="FFFF0000"/>
        <rFont val="Arial"/>
        <family val="2"/>
      </rPr>
      <t>2</t>
    </r>
    <r>
      <rPr>
        <b/>
        <sz val="11"/>
        <rFont val="Arial"/>
        <family val="2"/>
      </rPr>
      <t>.3.2</t>
    </r>
  </si>
  <si>
    <r>
      <rPr>
        <sz val="11"/>
        <color rgb="FFFF0000"/>
        <rFont val="Arial"/>
        <family val="2"/>
      </rPr>
      <t xml:space="preserve">Please indicate how many are </t>
    </r>
    <r>
      <rPr>
        <sz val="11"/>
        <rFont val="Arial"/>
        <family val="2"/>
      </rPr>
      <t>Female 18+.</t>
    </r>
  </si>
  <si>
    <t>B2.4</t>
  </si>
  <si>
    <t>Can you indicate how many  IDPs in the site are children aged 0-17?</t>
  </si>
  <si>
    <t>Можете ли Вы сказать, сколько среди ВПЛ, проживающих в МКП, дети в возрасте 0-17?</t>
  </si>
  <si>
    <t>Чи можете сказати скільки серед ВПО, що мешкають у МКП, діти віком 0-17?</t>
  </si>
  <si>
    <t>B2.4.1</t>
  </si>
  <si>
    <r>
      <rPr>
        <sz val="11"/>
        <color rgb="FFFF0000"/>
        <rFont val="Arial"/>
        <family val="2"/>
      </rPr>
      <t>Please indicate h</t>
    </r>
    <r>
      <rPr>
        <sz val="11"/>
        <rFont val="Arial"/>
        <family val="2"/>
      </rPr>
      <t>ow many are children aged 0-17.</t>
    </r>
  </si>
  <si>
    <t>Скажите, пожалуйста, сколько среди ВПЛ, проживающих в МКП, дети 0-17 лет?</t>
  </si>
  <si>
    <t>Скажіть, будь ласка, скільки серед ВПО, що мешкають у МКП, діти віком 0-17?</t>
  </si>
  <si>
    <t>If B2.4 "Yes"</t>
  </si>
  <si>
    <t>B2.4.2</t>
  </si>
  <si>
    <t>Can you indicate how many of the children are aged 0-5 and 6-17?</t>
  </si>
  <si>
    <t>Можете ли Вы сказать, сколько среди ВПЛ, проживающих в МКп, дети в возрасте 0-5 и 6-17 лет?</t>
  </si>
  <si>
    <t>Чи можете сказати, скільки серед ВПО, що мешкають в МКП, діти віком 0-5 та 6-17 років?</t>
  </si>
  <si>
    <r>
      <rPr>
        <b/>
        <strike/>
        <sz val="11"/>
        <color rgb="FFFF0000"/>
        <rFont val="Arial"/>
        <family val="2"/>
        <charset val="204"/>
      </rPr>
      <t>B1.4</t>
    </r>
    <r>
      <rPr>
        <b/>
        <sz val="11"/>
        <color rgb="FFFF0000"/>
        <rFont val="Arial"/>
        <family val="2"/>
        <charset val="204"/>
      </rPr>
      <t>B2.4.2.1</t>
    </r>
  </si>
  <si>
    <r>
      <rPr>
        <sz val="11"/>
        <color rgb="FFFF0000"/>
        <rFont val="Arial"/>
        <family val="2"/>
      </rPr>
      <t>Please indicate</t>
    </r>
    <r>
      <rPr>
        <sz val="11"/>
        <rFont val="Arial"/>
        <family val="2"/>
      </rPr>
      <t xml:space="preserve"> how many are children 0-5 years?</t>
    </r>
  </si>
  <si>
    <t>Скажите, пожалуйста, сколько среди ВПЛ, проживающих в МКП детей в возрасте 0-5 лет?</t>
  </si>
  <si>
    <t>Скажіть, будь ласка, скільки серед ВПО, що мешкають у МКП, дітей віком 0-5 років?</t>
  </si>
  <si>
    <r>
      <t xml:space="preserve">If </t>
    </r>
    <r>
      <rPr>
        <strike/>
        <sz val="11"/>
        <color rgb="FFFF0000"/>
        <rFont val="Arial"/>
        <family val="2"/>
      </rPr>
      <t>A1</t>
    </r>
    <r>
      <rPr>
        <sz val="11"/>
        <color rgb="FFFF0000"/>
        <rFont val="Arial"/>
        <family val="2"/>
      </rPr>
      <t>B2.4.2</t>
    </r>
    <r>
      <rPr>
        <sz val="11"/>
        <rFont val="Arial"/>
        <family val="2"/>
      </rPr>
      <t xml:space="preserve"> "Yes"</t>
    </r>
  </si>
  <si>
    <r>
      <rPr>
        <b/>
        <strike/>
        <sz val="11"/>
        <color rgb="FFFF0000"/>
        <rFont val="Arial"/>
        <family val="2"/>
        <charset val="204"/>
      </rPr>
      <t xml:space="preserve">B1.5 </t>
    </r>
    <r>
      <rPr>
        <b/>
        <sz val="11"/>
        <color rgb="FFFF0000"/>
        <rFont val="Arial"/>
        <family val="2"/>
        <charset val="204"/>
      </rPr>
      <t>B2.4.2.2</t>
    </r>
  </si>
  <si>
    <r>
      <rPr>
        <sz val="11"/>
        <color rgb="FFFF0000"/>
        <rFont val="Arial"/>
        <family val="2"/>
      </rPr>
      <t>Please indicate</t>
    </r>
    <r>
      <rPr>
        <sz val="11"/>
        <rFont val="Arial"/>
        <family val="2"/>
      </rPr>
      <t xml:space="preserve"> how many are children 6-17 years?</t>
    </r>
  </si>
  <si>
    <t>Скажите, пожалуйста, сколько среди ВПЛ, проживающих в МКП детей в возрасте 6-17 лет?</t>
  </si>
  <si>
    <t>Скажіть, будь ласка, скільки серед ВПО, що мешкають у МКП, дітей віком 6-17 років?</t>
  </si>
  <si>
    <t>B2.5</t>
  </si>
  <si>
    <t>B2.5.1</t>
  </si>
  <si>
    <t>Please indicate how many are Male 0-17 y.o.</t>
  </si>
  <si>
    <t>Хлопці 0-17 років</t>
  </si>
  <si>
    <t>If B2.5 "Yes"</t>
  </si>
  <si>
    <t>B2.5.2</t>
  </si>
  <si>
    <t>Please indicate how many are Female 0-17 y.o.</t>
  </si>
  <si>
    <t>Дівчата 0-17 років</t>
  </si>
  <si>
    <r>
      <rPr>
        <sz val="11"/>
        <color rgb="FF000000"/>
        <rFont val="Arial"/>
        <family val="2"/>
      </rPr>
      <t xml:space="preserve">Pregnant or lactating mothers
Female-headed households
Older women (60+)
Older men (60+)
Large household (&gt;3 children)
Chronically ill, including persons with mental health issues 
People with disabilities (both registered and not registered)
Foreign nationals
People without nationality
LGBTIQ+
Minority groups (such as Roma)
Child-headed households
</t>
    </r>
    <r>
      <rPr>
        <strike/>
        <sz val="11"/>
        <color rgb="FFFF0000"/>
        <rFont val="Arial"/>
        <family val="2"/>
      </rPr>
      <t>Older people (60+) that require caregiver support</t>
    </r>
    <r>
      <rPr>
        <sz val="11"/>
        <color rgb="FFFF0000"/>
        <rFont val="Arial"/>
        <family val="2"/>
      </rPr>
      <t xml:space="preserve">
Unaccompanied people who require caregiver support</t>
    </r>
    <r>
      <rPr>
        <sz val="11"/>
        <color rgb="FF000000"/>
        <rFont val="Arial"/>
        <family val="2"/>
      </rPr>
      <t xml:space="preserve">
Other, please specify
</t>
    </r>
    <r>
      <rPr>
        <sz val="11"/>
        <color rgb="FFFF0000"/>
        <rFont val="Arial"/>
        <family val="2"/>
      </rPr>
      <t>No vulnerable groups</t>
    </r>
  </si>
  <si>
    <r>
      <rPr>
        <sz val="11"/>
        <color rgb="FF000000"/>
        <rFont val="Arial"/>
        <family val="2"/>
        <charset val="204"/>
      </rPr>
      <t xml:space="preserve">Беременные или кормящие женщины
Домохозяйства, возглавляемые женщинами
Пожилые женщины (60+)
Пожилые мужчины (60+)
Многодетные семьи (3 и более детей) 
Хронически больные, включая имеющиеся проблемы с психическим здоровьем
Люди с инвалидностью (с регистрацией и без)
Иностранные граждане
Люди без гражданства
ЛГБТИК+
Группы меньшинств (например, ромы)
Домохозяйства, возглавляемые детьми
Пожилые люди (60+) нуждающиеся в присмотре
Другое (укажите)
</t>
    </r>
    <r>
      <rPr>
        <sz val="11"/>
        <color rgb="FFFF0000"/>
        <rFont val="Arial"/>
        <family val="2"/>
        <charset val="204"/>
      </rPr>
      <t>Уязвимые группы отсутствуют</t>
    </r>
  </si>
  <si>
    <r>
      <rPr>
        <sz val="11"/>
        <color rgb="FF000000"/>
        <rFont val="Arial"/>
        <family val="2"/>
      </rPr>
      <t>Вагітні або годуючі жінки
Господарства, очолювані жінками
Жінки (60+)
Старші (60+)
Багатодітні родини (3 та більше дітей)
Особи з хронічними захворюваннями, включаючи наявні проблеми з психічним здоров'ям
Люди з інвалідністю (з реєстрацією і без)
Іноземні громадяни
Особи без громадянства
ЛГБТІК+
Групи меншин (наприклад, роми)
Домогосподарства, які очолю</t>
    </r>
    <r>
      <rPr>
        <sz val="11"/>
        <color rgb="FFFF0000"/>
        <rFont val="Arial"/>
        <family val="2"/>
      </rPr>
      <t>ю</t>
    </r>
    <r>
      <rPr>
        <sz val="11"/>
        <color rgb="FF000000"/>
        <rFont val="Arial"/>
        <family val="2"/>
      </rPr>
      <t xml:space="preserve">ться дітьми
Літні люди (60+), які потребують догляду
Інше, уточніть
</t>
    </r>
    <r>
      <rPr>
        <sz val="11"/>
        <color rgb="FFFF0000"/>
        <rFont val="Arial"/>
        <family val="2"/>
      </rPr>
      <t>Вразливі групи відсутні</t>
    </r>
  </si>
  <si>
    <r>
      <t xml:space="preserve">* A child-headed household is a household in which all members are younger than 18 years, or households where there are adults who may be too sick or too </t>
    </r>
    <r>
      <rPr>
        <sz val="11"/>
        <color rgb="FFFF0000"/>
        <rFont val="Arial"/>
        <family val="2"/>
        <charset val="204"/>
      </rPr>
      <t>elderly</t>
    </r>
    <r>
      <rPr>
        <sz val="11"/>
        <rFont val="Arial"/>
        <family val="2"/>
      </rPr>
      <t xml:space="preserve"> to effectively head the household and a child </t>
    </r>
    <r>
      <rPr>
        <strike/>
        <sz val="11"/>
        <color rgb="FFFF0000"/>
        <rFont val="Arial"/>
        <family val="2"/>
      </rPr>
      <t>years</t>
    </r>
    <r>
      <rPr>
        <sz val="11"/>
        <rFont val="Arial"/>
        <family val="2"/>
      </rPr>
      <t xml:space="preserve"> </t>
    </r>
    <r>
      <rPr>
        <sz val="11"/>
        <color rgb="FFFF0000"/>
        <rFont val="Arial"/>
        <family val="2"/>
        <charset val="204"/>
      </rPr>
      <t>takes</t>
    </r>
    <r>
      <rPr>
        <sz val="11"/>
        <rFont val="Arial"/>
        <family val="2"/>
      </rPr>
      <t xml:space="preserve"> this responsibility
</t>
    </r>
    <r>
      <rPr>
        <sz val="11"/>
        <color rgb="FFFF0000"/>
        <rFont val="Arial"/>
        <family val="2"/>
        <charset val="204"/>
      </rPr>
      <t>* Female-headed household - household in which an adult female is the sole or main income producer and decision-maker</t>
    </r>
  </si>
  <si>
    <r>
      <t xml:space="preserve">*Домохозяйство, возглавляемое ребенком, — это домохозяйство, в котором все члены моложе 18 лет, или домохозяйство, </t>
    </r>
    <r>
      <rPr>
        <sz val="11"/>
        <rFont val="Arial"/>
        <family val="2"/>
        <charset val="204"/>
      </rPr>
      <t>где</t>
    </r>
    <r>
      <rPr>
        <sz val="11"/>
        <rFont val="Arial"/>
        <family val="2"/>
      </rPr>
      <t xml:space="preserve"> есть взрослые, которые могут быть слишком больны или </t>
    </r>
    <r>
      <rPr>
        <sz val="11"/>
        <color rgb="FFFF0000"/>
        <rFont val="Arial"/>
        <family val="2"/>
        <charset val="204"/>
      </rPr>
      <t>пожилые</t>
    </r>
    <r>
      <rPr>
        <sz val="11"/>
        <rFont val="Arial"/>
        <family val="2"/>
      </rPr>
      <t xml:space="preserve">, чтобы эффективно руководить домохозяйством, и эту ответственность </t>
    </r>
    <r>
      <rPr>
        <sz val="11"/>
        <color rgb="FFFF0000"/>
        <rFont val="Arial"/>
        <family val="2"/>
        <charset val="204"/>
      </rPr>
      <t>берет</t>
    </r>
    <r>
      <rPr>
        <sz val="11"/>
        <rFont val="Arial"/>
        <family val="2"/>
      </rPr>
      <t xml:space="preserve"> ребенок
</t>
    </r>
    <r>
      <rPr>
        <sz val="11"/>
        <color rgb="FFFF0000"/>
        <rFont val="Arial"/>
        <family val="2"/>
        <charset val="204"/>
      </rPr>
      <t>*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t>
    </r>
  </si>
  <si>
    <r>
      <t xml:space="preserve">*Домогосподарство, очолюване дитиною, - це домогосподарство, в якому всі члени молодше 18 років, або домогосподарство, </t>
    </r>
    <r>
      <rPr>
        <sz val="11"/>
        <rFont val="Arial"/>
        <family val="2"/>
        <charset val="204"/>
      </rPr>
      <t>де</t>
    </r>
    <r>
      <rPr>
        <sz val="11"/>
        <rFont val="Arial"/>
        <family val="2"/>
      </rPr>
      <t xml:space="preserve"> є дорослі, які можуть бути занадто хворі або занадто </t>
    </r>
    <r>
      <rPr>
        <sz val="11"/>
        <color rgb="FFFF0000"/>
        <rFont val="Arial"/>
        <family val="2"/>
        <charset val="204"/>
      </rPr>
      <t>літні</t>
    </r>
    <r>
      <rPr>
        <sz val="11"/>
        <rFont val="Arial"/>
        <family val="2"/>
      </rPr>
      <t xml:space="preserve">, щоб ефективно керувати домогосподарством, і цю відповідальність </t>
    </r>
    <r>
      <rPr>
        <sz val="11"/>
        <color rgb="FFFF0000"/>
        <rFont val="Arial"/>
        <family val="2"/>
        <charset val="204"/>
      </rPr>
      <t>бере</t>
    </r>
    <r>
      <rPr>
        <sz val="11"/>
        <rFont val="Arial"/>
        <family val="2"/>
      </rPr>
      <t xml:space="preserve"> дитина
</t>
    </r>
    <r>
      <rPr>
        <sz val="11"/>
        <color rgb="FFFF0000"/>
        <rFont val="Arial"/>
        <family val="2"/>
        <charset val="204"/>
      </rPr>
      <t>* Домогосподарство, яке очолюється жінкою - домогосподарство, в якому  жінка є єдиним або основним джерелом доходу та особою, яка приймає рішення</t>
    </r>
  </si>
  <si>
    <r>
      <t xml:space="preserve">Have any site's residents voluntarily left the site in the last </t>
    </r>
    <r>
      <rPr>
        <sz val="11"/>
        <color rgb="FFFF0000"/>
        <rFont val="Arial"/>
        <family val="2"/>
      </rPr>
      <t>60</t>
    </r>
    <r>
      <rPr>
        <sz val="11"/>
        <rFont val="Arial"/>
        <family val="2"/>
      </rPr>
      <t xml:space="preserve"> days?</t>
    </r>
  </si>
  <si>
    <r>
      <t xml:space="preserve">В течение последних </t>
    </r>
    <r>
      <rPr>
        <sz val="11"/>
        <color rgb="FFFF0000"/>
        <rFont val="Arial"/>
        <family val="2"/>
      </rPr>
      <t>60</t>
    </r>
    <r>
      <rPr>
        <sz val="11"/>
        <rFont val="Arial"/>
        <family val="2"/>
      </rPr>
      <t xml:space="preserve"> дней, покидали ли жители МКП по собственному желанию?</t>
    </r>
  </si>
  <si>
    <r>
      <t xml:space="preserve">Протягом останніх </t>
    </r>
    <r>
      <rPr>
        <sz val="11"/>
        <color rgb="FFFF0000"/>
        <rFont val="Arial"/>
        <family val="2"/>
      </rPr>
      <t>60</t>
    </r>
    <r>
      <rPr>
        <sz val="11"/>
        <rFont val="Arial"/>
        <family val="2"/>
      </rPr>
      <t xml:space="preserve"> днів, чи залишали мешканці МКП за власним бажанням?</t>
    </r>
  </si>
  <si>
    <t>If B2.1 "yes"</t>
  </si>
  <si>
    <r>
      <t>B</t>
    </r>
    <r>
      <rPr>
        <b/>
        <strike/>
        <sz val="11"/>
        <color rgb="FFFF0000"/>
        <rFont val="Arial"/>
        <family val="2"/>
      </rPr>
      <t>2.1</t>
    </r>
    <r>
      <rPr>
        <b/>
        <sz val="11"/>
        <color rgb="FFFF0000"/>
        <rFont val="Arial"/>
        <family val="2"/>
      </rPr>
      <t>2</t>
    </r>
    <r>
      <rPr>
        <b/>
        <sz val="11"/>
        <rFont val="Arial"/>
        <family val="2"/>
      </rPr>
      <t>.3</t>
    </r>
  </si>
  <si>
    <r>
      <t xml:space="preserve">How many site's residents have left in the last </t>
    </r>
    <r>
      <rPr>
        <sz val="11"/>
        <color rgb="FFFF0000"/>
        <rFont val="Arial"/>
        <family val="2"/>
      </rPr>
      <t>60</t>
    </r>
    <r>
      <rPr>
        <sz val="11"/>
        <rFont val="Arial"/>
        <family val="2"/>
      </rPr>
      <t xml:space="preserve"> days?</t>
    </r>
  </si>
  <si>
    <r>
      <t xml:space="preserve">Сколько жителей МКП выехали за последние </t>
    </r>
    <r>
      <rPr>
        <sz val="11"/>
        <color rgb="FFFF0000"/>
        <rFont val="Arial"/>
        <family val="2"/>
      </rPr>
      <t>60</t>
    </r>
    <r>
      <rPr>
        <sz val="11"/>
        <rFont val="Arial"/>
        <family val="2"/>
      </rPr>
      <t xml:space="preserve"> дней?</t>
    </r>
  </si>
  <si>
    <r>
      <t xml:space="preserve">If </t>
    </r>
    <r>
      <rPr>
        <strike/>
        <sz val="11"/>
        <color rgb="FFFF0000"/>
        <rFont val="Arial"/>
        <family val="2"/>
      </rPr>
      <t>B2.1</t>
    </r>
    <r>
      <rPr>
        <sz val="11"/>
        <color rgb="FFFF0000"/>
        <rFont val="Arial"/>
        <family val="2"/>
      </rPr>
      <t>B2.2</t>
    </r>
    <r>
      <rPr>
        <sz val="11"/>
        <rFont val="Arial"/>
        <family val="2"/>
      </rPr>
      <t xml:space="preserve"> 'Yes'</t>
    </r>
  </si>
  <si>
    <r>
      <t>B3</t>
    </r>
    <r>
      <rPr>
        <b/>
        <sz val="11"/>
        <color rgb="FFFF0000"/>
        <rFont val="Arial"/>
        <family val="2"/>
      </rPr>
      <t>.2</t>
    </r>
  </si>
  <si>
    <r>
      <t xml:space="preserve">To your knowledge, what proportion of </t>
    </r>
    <r>
      <rPr>
        <sz val="11"/>
        <color rgb="FFFF0000"/>
        <rFont val="Arial"/>
        <family val="2"/>
        <charset val="204"/>
      </rPr>
      <t>site's residents</t>
    </r>
    <r>
      <rPr>
        <sz val="11"/>
        <rFont val="Arial"/>
        <family val="2"/>
      </rPr>
      <t xml:space="preserve"> is planning to move/ leave within the </t>
    </r>
    <r>
      <rPr>
        <sz val="11"/>
        <rFont val="Arial"/>
        <family val="2"/>
        <charset val="204"/>
      </rPr>
      <t>next</t>
    </r>
    <r>
      <rPr>
        <sz val="11"/>
        <rFont val="Arial"/>
        <family val="2"/>
      </rPr>
      <t xml:space="preserve"> 30 days?</t>
    </r>
  </si>
  <si>
    <r>
      <t xml:space="preserve">Насколько Вам известно, какая часть </t>
    </r>
    <r>
      <rPr>
        <sz val="11"/>
        <color rgb="FFFF0000"/>
        <rFont val="Arial"/>
        <family val="2"/>
        <charset val="204"/>
      </rPr>
      <t>жителей МКП</t>
    </r>
    <r>
      <rPr>
        <sz val="11"/>
        <rFont val="Arial"/>
        <family val="2"/>
      </rPr>
      <t xml:space="preserve"> планирует переехать/уехать в течение ближайших 30 дней?</t>
    </r>
  </si>
  <si>
    <r>
      <t xml:space="preserve">Наскільки Вам відомо, яка частка </t>
    </r>
    <r>
      <rPr>
        <sz val="11"/>
        <color rgb="FFFF0000"/>
        <rFont val="Arial"/>
        <family val="2"/>
        <charset val="204"/>
      </rPr>
      <t>мешканців МКП</t>
    </r>
    <r>
      <rPr>
        <sz val="11"/>
        <rFont val="Arial"/>
        <family val="2"/>
      </rPr>
      <t xml:space="preserve"> планує переїхати/виїхати протягом найближчих 30 днів?</t>
    </r>
  </si>
  <si>
    <r>
      <t xml:space="preserve">Of these </t>
    </r>
    <r>
      <rPr>
        <sz val="11"/>
        <color rgb="FFFF0000"/>
        <rFont val="Arial"/>
        <family val="2"/>
        <charset val="204"/>
      </rPr>
      <t>site's residents</t>
    </r>
    <r>
      <rPr>
        <sz val="11"/>
        <rFont val="Arial"/>
        <family val="2"/>
      </rPr>
      <t xml:space="preserve"> planning to move/leave within the next 30 days, most IDPs are about to…</t>
    </r>
  </si>
  <si>
    <r>
      <t xml:space="preserve">Из этих </t>
    </r>
    <r>
      <rPr>
        <sz val="11"/>
        <color rgb="FFFF0000"/>
        <rFont val="Arial"/>
        <family val="2"/>
        <charset val="204"/>
      </rPr>
      <t>жителей МКП</t>
    </r>
    <r>
      <rPr>
        <sz val="11"/>
        <rFont val="Arial"/>
        <family val="2"/>
      </rPr>
      <t xml:space="preserve">, которые планируют уезжать/переезжать </t>
    </r>
    <r>
      <rPr>
        <sz val="11"/>
        <rFont val="Arial"/>
        <family val="2"/>
        <charset val="204"/>
      </rPr>
      <t>в течение ближайших 30 дней</t>
    </r>
    <r>
      <rPr>
        <sz val="11"/>
        <rFont val="Arial"/>
        <family val="2"/>
      </rPr>
      <t>, большинство планирует</t>
    </r>
  </si>
  <si>
    <r>
      <t xml:space="preserve">З цих </t>
    </r>
    <r>
      <rPr>
        <sz val="11"/>
        <color rgb="FFFF0000"/>
        <rFont val="Arial"/>
        <family val="2"/>
        <charset val="204"/>
      </rPr>
      <t>мешканців МКП</t>
    </r>
    <r>
      <rPr>
        <sz val="11"/>
        <rFont val="Arial"/>
        <family val="2"/>
      </rPr>
      <t xml:space="preserve">, які планують виїжджати/переїжджати </t>
    </r>
    <r>
      <rPr>
        <sz val="11"/>
        <rFont val="Arial"/>
        <family val="2"/>
        <charset val="204"/>
      </rPr>
      <t>протягом найближчих 30 днів</t>
    </r>
    <r>
      <rPr>
        <sz val="11"/>
        <rFont val="Arial"/>
        <family val="2"/>
      </rPr>
      <t>, більшість планує</t>
    </r>
  </si>
  <si>
    <r>
      <t xml:space="preserve">Return to their area of origin
Move in with family / friends
Move into rented </t>
    </r>
    <r>
      <rPr>
        <strike/>
        <sz val="11"/>
        <color rgb="FFFF0000"/>
        <rFont val="Arial"/>
        <family val="2"/>
      </rPr>
      <t>apartments</t>
    </r>
    <r>
      <rPr>
        <sz val="11"/>
        <color rgb="FFFF0000"/>
        <rFont val="Arial"/>
        <family val="2"/>
      </rPr>
      <t xml:space="preserve"> or owned housing</t>
    </r>
    <r>
      <rPr>
        <sz val="11"/>
        <rFont val="Arial"/>
        <family val="2"/>
      </rPr>
      <t xml:space="preserve">
Move to a different </t>
    </r>
    <r>
      <rPr>
        <sz val="11"/>
        <color rgb="FFFF0000"/>
        <rFont val="Arial"/>
        <family val="2"/>
      </rPr>
      <t>collective</t>
    </r>
    <r>
      <rPr>
        <sz val="11"/>
        <rFont val="Arial"/>
        <family val="2"/>
      </rPr>
      <t xml:space="preserve"> site </t>
    </r>
    <r>
      <rPr>
        <strike/>
        <sz val="11"/>
        <color rgb="FFFF0000"/>
        <rFont val="Arial"/>
        <family val="2"/>
      </rPr>
      <t>within oblast</t>
    </r>
    <r>
      <rPr>
        <sz val="11"/>
        <rFont val="Arial"/>
        <family val="2"/>
      </rPr>
      <t xml:space="preserve">
Move to a different oblast</t>
    </r>
    <r>
      <rPr>
        <strike/>
        <sz val="11"/>
        <color rgb="FFFF0000"/>
        <rFont val="Arial"/>
        <family val="2"/>
      </rPr>
      <t xml:space="preserve"> closer to area of origin
Move to a different oblast further from area of origin
</t>
    </r>
    <r>
      <rPr>
        <sz val="11"/>
        <rFont val="Arial"/>
        <family val="2"/>
      </rPr>
      <t>Move abroad
Don't know
Don't wish to answer
Other (specify)</t>
    </r>
  </si>
  <si>
    <r>
      <rPr>
        <sz val="11"/>
        <color rgb="FF000000"/>
        <rFont val="Arial"/>
        <family val="2"/>
        <charset val="204"/>
      </rPr>
      <t xml:space="preserve">Вернуться домой
Переехать к родным/друзьям
</t>
    </r>
    <r>
      <rPr>
        <strike/>
        <sz val="11"/>
        <color rgb="FFFF0000"/>
        <rFont val="Arial"/>
        <family val="2"/>
        <charset val="204"/>
      </rPr>
      <t xml:space="preserve">Арендовать жилье </t>
    </r>
    <r>
      <rPr>
        <sz val="11"/>
        <color rgb="FFFF0000"/>
        <rFont val="Arial"/>
        <family val="2"/>
        <charset val="204"/>
      </rPr>
      <t xml:space="preserve">Переехать в арендованное либо собственное жилье
</t>
    </r>
    <r>
      <rPr>
        <sz val="11"/>
        <color rgb="FF000000"/>
        <rFont val="Arial"/>
        <family val="2"/>
        <charset val="204"/>
      </rPr>
      <t xml:space="preserve">Переехать в другой МКП </t>
    </r>
    <r>
      <rPr>
        <strike/>
        <sz val="11"/>
        <color rgb="FFFF0000"/>
        <rFont val="Arial"/>
        <family val="2"/>
        <charset val="204"/>
      </rPr>
      <t xml:space="preserve">в пределах данной области
</t>
    </r>
    <r>
      <rPr>
        <sz val="11"/>
        <color rgb="FF000000"/>
        <rFont val="Arial"/>
        <family val="2"/>
        <charset val="204"/>
      </rPr>
      <t>Переехать в другую область</t>
    </r>
    <r>
      <rPr>
        <strike/>
        <sz val="11"/>
        <color rgb="FFFF0000"/>
        <rFont val="Arial"/>
        <family val="2"/>
        <charset val="204"/>
      </rPr>
      <t xml:space="preserve">, поближе к первоначальному месту проживания
Переехать в другую область, по дальше от первоначального места проживания
</t>
    </r>
    <r>
      <rPr>
        <sz val="11"/>
        <color rgb="FF000000"/>
        <rFont val="Arial"/>
        <family val="2"/>
        <charset val="204"/>
      </rPr>
      <t>Переехать за границу
Не знаю
Не хочу отвечать
Другое (уточните)</t>
    </r>
  </si>
  <si>
    <r>
      <rPr>
        <sz val="11"/>
        <color rgb="FF000000"/>
        <rFont val="Arial"/>
        <family val="2"/>
        <charset val="204"/>
      </rPr>
      <t xml:space="preserve">Повернутись додому
Переїхати до родичів/друзів
</t>
    </r>
    <r>
      <rPr>
        <strike/>
        <sz val="11"/>
        <color rgb="FFFF0000"/>
        <rFont val="Arial"/>
        <family val="2"/>
        <charset val="204"/>
      </rPr>
      <t xml:space="preserve">Орендувати житло
</t>
    </r>
    <r>
      <rPr>
        <sz val="11"/>
        <color rgb="FFFF0000"/>
        <rFont val="Arial"/>
        <family val="2"/>
        <charset val="204"/>
      </rPr>
      <t xml:space="preserve">Переїхати до орендованого або власного житла
</t>
    </r>
    <r>
      <rPr>
        <sz val="11"/>
        <color rgb="FF000000"/>
        <rFont val="Arial"/>
        <family val="2"/>
        <charset val="204"/>
      </rPr>
      <t xml:space="preserve">Переїхати до іншого МКП </t>
    </r>
    <r>
      <rPr>
        <strike/>
        <sz val="11"/>
        <color rgb="FFFF0000"/>
        <rFont val="Arial"/>
        <family val="2"/>
        <charset val="204"/>
      </rPr>
      <t xml:space="preserve">в межах цієї області
</t>
    </r>
    <r>
      <rPr>
        <sz val="11"/>
        <color rgb="FF000000"/>
        <rFont val="Arial"/>
        <family val="2"/>
        <charset val="204"/>
      </rPr>
      <t>Переїхати до іншої області</t>
    </r>
    <r>
      <rPr>
        <strike/>
        <sz val="11"/>
        <color rgb="FFFF0000"/>
        <rFont val="Arial"/>
        <family val="2"/>
        <charset val="204"/>
      </rPr>
      <t xml:space="preserve">, ближче до первісного місця проживання
Переїхати до іншої області, далі від первісного місця проживання
</t>
    </r>
    <r>
      <rPr>
        <sz val="11"/>
        <color rgb="FF000000"/>
        <rFont val="Arial"/>
        <family val="2"/>
        <charset val="204"/>
      </rPr>
      <t>Переїхати за кордон
Не знаю
Не хочу відповідати
Інше (уточніть)</t>
    </r>
  </si>
  <si>
    <r>
      <t xml:space="preserve">Have any </t>
    </r>
    <r>
      <rPr>
        <sz val="11"/>
        <rFont val="Arial"/>
        <family val="2"/>
        <charset val="204"/>
      </rPr>
      <t>site's residents</t>
    </r>
    <r>
      <rPr>
        <sz val="11"/>
        <rFont val="Arial"/>
        <family val="2"/>
      </rPr>
      <t xml:space="preserve"> been evicted from the site during the last </t>
    </r>
    <r>
      <rPr>
        <sz val="11"/>
        <color rgb="FFFF0000"/>
        <rFont val="Arial"/>
        <family val="2"/>
      </rPr>
      <t>60</t>
    </r>
    <r>
      <rPr>
        <sz val="11"/>
        <rFont val="Arial"/>
        <family val="2"/>
      </rPr>
      <t xml:space="preserve"> days?</t>
    </r>
  </si>
  <si>
    <r>
      <t xml:space="preserve">Был ли кто-то из </t>
    </r>
    <r>
      <rPr>
        <sz val="11"/>
        <rFont val="Arial"/>
        <family val="2"/>
        <charset val="204"/>
      </rPr>
      <t>жителей МКП</t>
    </r>
    <r>
      <rPr>
        <sz val="11"/>
        <rFont val="Arial"/>
        <family val="2"/>
      </rPr>
      <t xml:space="preserve"> </t>
    </r>
    <r>
      <rPr>
        <sz val="11"/>
        <rFont val="Arial"/>
        <family val="2"/>
        <charset val="204"/>
      </rPr>
      <t>принудительно</t>
    </r>
    <r>
      <rPr>
        <sz val="11"/>
        <rFont val="Arial"/>
        <family val="2"/>
      </rPr>
      <t xml:space="preserve"> выселен из МКП за последние </t>
    </r>
    <r>
      <rPr>
        <sz val="11"/>
        <color rgb="FFFF0000"/>
        <rFont val="Arial"/>
        <family val="2"/>
      </rPr>
      <t>60</t>
    </r>
    <r>
      <rPr>
        <sz val="11"/>
        <rFont val="Arial"/>
        <family val="2"/>
      </rPr>
      <t xml:space="preserve"> дней?</t>
    </r>
  </si>
  <si>
    <r>
      <t xml:space="preserve">Чи був хтось із </t>
    </r>
    <r>
      <rPr>
        <sz val="11"/>
        <rFont val="Arial"/>
        <family val="2"/>
        <charset val="204"/>
      </rPr>
      <t>мешканців МКП примусово</t>
    </r>
    <r>
      <rPr>
        <sz val="11"/>
        <rFont val="Arial"/>
        <family val="2"/>
      </rPr>
      <t xml:space="preserve"> виселені з МКП за останні </t>
    </r>
    <r>
      <rPr>
        <sz val="11"/>
        <color rgb="FFFF0000"/>
        <rFont val="Arial"/>
        <family val="2"/>
      </rPr>
      <t>60</t>
    </r>
    <r>
      <rPr>
        <sz val="11"/>
        <rFont val="Arial"/>
        <family val="2"/>
      </rPr>
      <t xml:space="preserve"> днів?</t>
    </r>
  </si>
  <si>
    <r>
      <t>B4.</t>
    </r>
    <r>
      <rPr>
        <b/>
        <strike/>
        <sz val="11"/>
        <color rgb="FFFF0000"/>
        <rFont val="Arial"/>
        <family val="2"/>
      </rPr>
      <t>1</t>
    </r>
    <r>
      <rPr>
        <b/>
        <sz val="11"/>
        <color rgb="FFFF0000"/>
        <rFont val="Arial"/>
        <family val="2"/>
      </rPr>
      <t>2</t>
    </r>
  </si>
  <si>
    <r>
      <t xml:space="preserve">If yes, how many site's residents have been evicted from the site in the last </t>
    </r>
    <r>
      <rPr>
        <sz val="11"/>
        <color rgb="FFFF0000"/>
        <rFont val="Arial"/>
        <family val="2"/>
      </rPr>
      <t>60</t>
    </r>
    <r>
      <rPr>
        <sz val="11"/>
        <rFont val="Arial"/>
        <family val="2"/>
      </rPr>
      <t xml:space="preserve"> days?</t>
    </r>
  </si>
  <si>
    <r>
      <t>Если да, то сколько жителей МКП было принудительно выселено</t>
    </r>
    <r>
      <rPr>
        <sz val="11"/>
        <color rgb="FFFF0000"/>
        <rFont val="Arial"/>
        <family val="2"/>
        <charset val="204"/>
      </rPr>
      <t xml:space="preserve"> из МКП</t>
    </r>
    <r>
      <rPr>
        <sz val="11"/>
        <rFont val="Arial"/>
        <family val="2"/>
      </rPr>
      <t xml:space="preserve"> за последние </t>
    </r>
    <r>
      <rPr>
        <sz val="11"/>
        <color rgb="FFFF0000"/>
        <rFont val="Arial"/>
        <family val="2"/>
      </rPr>
      <t>60</t>
    </r>
    <r>
      <rPr>
        <sz val="11"/>
        <rFont val="Arial"/>
        <family val="2"/>
      </rPr>
      <t xml:space="preserve"> дней?</t>
    </r>
  </si>
  <si>
    <r>
      <t xml:space="preserve">Якщо так, то скільки мешканців МКП було примусово виселено з МКП за останні </t>
    </r>
    <r>
      <rPr>
        <sz val="11"/>
        <color rgb="FFFF0000"/>
        <rFont val="Arial"/>
        <family val="2"/>
      </rPr>
      <t>60</t>
    </r>
    <r>
      <rPr>
        <sz val="11"/>
        <rFont val="Arial"/>
        <family val="2"/>
      </rPr>
      <t xml:space="preserve"> днів?</t>
    </r>
  </si>
  <si>
    <r>
      <t>B4.</t>
    </r>
    <r>
      <rPr>
        <b/>
        <sz val="11"/>
        <rFont val="Arial"/>
        <family val="2"/>
        <charset val="204"/>
      </rPr>
      <t>2</t>
    </r>
  </si>
  <si>
    <r>
      <t>Facility can no longer host IDPs
Center was overcrowded
Dangerous or beligerent behavior of IDPs
IDPs were not able to pay for utilities / other payments
Area of origin was deemed safe for return
IDPs did not abide by rules and regulations of site
There is a limited period of hosting             
Relocation to another</t>
    </r>
    <r>
      <rPr>
        <sz val="11"/>
        <color rgb="FFFF0000"/>
        <rFont val="Arial"/>
        <family val="2"/>
      </rPr>
      <t xml:space="preserve"> collective site</t>
    </r>
    <r>
      <rPr>
        <strike/>
        <sz val="11"/>
        <color rgb="FFFF0000"/>
        <rFont val="Arial"/>
        <family val="2"/>
      </rPr>
      <t xml:space="preserve"> center </t>
    </r>
    <r>
      <rPr>
        <sz val="11"/>
        <rFont val="Arial"/>
        <family val="2"/>
      </rPr>
      <t xml:space="preserve">
Other (specify)
Do not know</t>
    </r>
  </si>
  <si>
    <r>
      <rPr>
        <strike/>
        <sz val="11"/>
        <color rgb="FFFF0000"/>
        <rFont val="Arial"/>
        <family val="2"/>
      </rPr>
      <t xml:space="preserve">Sharing one open space (e.g, gym or hall)
Sharing multiple rooms (multiple families sharing rooms)
Accommodated in family rooms (each family has their own room)
</t>
    </r>
    <r>
      <rPr>
        <sz val="11"/>
        <color rgb="FFFF0000"/>
        <rFont val="Arial"/>
        <family val="2"/>
      </rPr>
      <t>Single household rooms only
Multiple households sharing rooms
Sharing one open space (e.g. gym or hall)
Mixed modalities</t>
    </r>
  </si>
  <si>
    <r>
      <rPr>
        <sz val="11"/>
        <color rgb="FF000000"/>
        <rFont val="Arial"/>
        <family val="2"/>
        <charset val="204"/>
      </rPr>
      <t xml:space="preserve">Размещение </t>
    </r>
    <r>
      <rPr>
        <sz val="11"/>
        <color rgb="FFFF0000"/>
        <rFont val="Arial"/>
        <family val="2"/>
        <charset val="204"/>
      </rPr>
      <t xml:space="preserve">только </t>
    </r>
    <r>
      <rPr>
        <sz val="11"/>
        <color rgb="FF000000"/>
        <rFont val="Arial"/>
        <family val="2"/>
        <charset val="204"/>
      </rPr>
      <t xml:space="preserve">в семейных комнатах (у каждой семьи есть своя комната)
Совместное использование комнат (несколько семей живут в одной комнате)
Совместное использование одного </t>
    </r>
    <r>
      <rPr>
        <sz val="11"/>
        <color rgb="FFFF0000"/>
        <rFont val="Arial"/>
        <family val="2"/>
        <charset val="204"/>
      </rPr>
      <t>общего</t>
    </r>
    <r>
      <rPr>
        <sz val="11"/>
        <color rgb="FF000000"/>
        <rFont val="Arial"/>
        <family val="2"/>
        <charset val="204"/>
      </rPr>
      <t xml:space="preserve"> пространства (например, спортзала или холла)
</t>
    </r>
    <r>
      <rPr>
        <sz val="11"/>
        <color rgb="FFFF0000"/>
        <rFont val="Arial"/>
        <family val="2"/>
        <charset val="204"/>
      </rPr>
      <t xml:space="preserve">Разные виды размещения
</t>
    </r>
    <r>
      <rPr>
        <sz val="11"/>
        <color rgb="FF000000"/>
        <rFont val="Arial"/>
        <family val="2"/>
        <charset val="204"/>
      </rPr>
      <t xml:space="preserve">
</t>
    </r>
  </si>
  <si>
    <r>
      <rPr>
        <sz val="11"/>
        <color rgb="FF000000"/>
        <rFont val="Arial"/>
        <family val="2"/>
        <charset val="204"/>
      </rPr>
      <t xml:space="preserve">Розміщення у тільки сімейних кімнатах (у кожної сім'ї є окрема кімната)
Спільне використання кімнат (кілька сімей живуть в одній кімнаті)
Спільне використання одного </t>
    </r>
    <r>
      <rPr>
        <sz val="11"/>
        <color rgb="FFFF0000"/>
        <rFont val="Arial"/>
        <family val="2"/>
        <charset val="204"/>
      </rPr>
      <t>загального</t>
    </r>
    <r>
      <rPr>
        <sz val="11"/>
        <color rgb="FF000000"/>
        <rFont val="Arial"/>
        <family val="2"/>
        <charset val="204"/>
      </rPr>
      <t xml:space="preserve"> простору (наприклад, спортзалу чи холу)
</t>
    </r>
    <r>
      <rPr>
        <sz val="11"/>
        <color rgb="FFFF0000"/>
        <rFont val="Arial"/>
        <family val="2"/>
        <charset val="204"/>
      </rPr>
      <t xml:space="preserve">Різні види розміщення
</t>
    </r>
  </si>
  <si>
    <r>
      <t xml:space="preserve">Is this </t>
    </r>
    <r>
      <rPr>
        <sz val="11"/>
        <color rgb="FFFF0000"/>
        <rFont val="Arial"/>
        <family val="2"/>
      </rPr>
      <t>shared open</t>
    </r>
    <r>
      <rPr>
        <sz val="11"/>
        <rFont val="Arial"/>
        <family val="2"/>
      </rPr>
      <t xml:space="preserve"> space separated by gender?</t>
    </r>
  </si>
  <si>
    <r>
      <t xml:space="preserve">Чи передбачені у цьому </t>
    </r>
    <r>
      <rPr>
        <sz val="11"/>
        <color rgb="FFFF0000"/>
        <rFont val="Arial"/>
        <family val="2"/>
        <charset val="204"/>
      </rPr>
      <t>загальному</t>
    </r>
    <r>
      <rPr>
        <sz val="11"/>
        <rFont val="Arial"/>
        <family val="2"/>
      </rPr>
      <t xml:space="preserve"> приміщенні окремі зони для чоловіків та жінок?</t>
    </r>
  </si>
  <si>
    <r>
      <t>B5.2</t>
    </r>
    <r>
      <rPr>
        <b/>
        <sz val="11"/>
        <color rgb="FFFF0000"/>
        <rFont val="Arial"/>
        <family val="2"/>
      </rPr>
      <t>.1</t>
    </r>
  </si>
  <si>
    <t xml:space="preserve">
Please indicate how many rooms the site has for households to sleep independently</t>
  </si>
  <si>
    <r>
      <rPr>
        <sz val="11"/>
        <color rgb="FF000000"/>
        <rFont val="Arial"/>
        <family val="2"/>
        <charset val="204"/>
      </rPr>
      <t xml:space="preserve">Yes 
</t>
    </r>
    <r>
      <rPr>
        <sz val="11"/>
        <rFont val="Arial"/>
        <family val="2"/>
        <charset val="204"/>
      </rPr>
      <t>Partially</t>
    </r>
    <r>
      <rPr>
        <sz val="11"/>
        <color rgb="FF000000"/>
        <rFont val="Arial"/>
        <family val="2"/>
        <charset val="204"/>
      </rPr>
      <t xml:space="preserve"> </t>
    </r>
    <r>
      <rPr>
        <sz val="11"/>
        <color rgb="FFFF0000"/>
        <rFont val="Arial"/>
        <family val="2"/>
        <charset val="204"/>
      </rPr>
      <t>(not all)</t>
    </r>
    <r>
      <rPr>
        <sz val="11"/>
        <color rgb="FF0070C0"/>
        <rFont val="Arial"/>
        <family val="2"/>
        <charset val="204"/>
      </rPr>
      <t xml:space="preserve">
</t>
    </r>
    <r>
      <rPr>
        <sz val="11"/>
        <color rgb="FF000000"/>
        <rFont val="Arial"/>
        <family val="2"/>
        <charset val="204"/>
      </rPr>
      <t>No
Do not know</t>
    </r>
  </si>
  <si>
    <r>
      <t xml:space="preserve">Да
</t>
    </r>
    <r>
      <rPr>
        <sz val="11"/>
        <rFont val="Arial"/>
        <family val="2"/>
        <charset val="204"/>
      </rPr>
      <t>Частично</t>
    </r>
    <r>
      <rPr>
        <sz val="11"/>
        <color rgb="FF0070C0"/>
        <rFont val="Arial"/>
        <family val="2"/>
        <charset val="204"/>
      </rPr>
      <t xml:space="preserve"> </t>
    </r>
    <r>
      <rPr>
        <sz val="11"/>
        <color rgb="FFFF0000"/>
        <rFont val="Arial"/>
        <family val="2"/>
        <charset val="204"/>
      </rPr>
      <t xml:space="preserve">(не все) </t>
    </r>
    <r>
      <rPr>
        <sz val="11"/>
        <color rgb="FF0070C0"/>
        <rFont val="Arial"/>
        <family val="2"/>
        <charset val="204"/>
      </rPr>
      <t xml:space="preserve"> </t>
    </r>
    <r>
      <rPr>
        <sz val="11"/>
        <rFont val="Arial"/>
        <family val="2"/>
      </rPr>
      <t xml:space="preserve">                                                          
Нет
Не знаю</t>
    </r>
  </si>
  <si>
    <r>
      <t>Так 
Частково</t>
    </r>
    <r>
      <rPr>
        <sz val="11"/>
        <color rgb="FF0070C0"/>
        <rFont val="Arial"/>
        <family val="2"/>
        <charset val="204"/>
      </rPr>
      <t xml:space="preserve"> </t>
    </r>
    <r>
      <rPr>
        <sz val="11"/>
        <color rgb="FFFF0000"/>
        <rFont val="Arial"/>
        <family val="2"/>
        <charset val="204"/>
      </rPr>
      <t xml:space="preserve">(не всі)   </t>
    </r>
    <r>
      <rPr>
        <sz val="11"/>
        <rFont val="Arial"/>
        <family val="2"/>
        <charset val="204"/>
      </rPr>
      <t xml:space="preserve">                                                             
Ні
Не знаю</t>
    </r>
  </si>
  <si>
    <r>
      <rPr>
        <sz val="11"/>
        <color rgb="FFFF0000"/>
        <rFont val="Arial"/>
        <family val="2"/>
        <charset val="204"/>
      </rPr>
      <t>Условия</t>
    </r>
    <r>
      <rPr>
        <sz val="11"/>
        <rFont val="Arial"/>
        <family val="2"/>
      </rPr>
      <t xml:space="preserve"> проживания</t>
    </r>
  </si>
  <si>
    <r>
      <rPr>
        <sz val="11"/>
        <color rgb="FFFF0000"/>
        <rFont val="Arial"/>
        <family val="2"/>
        <charset val="204"/>
      </rPr>
      <t>Умови</t>
    </r>
    <r>
      <rPr>
        <sz val="11"/>
        <rFont val="Arial"/>
        <family val="2"/>
      </rPr>
      <t xml:space="preserve"> проживання</t>
    </r>
  </si>
  <si>
    <r>
      <rPr>
        <sz val="11"/>
        <color rgb="FF000000"/>
        <rFont val="Arial"/>
        <family val="2"/>
      </rPr>
      <t xml:space="preserve">None
Overcrowding conditions
Lack of privacy in the sleeping area
</t>
    </r>
    <r>
      <rPr>
        <sz val="11"/>
        <color rgb="FFFF0000"/>
        <rFont val="Arial"/>
        <family val="2"/>
      </rPr>
      <t xml:space="preserve">Lack of privacy in the bathing area
Lack of privacy in the toilet area
</t>
    </r>
    <r>
      <rPr>
        <sz val="11"/>
        <color rgb="FF000000"/>
        <rFont val="Arial"/>
        <family val="2"/>
      </rPr>
      <t xml:space="preserve">Non </t>
    </r>
    <r>
      <rPr>
        <sz val="11"/>
        <color rgb="FFFF0000"/>
        <rFont val="Arial"/>
        <family val="2"/>
      </rPr>
      <t>gender-</t>
    </r>
    <r>
      <rPr>
        <sz val="11"/>
        <color rgb="FF000000"/>
        <rFont val="Arial"/>
        <family val="2"/>
      </rPr>
      <t>segregated showers
Non</t>
    </r>
    <r>
      <rPr>
        <sz val="11"/>
        <color rgb="FFFF0000"/>
        <rFont val="Arial"/>
        <family val="2"/>
      </rPr>
      <t xml:space="preserve"> gender-</t>
    </r>
    <r>
      <rPr>
        <sz val="11"/>
        <color rgb="FF000000"/>
        <rFont val="Arial"/>
        <family val="2"/>
      </rPr>
      <t>segregated toilets
Lack of accessible toilets
Lack of accessible showers
Insufficient number of showers
Insufficient number of toilets
Insufficient number of kitchens
Lack of playgrounds
Other (specify)</t>
    </r>
  </si>
  <si>
    <r>
      <rPr>
        <sz val="11"/>
        <color rgb="FF000000"/>
        <rFont val="Arial"/>
        <family val="2"/>
        <charset val="204"/>
      </rPr>
      <t xml:space="preserve">Нет                                                       Переполненность МКП                               Отсутствие приватности в спальной зоне
</t>
    </r>
    <r>
      <rPr>
        <sz val="11"/>
        <color rgb="FFFF0000"/>
        <rFont val="Arial"/>
        <family val="2"/>
        <charset val="204"/>
      </rPr>
      <t xml:space="preserve">Отсутствие приватности в ванных комнатах
Отсутствие приватности в туалетах </t>
    </r>
    <r>
      <rPr>
        <sz val="11"/>
        <color rgb="FF000000"/>
        <rFont val="Arial"/>
        <family val="2"/>
        <charset val="204"/>
      </rPr>
      <t xml:space="preserve">  
</t>
    </r>
    <r>
      <rPr>
        <sz val="11"/>
        <color rgb="FFFF0000"/>
        <rFont val="Arial"/>
        <family val="2"/>
        <charset val="204"/>
      </rPr>
      <t>Общие</t>
    </r>
    <r>
      <rPr>
        <sz val="11"/>
        <color rgb="FF000000"/>
        <rFont val="Arial"/>
        <family val="2"/>
        <charset val="204"/>
      </rPr>
      <t xml:space="preserve"> душевые                           
</t>
    </r>
    <r>
      <rPr>
        <sz val="11"/>
        <color rgb="FFFF0000"/>
        <rFont val="Arial"/>
        <family val="2"/>
        <charset val="204"/>
      </rPr>
      <t>Общие</t>
    </r>
    <r>
      <rPr>
        <sz val="11"/>
        <color rgb="FF000000"/>
        <rFont val="Arial"/>
        <family val="2"/>
        <charset val="204"/>
      </rPr>
      <t xml:space="preserve"> туалеты                                 
Отсутствие туалетов                                      Отсутствие душевых                                Недостаточное количество душевых  Недостаточное количество туалетов  Недостаточное количество кухонных помещений Отсутствие игровых площадок
Другое (уточните)</t>
    </r>
  </si>
  <si>
    <r>
      <rPr>
        <sz val="11"/>
        <color rgb="FF000000"/>
        <rFont val="Arial"/>
        <family val="2"/>
        <charset val="204"/>
      </rPr>
      <t xml:space="preserve">Немає                                                          
Переповненість МКП                                  
Відсутність приватності в спальній зоні
</t>
    </r>
    <r>
      <rPr>
        <sz val="11"/>
        <color rgb="FFFF0000"/>
        <rFont val="Arial"/>
        <family val="2"/>
        <charset val="204"/>
      </rPr>
      <t>Відсутність приватності у ванних кімнатах
Відсутність приватності в туалетах 
Загальні</t>
    </r>
    <r>
      <rPr>
        <sz val="11"/>
        <color rgb="FF000000"/>
        <rFont val="Arial"/>
        <family val="2"/>
        <charset val="204"/>
      </rPr>
      <t xml:space="preserve"> душові                                     
</t>
    </r>
    <r>
      <rPr>
        <sz val="11"/>
        <color rgb="FFFF0000"/>
        <rFont val="Arial"/>
        <family val="2"/>
        <charset val="204"/>
      </rPr>
      <t>Загальні</t>
    </r>
    <r>
      <rPr>
        <sz val="11"/>
        <color rgb="FF000000"/>
        <rFont val="Arial"/>
        <family val="2"/>
        <charset val="204"/>
      </rPr>
      <t xml:space="preserve"> туалети                                          
Відсутність туалетів                                        
Відсутність  душових                                    
Недостатня кількість душових                         
Недостатня кількість туалетів                       
Недостатня кількість кухонних приміщень    
Відсутність ігрових майданчиків                                       Інше (уточніть)</t>
    </r>
  </si>
  <si>
    <r>
      <t xml:space="preserve">None
Shelter space is too small/not enough space for entire displaced population
Lack of insulation from cold
Leaking during precipitation
Limited ventilation
Structure is damaged or needs repair/rehabilitation
Lack of privacy inside shelter (no partitions, no doors)
Lack of electricity
Lack of heating
Problems with drainage system
Problem with water supply
Problem with lighting inside the building (in common areas, such as corridors)
Problem with lighting around the center (street lights)
</t>
    </r>
    <r>
      <rPr>
        <sz val="11"/>
        <color rgb="FFFF0000"/>
        <rFont val="Arial"/>
        <family val="2"/>
        <charset val="204"/>
      </rPr>
      <t>Lack of infrastructure for elderly people and persons with disabilities (elevators, external ramps, horizontal bars on doors, etc.)</t>
    </r>
    <r>
      <rPr>
        <sz val="11"/>
        <color rgb="FF000000"/>
        <rFont val="Arial"/>
        <family val="2"/>
        <charset val="204"/>
      </rPr>
      <t xml:space="preserve">
Other (specify)
Not sure</t>
    </r>
  </si>
  <si>
    <r>
      <t xml:space="preserve">Проблем нет                                                               Площадь МКП слишком мала / недостаточно места для размещения всего перемещенного населения                                                    Отсутствие теплоизоляции                         Протекающая крыша                                   Недостаточная вентиляция                          Повреждение конструкции здания либо здание МКП нуждается в ремонте/реконструкции                 Отсутствие возможности уединениться на территории МКП (отсутствие перегородок, дверей)
Проблемы c системой электроснабжения
Проблемы с системой отопления
Проблемы с канализацией
Проблемы с водопроводом
Проблемы с освещением внутри здания (в местах общего пользования, например, в коридорах)
Проблемы с освещением на территории МКП (уличные фонари)
</t>
    </r>
    <r>
      <rPr>
        <sz val="11"/>
        <color rgb="FFFF0000"/>
        <rFont val="Arial"/>
        <family val="2"/>
        <charset val="204"/>
      </rPr>
      <t xml:space="preserve">Отсутствие инфраструктуры для пожилых людей и людей с инвалидностью (лифтов, внешних пандусов, дверных поручней и т.д.)    </t>
    </r>
    <r>
      <rPr>
        <sz val="11"/>
        <color rgb="FF000000"/>
        <rFont val="Arial"/>
        <family val="2"/>
        <charset val="204"/>
      </rPr>
      <t xml:space="preserve">                  
Другое (уточните)
Не уверен</t>
    </r>
  </si>
  <si>
    <r>
      <t xml:space="preserve">Проблеми відсутні                                                    
Площа МКП занадто мала / недостатньо місця для розміщення всього переміщеного населення
Відсутність теплоізоляції                                      
Протікає дах                                                      
Недостатня вентиляція                                        Пошкодження конструкції будівлі або будівля МКП потребує ремонту/реконструкції                      
Відсутність можливості усамітнитися на території МКП (відсутність перегородок, дверей
Проблеми з системою електропостачання      
Проблеми з системою опалення                        
Проблеми з каналізацією                                   
Проблеми з водопроводом                                
Проблеми з освітленням усередині будівлі (у місцях загального користування, наприклад, у коридорах)
Проблеми з освітленням на території МКП (вуличні ліхтарі)                                                                           </t>
    </r>
    <r>
      <rPr>
        <sz val="11"/>
        <color rgb="FFFF0000"/>
        <rFont val="Arial"/>
        <family val="2"/>
        <charset val="204"/>
      </rPr>
      <t>Відсутність інфраструктури для людей похилого віку та людей з інвалідністю (ліфтів, зовнішніх пандусів, дверних поручнів та ін.)</t>
    </r>
    <r>
      <rPr>
        <sz val="11"/>
        <color rgb="FF000000"/>
        <rFont val="Arial"/>
        <family val="2"/>
        <charset val="204"/>
      </rPr>
      <t xml:space="preserve">                                                
Інше (уточніть)                                                                  
Не впевнений</t>
    </r>
  </si>
  <si>
    <r>
      <rPr>
        <strike/>
        <sz val="11"/>
        <color rgb="FFFF0000"/>
        <rFont val="Arial"/>
        <family val="2"/>
      </rPr>
      <t>Sellect all that apply</t>
    </r>
    <r>
      <rPr>
        <sz val="11"/>
        <color rgb="FFFF0000"/>
        <rFont val="Arial"/>
        <family val="2"/>
      </rPr>
      <t xml:space="preserve">
Select one</t>
    </r>
  </si>
  <si>
    <r>
      <rPr>
        <sz val="11"/>
        <color rgb="FF000000"/>
        <rFont val="Arial"/>
        <family val="2"/>
        <charset val="204"/>
      </rPr>
      <t xml:space="preserve">Yes, in the premises of the CS
Yes, outdoors 
</t>
    </r>
    <r>
      <rPr>
        <sz val="11"/>
        <color rgb="FFFF0000"/>
        <rFont val="Arial"/>
        <family val="2"/>
        <charset val="204"/>
      </rPr>
      <t xml:space="preserve">Yes, іn the premises of the CSs and outdoors
</t>
    </r>
    <r>
      <rPr>
        <sz val="11"/>
        <color rgb="FF000000"/>
        <rFont val="Arial"/>
        <family val="2"/>
        <charset val="204"/>
      </rPr>
      <t>No
Don't know</t>
    </r>
  </si>
  <si>
    <r>
      <t>Да, в помещении МКП
Да,</t>
    </r>
    <r>
      <rPr>
        <sz val="11"/>
        <color rgb="FFFF0000"/>
        <rFont val="Arial"/>
        <family val="2"/>
        <charset val="204"/>
      </rPr>
      <t xml:space="preserve"> на прилежащей к МКП территории
</t>
    </r>
    <r>
      <rPr>
        <sz val="11"/>
        <color rgb="FFFF0000"/>
        <rFont val="Arial"/>
        <family val="2"/>
      </rPr>
      <t>Да, в помещении МКП и на прилежащей к МКП территории</t>
    </r>
    <r>
      <rPr>
        <sz val="11"/>
        <rFont val="Arial"/>
        <family val="2"/>
      </rPr>
      <t xml:space="preserve">
Нет
Не знаю</t>
    </r>
  </si>
  <si>
    <r>
      <t>Так, у приміщенні МКП
Так,</t>
    </r>
    <r>
      <rPr>
        <sz val="11"/>
        <color rgb="FFFF0000"/>
        <rFont val="Arial"/>
        <family val="2"/>
        <charset val="204"/>
      </rPr>
      <t xml:space="preserve"> на прилеглій до МКП території
Так, у приміщенні МКП и на прилеглій до МКП території</t>
    </r>
    <r>
      <rPr>
        <sz val="11"/>
        <rFont val="Arial"/>
        <family val="2"/>
      </rPr>
      <t xml:space="preserve">
Ні
Не знаю</t>
    </r>
  </si>
  <si>
    <r>
      <t xml:space="preserve">Yes
</t>
    </r>
    <r>
      <rPr>
        <sz val="11"/>
        <color rgb="FFFF0000"/>
        <rFont val="Arial"/>
        <family val="2"/>
      </rPr>
      <t>Yes, but insufficient</t>
    </r>
    <r>
      <rPr>
        <sz val="11"/>
        <rFont val="Arial"/>
        <family val="2"/>
      </rPr>
      <t xml:space="preserve">
No
Do not know</t>
    </r>
  </si>
  <si>
    <r>
      <rPr>
        <sz val="11"/>
        <color rgb="FF000000"/>
        <rFont val="Arial"/>
        <family val="2"/>
        <charset val="204"/>
      </rPr>
      <t xml:space="preserve">Да
</t>
    </r>
    <r>
      <rPr>
        <sz val="11"/>
        <color rgb="FFFF0000"/>
        <rFont val="Arial"/>
        <family val="2"/>
        <charset val="204"/>
      </rPr>
      <t xml:space="preserve">Да, но недостаточно
</t>
    </r>
    <r>
      <rPr>
        <sz val="11"/>
        <color rgb="FF000000"/>
        <rFont val="Arial"/>
        <family val="2"/>
        <charset val="204"/>
      </rPr>
      <t>Нет
Не знаю</t>
    </r>
  </si>
  <si>
    <r>
      <rPr>
        <sz val="11"/>
        <color rgb="FF000000"/>
        <rFont val="Arial"/>
        <family val="2"/>
        <charset val="204"/>
      </rPr>
      <t xml:space="preserve">Так 
</t>
    </r>
    <r>
      <rPr>
        <sz val="11"/>
        <color rgb="FFFF0000"/>
        <rFont val="Arial"/>
        <family val="2"/>
        <charset val="204"/>
      </rPr>
      <t xml:space="preserve">Так, але недостатньо
</t>
    </r>
    <r>
      <rPr>
        <sz val="11"/>
        <color rgb="FF000000"/>
        <rFont val="Arial"/>
        <family val="2"/>
        <charset val="204"/>
      </rPr>
      <t>Ні
Не знаю</t>
    </r>
  </si>
  <si>
    <r>
      <t xml:space="preserve">Yes
</t>
    </r>
    <r>
      <rPr>
        <sz val="11"/>
        <color rgb="FFFF0000"/>
        <rFont val="Arial"/>
        <family val="2"/>
      </rPr>
      <t>Yes, but insufficient capacity</t>
    </r>
    <r>
      <rPr>
        <sz val="11"/>
        <rFont val="Arial"/>
        <family val="2"/>
      </rPr>
      <t xml:space="preserve">
No
Do not know</t>
    </r>
  </si>
  <si>
    <r>
      <rPr>
        <sz val="11"/>
        <color rgb="FF000000"/>
        <rFont val="Arial"/>
        <family val="2"/>
        <charset val="204"/>
      </rPr>
      <t xml:space="preserve">Да 
</t>
    </r>
    <r>
      <rPr>
        <sz val="11"/>
        <color rgb="FFFF0000"/>
        <rFont val="Arial"/>
        <family val="2"/>
        <charset val="204"/>
      </rPr>
      <t xml:space="preserve">Да, но недостаточной вместимости
</t>
    </r>
    <r>
      <rPr>
        <sz val="11"/>
        <color rgb="FF000000"/>
        <rFont val="Arial"/>
        <family val="2"/>
        <charset val="204"/>
      </rPr>
      <t>Нет
Не знаю</t>
    </r>
  </si>
  <si>
    <r>
      <rPr>
        <sz val="11"/>
        <color rgb="FF000000"/>
        <rFont val="Arial"/>
        <family val="2"/>
        <charset val="204"/>
      </rPr>
      <t xml:space="preserve">Так 
</t>
    </r>
    <r>
      <rPr>
        <sz val="11"/>
        <color rgb="FFFF0000"/>
        <rFont val="Arial"/>
        <family val="2"/>
        <charset val="204"/>
      </rPr>
      <t xml:space="preserve">Так, але недостатньої місткості
</t>
    </r>
    <r>
      <rPr>
        <sz val="11"/>
        <color rgb="FF000000"/>
        <rFont val="Arial"/>
        <family val="2"/>
        <charset val="204"/>
      </rPr>
      <t>Ні
Не знаю</t>
    </r>
  </si>
  <si>
    <r>
      <rPr>
        <strike/>
        <sz val="11"/>
        <color rgb="FFFF0000"/>
        <rFont val="Arial"/>
        <family val="2"/>
      </rPr>
      <t xml:space="preserve">1-2 hours
3-4 hours
5-8 hours
8-12 hours
13-16 hours
More than 16 hours
The site was not cut off
</t>
    </r>
    <r>
      <rPr>
        <sz val="11"/>
        <color rgb="FFFF0000"/>
        <rFont val="Arial"/>
        <family val="2"/>
      </rPr>
      <t xml:space="preserve">There were no shortages
Once
1 to 3 times (separate days)
More than 3 times (separate days)
</t>
    </r>
  </si>
  <si>
    <r>
      <rPr>
        <strike/>
        <sz val="11"/>
        <color rgb="FFFF0000"/>
        <rFont val="Arial"/>
        <family val="2"/>
        <charset val="204"/>
      </rPr>
      <t xml:space="preserve">1-2 часа
3-4 часа
5-7 часов
8-12 часов
13-16 часов
Более чем 16 часов
МКП не отключался 
</t>
    </r>
    <r>
      <rPr>
        <sz val="11"/>
        <color rgb="FFFF0000"/>
        <rFont val="Arial"/>
        <family val="2"/>
        <charset val="204"/>
      </rPr>
      <t>Перебоев не было
Один день
От 1 до 3 дней
Более 3 дней</t>
    </r>
  </si>
  <si>
    <r>
      <rPr>
        <strike/>
        <sz val="11"/>
        <color rgb="FFFF0000"/>
        <rFont val="Arial"/>
        <family val="2"/>
        <charset val="204"/>
      </rPr>
      <t xml:space="preserve">1-2 години
3-4 години
5-7 годин
8-12 годин
13-16 годин
Більш ніж 16 годин 
МКП не відключався 
</t>
    </r>
    <r>
      <rPr>
        <sz val="11"/>
        <color rgb="FFFF0000"/>
        <rFont val="Arial"/>
        <family val="2"/>
        <charset val="204"/>
      </rPr>
      <t>Перебоїв не було
Один день
Від 1 до 3 днів
Більше 3 днів</t>
    </r>
  </si>
  <si>
    <r>
      <t>Чи витримує електропров</t>
    </r>
    <r>
      <rPr>
        <sz val="11"/>
        <color rgb="FFFF0000"/>
        <rFont val="Arial"/>
        <family val="2"/>
        <charset val="204"/>
      </rPr>
      <t>o</t>
    </r>
    <r>
      <rPr>
        <sz val="11"/>
        <rFont val="Arial"/>
        <family val="2"/>
      </rPr>
      <t>дка будівлі МКП поточний рівень споживання електроенергії.</t>
    </r>
  </si>
  <si>
    <r>
      <t xml:space="preserve">Folding beds
Stationary beds
</t>
    </r>
    <r>
      <rPr>
        <sz val="11"/>
        <color rgb="FFFF0000"/>
        <rFont val="Arial"/>
        <family val="2"/>
        <charset val="204"/>
      </rPr>
      <t>Functional beds for specific needs</t>
    </r>
    <r>
      <rPr>
        <sz val="11"/>
        <rFont val="Arial"/>
        <family val="2"/>
        <charset val="204"/>
      </rPr>
      <t xml:space="preserve">
Mattresses
Bed linen
Pillows
Sleeping bags
Blankets
Winter blankets
Other (specify)</t>
    </r>
  </si>
  <si>
    <r>
      <t xml:space="preserve">Раскладные кровати
Стационарные кровати
</t>
    </r>
    <r>
      <rPr>
        <sz val="11"/>
        <color rgb="FFFF0000"/>
        <rFont val="Arial"/>
        <family val="2"/>
        <charset val="204"/>
      </rPr>
      <t>Функциональные кровати</t>
    </r>
    <r>
      <rPr>
        <sz val="11"/>
        <rFont val="Arial"/>
        <family val="2"/>
        <charset val="204"/>
      </rPr>
      <t xml:space="preserve">
Матрасы
Постельное белье
Подушки
Спальные мешки
Одеяла
Зимние одеяла
Другое (укажите)</t>
    </r>
  </si>
  <si>
    <r>
      <t xml:space="preserve">Розкладні ліжка
Стаціонарні ліжка
</t>
    </r>
    <r>
      <rPr>
        <sz val="11"/>
        <color rgb="FFFF0000"/>
        <rFont val="Arial"/>
        <family val="2"/>
        <charset val="204"/>
      </rPr>
      <t>Функціональні ліжка</t>
    </r>
    <r>
      <rPr>
        <sz val="11"/>
        <rFont val="Arial"/>
        <family val="2"/>
        <charset val="204"/>
      </rPr>
      <t xml:space="preserve">
Матраци
Постільна білизна
Подушки
Спальні мішки
Ковдри
Зимові ковдри
Інше, уточніть</t>
    </r>
  </si>
  <si>
    <r>
      <t xml:space="preserve">Yes
</t>
    </r>
    <r>
      <rPr>
        <sz val="11"/>
        <color rgb="FFFF0000"/>
        <rFont val="Arial"/>
        <family val="2"/>
      </rPr>
      <t>Yes, but the number of kitchens is insufficient</t>
    </r>
    <r>
      <rPr>
        <sz val="11"/>
        <rFont val="Arial"/>
        <family val="2"/>
      </rPr>
      <t xml:space="preserve">
No
Do not know</t>
    </r>
  </si>
  <si>
    <r>
      <rPr>
        <sz val="11"/>
        <color rgb="FF000000"/>
        <rFont val="Arial"/>
        <family val="2"/>
        <charset val="204"/>
      </rPr>
      <t xml:space="preserve">Да                                                                                            </t>
    </r>
    <r>
      <rPr>
        <sz val="11"/>
        <color rgb="FFFF0000"/>
        <rFont val="Arial"/>
        <family val="2"/>
        <charset val="204"/>
      </rPr>
      <t xml:space="preserve">Да, но кухонных помещений недостаточно 
</t>
    </r>
    <r>
      <rPr>
        <sz val="11"/>
        <color rgb="FF000000"/>
        <rFont val="Arial"/>
        <family val="2"/>
        <charset val="204"/>
      </rPr>
      <t>Нет                                                                                         Не знаю</t>
    </r>
  </si>
  <si>
    <r>
      <rPr>
        <sz val="11"/>
        <color rgb="FF000000"/>
        <rFont val="Arial"/>
        <family val="2"/>
        <charset val="204"/>
      </rPr>
      <t xml:space="preserve">Так                                                                                       
</t>
    </r>
    <r>
      <rPr>
        <sz val="11"/>
        <color rgb="FFFF0000"/>
        <rFont val="Arial"/>
        <family val="2"/>
        <charset val="204"/>
      </rPr>
      <t xml:space="preserve">Так, але кухонних приміщень недостатньо
</t>
    </r>
    <r>
      <rPr>
        <sz val="11"/>
        <color rgb="FF000000"/>
        <rFont val="Arial"/>
        <family val="2"/>
        <charset val="204"/>
      </rPr>
      <t>Ні                                                                                         
Не знаю</t>
    </r>
  </si>
  <si>
    <r>
      <t xml:space="preserve">Yes                                                                                            
</t>
    </r>
    <r>
      <rPr>
        <sz val="11"/>
        <color rgb="FFFF0000"/>
        <rFont val="Arial"/>
        <family val="2"/>
        <charset val="204"/>
      </rPr>
      <t>Partially (not in all)</t>
    </r>
    <r>
      <rPr>
        <sz val="11"/>
        <rFont val="Arial"/>
        <family val="2"/>
      </rPr>
      <t xml:space="preserve">
No                                                                                            
Not sure</t>
    </r>
  </si>
  <si>
    <r>
      <t xml:space="preserve">Да
</t>
    </r>
    <r>
      <rPr>
        <sz val="11"/>
        <color rgb="FFFF0000"/>
        <rFont val="Arial"/>
        <family val="2"/>
        <charset val="204"/>
      </rPr>
      <t>Частично (не во всех)</t>
    </r>
    <r>
      <rPr>
        <sz val="11"/>
        <rFont val="Arial"/>
        <family val="2"/>
      </rPr>
      <t xml:space="preserve">
Нет
Не уверен</t>
    </r>
  </si>
  <si>
    <r>
      <t xml:space="preserve">Так
</t>
    </r>
    <r>
      <rPr>
        <sz val="11"/>
        <color rgb="FFFF0000"/>
        <rFont val="Arial"/>
        <family val="2"/>
        <charset val="204"/>
      </rPr>
      <t>Частково (не у всіх)</t>
    </r>
    <r>
      <rPr>
        <sz val="11"/>
        <rFont val="Arial"/>
        <family val="2"/>
      </rPr>
      <t xml:space="preserve">
Ні
Не впевнений</t>
    </r>
  </si>
  <si>
    <r>
      <t xml:space="preserve">Yes
</t>
    </r>
    <r>
      <rPr>
        <sz val="11"/>
        <color rgb="FFFF0000"/>
        <rFont val="Arial"/>
        <family val="2"/>
      </rPr>
      <t>Yes, but the number of communal spaces is insufficient</t>
    </r>
    <r>
      <rPr>
        <sz val="11"/>
        <rFont val="Arial"/>
        <family val="2"/>
      </rPr>
      <t xml:space="preserve">
No
Do not know</t>
    </r>
  </si>
  <si>
    <r>
      <t xml:space="preserve">Да                                                              </t>
    </r>
    <r>
      <rPr>
        <sz val="11"/>
        <color rgb="FFFF0000"/>
        <rFont val="Arial"/>
        <family val="2"/>
        <charset val="204"/>
      </rPr>
      <t>Да, но помещений недостаточно</t>
    </r>
    <r>
      <rPr>
        <sz val="11"/>
        <color rgb="FF000000"/>
        <rFont val="Arial"/>
        <family val="2"/>
        <charset val="204"/>
      </rPr>
      <t xml:space="preserve"> 
Нет                                                            Не знаю</t>
    </r>
  </si>
  <si>
    <r>
      <rPr>
        <sz val="11"/>
        <color rgb="FF000000"/>
        <rFont val="Arial"/>
        <family val="2"/>
        <charset val="204"/>
      </rPr>
      <t xml:space="preserve">Так                                                                                       
</t>
    </r>
    <r>
      <rPr>
        <sz val="11"/>
        <color rgb="FFFF0000"/>
        <rFont val="Arial"/>
        <family val="2"/>
        <charset val="204"/>
      </rPr>
      <t xml:space="preserve">Так, але приміщень недостатньо
</t>
    </r>
    <r>
      <rPr>
        <sz val="11"/>
        <color rgb="FF000000"/>
        <rFont val="Arial"/>
        <family val="2"/>
        <charset val="204"/>
      </rPr>
      <t>Ні                                                                                         
Не знаю</t>
    </r>
  </si>
  <si>
    <r>
      <t>Yes, ex</t>
    </r>
    <r>
      <rPr>
        <sz val="11"/>
        <color rgb="FFFF0000"/>
        <rFont val="Arial"/>
        <family val="2"/>
      </rPr>
      <t>t</t>
    </r>
    <r>
      <rPr>
        <sz val="11"/>
        <rFont val="Arial"/>
        <family val="2"/>
      </rPr>
      <t>reme need
Yes, partial need                                                           
No 
Not sure</t>
    </r>
  </si>
  <si>
    <t>No heating system
Central heating
Gas
Wood
Coal
Electricity
Other</t>
  </si>
  <si>
    <r>
      <t xml:space="preserve">Отопление отсутствует     </t>
    </r>
    <r>
      <rPr>
        <sz val="11"/>
        <color rgb="FFFF0000"/>
        <rFont val="Arial"/>
        <family val="2"/>
      </rPr>
      <t xml:space="preserve">                
Центральное отопление
Газ
Дрова
Уголь 
Электричество
Другое</t>
    </r>
    <r>
      <rPr>
        <sz val="11"/>
        <color rgb="FFFF0000"/>
        <rFont val="Arial"/>
        <family val="2"/>
        <charset val="204"/>
      </rPr>
      <t xml:space="preserve">
Индивидуальная котельная / Индивидуальное отопление</t>
    </r>
  </si>
  <si>
    <r>
      <t>Опалення відсутнє</t>
    </r>
    <r>
      <rPr>
        <sz val="11"/>
        <color rgb="FFFF0000"/>
        <rFont val="Arial"/>
        <family val="2"/>
      </rPr>
      <t xml:space="preserve">                                 
Центральне опалення                                                    
Газ                                                                                    Дрова                                                                            Вугілля                                                                     Електричне опалення                                                                Інше
Індивідуальна котельня / Індивідуальне опалення </t>
    </r>
  </si>
  <si>
    <t xml:space="preserve">Are you expecting to experience any issues with heating supply next heating season? If yes, what are they? </t>
  </si>
  <si>
    <t>Ожидаете ли Вы каких либо проблем с отоплением в следующем отопительном сезоне? Если да, то какие?</t>
  </si>
  <si>
    <t>Чи очікуєте Ви якихось проблем з опаленням в наступному опалювальному сезоні? Якщо так, то які?</t>
  </si>
  <si>
    <t>Недостаток средств
Недостаток топлива
Плохое состояние тепловых коммуникаций/отсутствие тепловых коммуникаций 
Недостаточная теплоизоляция
Отсутствие альтернативных источников отопления
Другое (укажите)
Нет</t>
  </si>
  <si>
    <r>
      <rPr>
        <strike/>
        <sz val="11"/>
        <color rgb="FF000000"/>
        <rFont val="Arial"/>
        <family val="2"/>
        <charset val="204"/>
      </rPr>
      <t>Bottled water is being provided,
People are drinking</t>
    </r>
    <r>
      <rPr>
        <strike/>
        <sz val="11"/>
        <color rgb="FF00B050"/>
        <rFont val="Arial"/>
        <family val="2"/>
        <charset val="204"/>
      </rPr>
      <t xml:space="preserve"> </t>
    </r>
    <r>
      <rPr>
        <strike/>
        <sz val="11"/>
        <color rgb="FFFF0000"/>
        <rFont val="Arial"/>
        <family val="2"/>
        <charset val="204"/>
      </rPr>
      <t xml:space="preserve">tapped water </t>
    </r>
    <r>
      <rPr>
        <strike/>
        <sz val="11"/>
        <color rgb="FF000000"/>
        <rFont val="Arial"/>
        <family val="2"/>
        <charset val="204"/>
      </rPr>
      <t xml:space="preserve">without treatment 
Filters for cleaning tapped water are available/installed in the facility, 
People are bringing their own water, 
Water from a well/borehole nearby      
Other (specify)
</t>
    </r>
    <r>
      <rPr>
        <sz val="11"/>
        <color rgb="FFFF0000"/>
        <rFont val="Arial"/>
        <family val="2"/>
        <charset val="204"/>
      </rPr>
      <t xml:space="preserve">
Tap water without filters
Tap water with filters
Bottled water is provided to residents
Residents bring their own water 
Water from a well/borehole nearby without filters
Water from a well/borehole nearby with filters     
Other (specify which source and whether water is treated)</t>
    </r>
  </si>
  <si>
    <r>
      <rPr>
        <sz val="11"/>
        <color rgb="FFFF0000"/>
        <rFont val="Arial"/>
        <family val="2"/>
        <charset val="204"/>
      </rPr>
      <t xml:space="preserve">To your knowledge, for which of the listed needs of the site residents is there enough water? </t>
    </r>
    <r>
      <rPr>
        <sz val="11"/>
        <rFont val="Arial"/>
        <family val="2"/>
        <charset val="204"/>
      </rPr>
      <t xml:space="preserve"> </t>
    </r>
  </si>
  <si>
    <t xml:space="preserve">По Вашему мнению, для удовлетворения каких из перечисленных потребностей жителей в МКП ДОСТАТОЧНО воды? </t>
  </si>
  <si>
    <t>На Вашу думку, для задоволення яких із перелічених потреб мешканців у МКП ДОСТАТНЬО води?</t>
  </si>
  <si>
    <r>
      <t xml:space="preserve">Drinking        
Cooking
Personal hygiene
Laundry
Toilet flushing
Other domestic purposes (cleaning floor, etc.)  
</t>
    </r>
    <r>
      <rPr>
        <sz val="11"/>
        <color rgb="FFFF0000"/>
        <rFont val="Arial"/>
        <family val="2"/>
      </rPr>
      <t>All of the above</t>
    </r>
    <r>
      <rPr>
        <sz val="11"/>
        <rFont val="Arial"/>
        <family val="2"/>
      </rPr>
      <t xml:space="preserve">
None of the above
</t>
    </r>
    <r>
      <rPr>
        <strike/>
        <sz val="11"/>
        <color rgb="FFFF0000"/>
        <rFont val="Arial"/>
        <family val="2"/>
      </rPr>
      <t>All of the above</t>
    </r>
    <r>
      <rPr>
        <sz val="11"/>
        <rFont val="Arial"/>
        <family val="2"/>
        <charset val="204"/>
      </rPr>
      <t xml:space="preserve">
Other (specify)</t>
    </r>
    <r>
      <rPr>
        <sz val="11"/>
        <rFont val="Arial"/>
        <family val="2"/>
      </rPr>
      <t xml:space="preserve">
Don’t know</t>
    </r>
  </si>
  <si>
    <r>
      <rPr>
        <sz val="11"/>
        <color rgb="FF000000"/>
        <rFont val="Arial"/>
        <family val="2"/>
        <charset val="204"/>
      </rPr>
      <t xml:space="preserve">Питьевая вода
Вода для приготовления пищи
Вода для личной гигиены
Вода для стирки
Вода для слива в туалете
Вода для других бытовых нужд (мытье полов и т.д.)
</t>
    </r>
    <r>
      <rPr>
        <sz val="11"/>
        <color rgb="FFFF0000"/>
        <rFont val="Arial"/>
        <family val="2"/>
        <charset val="204"/>
      </rPr>
      <t xml:space="preserve">Достаточно для всего перечисленного </t>
    </r>
    <r>
      <rPr>
        <sz val="11"/>
        <color rgb="FF000000"/>
        <rFont val="Arial"/>
        <family val="2"/>
        <charset val="204"/>
      </rPr>
      <t xml:space="preserve">Ничего из вышеуказанного
</t>
    </r>
    <r>
      <rPr>
        <strike/>
        <sz val="11"/>
        <color rgb="FFFF0000"/>
        <rFont val="Arial"/>
        <family val="2"/>
        <charset val="204"/>
      </rPr>
      <t>Достаточно для всего перечисленного</t>
    </r>
    <r>
      <rPr>
        <sz val="11"/>
        <color rgb="FF000000"/>
        <rFont val="Arial"/>
        <family val="2"/>
        <charset val="204"/>
      </rPr>
      <t xml:space="preserve"> 
Другое, уточните 
Не знаю (нельзя выбрать с другими вариантами)</t>
    </r>
  </si>
  <si>
    <r>
      <rPr>
        <sz val="11"/>
        <color rgb="FF000000"/>
        <rFont val="Arial"/>
        <family val="2"/>
        <charset val="204"/>
      </rPr>
      <t xml:space="preserve">Питна вода
Вода для приготування їжі
Вода для особистої гігієни
Вода для прання
Вода для зливу в туалеті
Вода для інших побутових потреб (миття підлоги тощо)
</t>
    </r>
    <r>
      <rPr>
        <sz val="11"/>
        <color rgb="FFFF0000"/>
        <rFont val="Arial"/>
        <family val="2"/>
        <charset val="204"/>
      </rPr>
      <t xml:space="preserve">Достатньо для всіх перелічених потреб
</t>
    </r>
    <r>
      <rPr>
        <sz val="11"/>
        <color rgb="FF000000"/>
        <rFont val="Arial"/>
        <family val="2"/>
        <charset val="204"/>
      </rPr>
      <t xml:space="preserve">Нічого з вищевказаного
</t>
    </r>
    <r>
      <rPr>
        <strike/>
        <sz val="11"/>
        <color rgb="FFFF0000"/>
        <rFont val="Arial"/>
        <family val="2"/>
        <charset val="204"/>
      </rPr>
      <t xml:space="preserve">Достатньо для всіх перелічених потреб
</t>
    </r>
    <r>
      <rPr>
        <sz val="11"/>
        <color rgb="FF000000"/>
        <rFont val="Arial"/>
        <family val="2"/>
        <charset val="204"/>
      </rPr>
      <t xml:space="preserve">Інше, уточніть
Не знаю </t>
    </r>
  </si>
  <si>
    <r>
      <rPr>
        <strike/>
        <sz val="11"/>
        <color rgb="FFFF0000"/>
        <rFont val="Arial"/>
        <family val="2"/>
        <charset val="204"/>
      </rPr>
      <t xml:space="preserve">
</t>
    </r>
    <r>
      <rPr>
        <sz val="11"/>
        <color rgb="FFFF0000"/>
        <rFont val="Arial"/>
        <family val="2"/>
        <charset val="204"/>
      </rPr>
      <t>Как часто за последние 30 дней в данном МКП были перебои с водоснабжением?</t>
    </r>
  </si>
  <si>
    <r>
      <rPr>
        <strike/>
        <sz val="11"/>
        <color rgb="FFFF0000"/>
        <rFont val="Arial"/>
        <family val="2"/>
      </rPr>
      <t xml:space="preserve">1-2 hours
3-4 hours
5-8 hours
8-12 hours
13-16 hours
More than 16 hours
The site was not cut off
</t>
    </r>
    <r>
      <rPr>
        <sz val="11"/>
        <color rgb="FFFF0000"/>
        <rFont val="Arial"/>
        <family val="2"/>
      </rPr>
      <t xml:space="preserve">There were no shortages
Once
1 to 3 times
More than 3 times
</t>
    </r>
  </si>
  <si>
    <r>
      <t xml:space="preserve">Centralized hot water supply
</t>
    </r>
    <r>
      <rPr>
        <sz val="11"/>
        <color rgb="FFFF0000"/>
        <rFont val="Arial"/>
        <family val="2"/>
        <charset val="204"/>
      </rPr>
      <t>Individual boiler room</t>
    </r>
    <r>
      <rPr>
        <sz val="11"/>
        <rFont val="Arial"/>
        <family val="2"/>
      </rPr>
      <t xml:space="preserve">
</t>
    </r>
    <r>
      <rPr>
        <strike/>
        <sz val="11"/>
        <color rgb="FFFF0000"/>
        <rFont val="Arial"/>
        <family val="2"/>
      </rPr>
      <t>Geyzer</t>
    </r>
    <r>
      <rPr>
        <sz val="11"/>
        <color rgb="FFFF0000"/>
        <rFont val="Arial"/>
        <family val="2"/>
      </rPr>
      <t xml:space="preserve">
Instantaneous water heater</t>
    </r>
    <r>
      <rPr>
        <sz val="11"/>
        <rFont val="Arial"/>
        <family val="2"/>
      </rPr>
      <t xml:space="preserve">
Tankless water heater
Boilers
Other (specify)</t>
    </r>
  </si>
  <si>
    <r>
      <t xml:space="preserve">Централизованное горячее водоснабжение
</t>
    </r>
    <r>
      <rPr>
        <sz val="11"/>
        <color rgb="FFFF0000"/>
        <rFont val="Arial"/>
        <family val="2"/>
        <charset val="204"/>
      </rPr>
      <t xml:space="preserve">Индивидуальная котельная </t>
    </r>
    <r>
      <rPr>
        <sz val="11"/>
        <rFont val="Arial"/>
        <family val="2"/>
      </rPr>
      <t xml:space="preserve">
Газовая колонка
Проточный водонагреватель
Бойлеры
Другое (укажите)</t>
    </r>
  </si>
  <si>
    <r>
      <t xml:space="preserve">Централізоване гаряче водопостачання
</t>
    </r>
    <r>
      <rPr>
        <sz val="11"/>
        <color rgb="FFFF0000"/>
        <rFont val="Arial"/>
        <family val="2"/>
        <charset val="204"/>
      </rPr>
      <t>Індивідуальна котельна</t>
    </r>
    <r>
      <rPr>
        <sz val="11"/>
        <rFont val="Arial"/>
        <family val="2"/>
      </rPr>
      <t xml:space="preserve">
Газова колонка
Проточний водонагрівач
Бойлери
Інше, уточніть</t>
    </r>
  </si>
  <si>
    <r>
      <t xml:space="preserve">Does this site have </t>
    </r>
    <r>
      <rPr>
        <sz val="11"/>
        <color rgb="FFFF0000"/>
        <rFont val="Arial"/>
        <family val="2"/>
      </rPr>
      <t xml:space="preserve">functioning </t>
    </r>
    <r>
      <rPr>
        <sz val="11"/>
        <rFont val="Arial"/>
        <family val="2"/>
      </rPr>
      <t>bathing facilities?</t>
    </r>
  </si>
  <si>
    <r>
      <rPr>
        <sz val="11"/>
        <color rgb="FF000000"/>
        <rFont val="Arial"/>
        <family val="2"/>
        <charset val="204"/>
      </rPr>
      <t xml:space="preserve">Есть ли в данном МКП </t>
    </r>
    <r>
      <rPr>
        <sz val="11"/>
        <color rgb="FFFF0000"/>
        <rFont val="Arial"/>
        <family val="2"/>
        <charset val="204"/>
      </rPr>
      <t xml:space="preserve">функционирующие </t>
    </r>
    <r>
      <rPr>
        <sz val="11"/>
        <color rgb="FF000000"/>
        <rFont val="Arial"/>
        <family val="2"/>
        <charset val="204"/>
      </rPr>
      <t>душевые / ванные комнаты?</t>
    </r>
  </si>
  <si>
    <r>
      <rPr>
        <sz val="11"/>
        <color rgb="FF000000"/>
        <rFont val="Arial"/>
        <family val="2"/>
        <charset val="204"/>
      </rPr>
      <t xml:space="preserve">Чи є у цьому МКП </t>
    </r>
    <r>
      <rPr>
        <sz val="11"/>
        <color rgb="FFFF0000"/>
        <rFont val="Arial"/>
        <family val="2"/>
        <charset val="204"/>
      </rPr>
      <t xml:space="preserve">функціонуючі </t>
    </r>
    <r>
      <rPr>
        <sz val="11"/>
        <color rgb="FF000000"/>
        <rFont val="Arial"/>
        <family val="2"/>
        <charset val="204"/>
      </rPr>
      <t>душові / ванні кімнати?</t>
    </r>
  </si>
  <si>
    <r>
      <t>G4.1</t>
    </r>
    <r>
      <rPr>
        <b/>
        <sz val="11"/>
        <color rgb="FFFF0000"/>
        <rFont val="Arial"/>
        <family val="2"/>
      </rPr>
      <t>.1</t>
    </r>
  </si>
  <si>
    <r>
      <t xml:space="preserve">How many functioning bathing </t>
    </r>
    <r>
      <rPr>
        <strike/>
        <sz val="11"/>
        <color rgb="FFFF0000"/>
        <rFont val="Arial"/>
        <family val="2"/>
      </rPr>
      <t>facilities</t>
    </r>
    <r>
      <rPr>
        <sz val="11"/>
        <color rgb="FFFF0000"/>
        <rFont val="Arial"/>
        <family val="2"/>
      </rPr>
      <t>rooms</t>
    </r>
    <r>
      <rPr>
        <sz val="11"/>
        <rFont val="Arial"/>
        <family val="2"/>
      </rPr>
      <t xml:space="preserve"> are on the site?</t>
    </r>
  </si>
  <si>
    <r>
      <t>If G4</t>
    </r>
    <r>
      <rPr>
        <sz val="11"/>
        <color rgb="FFFF0000"/>
        <rFont val="Arial"/>
        <family val="2"/>
      </rPr>
      <t>.1</t>
    </r>
    <r>
      <rPr>
        <sz val="11"/>
        <rFont val="Arial"/>
        <family val="2"/>
      </rPr>
      <t xml:space="preserve"> "Yes"</t>
    </r>
  </si>
  <si>
    <r>
      <t>G4.</t>
    </r>
    <r>
      <rPr>
        <b/>
        <strike/>
        <sz val="11"/>
        <color rgb="FFFF0000"/>
        <rFont val="Arial"/>
        <family val="2"/>
      </rPr>
      <t>1</t>
    </r>
    <r>
      <rPr>
        <b/>
        <sz val="11"/>
        <color rgb="FFFF0000"/>
        <rFont val="Arial"/>
        <family val="2"/>
      </rPr>
      <t>2</t>
    </r>
  </si>
  <si>
    <r>
      <t xml:space="preserve">Yes
</t>
    </r>
    <r>
      <rPr>
        <sz val="11"/>
        <color rgb="FFFF0000"/>
        <rFont val="Arial"/>
        <family val="2"/>
        <charset val="204"/>
      </rPr>
      <t>Partially, not all</t>
    </r>
    <r>
      <rPr>
        <sz val="11"/>
        <rFont val="Arial"/>
        <family val="2"/>
      </rPr>
      <t xml:space="preserve">                                                     
No
Not sure</t>
    </r>
  </si>
  <si>
    <r>
      <t xml:space="preserve">Да
</t>
    </r>
    <r>
      <rPr>
        <sz val="11"/>
        <color rgb="FFFF0000"/>
        <rFont val="Arial"/>
        <family val="2"/>
        <charset val="204"/>
      </rPr>
      <t>Частично (не все)</t>
    </r>
    <r>
      <rPr>
        <sz val="11"/>
        <rFont val="Arial"/>
        <family val="2"/>
      </rPr>
      <t xml:space="preserve">
Нет
Не уверен</t>
    </r>
  </si>
  <si>
    <r>
      <t xml:space="preserve">Так 
</t>
    </r>
    <r>
      <rPr>
        <sz val="11"/>
        <color rgb="FFFF0000"/>
        <rFont val="Arial"/>
        <family val="2"/>
        <charset val="204"/>
      </rPr>
      <t xml:space="preserve">Частково (не всі) </t>
    </r>
    <r>
      <rPr>
        <sz val="11"/>
        <rFont val="Arial"/>
        <family val="2"/>
        <charset val="204"/>
      </rPr>
      <t xml:space="preserve">                                                           
Ні
Не впевнений</t>
    </r>
  </si>
  <si>
    <r>
      <rPr>
        <sz val="11"/>
        <color rgb="FFFF0000"/>
        <rFont val="Arial"/>
        <family val="2"/>
        <charset val="204"/>
      </rPr>
      <t>Обеспечены</t>
    </r>
    <r>
      <rPr>
        <sz val="11"/>
        <rFont val="Arial"/>
        <family val="2"/>
      </rPr>
      <t xml:space="preserve"> ли душевые / ванные комнаты горячей водой?</t>
    </r>
  </si>
  <si>
    <r>
      <t xml:space="preserve">Чи </t>
    </r>
    <r>
      <rPr>
        <sz val="11"/>
        <color rgb="FFFF0000"/>
        <rFont val="Arial"/>
        <family val="2"/>
        <charset val="204"/>
      </rPr>
      <t>забезпечені</t>
    </r>
    <r>
      <rPr>
        <sz val="11"/>
        <rFont val="Arial"/>
        <family val="2"/>
      </rPr>
      <t xml:space="preserve"> душові / ванні кімнати гарячою водою?</t>
    </r>
  </si>
  <si>
    <r>
      <t>Are disability-friendly</t>
    </r>
    <r>
      <rPr>
        <strike/>
        <sz val="11"/>
        <rFont val="Arial"/>
        <family val="2"/>
      </rPr>
      <t xml:space="preserve"> </t>
    </r>
    <r>
      <rPr>
        <sz val="11"/>
        <color rgb="FFFF0000"/>
        <rFont val="Arial"/>
        <family val="2"/>
      </rPr>
      <t>bathing facilities</t>
    </r>
    <r>
      <rPr>
        <sz val="11"/>
        <rFont val="Arial"/>
        <family val="2"/>
      </rPr>
      <t xml:space="preserve"> available on the site?</t>
    </r>
  </si>
  <si>
    <r>
      <rPr>
        <sz val="11"/>
        <color rgb="FF000000"/>
        <rFont val="Arial"/>
        <family val="2"/>
        <charset val="204"/>
      </rPr>
      <t xml:space="preserve">Есть ли в МКП душевые / ванные комнаты для </t>
    </r>
    <r>
      <rPr>
        <sz val="11"/>
        <color rgb="FFFF0000"/>
        <rFont val="Arial"/>
        <family val="2"/>
        <charset val="204"/>
      </rPr>
      <t>маломобильных групп населения?</t>
    </r>
  </si>
  <si>
    <r>
      <rPr>
        <sz val="11"/>
        <color rgb="FF000000"/>
        <rFont val="Arial"/>
        <family val="2"/>
        <charset val="204"/>
      </rPr>
      <t xml:space="preserve">Чи наявні в МКП душові / ванні кімнати для </t>
    </r>
    <r>
      <rPr>
        <sz val="11"/>
        <color rgb="FFFF0000"/>
        <rFont val="Arial"/>
        <family val="2"/>
        <charset val="204"/>
      </rPr>
      <t>маломобільних груп населення?</t>
    </r>
  </si>
  <si>
    <r>
      <t>G4.3.4</t>
    </r>
    <r>
      <rPr>
        <b/>
        <sz val="11"/>
        <color rgb="FFFF0000"/>
        <rFont val="Arial"/>
        <family val="2"/>
      </rPr>
      <t>.1</t>
    </r>
  </si>
  <si>
    <r>
      <t xml:space="preserve">How many disability-friendly bathing </t>
    </r>
    <r>
      <rPr>
        <strike/>
        <sz val="11"/>
        <color rgb="FFFF0000"/>
        <rFont val="Arial"/>
        <family val="2"/>
      </rPr>
      <t>facilities</t>
    </r>
    <r>
      <rPr>
        <sz val="11"/>
        <color rgb="FFFF0000"/>
        <rFont val="Arial"/>
        <family val="2"/>
      </rPr>
      <t>rooms</t>
    </r>
    <r>
      <rPr>
        <sz val="11"/>
        <rFont val="Arial"/>
        <family val="2"/>
      </rPr>
      <t xml:space="preserve"> are available on the site?</t>
    </r>
  </si>
  <si>
    <t>Скільки функціонуючих душових/ванних кімнат для для маломобільних груп населення у цьому МКП?</t>
  </si>
  <si>
    <r>
      <t>If G4.3.</t>
    </r>
    <r>
      <rPr>
        <strike/>
        <sz val="11"/>
        <color rgb="FFFF0000"/>
        <rFont val="Arial"/>
        <family val="2"/>
      </rPr>
      <t xml:space="preserve">3 </t>
    </r>
    <r>
      <rPr>
        <sz val="11"/>
        <color rgb="FFFF0000"/>
        <rFont val="Arial"/>
        <family val="2"/>
      </rPr>
      <t>4</t>
    </r>
    <r>
      <rPr>
        <sz val="11"/>
        <rFont val="Arial"/>
        <family val="2"/>
      </rPr>
      <t>'Yes'</t>
    </r>
  </si>
  <si>
    <r>
      <rPr>
        <sz val="11"/>
        <color rgb="FF000000"/>
        <rFont val="Arial"/>
        <family val="2"/>
        <charset val="204"/>
      </rPr>
      <t>Разделены ли душевые / ванные комнаты для</t>
    </r>
    <r>
      <rPr>
        <sz val="11"/>
        <color rgb="FFFF0000"/>
        <rFont val="Arial"/>
        <family val="2"/>
        <charset val="204"/>
      </rPr>
      <t xml:space="preserve"> маломобильных групп населения</t>
    </r>
    <r>
      <rPr>
        <sz val="11"/>
        <color rgb="FF000000"/>
        <rFont val="Arial"/>
        <family val="2"/>
        <charset val="204"/>
      </rPr>
      <t xml:space="preserve"> по половому признаку?</t>
    </r>
  </si>
  <si>
    <r>
      <rPr>
        <sz val="11"/>
        <color rgb="FF000000"/>
        <rFont val="Arial"/>
        <family val="2"/>
        <charset val="204"/>
      </rPr>
      <t xml:space="preserve">Чи розділені душові/ванні кімнати для </t>
    </r>
    <r>
      <rPr>
        <sz val="11"/>
        <color rgb="FFFF0000"/>
        <rFont val="Arial"/>
        <family val="2"/>
        <charset val="204"/>
      </rPr>
      <t>маломобільних груп населення</t>
    </r>
    <r>
      <rPr>
        <sz val="11"/>
        <color rgb="FF000000"/>
        <rFont val="Arial"/>
        <family val="2"/>
        <charset val="204"/>
      </rPr>
      <t xml:space="preserve"> за ознакою статі?</t>
    </r>
  </si>
  <si>
    <r>
      <t>Toilet connected to a sew</t>
    </r>
    <r>
      <rPr>
        <sz val="11"/>
        <rFont val="Arial"/>
        <family val="2"/>
        <charset val="204"/>
      </rPr>
      <t>e</t>
    </r>
    <r>
      <rPr>
        <sz val="11"/>
        <rFont val="Arial"/>
        <family val="2"/>
      </rPr>
      <t xml:space="preserve">rage network
Toilet connected to a septic tank or pit
Toilet connected to drainage channel
</t>
    </r>
    <r>
      <rPr>
        <strike/>
        <sz val="11"/>
        <color rgb="FFFF0000"/>
        <rFont val="Arial"/>
        <family val="2"/>
        <charset val="204"/>
      </rPr>
      <t>Compost toilet</t>
    </r>
    <r>
      <rPr>
        <sz val="11"/>
        <rFont val="Arial"/>
        <family val="2"/>
      </rPr>
      <t xml:space="preserve">
Pit latrine 
Other (specify) 
Don't know        </t>
    </r>
  </si>
  <si>
    <r>
      <t xml:space="preserve">Туалет, соединенный с канализацией
Туалет, соединенный с септическим резервуаром или выгребной ямой
Туалет, соединенный с дренажным каналом
</t>
    </r>
    <r>
      <rPr>
        <strike/>
        <sz val="11"/>
        <color rgb="FFFF0000"/>
        <rFont val="Arial"/>
        <family val="2"/>
        <charset val="204"/>
      </rPr>
      <t>Компостный туалет</t>
    </r>
    <r>
      <rPr>
        <sz val="11"/>
        <rFont val="Arial"/>
        <family val="2"/>
      </rPr>
      <t xml:space="preserve">
Выгребная яма
Другое (указать)
Не знаю</t>
    </r>
  </si>
  <si>
    <r>
      <t xml:space="preserve">Туалет, з'єднаний із каналізацією
Туалет, з'єднаний із септичним резервуаром або вигрібною ямою
Туалет, з'єднаний із дренажним каналом
</t>
    </r>
    <r>
      <rPr>
        <strike/>
        <sz val="11"/>
        <color rgb="FFFF0000"/>
        <rFont val="Arial"/>
        <family val="2"/>
        <charset val="204"/>
      </rPr>
      <t>Компостний туалет</t>
    </r>
    <r>
      <rPr>
        <sz val="11"/>
        <rFont val="Arial"/>
        <family val="2"/>
      </rPr>
      <t xml:space="preserve">
Вигрібна яма
Інше (вказати)
Не знаю</t>
    </r>
  </si>
  <si>
    <t>G5.1</t>
  </si>
  <si>
    <r>
      <t xml:space="preserve">Чи наявні функціонуючі </t>
    </r>
    <r>
      <rPr>
        <sz val="11"/>
        <color rgb="FFFF0000"/>
        <rFont val="Arial"/>
        <family val="2"/>
        <charset val="204"/>
      </rPr>
      <t>туалети</t>
    </r>
    <r>
      <rPr>
        <sz val="11"/>
        <rFont val="Arial"/>
        <family val="2"/>
      </rPr>
      <t xml:space="preserve"> на території МКП? </t>
    </r>
  </si>
  <si>
    <r>
      <t>G5.</t>
    </r>
    <r>
      <rPr>
        <b/>
        <sz val="11"/>
        <rFont val="Arial"/>
        <family val="2"/>
        <charset val="204"/>
      </rPr>
      <t>2</t>
    </r>
  </si>
  <si>
    <r>
      <t xml:space="preserve">Скільки функціонуючих </t>
    </r>
    <r>
      <rPr>
        <sz val="11"/>
        <color rgb="FFFF0000"/>
        <rFont val="Arial"/>
        <family val="2"/>
        <charset val="204"/>
      </rPr>
      <t>туалетів</t>
    </r>
    <r>
      <rPr>
        <sz val="11"/>
        <rFont val="Arial"/>
        <family val="2"/>
      </rPr>
      <t xml:space="preserve"> у цьому МКП?</t>
    </r>
  </si>
  <si>
    <t xml:space="preserve">Please indicate the number of separate places in such premises </t>
  </si>
  <si>
    <t>/кажите, пожалуйста, количество отдельных мест в таких помещениях</t>
  </si>
  <si>
    <t>Чи можете вказати кількість окремих місць у таких приміщеннях?</t>
  </si>
  <si>
    <r>
      <t xml:space="preserve">Are all toilets separated by gender </t>
    </r>
    <r>
      <rPr>
        <sz val="11"/>
        <color rgb="FFFF0000"/>
        <rFont val="Arial"/>
        <family val="2"/>
      </rPr>
      <t>(or private)</t>
    </r>
    <r>
      <rPr>
        <sz val="11"/>
        <rFont val="Arial"/>
        <family val="2"/>
      </rPr>
      <t>?</t>
    </r>
  </si>
  <si>
    <r>
      <rPr>
        <sz val="11"/>
        <color rgb="FF000000"/>
        <rFont val="Arial"/>
        <family val="2"/>
        <charset val="204"/>
      </rPr>
      <t xml:space="preserve">Есть ли в данном МКП туалеты для </t>
    </r>
    <r>
      <rPr>
        <sz val="11"/>
        <color rgb="FFFF0000"/>
        <rFont val="Arial"/>
        <family val="2"/>
        <charset val="204"/>
      </rPr>
      <t>маломобильных групп населения?</t>
    </r>
  </si>
  <si>
    <r>
      <rPr>
        <sz val="11"/>
        <color rgb="FF000000"/>
        <rFont val="Arial"/>
        <family val="2"/>
        <charset val="204"/>
      </rPr>
      <t xml:space="preserve">Чи наявні в цьому МКП </t>
    </r>
    <r>
      <rPr>
        <sz val="11"/>
        <color rgb="FFFF0000"/>
        <rFont val="Arial"/>
        <family val="2"/>
        <charset val="204"/>
      </rPr>
      <t>туалети</t>
    </r>
    <r>
      <rPr>
        <sz val="11"/>
        <color rgb="FF000000"/>
        <rFont val="Arial"/>
        <family val="2"/>
        <charset val="204"/>
      </rPr>
      <t xml:space="preserve"> для </t>
    </r>
    <r>
      <rPr>
        <sz val="11"/>
        <color rgb="FFFF0000"/>
        <rFont val="Arial"/>
        <family val="2"/>
        <charset val="204"/>
      </rPr>
      <t>маломобільних груп населення?</t>
    </r>
  </si>
  <si>
    <r>
      <t>G5.4.1</t>
    </r>
    <r>
      <rPr>
        <b/>
        <sz val="11"/>
        <color rgb="FFFF0000"/>
        <rFont val="Arial"/>
        <family val="2"/>
      </rPr>
      <t>.1</t>
    </r>
  </si>
  <si>
    <r>
      <t xml:space="preserve">Сколько функционирующих туалетов для </t>
    </r>
    <r>
      <rPr>
        <sz val="11"/>
        <color rgb="FFFF0000"/>
        <rFont val="Arial"/>
        <family val="2"/>
        <charset val="204"/>
      </rPr>
      <t>маломобильных групп населения</t>
    </r>
    <r>
      <rPr>
        <sz val="11"/>
        <rFont val="Arial"/>
        <family val="2"/>
      </rPr>
      <t xml:space="preserve"> в данном МКП?</t>
    </r>
  </si>
  <si>
    <r>
      <t xml:space="preserve">Скільки функціонуючих </t>
    </r>
    <r>
      <rPr>
        <sz val="11"/>
        <color rgb="FFFF0000"/>
        <rFont val="Arial"/>
        <family val="2"/>
        <charset val="204"/>
      </rPr>
      <t>туалетів</t>
    </r>
    <r>
      <rPr>
        <sz val="11"/>
        <rFont val="Arial"/>
        <family val="2"/>
      </rPr>
      <t xml:space="preserve"> для </t>
    </r>
    <r>
      <rPr>
        <sz val="11"/>
        <color rgb="FFFF0000"/>
        <rFont val="Arial"/>
        <family val="2"/>
        <charset val="204"/>
      </rPr>
      <t>маломобільних груп населення</t>
    </r>
    <r>
      <rPr>
        <sz val="11"/>
        <rFont val="Arial"/>
        <family val="2"/>
      </rPr>
      <t xml:space="preserve"> у цьому МКП?</t>
    </r>
  </si>
  <si>
    <r>
      <t>If G5.4</t>
    </r>
    <r>
      <rPr>
        <sz val="11"/>
        <color rgb="FFFF0000"/>
        <rFont val="Arial"/>
        <family val="2"/>
      </rPr>
      <t>.1</t>
    </r>
    <r>
      <rPr>
        <sz val="11"/>
        <rFont val="Arial"/>
        <family val="2"/>
      </rPr>
      <t xml:space="preserve"> 'Yes'</t>
    </r>
  </si>
  <si>
    <t>Чи можете Ви зазначити кількість туалетів, пристосованих для маломобільних груп населення? (кількість окремих місць у таких приміщеннях, а не кімнат)</t>
  </si>
  <si>
    <t>G5.4.2.1</t>
  </si>
  <si>
    <t>If G5.4.2 'Yes'</t>
  </si>
  <si>
    <r>
      <t>G5.4.</t>
    </r>
    <r>
      <rPr>
        <b/>
        <strike/>
        <sz val="11"/>
        <color rgb="FFFF0000"/>
        <rFont val="Arial"/>
        <family val="2"/>
      </rPr>
      <t>2</t>
    </r>
    <r>
      <rPr>
        <b/>
        <sz val="11"/>
        <color rgb="FFFF0000"/>
        <rFont val="Arial"/>
        <family val="2"/>
      </rPr>
      <t>3</t>
    </r>
  </si>
  <si>
    <r>
      <t xml:space="preserve">Are disability-friendly toilets separated by gender </t>
    </r>
    <r>
      <rPr>
        <sz val="11"/>
        <color rgb="FFFF0000"/>
        <rFont val="Arial"/>
        <family val="2"/>
      </rPr>
      <t>(or private)</t>
    </r>
    <r>
      <rPr>
        <sz val="11"/>
        <rFont val="Arial"/>
        <family val="2"/>
      </rPr>
      <t xml:space="preserve">? </t>
    </r>
  </si>
  <si>
    <r>
      <t>Разделены ли туалеты для</t>
    </r>
    <r>
      <rPr>
        <sz val="11"/>
        <rFont val="Arial"/>
        <family val="2"/>
        <charset val="204"/>
      </rPr>
      <t xml:space="preserve"> </t>
    </r>
    <r>
      <rPr>
        <sz val="11"/>
        <color rgb="FFFF0000"/>
        <rFont val="Arial"/>
        <family val="2"/>
        <charset val="204"/>
      </rPr>
      <t>маломобильных групп населения</t>
    </r>
    <r>
      <rPr>
        <sz val="11"/>
        <rFont val="Arial"/>
        <family val="2"/>
      </rPr>
      <t xml:space="preserve"> по половому признаку?</t>
    </r>
  </si>
  <si>
    <r>
      <t xml:space="preserve">Чи розділені </t>
    </r>
    <r>
      <rPr>
        <sz val="11"/>
        <color rgb="FFFF0000"/>
        <rFont val="Arial"/>
        <family val="2"/>
        <charset val="204"/>
      </rPr>
      <t>туалети</t>
    </r>
    <r>
      <rPr>
        <sz val="11"/>
        <rFont val="Arial"/>
        <family val="2"/>
      </rPr>
      <t xml:space="preserve"> для </t>
    </r>
    <r>
      <rPr>
        <sz val="11"/>
        <color rgb="FFFF0000"/>
        <rFont val="Arial"/>
        <family val="2"/>
        <charset val="204"/>
      </rPr>
      <t>маломобільних груп населення</t>
    </r>
    <r>
      <rPr>
        <sz val="11"/>
        <rFont val="Arial"/>
        <family val="2"/>
      </rPr>
      <t xml:space="preserve"> за ознакою статі?</t>
    </r>
  </si>
  <si>
    <r>
      <rPr>
        <sz val="11"/>
        <color rgb="FF000000"/>
        <rFont val="Arial"/>
        <family val="2"/>
        <charset val="204"/>
      </rPr>
      <t xml:space="preserve">Так </t>
    </r>
    <r>
      <rPr>
        <sz val="11"/>
        <color rgb="FFFF0000"/>
        <rFont val="Arial"/>
        <family val="2"/>
        <charset val="204"/>
      </rPr>
      <t xml:space="preserve">
</t>
    </r>
    <r>
      <rPr>
        <sz val="11"/>
        <color rgb="FF000000"/>
        <rFont val="Arial"/>
        <family val="2"/>
        <charset val="204"/>
      </rPr>
      <t>Ні
Не впевнений</t>
    </r>
  </si>
  <si>
    <r>
      <t>G</t>
    </r>
    <r>
      <rPr>
        <b/>
        <sz val="11"/>
        <rFont val="Arial"/>
        <family val="2"/>
        <charset val="204"/>
      </rPr>
      <t>6</t>
    </r>
    <r>
      <rPr>
        <b/>
        <sz val="11"/>
        <rFont val="Arial"/>
        <family val="2"/>
      </rPr>
      <t>.1</t>
    </r>
    <r>
      <rPr>
        <b/>
        <sz val="11"/>
        <color rgb="FFFF0000"/>
        <rFont val="Arial"/>
        <family val="2"/>
      </rPr>
      <t>.1</t>
    </r>
  </si>
  <si>
    <r>
      <t>If G6</t>
    </r>
    <r>
      <rPr>
        <sz val="11"/>
        <color rgb="FFFF0000"/>
        <rFont val="Arial"/>
        <family val="2"/>
      </rPr>
      <t>.1</t>
    </r>
    <r>
      <rPr>
        <sz val="11"/>
        <rFont val="Arial"/>
        <family val="2"/>
      </rPr>
      <t xml:space="preserve"> "Yes"</t>
    </r>
  </si>
  <si>
    <r>
      <t>G</t>
    </r>
    <r>
      <rPr>
        <b/>
        <sz val="11"/>
        <rFont val="Arial"/>
        <family val="2"/>
        <charset val="204"/>
      </rPr>
      <t>7</t>
    </r>
    <r>
      <rPr>
        <b/>
        <sz val="11"/>
        <rFont val="Arial"/>
        <family val="2"/>
      </rPr>
      <t>.1</t>
    </r>
    <r>
      <rPr>
        <b/>
        <sz val="11"/>
        <color rgb="FFFF0000"/>
        <rFont val="Arial"/>
        <family val="2"/>
      </rPr>
      <t>.1</t>
    </r>
  </si>
  <si>
    <r>
      <t xml:space="preserve">Персонал, нанятый органом, управляющим МКП
Компания-подрядчик
Волонтеры
Жители МКП                                                              </t>
    </r>
    <r>
      <rPr>
        <sz val="11"/>
        <rFont val="Arial"/>
        <family val="2"/>
        <charset val="204"/>
      </rPr>
      <t xml:space="preserve">Другое (уточните)           </t>
    </r>
    <r>
      <rPr>
        <sz val="11"/>
        <rFont val="Arial"/>
        <family val="2"/>
      </rPr>
      <t xml:space="preserve">                                        </t>
    </r>
  </si>
  <si>
    <r>
      <t>If G9 "</t>
    </r>
    <r>
      <rPr>
        <sz val="11"/>
        <color rgb="FFFF0000"/>
        <rFont val="Arial"/>
        <family val="2"/>
      </rPr>
      <t xml:space="preserve">Every day" or
"Three times/week" or 
"Less than three times/week" </t>
    </r>
  </si>
  <si>
    <r>
      <t>G</t>
    </r>
    <r>
      <rPr>
        <b/>
        <sz val="11"/>
        <rFont val="Arial"/>
        <family val="2"/>
        <charset val="204"/>
      </rPr>
      <t>10.1</t>
    </r>
  </si>
  <si>
    <r>
      <t xml:space="preserve">Detergents (toilet, glass, floor, all-purpose)
</t>
    </r>
    <r>
      <rPr>
        <sz val="11"/>
        <rFont val="Arial"/>
        <family val="2"/>
        <charset val="204"/>
      </rPr>
      <t>Disinfectants</t>
    </r>
    <r>
      <rPr>
        <sz val="11"/>
        <rFont val="Arial"/>
        <family val="2"/>
      </rPr>
      <t xml:space="preserve"> 
Dish soap
Sponge and brushes
Brooms, mops, and dustpans
</t>
    </r>
    <r>
      <rPr>
        <sz val="11"/>
        <rFont val="Arial"/>
        <family val="2"/>
        <charset val="204"/>
      </rPr>
      <t>Buckets, tubs</t>
    </r>
    <r>
      <rPr>
        <sz val="11"/>
        <rFont val="Arial"/>
        <family val="2"/>
      </rPr>
      <t xml:space="preserve">
Laundry detergents
Shower curtains and rods
</t>
    </r>
    <r>
      <rPr>
        <sz val="11"/>
        <rFont val="Arial"/>
        <family val="2"/>
        <charset val="204"/>
      </rPr>
      <t>Rubber gloves</t>
    </r>
    <r>
      <rPr>
        <sz val="11"/>
        <rFont val="Arial"/>
        <family val="2"/>
      </rPr>
      <t xml:space="preserve">
</t>
    </r>
    <r>
      <rPr>
        <sz val="11"/>
        <rFont val="Arial"/>
        <family val="2"/>
        <charset val="204"/>
      </rPr>
      <t xml:space="preserve">Garbage bags
</t>
    </r>
    <r>
      <rPr>
        <sz val="11"/>
        <color rgb="FFFF0000"/>
        <rFont val="Arial"/>
        <family val="2"/>
        <charset val="204"/>
      </rPr>
      <t xml:space="preserve">Еlectric insect trap
Air purifier
</t>
    </r>
    <r>
      <rPr>
        <sz val="11"/>
        <rFont val="Arial"/>
        <family val="2"/>
      </rPr>
      <t>Other (specify)</t>
    </r>
  </si>
  <si>
    <r>
      <rPr>
        <sz val="11"/>
        <color rgb="FF000000"/>
        <rFont val="Arial"/>
        <family val="2"/>
      </rPr>
      <t xml:space="preserve">Моющие средства (для туалетов, стекла, пола, универсальные)
Дезинфицирующие средства 
Жидкость для мытья посуды 
Губки и щетки
Веники, швабры и совки
Ведра, тазы 
Моющие средства для стирки
Душевые занавески и штанги
Резиновые перчатки
Мусорные пакеты 
</t>
    </r>
    <r>
      <rPr>
        <sz val="11"/>
        <color rgb="FFFF0000"/>
        <rFont val="Arial"/>
        <family val="2"/>
      </rPr>
      <t xml:space="preserve">Электрическая ловушка для насекомых
Ионизатор воздуха 
</t>
    </r>
    <r>
      <rPr>
        <sz val="11"/>
        <color rgb="FF000000"/>
        <rFont val="Arial"/>
        <family val="2"/>
      </rPr>
      <t>Другое (укажите)</t>
    </r>
  </si>
  <si>
    <r>
      <t xml:space="preserve">Миючі засоби (для туалетів, скла, підлоги, універсальні)
</t>
    </r>
    <r>
      <rPr>
        <sz val="11"/>
        <rFont val="Arial"/>
        <family val="2"/>
        <charset val="204"/>
      </rPr>
      <t xml:space="preserve">Дезінфікуючі засоби </t>
    </r>
    <r>
      <rPr>
        <sz val="11"/>
        <rFont val="Arial"/>
        <family val="2"/>
      </rPr>
      <t xml:space="preserve">
Рідина для миття посуду 
Губки та щітки
Віники, швабри та совки
Відра, тази 
Миючі засоби для прання
Душові фіранки та штанги
</t>
    </r>
    <r>
      <rPr>
        <sz val="11"/>
        <rFont val="Arial"/>
        <family val="2"/>
        <charset val="204"/>
      </rPr>
      <t>Гумові рукавички
Пакети для сміття</t>
    </r>
    <r>
      <rPr>
        <sz val="11"/>
        <rFont val="Arial"/>
        <family val="2"/>
      </rPr>
      <t xml:space="preserve"> 
</t>
    </r>
    <r>
      <rPr>
        <sz val="11"/>
        <color rgb="FFFF0000"/>
        <rFont val="Arial"/>
        <family val="2"/>
        <charset val="204"/>
      </rPr>
      <t xml:space="preserve">Електрична пастка для комах
Іонізатор повітря
</t>
    </r>
    <r>
      <rPr>
        <sz val="11"/>
        <rFont val="Arial"/>
        <family val="2"/>
      </rPr>
      <t>Інше, уточніть</t>
    </r>
  </si>
  <si>
    <r>
      <t>G1</t>
    </r>
    <r>
      <rPr>
        <b/>
        <sz val="11"/>
        <rFont val="Arial"/>
        <family val="2"/>
        <charset val="204"/>
      </rPr>
      <t>1</t>
    </r>
  </si>
  <si>
    <r>
      <t>G1</t>
    </r>
    <r>
      <rPr>
        <b/>
        <sz val="11"/>
        <rFont val="Arial"/>
        <family val="2"/>
        <charset val="204"/>
      </rPr>
      <t>1</t>
    </r>
    <r>
      <rPr>
        <b/>
        <sz val="11"/>
        <rFont val="Arial"/>
        <family val="2"/>
      </rPr>
      <t>.1</t>
    </r>
  </si>
  <si>
    <r>
      <t xml:space="preserve">None
Lice (pediculosis)
Scabies
Fleas
Lichen
Helminth
Bedbugs
Intestinal disorders
</t>
    </r>
    <r>
      <rPr>
        <sz val="11"/>
        <color rgb="FFFF0000"/>
        <rFont val="Arial"/>
        <family val="2"/>
        <charset val="204"/>
      </rPr>
      <t xml:space="preserve">Сockroaches
Mold on the walls
Аnts 
Mice
Other (specify)
</t>
    </r>
  </si>
  <si>
    <r>
      <rPr>
        <sz val="11"/>
        <rFont val="Arial"/>
        <family val="2"/>
        <charset val="204"/>
      </rPr>
      <t>Ни одной
Вши (педикулез)
Чесотка
Блохи
Лишайник
Гельминт</t>
    </r>
    <r>
      <rPr>
        <sz val="11"/>
        <color rgb="FFFF0000"/>
        <rFont val="Arial"/>
        <family val="2"/>
        <charset val="204"/>
      </rPr>
      <t>ы</t>
    </r>
    <r>
      <rPr>
        <sz val="11"/>
        <rFont val="Arial"/>
        <family val="2"/>
        <charset val="204"/>
      </rPr>
      <t xml:space="preserve">
Постельные клопы
Кишечные расстройства
</t>
    </r>
    <r>
      <rPr>
        <sz val="11"/>
        <color rgb="FFFF0000"/>
        <rFont val="Arial"/>
        <family val="2"/>
        <charset val="204"/>
      </rPr>
      <t xml:space="preserve">Тараканы
Плесень на стенах
Муравьи
Мыши
Другое (уточните)
</t>
    </r>
  </si>
  <si>
    <r>
      <rPr>
        <sz val="11"/>
        <rFont val="Arial"/>
        <family val="2"/>
        <charset val="204"/>
      </rPr>
      <t>Жодна
Воші (педикульоз)
Короста
Блохи
Лишайник
Гельмінт</t>
    </r>
    <r>
      <rPr>
        <sz val="11"/>
        <color rgb="FFFF0000"/>
        <rFont val="Arial"/>
        <family val="2"/>
        <charset val="204"/>
      </rPr>
      <t>и</t>
    </r>
    <r>
      <rPr>
        <sz val="11"/>
        <rFont val="Arial"/>
        <family val="2"/>
        <charset val="204"/>
      </rPr>
      <t xml:space="preserve">
Постільні клопи
Кишкові розлади
</t>
    </r>
    <r>
      <rPr>
        <sz val="11"/>
        <color rgb="FFFF0000"/>
        <rFont val="Arial"/>
        <family val="2"/>
        <charset val="204"/>
      </rPr>
      <t xml:space="preserve">Таракани
Пліснява на стінах
Мурахи
Миші
Інше (уточніть)
</t>
    </r>
  </si>
  <si>
    <t>If H1 "Yes"</t>
  </si>
  <si>
    <t>H1.2</t>
  </si>
  <si>
    <r>
      <t xml:space="preserve">Psychologist available for on-site sessions upon request 
Psychologist available at the site every day    
Psychologist visits the site once a week
Psychologist visits the site once a month 
Psychologist services available via phone
Other (specify)
</t>
    </r>
    <r>
      <rPr>
        <sz val="11"/>
        <color rgb="FFFF0000"/>
        <rFont val="Arial"/>
        <family val="2"/>
        <charset val="204"/>
      </rPr>
      <t xml:space="preserve">Рsychological services are not available </t>
    </r>
    <r>
      <rPr>
        <sz val="11"/>
        <rFont val="Arial"/>
        <family val="2"/>
      </rPr>
      <t xml:space="preserve">
</t>
    </r>
  </si>
  <si>
    <r>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Другое (укажите)
</t>
    </r>
    <r>
      <rPr>
        <sz val="11"/>
        <color rgb="FFFF0000"/>
        <rFont val="Arial"/>
        <family val="2"/>
        <charset val="204"/>
      </rPr>
      <t>Психологические услуги не предоставляются</t>
    </r>
    <r>
      <rPr>
        <sz val="11"/>
        <rFont val="Arial"/>
        <family val="2"/>
      </rPr>
      <t xml:space="preserve">
</t>
    </r>
  </si>
  <si>
    <r>
      <t xml:space="preserve">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t>
    </r>
    <r>
      <rPr>
        <sz val="11"/>
        <rFont val="Arial"/>
        <family val="2"/>
        <charset val="204"/>
      </rPr>
      <t>за</t>
    </r>
    <r>
      <rPr>
        <sz val="11"/>
        <rFont val="Arial"/>
        <family val="2"/>
      </rPr>
      <t xml:space="preserve"> телефоном
Iнше, уточніть
</t>
    </r>
    <r>
      <rPr>
        <sz val="11"/>
        <color rgb="FFFF0000"/>
        <rFont val="Arial"/>
        <family val="2"/>
        <charset val="204"/>
      </rPr>
      <t>Психологічні послуги не надаються</t>
    </r>
  </si>
  <si>
    <t>H1.3</t>
  </si>
  <si>
    <t>Are psychological support services for children available at the site?</t>
  </si>
  <si>
    <t>Чи доступна в МКП психологічна допомога для дітей?</t>
  </si>
  <si>
    <t>If H2 "Yes"</t>
  </si>
  <si>
    <t>H2.2</t>
  </si>
  <si>
    <t>Если "Да", то какие психологические услуги доступны в МКП?</t>
  </si>
  <si>
    <t>Якщо "Так", то які психологічні послуги доступні в МКП?</t>
  </si>
  <si>
    <t xml:space="preserve">Psychologist available for on-site sessions upon request 
Psychologist available at the site every day    
Psychologist visits the site once a week
Psychologist visits the site once a month 
Psychologist services available via phone
Other (specify)
Рsychological services are not available 
</t>
  </si>
  <si>
    <r>
      <t>Наскільки Вам відомо, з яких причин жителі МКП не прийм</t>
    </r>
    <r>
      <rPr>
        <sz val="11"/>
        <color rgb="FFFF0000"/>
        <rFont val="Arial"/>
        <family val="2"/>
        <charset val="204"/>
      </rPr>
      <t>а</t>
    </r>
    <r>
      <rPr>
        <sz val="11"/>
        <rFont val="Arial"/>
        <family val="2"/>
      </rPr>
      <t>ють участі у соціальних заходах?</t>
    </r>
  </si>
  <si>
    <r>
      <t>I</t>
    </r>
    <r>
      <rPr>
        <b/>
        <strike/>
        <sz val="11"/>
        <color rgb="FFFF0000"/>
        <rFont val="Arial"/>
        <family val="2"/>
      </rPr>
      <t xml:space="preserve"> 4 </t>
    </r>
    <r>
      <rPr>
        <b/>
        <sz val="11"/>
        <color rgb="FFFF0000"/>
        <rFont val="Arial"/>
        <family val="2"/>
      </rPr>
      <t>3</t>
    </r>
  </si>
  <si>
    <r>
      <t xml:space="preserve">Есть ли вблизи </t>
    </r>
    <r>
      <rPr>
        <sz val="11"/>
        <color rgb="FFFF0000"/>
        <rFont val="Arial"/>
        <family val="2"/>
        <charset val="204"/>
      </rPr>
      <t>МКП</t>
    </r>
    <r>
      <rPr>
        <sz val="11"/>
        <rFont val="Arial"/>
        <family val="2"/>
      </rPr>
      <t xml:space="preserve"> детские сады/школы с возможностью </t>
    </r>
    <r>
      <rPr>
        <sz val="11"/>
        <color rgb="FFFF0000"/>
        <rFont val="Arial"/>
        <family val="2"/>
        <charset val="204"/>
      </rPr>
      <t>зачислить</t>
    </r>
    <r>
      <rPr>
        <sz val="11"/>
        <rFont val="Arial"/>
        <family val="2"/>
      </rPr>
      <t xml:space="preserve"> ребёнка </t>
    </r>
    <r>
      <rPr>
        <sz val="11"/>
        <color rgb="FFFF0000"/>
        <rFont val="Arial"/>
        <family val="2"/>
        <charset val="204"/>
      </rPr>
      <t>на</t>
    </r>
    <r>
      <rPr>
        <sz val="11"/>
        <rFont val="Arial"/>
        <family val="2"/>
      </rPr>
      <t xml:space="preserve"> обучени</t>
    </r>
    <r>
      <rPr>
        <sz val="11"/>
        <color rgb="FFFF0000"/>
        <rFont val="Arial"/>
        <family val="2"/>
        <charset val="204"/>
      </rPr>
      <t>е</t>
    </r>
    <r>
      <rPr>
        <sz val="11"/>
        <rFont val="Arial"/>
        <family val="2"/>
      </rPr>
      <t xml:space="preserve"> (до 30 минут езды на общественном транспорте)? </t>
    </r>
  </si>
  <si>
    <r>
      <t xml:space="preserve">Чи є поблизу </t>
    </r>
    <r>
      <rPr>
        <sz val="11"/>
        <color rgb="FFFF0000"/>
        <rFont val="Arial"/>
        <family val="2"/>
        <charset val="204"/>
      </rPr>
      <t>МКП</t>
    </r>
    <r>
      <rPr>
        <sz val="11"/>
        <rFont val="Arial"/>
        <family val="2"/>
      </rPr>
      <t xml:space="preserve"> дитячі садочки/школи із можливістю </t>
    </r>
    <r>
      <rPr>
        <sz val="11"/>
        <color rgb="FFFF0000"/>
        <rFont val="Arial"/>
        <family val="2"/>
        <charset val="204"/>
      </rPr>
      <t>зарахувати</t>
    </r>
    <r>
      <rPr>
        <sz val="11"/>
        <rFont val="Arial"/>
        <family val="2"/>
      </rPr>
      <t xml:space="preserve"> дитин</t>
    </r>
    <r>
      <rPr>
        <sz val="11"/>
        <color rgb="FFFF0000"/>
        <rFont val="Arial"/>
        <family val="2"/>
        <charset val="204"/>
      </rPr>
      <t>у</t>
    </r>
    <r>
      <rPr>
        <sz val="11"/>
        <rFont val="Arial"/>
        <family val="2"/>
      </rPr>
      <t xml:space="preserve"> до навчання (до 30 хвилин їзди на громадському транспорті)?</t>
    </r>
  </si>
  <si>
    <t>If B1_5 &gt;0</t>
  </si>
  <si>
    <r>
      <t xml:space="preserve">In the last </t>
    </r>
    <r>
      <rPr>
        <sz val="11"/>
        <color rgb="FFFF0000"/>
        <rFont val="Arial"/>
        <family val="2"/>
      </rPr>
      <t>60</t>
    </r>
    <r>
      <rPr>
        <sz val="11"/>
        <rFont val="Arial"/>
        <family val="2"/>
      </rPr>
      <t xml:space="preserve"> days, have the residents of the site reported the following issues to you, or, to your knowledge, to someone else?</t>
    </r>
  </si>
  <si>
    <r>
      <t xml:space="preserve">За последние </t>
    </r>
    <r>
      <rPr>
        <sz val="11"/>
        <color rgb="FFFF0000"/>
        <rFont val="Arial"/>
        <family val="2"/>
      </rPr>
      <t>60</t>
    </r>
    <r>
      <rPr>
        <sz val="11"/>
        <rFont val="Arial"/>
        <family val="2"/>
      </rPr>
      <t xml:space="preserve"> дней, сообщали ли жители МКП Вам либо кому-то другому о следующих проблемах?</t>
    </r>
  </si>
  <si>
    <r>
      <t xml:space="preserve">Чи повідомляли </t>
    </r>
    <r>
      <rPr>
        <sz val="11"/>
        <color rgb="FFFF0000"/>
        <rFont val="Arial"/>
        <family val="2"/>
        <charset val="204"/>
      </rPr>
      <t>мешканці</t>
    </r>
    <r>
      <rPr>
        <sz val="11"/>
        <rFont val="Arial"/>
        <family val="2"/>
      </rPr>
      <t xml:space="preserve"> МКП за останні </t>
    </r>
    <r>
      <rPr>
        <sz val="11"/>
        <color rgb="FFFF0000"/>
        <rFont val="Arial"/>
        <family val="2"/>
      </rPr>
      <t>60</t>
    </r>
    <r>
      <rPr>
        <sz val="11"/>
        <rFont val="Arial"/>
        <family val="2"/>
      </rPr>
      <t xml:space="preserve"> днів Вам або комусь іншому про наступні проблеми?</t>
    </r>
  </si>
  <si>
    <r>
      <t xml:space="preserve">As IDPs, the residents of the CCs personally experience discrimination or persecution
Residents of the CCs do not feel safe walking alone on the territory of the CCs and/or the surrounding area
As IDPs, the residents of the CCs are subjected to physical, psychological, </t>
    </r>
    <r>
      <rPr>
        <sz val="11"/>
        <color rgb="FFFF0000"/>
        <rFont val="Arial"/>
        <family val="2"/>
        <charset val="204"/>
      </rPr>
      <t>economic</t>
    </r>
    <r>
      <rPr>
        <sz val="11"/>
        <rFont val="Arial"/>
        <family val="2"/>
        <charset val="204"/>
      </rPr>
      <t xml:space="preserve"> or sexual violence                                               
Being IDPs, the residents of the CCs faced any obstacles in accessing the medical services they need (including the right to receive rehabilitation services for a person with a disability, a child with a disability, etc.)                                                                                               As IDPs, the residents of CCs faced any obstacles in accessing education                                                                Being IDPs, the residents of CCs faced any obstacles related to employment (in particular, regarding obtaining the status of unemployed, financial support, etc.)                         
Being IDPs, the residents of the CCs faced any obstacles related to pension provision (in particular, regarding the appointment or recalculation of a pension, receiving benefits, etc.)                                                                                              As IDPs, the residents of CCs faced any obstacles related to state social insurance in case of unemployment, in connection with temporary loss of working capacity, from an accident at work and occupational disease that caused the loss of working capacity                                                                          As IDPs, the residents of the CCs faced any obstacles related to receiving social services (in particular, elderly people, people with disabilities, unemployed people, low-income families, etc.)                                                        
MCP residents have lost personal or other important documents or encountered any obstacles during their replacement                                                                           
None of above                                                                </t>
    </r>
  </si>
  <si>
    <r>
      <t xml:space="preserve">Являясь ВПЛ, жители МКП лично пережили дискриминацию или преследования 
Жители МКП не чувствуют себя в безопасности, на территории МКП и/или прилегающей территории
Являясь ВПЛ, жители МКП подвергаются физическому, психологическому, </t>
    </r>
    <r>
      <rPr>
        <sz val="11"/>
        <color rgb="FFFF0000"/>
        <rFont val="Arial"/>
        <family val="2"/>
        <charset val="204"/>
      </rPr>
      <t>экономическому</t>
    </r>
    <r>
      <rPr>
        <sz val="11"/>
        <rFont val="Arial"/>
        <family val="2"/>
        <charset val="204"/>
      </rPr>
      <t xml:space="preserve"> или сексуальному насилию
Являясь ВПЛ, жители МКП сталкивались с какими-либо препятствиями в доступе к необходимым им медицинским услугам (в том числе праве на  получение реабилитационных услуг для человека с инвалидностью, ребенка с инвалидностью и т. д.) Являясь ВПЛ, жители МКП сталкивались с какими-либо препятствиями при доступе к образованию
Являясь ВПЛ, жители МКП сталкивались с какими-либо препятствиями, связанными с трудоустройством (в частности, с получением статуса безработного, материальной обеспечения и т.д.)
Являясь ВПЛ, жители МКП сталкивались с какими-либо препятствиями, связанными с пенсионным обеспечением (в частности, в части назначения или перерасчета пенсии, получения пособий и т.д.)
Являясь ВПЛ, жители МКП сталкивались с какими-либо препятствиями, связанными с государственным социальным страхованием на случай безработице, в связи с временной потерей трудоспособности, от несчастного случая на производстве и профессионального заболевания, повлекшего потерю трудоспособности
Являясь ВПЛ, жители МКП сталкивались с какими-либо препятствиями, связанными с получением социальных услуг (предусмотренными, в частности, для пожилых людей, людей с инвалидностью, безработных людей, малообеспеченных семей и др.)
Жители МКП утратили персональные либо другие важные документы или столкнулись с препятствиями при их замене
Ничего из вышеперечисленного</t>
    </r>
  </si>
  <si>
    <r>
      <t xml:space="preserve">Будучи ВПО, жителі МКП особисто пережили дискримінацію чи переслідування
Жителі МКП не почуваються у безпеці, на території МКП та/або прилеглій території
Будучи ВПО, жителі МКП зазнають фізичного, психологічного, </t>
    </r>
    <r>
      <rPr>
        <sz val="11"/>
        <color rgb="FFFF0000"/>
        <rFont val="Arial"/>
        <family val="2"/>
        <charset val="204"/>
      </rPr>
      <t>економічного</t>
    </r>
    <r>
      <rPr>
        <sz val="11"/>
        <rFont val="Arial"/>
        <family val="2"/>
        <charset val="204"/>
      </rPr>
      <t xml:space="preserve"> чи сексуального насильства
Будучи ВПО, жителі МКП стикалися з будь-якими перешкодами у доступі до необхідних їм медичних послуг (у тому числі праві на отримання реабілітаційних послуг для людини з інвалідністю, дитини з інвалідністю тощо)
Будучи ВПО, жителі МКП стикалися з будь-якими перешкодами при доступі до освіти
Будучи ВПО, жителі МКП стикалися з будь-якими перешкодами, пов'язаними з працевлаштуванням (зокрема, з отриманням статусу безробітного, матеріального забезпечення тощо)
Будучи ВПО, жителі МКП стикалися з будь-якими перешкодами, пов'язаними з пенсійним забезпеченням (зокрема, щодо призначення або перерахунку пенсії, отримання допомоги тощо).
Будучи ВПО, жителі МКП стикалися з будь-якими перешкодами, пов'язаними з державним соціальним страхуванням на випадок безробіття, у зв'язку з тимчасовою втратою працездатності, від нещасного випадку на виробництві та професійного захворювання, що спричинило втрату працездатності
Будучи ВПО, жителі МКП стикалися з будь-якими перешкодами, пов'язаними з отриманням соціальних послуг (передбаченими, зокрема, для людей похилого віку, осіб з інвалідністю, безробітних осіб, малозабезпечених сімей та ін.)
Жителі МКП втратили персональні чи інші важливі документи або зіткнулися з перешкодами під час їх заміни
Нічого з перерахованого вище</t>
    </r>
  </si>
  <si>
    <r>
      <t xml:space="preserve">The issue of violation of personal rights has been resolved by the site manager
IDP(s) whose rights were violated was(were) redirected to the relevant authorized body for resolution
The issue of violation of the IDPs' rights was not resolved
</t>
    </r>
    <r>
      <rPr>
        <sz val="11"/>
        <color rgb="FFFF0000"/>
        <rFont val="Arial"/>
        <family val="2"/>
        <charset val="204"/>
      </rPr>
      <t>Other (specify)</t>
    </r>
    <r>
      <rPr>
        <sz val="11"/>
        <rFont val="Arial"/>
        <family val="2"/>
      </rPr>
      <t xml:space="preserve">
I do not know
</t>
    </r>
  </si>
  <si>
    <r>
      <t>Вопрос о нарушении прав решен администрацией МКП
ВПЛ, чьи права были нарушены,  перенаправлен</t>
    </r>
    <r>
      <rPr>
        <sz val="11"/>
        <color rgb="FFFF0000"/>
        <rFont val="Arial"/>
        <family val="2"/>
        <charset val="204"/>
      </rPr>
      <t>(ы)</t>
    </r>
    <r>
      <rPr>
        <sz val="11"/>
        <rFont val="Arial"/>
        <family val="2"/>
        <charset val="204"/>
      </rPr>
      <t xml:space="preserve"> в соответствующий уполномоченный оргаін для решения вопроса
Вопрос о нарушении прав ВПЛ не решен
</t>
    </r>
    <r>
      <rPr>
        <sz val="11"/>
        <color rgb="FFFF0000"/>
        <rFont val="Arial"/>
        <family val="2"/>
        <charset val="204"/>
      </rPr>
      <t>Другое (уточните)</t>
    </r>
    <r>
      <rPr>
        <sz val="11"/>
        <rFont val="Arial"/>
        <family val="2"/>
        <charset val="204"/>
      </rPr>
      <t xml:space="preserve">
Не знаю
</t>
    </r>
  </si>
  <si>
    <r>
      <t>Питання про порушення прав вирішено адміністрацією МКП
ВПО, чиї права були порушені, перенаправлен</t>
    </r>
    <r>
      <rPr>
        <sz val="11"/>
        <color rgb="FFFF0000"/>
        <rFont val="Arial"/>
        <family val="2"/>
        <charset val="204"/>
      </rPr>
      <t>о</t>
    </r>
    <r>
      <rPr>
        <sz val="11"/>
        <rFont val="Arial"/>
        <family val="2"/>
        <charset val="204"/>
      </rPr>
      <t xml:space="preserve"> до відповідного уповноваженого органу для вирішення питання
Питання порушення прав ВПО не вирішено
</t>
    </r>
    <r>
      <rPr>
        <sz val="11"/>
        <color rgb="FFFF0000"/>
        <rFont val="Arial"/>
        <family val="2"/>
        <charset val="204"/>
      </rPr>
      <t>Інше (уточніть)</t>
    </r>
    <r>
      <rPr>
        <sz val="11"/>
        <rFont val="Arial"/>
        <family val="2"/>
        <charset val="204"/>
      </rPr>
      <t xml:space="preserve">
Не знаю</t>
    </r>
  </si>
  <si>
    <t>Насколько Вам известно, какая информация из приведенной ниже доступна жителям МКП?</t>
  </si>
  <si>
    <t>Наскільки Вам відомо, яка інформація з наведеної нижче доступна мешканцям в МКП?</t>
  </si>
  <si>
    <t>To your knowledge, is information about how to apply to local authorities/state bodies, receive documents confirming the fact of damages of house and/or property as a result of the war as well as receive compensation available in the site?</t>
  </si>
  <si>
    <r>
      <t>K</t>
    </r>
    <r>
      <rPr>
        <b/>
        <sz val="11"/>
        <color rgb="FFFF0000"/>
        <rFont val="Arial"/>
        <family val="2"/>
        <charset val="204"/>
      </rPr>
      <t>3</t>
    </r>
  </si>
  <si>
    <r>
      <t>K</t>
    </r>
    <r>
      <rPr>
        <b/>
        <sz val="11"/>
        <color rgb="FFFF0000"/>
        <rFont val="Arial"/>
        <family val="2"/>
        <charset val="204"/>
      </rPr>
      <t>3</t>
    </r>
    <r>
      <rPr>
        <b/>
        <sz val="11"/>
        <rFont val="Arial"/>
        <family val="2"/>
      </rPr>
      <t>.1</t>
    </r>
  </si>
  <si>
    <r>
      <t xml:space="preserve">I tried and I got it
I tried but failed to get it
I did not try to get it
</t>
    </r>
    <r>
      <rPr>
        <sz val="11"/>
        <color rgb="FFFF0000"/>
        <rFont val="Arial"/>
        <family val="2"/>
        <charset val="204"/>
      </rPr>
      <t>Do not know</t>
    </r>
  </si>
  <si>
    <r>
      <t xml:space="preserve">Я пытался и получил </t>
    </r>
    <r>
      <rPr>
        <sz val="11"/>
        <rFont val="Arial"/>
        <family val="2"/>
        <charset val="204"/>
      </rPr>
      <t>компенсацию</t>
    </r>
    <r>
      <rPr>
        <sz val="11"/>
        <rFont val="Arial"/>
        <family val="2"/>
      </rPr>
      <t xml:space="preserve">
Я пытался, но не смог получить </t>
    </r>
    <r>
      <rPr>
        <sz val="11"/>
        <rFont val="Arial"/>
        <family val="2"/>
        <charset val="204"/>
      </rPr>
      <t>компенсацию</t>
    </r>
    <r>
      <rPr>
        <sz val="11"/>
        <rFont val="Arial"/>
        <family val="2"/>
      </rPr>
      <t xml:space="preserve">
Я не пытался получить </t>
    </r>
    <r>
      <rPr>
        <sz val="11"/>
        <rFont val="Arial"/>
        <family val="2"/>
        <charset val="204"/>
      </rPr>
      <t>компенсацию</t>
    </r>
    <r>
      <rPr>
        <sz val="11"/>
        <rFont val="Arial"/>
        <family val="2"/>
      </rPr>
      <t xml:space="preserve">
</t>
    </r>
    <r>
      <rPr>
        <sz val="11"/>
        <color rgb="FFFF0000"/>
        <rFont val="Arial"/>
        <family val="2"/>
        <charset val="204"/>
      </rPr>
      <t>Не знаю</t>
    </r>
  </si>
  <si>
    <r>
      <t xml:space="preserve">Я намагався і отримав компенсацію
Я намагався, але не зміг отримати компенсацію
Я не намагався отримати компенсацію
</t>
    </r>
    <r>
      <rPr>
        <sz val="11"/>
        <color rgb="FFFF0000"/>
        <rFont val="Arial"/>
        <family val="2"/>
        <charset val="204"/>
      </rPr>
      <t>Не знаю</t>
    </r>
  </si>
  <si>
    <r>
      <t>K</t>
    </r>
    <r>
      <rPr>
        <b/>
        <sz val="11"/>
        <color rgb="FFFF0000"/>
        <rFont val="Arial"/>
        <family val="2"/>
        <charset val="204"/>
      </rPr>
      <t>4</t>
    </r>
  </si>
  <si>
    <r>
      <t xml:space="preserve">Руководство МКП самостоятельно рассматривает жалобы
</t>
    </r>
    <r>
      <rPr>
        <sz val="11"/>
        <color rgb="FFFF0000"/>
        <rFont val="Arial"/>
        <family val="2"/>
        <charset val="204"/>
      </rPr>
      <t xml:space="preserve">Есть служба по рассмотрению жалоб
</t>
    </r>
    <r>
      <rPr>
        <sz val="11"/>
        <rFont val="Arial"/>
        <family val="2"/>
      </rPr>
      <t>Доступна бесплатная телефонная линия
Ящик для предложений / обратной связи
Другое (укажите)</t>
    </r>
  </si>
  <si>
    <r>
      <t xml:space="preserve">Керівництво МКП самостійно розглядає скарги
</t>
    </r>
    <r>
      <rPr>
        <sz val="11"/>
        <color rgb="FFFF0000"/>
        <rFont val="Arial"/>
        <family val="2"/>
        <charset val="204"/>
      </rPr>
      <t>Є служба з розгляду скарг</t>
    </r>
    <r>
      <rPr>
        <sz val="11"/>
        <rFont val="Arial"/>
        <family val="2"/>
      </rPr>
      <t xml:space="preserve">
Доступна безкоштовна телефонна лінія
Скринька для пропозицій / зворотний зв'язок
Інше, уточніть</t>
    </r>
  </si>
  <si>
    <r>
      <t>K</t>
    </r>
    <r>
      <rPr>
        <b/>
        <sz val="11"/>
        <color rgb="FFFF0000"/>
        <rFont val="Arial"/>
        <family val="2"/>
        <charset val="204"/>
      </rPr>
      <t>5</t>
    </r>
  </si>
  <si>
    <r>
      <t xml:space="preserve">Yes, CCCM induction training (site management) 
Yes, training on PSEA, GBV prevention, Protection mainstreaming
</t>
    </r>
    <r>
      <rPr>
        <sz val="11"/>
        <color rgb="FFFF0000"/>
        <rFont val="Arial"/>
        <family val="2"/>
        <charset val="204"/>
      </rPr>
      <t xml:space="preserve">Yes, training on Rules for handling explosive objects
Yes, first aid training and/or psychological assistance
Yes, training on Site management (other than CCCM training)
</t>
    </r>
    <r>
      <rPr>
        <sz val="11"/>
        <rFont val="Arial"/>
        <family val="2"/>
      </rPr>
      <t xml:space="preserve">Yes, other than mentioned above training (please, specify)
No
</t>
    </r>
  </si>
  <si>
    <r>
      <rPr>
        <sz val="11"/>
        <color rgb="FF000000"/>
        <rFont val="Arial"/>
        <family val="2"/>
        <charset val="204"/>
      </rPr>
      <t xml:space="preserve">Да, вводное обучение от Кластера (СССМ) по вопросам координации и управления МКП (по вопросам управления МКП)
Да, тренинги по защите от сексуальной эксплуатации и насилия; предупреждению гендерно обусловленного насилия; по вопросам интеграции принципов защиты в гуманитарную деятельность)
</t>
    </r>
    <r>
      <rPr>
        <sz val="11"/>
        <color rgb="FFFF0000"/>
        <rFont val="Arial"/>
        <family val="2"/>
        <charset val="204"/>
      </rPr>
      <t xml:space="preserve">Да, тренинги о правилах обращения с взрывоопасными предметами
Да тренинги по домедицинской и/или первой психологической помощи 
Да, тренинги по управлению МКП (отличные от тренингов Кластера СССМ)
</t>
    </r>
    <r>
      <rPr>
        <sz val="11"/>
        <color rgb="FF000000"/>
        <rFont val="Arial"/>
        <family val="2"/>
        <charset val="204"/>
      </rPr>
      <t>Да, другие тренинги, отличные от вышеперечисленных (укажите, какие именно)
Нет</t>
    </r>
  </si>
  <si>
    <r>
      <rPr>
        <sz val="11"/>
        <color rgb="FF000000"/>
        <rFont val="Arial"/>
        <family val="2"/>
        <charset val="204"/>
      </rPr>
      <t xml:space="preserve">Так, вступне навчання від Кластера (СССМ) з питань координації та управління МКП (з питань управління МКП)
Так, тренінги із захисту від сексуальної експлуатації та насильства; попередження ґендерно обумовленого насильства; з питань інтеграції принципів захисту у гуманітарну діяльність)
</t>
    </r>
    <r>
      <rPr>
        <sz val="11"/>
        <color rgb="FFFF0000"/>
        <rFont val="Arial"/>
        <family val="2"/>
        <charset val="204"/>
      </rPr>
      <t xml:space="preserve">Так, тренінги щодо правил поводження з вибухонебезпечними предметами
Да, тренінги з домедичної та/або першої психологічної допомоги
Так, тренінги з управління МКП (відмінні від тренінгів Кластеру СССМ)
</t>
    </r>
    <r>
      <rPr>
        <sz val="11"/>
        <color rgb="FF000000"/>
        <rFont val="Arial"/>
        <family val="2"/>
        <charset val="204"/>
      </rPr>
      <t>Так, інші тренінги, відмінні від перерахованих вище (вкажіть, які саме)
Ні</t>
    </r>
  </si>
  <si>
    <r>
      <rPr>
        <sz val="11"/>
        <color rgb="FF000000"/>
        <rFont val="Arial"/>
        <family val="2"/>
        <charset val="204"/>
      </rPr>
      <t xml:space="preserve">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t>
    </r>
    <r>
      <rPr>
        <sz val="11"/>
        <color rgb="FFFF0000"/>
        <rFont val="Arial"/>
        <family val="2"/>
        <charset val="204"/>
      </rPr>
      <t xml:space="preserve">Мебель (для жилых команат, общих помещений, кухни и т.д.)
Водяные насосы либо другое оборудование, связанное с потреблением воды (фильтр для воды и т.д.)
</t>
    </r>
    <r>
      <rPr>
        <sz val="11"/>
        <color rgb="FF000000"/>
        <rFont val="Arial"/>
        <family val="2"/>
        <charset val="204"/>
      </rPr>
      <t xml:space="preserve">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t>
    </r>
    <r>
      <rPr>
        <sz val="11"/>
        <color rgb="FFFF0000"/>
        <rFont val="Arial"/>
        <family val="2"/>
        <charset val="204"/>
      </rPr>
      <t xml:space="preserve">Отопительное оборудование (электрические обогреватели, котлы и т.д.) </t>
    </r>
    <r>
      <rPr>
        <sz val="11"/>
        <color rgb="FF000000"/>
        <rFont val="Arial"/>
        <family val="2"/>
        <charset val="204"/>
      </rPr>
      <t xml:space="preserve">                                Дезинфекция помещений МКП                      Другое (укажите)
Не знаю</t>
    </r>
  </si>
  <si>
    <r>
      <rPr>
        <sz val="11"/>
        <color rgb="FF000000"/>
        <rFont val="Arial"/>
        <family val="2"/>
        <charset val="204"/>
      </rPr>
      <t xml:space="preserve">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t>
    </r>
    <r>
      <rPr>
        <sz val="11"/>
        <color rgb="FFFF0000"/>
        <rFont val="Arial"/>
        <family val="2"/>
        <charset val="204"/>
      </rPr>
      <t xml:space="preserve">Меблі (для житлових кімнат, загальних приміщень, кухонь та ін.)
Водяні насоси та інше обладнання, пов'язане із споживанням води (фільтр для води тощо)
</t>
    </r>
    <r>
      <rPr>
        <sz val="11"/>
        <color rgb="FF000000"/>
        <rFont val="Arial"/>
        <family val="2"/>
        <charset val="204"/>
      </rPr>
      <t xml:space="preserve">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t>
    </r>
    <r>
      <rPr>
        <sz val="11"/>
        <color rgb="FFFF0000"/>
        <rFont val="Arial"/>
        <family val="2"/>
        <charset val="204"/>
      </rPr>
      <t xml:space="preserve">Опалювальне обладнання (електричні обігрівачі, котли та ін.)
</t>
    </r>
    <r>
      <rPr>
        <sz val="11"/>
        <color rgb="FF000000"/>
        <rFont val="Arial"/>
        <family val="2"/>
        <charset val="204"/>
      </rPr>
      <t>Дезінфекція приміщень МКП
Інше, уточніть
Не знаю</t>
    </r>
  </si>
  <si>
    <t>Адрес МВП</t>
  </si>
  <si>
    <t>Название МВП</t>
  </si>
  <si>
    <t>Название МВП по списку</t>
  </si>
  <si>
    <t>Уточните название МВП при необходимости</t>
  </si>
  <si>
    <t>Здравствуйте! Мы проводим опрос от имени &lt;........................&gt; с целью оценки гуманитарных потребностей в местах коллективного проживания ВПЛ (МВП) на территории Украины. Мы хотели бы задать Вам несколько вопросов об МВП,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t>
  </si>
  <si>
    <t>Ключевой информант МВП</t>
  </si>
  <si>
    <t>Управление и координация МВП</t>
  </si>
  <si>
    <t>Работает ли МВП в настоящее время (проживают ли в МВП ВПЛ непосредственно в период сбора данных)?</t>
  </si>
  <si>
    <t>Сколько ВПЛ может разместиться в МВП (т.е. какова общая вместимость МВП)?</t>
  </si>
  <si>
    <t>Форма собственности МВП</t>
  </si>
  <si>
    <t>Включен ли МВП в перечень, принятый обласной властью?</t>
  </si>
  <si>
    <t>Предусматривается ли закрытие МВП в период до 01 марта 2024 года?</t>
  </si>
  <si>
    <t>Есть ли определенная организация/уполномоченный орган, который управляет МВП?</t>
  </si>
  <si>
    <t>Какая именно организация/ уполномоченный орган управляет МВП?</t>
  </si>
  <si>
    <t>Есть ли у организации, управляющей МВП, координатор, работающий в МВП?</t>
  </si>
  <si>
    <t>Действует ли на уровне МВП система регистрации жителей?</t>
  </si>
  <si>
    <t xml:space="preserve">Какие документы необходимы ВПЛ для размещения в МВП? </t>
  </si>
  <si>
    <t>Cуществуют ли в письменной форме установленные Правила пребывания в этом МВП?</t>
  </si>
  <si>
    <t>Подписывает ли администрация МВП с ВПЛ договора, в которых определяются условия проживания в МВП?</t>
  </si>
  <si>
    <t>Советуется ли руководство МВП с его жителями в процессе принятия решений, которые касаются МВП?</t>
  </si>
  <si>
    <t>Принимают ли участие инициативны группы или отдельные ВПЛ в поддержании надлежащего состояния и обслуживании МВП?</t>
  </si>
  <si>
    <t>Взимается ли с ВПЛ какая-либо плата за проживание в МВП (арендная плата или какая-либо другая форма компенсации за размещение в МВП, без учета платы за потребленные коммунальные услуги)?</t>
  </si>
  <si>
    <t>Сколько жители платят в месяц в гривнах (арендная плата или какая-либо другая форма компенсации за размещение в МВП, без учета платы за потребленные коммунальные услуги) - в среднем за одного проживающего?</t>
  </si>
  <si>
    <t>Каким образом руководство МВП получает компенсацию за коммунальные услуги?</t>
  </si>
  <si>
    <t>По Вашим сведениям, существует ли в МВП и доступен ли его жителям механизм обратной связи и рассмотрения жалоб?</t>
  </si>
  <si>
    <t>Проходило ли руководство МВП какое-либо обучение?</t>
  </si>
  <si>
    <t>Насколько Вам известно, доступна ли  следующая информация жителям МВП?</t>
  </si>
  <si>
    <t xml:space="preserve">Существует ли в МВП возможность регистрации случаев гендерно обусловленного насилия, торговли людьми, сексуальной эксплуатации и насилия?
</t>
  </si>
  <si>
    <t>Получал ли этот МВП какую-либо гуманитарную помощь за последние 60 дней?</t>
  </si>
  <si>
    <t>Укажите, пожалуйста, количество лиц, которые сейчас проживают в МВП?</t>
  </si>
  <si>
    <t>Сколько среди проживающих в МВП мужчин/женщин возрастом от 18 до 60 лет?</t>
  </si>
  <si>
    <t>Сколько среди жителей МВП мужчин/женщин возрастом старше 60 лет?</t>
  </si>
  <si>
    <t>Сколько среди проживающих в МВП детей 0-17 лет?</t>
  </si>
  <si>
    <t>Сколько среди проживающих в МВП детей в возрасте 0-5 лет?</t>
  </si>
  <si>
    <t>Сколько среди проживающих в МВП детей в возрасте 6-17 лет?</t>
  </si>
  <si>
    <t>Есть ли в МВП дети без сопровождения?</t>
  </si>
  <si>
    <t>Сколько детей без сопровождения находится в МВП?</t>
  </si>
  <si>
    <t>Какие уязвимые группы на данный момент проживают в МВП и какова численность каждой из таких групп?</t>
  </si>
  <si>
    <t>Как долго люди обычно находятся в этом МВП?</t>
  </si>
  <si>
    <t>В течение последних 60 дней, покидали ли жители МВП по собственному желанию?</t>
  </si>
  <si>
    <t>Можете ли Вы сказать, сколько жителей выехали из МВП за последние 60 дней?</t>
  </si>
  <si>
    <t>Сколько жителей МВП выехали за последние 60 дней?</t>
  </si>
  <si>
    <t>Те жители МВП, которые выехали, планировали:</t>
  </si>
  <si>
    <t>Был ли кто-то из жителей МВП принудительно выселен из МВП за последние 60 дней?</t>
  </si>
  <si>
    <t>Есть ли в МВП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t>
  </si>
  <si>
    <t>Используется ли помещение МВП исключительно для размещения ВПЛ?</t>
  </si>
  <si>
    <t>На Ваш взгляд, перенаселено ли МВП?</t>
  </si>
  <si>
    <t>Как размещают* людей в МВП?</t>
  </si>
  <si>
    <t xml:space="preserve">Существует ли в МВП план эвакуации?
</t>
  </si>
  <si>
    <t>Как бы вы охарактеризовали общее состояние МВП и условия проживания ВПЛ?</t>
  </si>
  <si>
    <t>Каковы проблемы или потребности МВП?</t>
  </si>
  <si>
    <t>Каковы наиболее актуальные проблемы или потребности МВП? (Выберите не более 3 вариантов)</t>
  </si>
  <si>
    <t>Какую помощь, если таковая имелась, получало МВП за последние 60 дней?</t>
  </si>
  <si>
    <t>Была ли полученная помощь достаточной, чтобы удовлетворить потребности ВПЛ в МВП?</t>
  </si>
  <si>
    <t>Возможно ли поддерживать температуру в МВП в диапазоне 18-25 C°?</t>
  </si>
  <si>
    <t>Достаточна ли вместимость бомбоубежища для жителей МВП? (ВПЛ и не ВПЛ)</t>
  </si>
  <si>
    <t>Была ли полученная помощь, связанная с зимним периодом, достаточной, чтобы удовлетворить потребности ВПЛ в МВП?</t>
  </si>
  <si>
    <t>Пожалуйста, укажите основной вид отопления, используемый в МВП</t>
  </si>
  <si>
    <t>В какой мере запасной источник энергии может удовлетворить базовые потребности жителей МВП?</t>
  </si>
  <si>
    <t>Как жители МВП получают воду?</t>
  </si>
  <si>
    <t>Как жители МВП получают ПИТЬЕВУЮ воду?</t>
  </si>
  <si>
    <t>Каковы проблемы или потребности ВСГ в МВП?</t>
  </si>
  <si>
    <t xml:space="preserve">Каковы наиболее актуальные проблемы или потребности ВСГ в МВП? (Выберите не более 3 вариантов) </t>
  </si>
  <si>
    <t>Получал ли МВП какую-либо помощь ВСГ за последние 60 дней?</t>
  </si>
  <si>
    <t xml:space="preserve">Была ли полученная помощь ВСГ достаточной для удовлетворения потребностей ВПЛ в МВП? </t>
  </si>
  <si>
    <t>Есть ли в данном МВП функционирующие душевые / ванные комнаты?</t>
  </si>
  <si>
    <t>Есть ли в МВП душевые / ванные комнаты для маломобильных групп населения?</t>
  </si>
  <si>
    <t>Какой основной тип санитарного помещения (уборная/туалет) используется на МВП?</t>
  </si>
  <si>
    <t>Есть ли в данном МВП туалеты для маломобильных групп населения?</t>
  </si>
  <si>
    <t>Имеются ли стиральные машины и доступны ли они для жителей МВП?</t>
  </si>
  <si>
    <t>Сколько стиральных машин в настоящее время работают/пригодны для использования в МВП?</t>
  </si>
  <si>
    <t>Имеются ли сушильные машины и доступны ли они для жителей МВП?</t>
  </si>
  <si>
    <t>Укажите, пожалуйста, сколько сушильных машин сейчас пригодны для использования в МВП?</t>
  </si>
  <si>
    <t>Как жители МВП получают (или будут получать) продукты питания?</t>
  </si>
  <si>
    <t>Нужны ли данному МВП продукты питания?</t>
  </si>
  <si>
    <t>Какие потребности в продуктах питания наиболее актуальны для МВП? (Выберите не более 3 вариантов)</t>
  </si>
  <si>
    <t>Какие продукты питания были предоставлены ВПЛ в МВП за последние 60 дней?</t>
  </si>
  <si>
    <t xml:space="preserve">Было ли полученных продуктов питания достаточно, чтобы удовлетворить потребности ВПЛ в МВП? </t>
  </si>
  <si>
    <t>Какие НПТ нужны в МВП?</t>
  </si>
  <si>
    <t>Какие виды НПТ были предоставлены ВПЛ в МВП за последние 60 дней?</t>
  </si>
  <si>
    <t xml:space="preserve">Было ли полученных НПТ достаточно, чтобы удовлетворить потребности ВПЛ в МВП? </t>
  </si>
  <si>
    <t>Доступен ли для жителей МВП Wi-Fi?</t>
  </si>
  <si>
    <t>Пожалуйста, оцените мощность сигнала мобильной сети в этом МВП:</t>
  </si>
  <si>
    <t>Каковы проблемы или потребности в области защиты в МВП?</t>
  </si>
  <si>
    <t xml:space="preserve">Каковы наиболее актуальные проблемы или потребности в области защиты в МВП? (Выберите не более 3 вариантов) </t>
  </si>
  <si>
    <t>Какую поддержку в области защиты, если таковая была, получило МВП в течение последних 60 дней?</t>
  </si>
  <si>
    <t xml:space="preserve">Была ли полученная поддержка в области защиты достаточной для удовлетворения потребностей ВПЛ в МВП? </t>
  </si>
  <si>
    <t>Доступна ли в МВП психосоциальная помощь для взрослых?</t>
  </si>
  <si>
    <t>Знают ли жители МВП, к кому обращаться и как получить такие услуги?</t>
  </si>
  <si>
    <t>Если "Да", то какие психологические услуги доступны взрослым в МВП?</t>
  </si>
  <si>
    <t>Если "Да", то какие консультационные услуги доступны в МВП?</t>
  </si>
  <si>
    <t>Доступна ли в МВП психологическая помощь для детей?</t>
  </si>
  <si>
    <t>Если "Да", то какие психологические услуги доступны детям в МВП?</t>
  </si>
  <si>
    <t>Посещают ли МВП социальные работники?</t>
  </si>
  <si>
    <t>Если "Да", то как часто социальные работники посещают МВП?</t>
  </si>
  <si>
    <t>Достаточно ли визитов социальных работников, чтобы удовлетворить потребности ВПЛ в МВП?</t>
  </si>
  <si>
    <t xml:space="preserve">Насколько Вам известно, участвуют ли жители МВП в каких-либо социальных мероприятиях совместно с жителями принимающей громады? </t>
  </si>
  <si>
    <t xml:space="preserve">Насколько Вам известно, по каким причинам жители МВП не участвуют в социальных мероприятиях? </t>
  </si>
  <si>
    <t>Может ли машина скорой помощи приехать в МВП в случае необходимости?</t>
  </si>
  <si>
    <t xml:space="preserve">Имеются ли в МВП аптечки первой помощи? </t>
  </si>
  <si>
    <t xml:space="preserve">Есть ли вблизи МВП детские сады/школы с возможностью зачислить ребёнка на обучение (до 30 минут езды на общественном транспорте)? </t>
  </si>
  <si>
    <t xml:space="preserve">По Вашим сведениям, в какой форме большинство детей школьного возраста в МВП получают образование? </t>
  </si>
  <si>
    <t>Определите местоположение МВП</t>
  </si>
  <si>
    <t>Запишите какие-либо комментарии о работе МВП (при наличии)</t>
  </si>
  <si>
    <t>Адреса МТП</t>
  </si>
  <si>
    <t>Назва МТП</t>
  </si>
  <si>
    <t>Назва МТП за переліком</t>
  </si>
  <si>
    <t>Уточніть назву МТП за необхідності</t>
  </si>
  <si>
    <t>Доброго дня! Ми проводимо опитування від імені &lt;........................&gt; з метою оцінки гуманітарних потреб у місцях компактного проживання ВПО (МТП) на території України. Ми хотіли б поставити Вам кілька питань про МТП,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t>
  </si>
  <si>
    <t>Ключовий інформант МТП</t>
  </si>
  <si>
    <t>Чи працює наразі МТП (чи мешкають в МТП ВПО безпосередньо під час збору даних)?</t>
  </si>
  <si>
    <t>Скільки ВПО може розміститися у МТП (тобто яка загальна місткість МТП)?</t>
  </si>
  <si>
    <t>Форма власності МТП</t>
  </si>
  <si>
    <t>Чи включено МТП до переліку, прийнятого обласною владою?</t>
  </si>
  <si>
    <t>Чи передбачається закриття МТП у період до 01 березня 2024 року?</t>
  </si>
  <si>
    <t>Чи є певна організація / уповноважений орган, який керує МТП?</t>
  </si>
  <si>
    <t>Яка саме організація / уповноважений орган керує МТП?</t>
  </si>
  <si>
    <t>Чи є у організації, яка керує МТП, координатор, що працює в МТП?</t>
  </si>
  <si>
    <t>Чи діє на рівні МТП система реєстрації мешканців?</t>
  </si>
  <si>
    <t>Які документи необхідні ВПО для розміщення в МТП?</t>
  </si>
  <si>
    <t>Чи існують письмово встановлені Правила перебування в цьому МТП?</t>
  </si>
  <si>
    <t>Чи підписує адміністрація МТП з ВПО договори, в яких визначаються умови проживання в МТП?</t>
  </si>
  <si>
    <t>Чи радиться керівництво МТП з його мешканцями в процесі прийняття рішень, що стосуються МТП?</t>
  </si>
  <si>
    <t>Чи беруть участь ініціативні групи чи окремі ВПО у підтримці належного стану та обслуговуванні МТП?</t>
  </si>
  <si>
    <t>Чи стягується з ВПО будь-яка плата за проживання в МТП (орендна плата або будь-яка інша форма компенсації за розміщення в МТП, за винятком плати за спожиті комунальні послуги)?</t>
  </si>
  <si>
    <t>Скільки мешканці сумарно платять на місяць у гривнях (орендна плата або будь-яка інша форма компенсації за розміщення в МТП, за винятком плати за спожиті комунальні послуги) у середньому за одного мешканця?</t>
  </si>
  <si>
    <t>Яким чином керівництво МТП отримує компенсацію за комунальні платежі?</t>
  </si>
  <si>
    <t>Наскільки Вам відомо, чи існує у МТП та чи доступний його мешканцям механізм зворотного зв'язку та розгляду скарг?</t>
  </si>
  <si>
    <t>Чи проходило керівництво МТП будь-яке навчання?</t>
  </si>
  <si>
    <t>Наскільки Вам відомо, чи доступна  мешканцям МТП наступна інформація?</t>
  </si>
  <si>
    <t>Чи існує в МТП можливість реєстрації випадків гендерно зумовленого насильства, торгівлі людьми, сексуальной експлуатації та насильства?</t>
  </si>
  <si>
    <t>Чи отримував цей МТП будь-яку гуманітарну допомогу за останні 60 днів?</t>
  </si>
  <si>
    <t>Вкажіть, будь ласка,  кількість осіб, що зараз мешкають в МТП?</t>
  </si>
  <si>
    <t>Скільки серед людей, що мешкають у МТП, чоловіків/жінок віком від 18 до 60 років?</t>
  </si>
  <si>
    <t>Скільки серед мешканців МТП чоловіків/жінок старших 60 років?</t>
  </si>
  <si>
    <t>Скільки серед людей, що мешкають у МТП, дітей віком 0-17?</t>
  </si>
  <si>
    <t>Скільки серед людей, що мешкають у МТП, дітей віком 0-5 років?</t>
  </si>
  <si>
    <t>Скільки серед людей, що мешкають у МТП, дітей віком 6-17 років?</t>
  </si>
  <si>
    <t>Чи є у МТП діти без супроводу?</t>
  </si>
  <si>
    <t>Скільки дітей без супроводу знаходиться в МТП?</t>
  </si>
  <si>
    <t>Які вразливі групи наразі проживають у МТП і яка чисельність кожної з таких груп?</t>
  </si>
  <si>
    <t>Як довго люди зазвичай перебувають у цьому МТП?</t>
  </si>
  <si>
    <t>Протягом останніх 60 днів, чи залишали мешканці МТП за власним бажанням?</t>
  </si>
  <si>
    <t>Чи можете сказати, скільки мешканців залишили МТП за останні 60 днів?</t>
  </si>
  <si>
    <t>Скільки мешканців залишили МТП за останні 60 днів?</t>
  </si>
  <si>
    <t>Чи був хтось із мешканців МТП примусово виселені з МТП за останні 60 днів?</t>
  </si>
  <si>
    <t>Чи використовується приміщення МТП винятково для розміщення ВПО?</t>
  </si>
  <si>
    <t>Чи відокремлені місця для ВПО від приміщень, які використовуються за основним призначенням МТП?</t>
  </si>
  <si>
    <t>На Вашу думку, чи перенаселений МТП?</t>
  </si>
  <si>
    <t>Яким чином розміщують* людей у МТП?</t>
  </si>
  <si>
    <t xml:space="preserve">Чи існує в МТП план евакуації? </t>
  </si>
  <si>
    <t>Які найнагальніші проблеми чи потреби має МТП? (Виберіть не більше трьох варіантів)</t>
  </si>
  <si>
    <t>Яку допомогу, якщо така була, отримало МТП за останні 60 днів?</t>
  </si>
  <si>
    <t>Чи була отримана допомога достатньою, щоб задовольнити потреби ВПО в МТП?</t>
  </si>
  <si>
    <t>Чи можна підтримувати температуру в МТП в діапазоні 18-25 С°?</t>
  </si>
  <si>
    <t>Чи достатня місткість бомбосховища для мешканців МТП? (ВПО та не ВПО)</t>
  </si>
  <si>
    <t>Чи була отримана допомога, пов'язана із зимовим періодом, достатньою, щоб задовольнити потреби ВПО в МТП?</t>
  </si>
  <si>
    <t>Зазначте, будь ласка, основний вид опалення, який використовується у МТП</t>
  </si>
  <si>
    <t>У якій мірі запасне джерело енергії може задовольнити базові потреби мешканців МТП?</t>
  </si>
  <si>
    <t>Яким чином мешканці МТП отримують воду?</t>
  </si>
  <si>
    <t>Яким чином мешканці МТП отримують ПИТНУ воду?</t>
  </si>
  <si>
    <t>Які проблеми чи потреби ВСГ має МТП?</t>
  </si>
  <si>
    <t>Які найнагальніші проблеми чи потреби ВСГ в МТП? (Виберіть не більше 3 варіантів)</t>
  </si>
  <si>
    <t>Чи отримував МТП яку-небудь допомогу ВСГ за останні 60 днів?</t>
  </si>
  <si>
    <t>Чи була отримана допомога ВСГ достатньою, щоб задовольнити потреби ВПО в МТП?</t>
  </si>
  <si>
    <t>Чи є у цьому МТП функціонуючі душові / ванні кімнати?</t>
  </si>
  <si>
    <t>Чи наявні в МТП душові / ванні кімнати для маломобільних груп населення?</t>
  </si>
  <si>
    <t>Яким є основний тип санітарного приміщення (туалет), що використовується в МТП?</t>
  </si>
  <si>
    <t>Чи наявні в цьому МТП туалети для маломобільних груп населення?</t>
  </si>
  <si>
    <t>Чи наявні пральні машини та чи доступні вони для мешканців МТП?</t>
  </si>
  <si>
    <t>Скільки пральних машин на даний момент працюють/придатні для використання в МТП?</t>
  </si>
  <si>
    <t>Чи є сушильні машини та чи доступні вони для мешканців МТП?</t>
  </si>
  <si>
    <t>Зазначте, будь ласка, скільки сушильних машин наразі є придатними для використання в МТП?</t>
  </si>
  <si>
    <t>Як мешканці МТП отримують (чи будуть отримувати) продукти харчування?</t>
  </si>
  <si>
    <t>Чи потрібні цьому МТП продукти харчування?</t>
  </si>
  <si>
    <t>Які найбільш нагальні потреби в продуктах харчування в МТП? (Виберіть не більше трьох варіантів)</t>
  </si>
  <si>
    <t>Які продукти харчування були надані ВПО в МТП протягом останніх 60 днів?</t>
  </si>
  <si>
    <t>Чи була отримані продукти харчування достатніми щоб задовольнити потреби ВПО в МТП?</t>
  </si>
  <si>
    <t>Які НПТ потрібні в МТП?</t>
  </si>
  <si>
    <t>Які типи НПТ були надані ВПО в МТП протягом останніх 60 днів?</t>
  </si>
  <si>
    <t>Чи були отримані НПТ достатніми, щоб задовольнити потреби ВПО в МТП?</t>
  </si>
  <si>
    <t>Чи доступний мешканцям МТП Wi-Fi?</t>
  </si>
  <si>
    <t>Оцініть, будь ласка, потужність сигналу мобільного зв'язку у цьому МТП:</t>
  </si>
  <si>
    <t>Які проблеми чи потреби у сфері захисту має МТП?</t>
  </si>
  <si>
    <t>Які найбільш нагальні проблеми чи потреби у сфері захисту має МТП? (Виберіть не більше 3 варіантів)</t>
  </si>
  <si>
    <t xml:space="preserve">Яку підтримку у сфері захисту, якщо така була, отримало МТП впродовж останніх 60 днів? </t>
  </si>
  <si>
    <t xml:space="preserve">Чи була отримана підтримка у сфері захисту достатньою для задоволення потреб ВПО в МТП? </t>
  </si>
  <si>
    <t xml:space="preserve">Чи доступна в МТП психосоціальна допомога для дорослих? </t>
  </si>
  <si>
    <t>Чи обізнані мешканці МТП, до кого звертатись та як отримати такі послуги?</t>
  </si>
  <si>
    <t>Якщо "Так", то які психологічні послуги доступні дорослим в МТП?</t>
  </si>
  <si>
    <t>Якщо "Так", то які консультаційні послуги доступні в МТП?</t>
  </si>
  <si>
    <t xml:space="preserve">Чи доступна в МТП психологічна допомога для дітей? </t>
  </si>
  <si>
    <t>Якщо "Так", то які психологічні послуги доступні дітям в МТП?</t>
  </si>
  <si>
    <t>Чи відвідують МТП соціальні працівники?</t>
  </si>
  <si>
    <t>Якщо "Так", то як часто соціальні працівники відвідують МТП?</t>
  </si>
  <si>
    <t>Чи достатньо візитів соціальних працівників, щоб задовольнити потреби ВПО у МТП?</t>
  </si>
  <si>
    <t>Наскільки Вам відомо, чи приймають участь мешканці МТП у будь-яких соціальних заходах спільно з мешканцями приймаючої громади?</t>
  </si>
  <si>
    <t>Наскільки Вам відомо, з яких причин жителі МТП не приймають участі у соціальних заходах?</t>
  </si>
  <si>
    <t>Чи може машина швидкої допомоги приїхати до МТП у разі необхідності?</t>
  </si>
  <si>
    <t>Чи наявні у МТП аптечки першої допомоги?</t>
  </si>
  <si>
    <t>Чи є поблизу МТП дитячі садочки/школи із можливістю зарахувати дитину до навчання (до 30 хвилин їзди на громадському транспорті)?</t>
  </si>
  <si>
    <t>Наскільки Вам відомо, яким чином більшість дітей шкільного віку в МТП отримують освіту?</t>
  </si>
  <si>
    <t>Визначте місце розташування МТП</t>
  </si>
  <si>
    <t>Запишіть будь-які коментарі про роботу МТП (за наявності)</t>
  </si>
  <si>
    <t>Управління та координація МТП</t>
  </si>
  <si>
    <t>Please indicate how many are children aged 0-17.</t>
  </si>
  <si>
    <t>Есть ли в МВП запирающиеся шкафчики для хранения личных вещей и документов ВПО?</t>
  </si>
  <si>
    <t>Чи є шафки в МТП для зберігання особистих речей і документів ВПО?</t>
  </si>
  <si>
    <t>На Вашу думку, для задоволення яких із перелічених потреб мешканців у МТП достатньо води?</t>
  </si>
  <si>
    <t xml:space="preserve">По Вашему мнению, для удовлетворения каких из перечисленных потребностей жителей в МВП достаточно воды? </t>
  </si>
  <si>
    <t xml:space="preserve">To your knowledge, for which of the listed needs of the site residents is there enough water?  </t>
  </si>
  <si>
    <t>Каковы проблемы или потребности, связанные с водоснабжением, санитарией и гигиеной в МВП?</t>
  </si>
  <si>
    <t>Які проблеми чи потреби, пов'язані із водопостачанням, санітарією та гігієною має МТП?</t>
  </si>
  <si>
    <t xml:space="preserve">Каковы наиболее актуальные проблемы или потребности, связанные с водоснабжением, санитарией и гигиеной, существуют в МВП? (Выберите не более 3 вариантов) </t>
  </si>
  <si>
    <t>Які найбільш нагальні проблеми чи потреби,пов'язані із водопостачанням, санітарією та гігієною, є в МТП? (Виберіть не більше 3 варіантів)</t>
  </si>
  <si>
    <t>Получал ли МВП какую-либо помощь в сфере водоснабжения, санитарии и гигиены за последние 60 дней?</t>
  </si>
  <si>
    <t>Чи отримував МТП будь-яку допомогу у сфері водопостачання, санітарії та гігієни за останні 60 днів?</t>
  </si>
  <si>
    <t xml:space="preserve"> Запишіть будь-які коментарі про роботу МТП (за необхідності)</t>
  </si>
  <si>
    <t>Нет, но МВП готов разместить ВПЛ</t>
  </si>
  <si>
    <t>Нет, МВП не планирует размещать ВПЛ</t>
  </si>
  <si>
    <t>Благоустройство территории МВП (включая уборку)</t>
  </si>
  <si>
    <t>Модернизация инфраструктуры МВП</t>
  </si>
  <si>
    <t>Только с новыми жителями МВП</t>
  </si>
  <si>
    <t>На основании индивидуального потребления каждым жителем МВП</t>
  </si>
  <si>
    <t>Переселился(ась) из других МВП</t>
  </si>
  <si>
    <t>Да, они могут получить уход в этом МВП</t>
  </si>
  <si>
    <t>Да, но они не могут получить уход в этом МВП</t>
  </si>
  <si>
    <t>Переехать в другой МВП</t>
  </si>
  <si>
    <t>МВП больше не может принимать ВПЛ</t>
  </si>
  <si>
    <t>МВП переполнен</t>
  </si>
  <si>
    <t>ВПЛ не соблюдали правила и нормы, действующие в МВП</t>
  </si>
  <si>
    <t>Установлен ограниченный срок пребывания в МВП</t>
  </si>
  <si>
    <t>Переселение в другой МВП</t>
  </si>
  <si>
    <t>Нет, МВП также используется по основному назначению</t>
  </si>
  <si>
    <t xml:space="preserve">Детские игровые площадки (в помещении МВП) </t>
  </si>
  <si>
    <t xml:space="preserve">Капитальная реконструкция помещений МВП </t>
  </si>
  <si>
    <t>Да, непосредственно в МВП</t>
  </si>
  <si>
    <t>Предоставляется МВП государственными организациями</t>
  </si>
  <si>
    <t>Предоставляется МВП принимающей громадой</t>
  </si>
  <si>
    <t>Предоставляется МВП неправительственными организациями и волонтерами</t>
  </si>
  <si>
    <t>МВП предоставляет горячую пищу</t>
  </si>
  <si>
    <t>МВП предоставляет продукты питания</t>
  </si>
  <si>
    <t>Заселенные помещения МВП отапливались все время</t>
  </si>
  <si>
    <t>Заселенные помещения МВП не отапливались суммарно менее 24 часов</t>
  </si>
  <si>
    <t>Заселенные помещения МВП не отапливались суммарно от 24 до 72 часов</t>
  </si>
  <si>
    <t>Заселенные помещения МВП не отапливались более трех полных дней</t>
  </si>
  <si>
    <t>Собственный колодец или скважина в МВП</t>
  </si>
  <si>
    <t>Да, тренинги по управлению МВП (отличные от тренингов Кластера СССМ)</t>
  </si>
  <si>
    <t>Психолог приезжает в МВП по запросу</t>
  </si>
  <si>
    <t>Услуги психолога доступны в МВП ежедневно</t>
  </si>
  <si>
    <t>Психолог приезжает в МВП раз в неделю</t>
  </si>
  <si>
    <t>Психолог приезжает в МВП раз в месяц</t>
  </si>
  <si>
    <t>Консультационные услуги предоставляются в МВП по запросу</t>
  </si>
  <si>
    <t>Консультационные услуги предоставляются  в МВП ежедневно</t>
  </si>
  <si>
    <t xml:space="preserve">Консультационные услуги предоставляются в МВП раз в неделю </t>
  </si>
  <si>
    <t>Консультационные услуги предоставляются в МВП раз в месяц</t>
  </si>
  <si>
    <t>Напряженность между жителями МВП и членами принимающей громады</t>
  </si>
  <si>
    <t>О вариантах размещения за пределами МВП</t>
  </si>
  <si>
    <t>О пенсиях и различных государственных программах социального обеспечения для жителей МВП</t>
  </si>
  <si>
    <t>Руководство МВП самостоятельно рассматривает жалобы</t>
  </si>
  <si>
    <t>Здание МВП будет вновь выполнять свою первоначальную функцию</t>
  </si>
  <si>
    <t>Да, доступ есть и достаточное количество для жителей МВП</t>
  </si>
  <si>
    <t>Да, доступ есть но недостаточное количество для жителей МВП</t>
  </si>
  <si>
    <t>Да, душевые / ванные комнаты есть в достаточном количестве для жителей МВП</t>
  </si>
  <si>
    <t>Да, душевые / ванные комнаты есть, но не в достаточном количестве для жителей МВП</t>
  </si>
  <si>
    <t>Так, достаточное количество туалетов для жителей МВП</t>
  </si>
  <si>
    <t>Нет, недостаточное количество туалетов для жителей МВП</t>
  </si>
  <si>
    <t>Визит в МВП</t>
  </si>
  <si>
    <t>Ні, але МТП готовий розмістити ВПО</t>
  </si>
  <si>
    <t>Ні, МТП не планує розміщати ВПО</t>
  </si>
  <si>
    <t>Благоустрій території МТП (включно з прибиранням)</t>
  </si>
  <si>
    <t>Модернізація інфраструктури МТП</t>
  </si>
  <si>
    <t>Лише з новими мешканцями МТП</t>
  </si>
  <si>
    <t>На підставі споживання кожним мешканцем МТП</t>
  </si>
  <si>
    <t>Переселились з інших МТП</t>
  </si>
  <si>
    <t>Так, вони можуть отримати догляд в цьому МТП</t>
  </si>
  <si>
    <t>Так, але вони не можуть отримати догляд у цьому МТП</t>
  </si>
  <si>
    <t>Переїхати до іншого МТП</t>
  </si>
  <si>
    <t>МТП більше не може приймати ВПО</t>
  </si>
  <si>
    <t>МТП переповнений</t>
  </si>
  <si>
    <t>ВПО не дотримувалися правил і норм, що діють у МТП</t>
  </si>
  <si>
    <t>Встановлено обмежений термін перебування у МТП</t>
  </si>
  <si>
    <t>Переселення до іншого МТП</t>
  </si>
  <si>
    <t>Ні, МТП одночасно використовується за основним призначенням</t>
  </si>
  <si>
    <t xml:space="preserve">Дитячі ігрові майданчики (в приміщенні МТП) </t>
  </si>
  <si>
    <t xml:space="preserve">Капітальна реконструкція приміщень МТП </t>
  </si>
  <si>
    <t>Так, безпосередньо в МТП</t>
  </si>
  <si>
    <t>Надається МТП урядовими організаціями</t>
  </si>
  <si>
    <t>Надається МТП приймаючою громадою</t>
  </si>
  <si>
    <t>Надається МТП неурядовими організаціями й волонтерами</t>
  </si>
  <si>
    <t>МТП надає гарячі обіди</t>
  </si>
  <si>
    <t>МТП надає продукти харчування</t>
  </si>
  <si>
    <t>Заселені приміщення МТП опалювались весь час</t>
  </si>
  <si>
    <t xml:space="preserve">Заселені приміщення МТП не опалювались сумарно менше 24 годин </t>
  </si>
  <si>
    <t>Заселені приміщення МТП не опалювались сумарно від 24 до 72 годин</t>
  </si>
  <si>
    <t>Заселені приміщення МТП не опалювались більше ніж три повних дні</t>
  </si>
  <si>
    <t>Власна криниця або свердловина в МТП</t>
  </si>
  <si>
    <t>Так, тренінги з управління МТП (відмінні від тренінгів Кластеру СССМ)</t>
  </si>
  <si>
    <t>Психолог приїжджає до МТП за запитом</t>
  </si>
  <si>
    <t>Послуги психолога доступні у МТП щодня</t>
  </si>
  <si>
    <t>Психолог приїжджає до МТП раз на тиждень</t>
  </si>
  <si>
    <t>Психолог приїжджає до МТП раз на місяць</t>
  </si>
  <si>
    <t>Консультаційні послуги надаються у МТП щодня</t>
  </si>
  <si>
    <t>Консультаційні послуги надаються у МТП раз на тиждень</t>
  </si>
  <si>
    <t>Консультаційні послуги надаються в МТП раз на місяць</t>
  </si>
  <si>
    <t>Напруженість між жителями МТП та членами приймаючої громади</t>
  </si>
  <si>
    <t xml:space="preserve">Про варіанти розміщення за межами МТП                </t>
  </si>
  <si>
    <t>Про пенсії та різні державні програми соціального забезпечення для мешканців МТП</t>
  </si>
  <si>
    <t>Керівництво МТП самостійно розглядає скарги</t>
  </si>
  <si>
    <t>Будівля МТП знову виконуватиме свою початкову функцію</t>
  </si>
  <si>
    <t>Так, доступ є і достатня кількість для мешканців МТП</t>
  </si>
  <si>
    <t>Так, доступ є але недостатня кількість для мешканців МТП</t>
  </si>
  <si>
    <t>Так, душові / ванні кімнати є в достатній кількості для мешканців МТП</t>
  </si>
  <si>
    <t>Так, душові / ванні кімнати є, але не в достатній кількості для мешканців МТП</t>
  </si>
  <si>
    <t>Так, достатня кількість туалетів для мешканців МТП</t>
  </si>
  <si>
    <t>Ні, недостатня кількість туалетів для мешканців МТП</t>
  </si>
  <si>
    <t>Візит до МТП</t>
  </si>
  <si>
    <t>Какие непродовольственные товары нужны в МВП?</t>
  </si>
  <si>
    <t>Які непродовольчі товари потрібні в МТП?</t>
  </si>
  <si>
    <t>Какая помощь в виде непродовольственных товаров была предоставлена ВПЛ в МВП за последние 60 дней?</t>
  </si>
  <si>
    <t>Яка допомога у вигляді непродовольчих товарів була надана ВПО в МВП протягом останніх 60 днів?</t>
  </si>
  <si>
    <t>Скажите, пожалуйста, сколько среди ВПЛ, проживающих в МВП, дети 0-17 лет?</t>
  </si>
  <si>
    <t>Какие уязвимые группы на данный момент проживают в МВП и какова численность каждой из таких групп? - Беременные или кормящие женщины</t>
  </si>
  <si>
    <t>Какие уязвимые группы на данный момент проживают в МВП и какова численность каждой из таких групп? - Домохозяйства, возглавляемые женщинами</t>
  </si>
  <si>
    <t>Какие уязвимые группы на данный момент проживают в МВП и какова численность каждой из таких групп? - Пожилые женщины (60+)</t>
  </si>
  <si>
    <t>Какие уязвимые группы на данный момент проживают в МВП и какова численность каждой из таких групп? - Пожилые мужчины (60+)</t>
  </si>
  <si>
    <t xml:space="preserve">Какие уязвимые группы на данный момент проживают в МВП и какова численность каждой из таких групп? - Многодетные семьи (3 и более детей) </t>
  </si>
  <si>
    <t>Какие уязвимые группы на данный момент проживают в МВП и какова численность каждой из таких групп? - Хронически больные, в том числе лица с проблемами психического здоровья</t>
  </si>
  <si>
    <t>Какие уязвимые группы на данный момент проживают в МВП и какова численность каждой из таких групп? - Люди с инвалидностью (зарегистрированные и незарегистрированные)</t>
  </si>
  <si>
    <t>Какие уязвимые группы на данный момент проживают в МВП и какова численность каждой из таких групп? - Иностранные граждане</t>
  </si>
  <si>
    <t>Какие уязвимые группы на данный момент проживают в МВП и какова численность каждой из таких групп? - Люди без гражданства</t>
  </si>
  <si>
    <t>Какие уязвимые группы на данный момент проживают в МВП и какова численность каждой из таких групп? - ЛГБТИК+</t>
  </si>
  <si>
    <t>Какие уязвимые группы на данный момент проживают в МВП и какова численность каждой из таких групп? - Группы меньшинств (например, ромы)</t>
  </si>
  <si>
    <t>Какие уязвимые группы на данный момент проживают в МВП и какова численность каждой из таких групп? - Домохозяйства, возглавляемые детьми</t>
  </si>
  <si>
    <t>Какие уязвимые группы на данный момент проживают в МВП и какова численность каждой из таких групп? - Одинокие люди, нуждающиеся в уходе</t>
  </si>
  <si>
    <t>Чи можете Ви вказати, скільки мешканці МТП сплачують на місяць у гривнях за проживання (оренда або інша форма компенсації за розміщення на майданчику, за винятком плати за спожиті комунальні послуги, на одного резидента)?</t>
  </si>
  <si>
    <t>Скажіть, будь ласка, скільки серед ВПО, що мешкають у МТП, діти віком 0-17?</t>
  </si>
  <si>
    <t>Які вразливі групи наразі проживають у МТП і яка чисельність кожної з таких груп? - Вагітні або годуючі жінки</t>
  </si>
  <si>
    <t>Які вразливі групи наразі проживають у МТП і яка чисельність кожної з таких груп? - Домогосподарства, очолювані жінками</t>
  </si>
  <si>
    <t>Які вразливі групи наразі проживають у МТП і яка чисельність кожної з таких груп? - Літні жінки (60+)</t>
  </si>
  <si>
    <t>Які вразливі групи наразі проживають у МТП і яка чисельність кожної з таких груп? - Літні чоловіки (60+)</t>
  </si>
  <si>
    <t>Які вразливі групи наразі проживають у МТП і яка чисельність кожної з таких груп? - Багатодітні родини (3 та більше дітей)</t>
  </si>
  <si>
    <t>Які вразливі групи наразі проживають у МТП і яка чисельність кожної з таких груп? - Особи з хронічними захворюваннями, включаючи наявні проблеми з психічним здоров'ям</t>
  </si>
  <si>
    <t>Які вразливі групи наразі проживають у МТП і яка чисельність кожної з таких груп? - Люди з інвалідністю (зареєстровані і незареєстровані)</t>
  </si>
  <si>
    <t>Які вразливі групи наразі проживають у МТП і яка чисельність кожної з таких груп? - Іноземні громадяни</t>
  </si>
  <si>
    <t>Які вразливі групи наразі проживають у МТП і яка чисельність кожної з таких груп? - Особи без громадянства</t>
  </si>
  <si>
    <t>Які вразливі групи наразі проживають у МТП і яка чисельність кожної з таких груп? - ЛГБТІК+</t>
  </si>
  <si>
    <t>Які вразливі групи наразі проживають у МТП і яка чисельність кожної з таких груп? - Групи меншин (наприклад, роми)</t>
  </si>
  <si>
    <t>Які вразливі групи наразі проживають у МТП і яка чисельність кожної з таких груп? - Домогосподарства, які очолються дітьми</t>
  </si>
  <si>
    <t>Які вразливі групи наразі проживають у МТП і яка чисельність кожної з таких груп? - Одинокі люди, що потребують догляду</t>
  </si>
  <si>
    <t>Collective site capacity</t>
  </si>
  <si>
    <t>Вместимость МВП</t>
  </si>
  <si>
    <t>Місткість МТП</t>
  </si>
  <si>
    <t xml:space="preserve">Недостаточное количество ВПЛ в МВП </t>
  </si>
  <si>
    <t>Недостатня кількість ВПО у МТП</t>
  </si>
  <si>
    <t>Неправительственная организация или агентство ООН</t>
  </si>
  <si>
    <t xml:space="preserve">Неурядова організація або агенція ООН </t>
  </si>
  <si>
    <t>Yes, through IDPs' active groups or focal points</t>
  </si>
  <si>
    <t>Да, с привлечением инициативных групп ВПЛ</t>
  </si>
  <si>
    <t>Так, із залученням ініціативних груп ВПО</t>
  </si>
  <si>
    <t xml:space="preserve">75% of pension </t>
  </si>
  <si>
    <t>75_petсent_of_person</t>
  </si>
  <si>
    <t>75% от суммы пенсии</t>
  </si>
  <si>
    <t xml:space="preserve">75% від розміру пенсії </t>
  </si>
  <si>
    <t xml:space="preserve">Can you indicate how much in total do site residents pay per month for the charges in UAH? (per person) </t>
  </si>
  <si>
    <t>Можете указать, сколько в среднем платят жители МВП в месяц за коммунальные услуги в гривнах? (на человека)</t>
  </si>
  <si>
    <t>Чи можете ви вказати, скільки у середньому платять мешканці МТП на місяць за комунальні послуги в гривнях? (з людини)</t>
  </si>
  <si>
    <t xml:space="preserve">Выберите один вариант
Выберите "Да", если собеседник может назвать точное количество, и внесите цифру в следующий вопрос, не задавая его повторно 
</t>
  </si>
  <si>
    <t>How much do IDPs pay per month on average for the charges in UAH? (per person)</t>
  </si>
  <si>
    <t xml:space="preserve">Сколько в среднем платят ВПЛ за коммунальные услуги в месяц в гривнах? (на человека) </t>
  </si>
  <si>
    <t>Скільки в середньому платять ВПО на місяць за комунальні послуги у гривнях? (з людини)</t>
  </si>
  <si>
    <t>Так, вступне навчання від Кластеру з питань координації та управління МТП</t>
  </si>
  <si>
    <t>Да, вводное обучение от Кластера по вопросам координации и управления МВП</t>
  </si>
  <si>
    <t>Choose one
Unaccompanied children - children who have been separated from both parents and are not being cared for by an adult who, by law or custom, is responsible for doing so</t>
  </si>
  <si>
    <t>Выберите один вариант
Дети без сопровождения - дети, разлученные с обоими родителями и не находящиеся на попечении взрослого, который является его законным представителем</t>
  </si>
  <si>
    <t>Виберіть один варіант
Діти без супроводу - діти, які розлучені з обома батьками і не перебувають під опікою дорослого, який є його законним представником.</t>
  </si>
  <si>
    <t>Are there unaccompanied people who require caregiver support in the site?</t>
  </si>
  <si>
    <t>Есть ли в МВП одинокие люди, нуждающиеся в уходе?</t>
  </si>
  <si>
    <t>Чи є в МТП одинокі люди, які потребують догляду?</t>
  </si>
  <si>
    <t>Выберите один вариант
Одинокие люди, нуждающиеся в уходе - люди с инвалидностью либо люди, которые не в полной мере могут обслужить свои потребности, и находящиеся в МВП без сопровождения опекуна либо попечителя</t>
  </si>
  <si>
    <t>Виберіть один варіант
Одинокі люди, які потребують догляду - люди з інвалідністю або люди, які не у повній мірі здатні задовольнити власні потреби та перебувають в МТП без супроводу опікуна чи піклувальника</t>
  </si>
  <si>
    <t xml:space="preserve">Сколько в МВП находится людей, которые нуждаются в уходе, но не получают его в МВП? </t>
  </si>
  <si>
    <t>Choose all that apply
* A child-headed household is a household in which all members are younger than 18 years, or households where there are adults who may be too sick or too elderly to effectively head the household and a child years takes this responsibility
* Female-headed household - household in which an adult female is the sole or main income producer and decision-maker*</t>
  </si>
  <si>
    <t>Виберіть все, що підходить
*Домогосподарство, очолюване дитиною, - це домогосподарство, в якому всі члени молодше 18 років, або домогосподарство, де є дорослі, які можуть бути занадто хворі або занадто літні, щоб ефективно керувати домогосподарством, і цю відповідальність бере дитина
*Домогосподарство, яке очолюється жінкою - домогосподарство, в якому жінка є єдиним або основним джерелом доходу та особою, яка приймає основні рішення щодо домогосподарства</t>
  </si>
  <si>
    <t>Можете ли Вы сказать, сколько жителей поселили в МВП за последние 60 дней?</t>
  </si>
  <si>
    <t>Чи можете сказати, скільки мешканців поселено до МТП за останні 60 днів?</t>
  </si>
  <si>
    <t xml:space="preserve">Сколько жителей поселили в МВП за последние 60 дней? </t>
  </si>
  <si>
    <t>Скільки мешканців поселено до МТП за останні 60 днів?</t>
  </si>
  <si>
    <t>Какие причины  приезда в МВП они назвали?</t>
  </si>
  <si>
    <t>Які причини приїзду до МТП вони назвали?</t>
  </si>
  <si>
    <t>CS belongs to an educational facility where the CS residents are studying</t>
  </si>
  <si>
    <t>МТП принадлежит к учебному заведению, в проходят обучение ВПО-жители МКП</t>
  </si>
  <si>
    <t>МТП належить до учбового закладу, в якому навчаються ВПО-мешканці МТП</t>
  </si>
  <si>
    <t>cs_belongs_to_educational_facility_where_residents_studying</t>
  </si>
  <si>
    <t xml:space="preserve">Is this collective center a transit site? </t>
  </si>
  <si>
    <t>Это транзитное МВП?</t>
  </si>
  <si>
    <t>Це транзитне МТП?</t>
  </si>
  <si>
    <t>Выберите один вариант
Транзитное МВП – это МВП, которое используется в течение короткого периода времени после перемещения с места постоянного проживания в качестве временного места пребывания (обычно в течение нескольких дней) перед переездом на другое место жительства (в том числе в другое МВП)</t>
  </si>
  <si>
    <t>Виберіть один варіант
Транзитне МТП – це МТП, яке використовується протягом короткого періоду часу після переміщення з місця постійного проживання як тимчасове місце перебування (зазвичай протягом декількох днів) перед переїздом до іншого місця проживання (у тому числі до іншого МТП)</t>
  </si>
  <si>
    <t>Организация пространства МВП</t>
  </si>
  <si>
    <t>Організація простору МТП</t>
  </si>
  <si>
    <t>Чи є у МТП план розміщення людей (конкретні зони для груп людей з певними потребами, таких як особи з інвалідністю, літні люди, вагітні та годуючі жінки, люди зі специфічними захворюваннями тощо)?</t>
  </si>
  <si>
    <t>Общие помещения для приготовления пищи (кухня)</t>
  </si>
  <si>
    <t>Спільні приміщення для приготування їжі (кухня)</t>
  </si>
  <si>
    <t>Спільні приміщення для прийому їжі</t>
  </si>
  <si>
    <t>Спільні приміщення для зберігання продуктів харчування</t>
  </si>
  <si>
    <t>Виберіть один варіант
Наприклад, зони відпочинку для дітей або дорослих</t>
  </si>
  <si>
    <t>Отделены ли места общего пользования от жилых помещений?</t>
  </si>
  <si>
    <t>Чи місця спільного користування відокремлені від житлових приміщень?</t>
  </si>
  <si>
    <t xml:space="preserve">Choose all that apply
*Sleeping space is a single hard-walled room or open space with the sleeping places organised </t>
  </si>
  <si>
    <t>Выберите все, что подходит
*Жилое помещение - это отдельная комната либо единое общее пространство, в котором оборудованы спальные места</t>
  </si>
  <si>
    <t>Виберіть все, що підходить
*Житлове приміщення - це окрема кімната або єдиний спільний простір, в якому облаштовані спальні місця</t>
  </si>
  <si>
    <t>Размещаются ли ВПЛ в помещениях, предназначенных для общего пользования?</t>
  </si>
  <si>
    <t>Чи розміщуються ВПО в приміщеннях, призначених для спільного використання?</t>
  </si>
  <si>
    <t>Очень хорошие</t>
  </si>
  <si>
    <t>Хорошие</t>
  </si>
  <si>
    <t>Нормальные</t>
  </si>
  <si>
    <t>Плохие</t>
  </si>
  <si>
    <t>Очень плохие</t>
  </si>
  <si>
    <t>Дуже добре</t>
  </si>
  <si>
    <t>Добре</t>
  </si>
  <si>
    <t>Нормально</t>
  </si>
  <si>
    <t>Погано</t>
  </si>
  <si>
    <t>Дуже погано</t>
  </si>
  <si>
    <t>Які проблеми чи потреби, пов'язані з умовами проживання, має МТП?</t>
  </si>
  <si>
    <t>Choose all that apply
Needs related to Winterization, WASH, NFI, Food, Protection are covered in the respective sections
Fuel for heating sources is suggested in Winterization section</t>
  </si>
  <si>
    <t>Выберите все, что подходит
Потребности, связанные с подготовкой к зимнему периоду; водоснабжением, санитарией, гигиеной; непродовольственными товарами, продуктами питания и защищенностью будут рассмотрены в соответствующих разделах
Про потребность в топливе для отопления укажите в разделе "Подготовка к зиме"</t>
  </si>
  <si>
    <t>Виберіть все, що підходить
Потреби, пов'язані з підготовкою до зимового періоду; водопостачанням, санітарією, гігієною; непродовольчими товарами, продуктами харчування, питаннями захисту, будуть розглянуті у відповідних секторах
Про потребу у паливі для опалення зазначте, будь ласка, у розділі "Підготовка до зимового періоду"</t>
  </si>
  <si>
    <t>Выберите не более 3 вариантов
Потребности, связанные с подготовкой к зимнему периоду; водоснабжением, санитарией, гигиеной; непродовольственными товарами, продуктами питания и защищенностью будут рассмотрены в соответствующих разделах
Про потребность в топливе для отопления укажите в разделе "Подготовка к зиме"</t>
  </si>
  <si>
    <t>Виберіть не більше 3 варіантів
Потреби, пов'язані з підготовкою до зимового періоду; водопостачанням, санітарією, гігієною; непродовольчими товарами, продуктами харчування, питаннями захисту, будуть розглянуті у відповідних секторах
Про потребу у паливі для опалення зазначте, будь ласка, у розділі "Підготовка до зимового періоду"</t>
  </si>
  <si>
    <t>Недостаточное освещение в помещениях и вне здания МКП</t>
  </si>
  <si>
    <t>Недостатнє освітлення у приміщеннях та поза будівлею МКП</t>
  </si>
  <si>
    <t>Отсутствие инфраструктуры для людей с ограниченной мобильностью (за исключением связанной с водоснабжением, санитарией и гигиеной) (лифты, внешние пандусы, горизонтальные перекладины на дверях и т.д.)</t>
  </si>
  <si>
    <t>Відсутність інфраструктури для людей з обмеженою мобільністю (окрім пов'язаної з водопостачанням, санітарією та гігієною) (ліфти, зовнішні пандуси, горизонтальні перекладини на дверях і т.д.)</t>
  </si>
  <si>
    <t>Отсутствие доступных или надлежащим образом оборудованных бомбоубежищ (в пределах 500 м)</t>
  </si>
  <si>
    <t>Відсутність доступних або належним чином обладнаних бомбосховищ (в межах 500м)</t>
  </si>
  <si>
    <t>Inside and outdoor lightning improvement</t>
  </si>
  <si>
    <t>Работы по улучшению внутреннего и/или внешнего освещения</t>
  </si>
  <si>
    <t>Роботи з покращення внутрішнього та /або зовнішнього освітлення</t>
  </si>
  <si>
    <t>Выберите все, что подходит
Температура должна поддерживаться в пределах 18-25 C° как в жилых помещениях, так и помещениях общего пользования ВПЛ</t>
  </si>
  <si>
    <t>Виберіть все, що підходить
Температура має дорівнювати 18-25 C° як у житлових кімнатах, так і приміщеннях для спільного користування ВПО</t>
  </si>
  <si>
    <t>Введите текст
Укажите, пожалуйста, любые технические ошибки, которые возможно были сделанные в опроснике (название МВП, количество душевых/ванных комнат, туалетов и т.д.)</t>
  </si>
  <si>
    <t>Введіть текст
Зазначте, будь ласка, будь-які технічні помилки, які можливо були зроблені в опитувальнику (щодо назви МТП, кількість душових/ванних кімнат, туалетів тощо)</t>
  </si>
  <si>
    <t>Чи обладнане МТП зручною для людей з інвалідністю інфраструктурою (крім пов'язаної з водопостачанням, санітарією та гігієною) (ліфти, зовнішні пандуси, горизонтальні перекладини на дверях і т.п.)</t>
  </si>
  <si>
    <t>Оборудован ли МВП приспособлениями для людей с инвалидностью (кроме водоснабжения, санитарии и гигиены) (лифты, внешние пандусы, горизонтальные перекладины на дверях и т.д.)</t>
  </si>
  <si>
    <t>Выберите все, что подходит
Потребности, связанные с условиями проживания; водоснабжением, санитарией, гигиеной; непродовольственными товарами, продуктами питания и защищенностью будут рассмотрены в соответствующих разделах</t>
  </si>
  <si>
    <t>Виберіть все, що підходить
Потреби, що стосуються умов проживання; водопостачанням, санітарією, гігієною; непродовольчими товарами, продуктами харчування, питаннями захисту, будуть розглянуті у відповідних секторах</t>
  </si>
  <si>
    <t>Система отопления в плохом состоянии</t>
  </si>
  <si>
    <t>Lack of fuel for heating sources</t>
  </si>
  <si>
    <t>lack_of_fuel_for_heating_sources</t>
  </si>
  <si>
    <t>Каковы проблемы или потребности МВП, связанные с подготовкой к зимнему периоду?</t>
  </si>
  <si>
    <t>Які проблеми або потреби в МТП, пов'язані із підготовкою до зимового періоду?</t>
  </si>
  <si>
    <t xml:space="preserve"> Каковы наиболее актуальные проблемы или потребности МВП, связанные с подготовкой к зимнему периоду? (Выберите не более 3 вариантов)</t>
  </si>
  <si>
    <t>Які найнагальніші проблеми чи потреби має МТП, пов'язані із підготовкою до зимового періоду?  (Виберіть не більше трьох варіантів)</t>
  </si>
  <si>
    <t>Restoration of the heating system</t>
  </si>
  <si>
    <t>Repair of the heating system</t>
  </si>
  <si>
    <t xml:space="preserve">Ремонт системы отопления </t>
  </si>
  <si>
    <t xml:space="preserve">Ремонт системи опалення </t>
  </si>
  <si>
    <t>Fuel for heating sources</t>
  </si>
  <si>
    <t>restoration_heating_system</t>
  </si>
  <si>
    <t>repair_heating_system</t>
  </si>
  <si>
    <t>sufficient_winterization_support_restoration_heating_system</t>
  </si>
  <si>
    <t>sufficient_winterization_support_repair_heating_system</t>
  </si>
  <si>
    <t>Получал ли МВП какую-либо помощь, связанную с подготовкой к зимнему периоду, за последние 60 дней?</t>
  </si>
  <si>
    <t>Чи отримував МТП будь-яку допомогу, пов'язану із підготовкою до зимового періоду, за останні 60 днів?</t>
  </si>
  <si>
    <t>Is fuel needed for this heating season?</t>
  </si>
  <si>
    <t>Необходимо ли Вам топливо для прохождения этого зимнего периода?</t>
  </si>
  <si>
    <t>Чи Ви потребуєте палива для проходження цього зимового періоду?</t>
  </si>
  <si>
    <t>Ремонт ванных комнат (душевых) / туалетов</t>
  </si>
  <si>
    <t xml:space="preserve">Ремонт ванних кімнат (душових) / туалетів </t>
  </si>
  <si>
    <t>Оборудование ванных комнат (душевых) / туалетов</t>
  </si>
  <si>
    <t>Облаштування ванних кімнат (душових) / туалетів</t>
  </si>
  <si>
    <t>Оборудование скважины, водяного насоса либо другого оборудования, связанного с потреблением воды (фильтр для воды и т.д.)</t>
  </si>
  <si>
    <t xml:space="preserve">Облаштування скважини, водяного насосу або іншого обладнання, пов'язаного зі споживанням води (фільтр для води тощо) </t>
  </si>
  <si>
    <t>Installation of borehole, water pump or other water-related equipment (water filter, etc.)</t>
  </si>
  <si>
    <t>Оборудование ванных комнат (душевых) / туалетов для маломобильных групп населения</t>
  </si>
  <si>
    <t>Облаштування ванних кімнат (душових) / туалетів для маломобільних груп населення</t>
  </si>
  <si>
    <t>Installation or repairs of water supply infrastructure and/or drainage system</t>
  </si>
  <si>
    <t>Оборудование или ремонт инфраструктуры водоснабжения и/или водоотведения</t>
  </si>
  <si>
    <t>Облаштування чи ремонт інфраструктури водопостачання та/або водовідведення</t>
  </si>
  <si>
    <t>Ремонт душових/ванних кімнат та/або туалетів</t>
  </si>
  <si>
    <t>Облаштування душових/ванних кімнат та/або туалетів</t>
  </si>
  <si>
    <t>Обустройство душевых/ванных комнат и туалетов для маломобильных групп населения</t>
  </si>
  <si>
    <t>Облаштування душових/ванних кімнат та/або туалетів для маломобільних груп населення</t>
  </si>
  <si>
    <t>Оборудование скважин, насосов или другого оборудования, связанного с потреблением воды (фильтр для воды и т.д.)</t>
  </si>
  <si>
    <t>Облаштування скважин, насосів або іншого обладнання, пов'язаного зі споживанням води (фільтр для води тощо)</t>
  </si>
  <si>
    <t>Облаштування системи опалення</t>
  </si>
  <si>
    <t xml:space="preserve">Установление системы отопления </t>
  </si>
  <si>
    <t>Чи душові / ванні кімнати знаходяться в межах 50 м від житлових приміщень МТП?</t>
  </si>
  <si>
    <t>Имеются ли туалеты в пределах 50 м от здания МВП?</t>
  </si>
  <si>
    <t>Чи є туалети в межах 50 м від будівлі МТП?</t>
  </si>
  <si>
    <t>Можете ли Вы указать количество стиральных машинок в МВП, пригодных для использования ВПЛ?</t>
  </si>
  <si>
    <t>Чи можете Ви зазначити, кількість пральних машин у МТП, придатних для використання ВПО?</t>
  </si>
  <si>
    <t>Можете ли Вы указать количество сушильных машинок в МВП, пригодных для использования ВПЛ?</t>
  </si>
  <si>
    <t>Чи можете Ви зазначити, кількість сушильних машинок у МТП, придатних для використання ВПО?</t>
  </si>
  <si>
    <t>k</t>
  </si>
  <si>
    <t>Выберите все, что подходит
Потребности, связанные с условиями проживания, подготовкой к зимнему периоду; водоснабжением, санитарией и гигиеной; продуктами питания и защищенностью, содержатся в соответствующем разделе
О потребностях в чистящих средствах и средствах личной гигиены укажите в разделе "Вода, санитария и гигиена"
О потребностях в кроватях (включая функциональные) укажите в разделе "Спальные принадлежности"</t>
  </si>
  <si>
    <t>Виберіть все, що підходить
Потреби, що стосуються умов проживання, підготовки до зимового періоду; водопостачання, санітарії та гігієни; продуктів харчування і питань захисту, містяться у відповідному розділі
Про потреби у миючих засобах та засобах особистої гігієни зазначте, будь ласка, в розділі "Вода, санітарія та гігієна"
Про потреби у ліжках (у т.ч. функціональних) зазначте, будь ласка, в розділі "Постільні речі"</t>
  </si>
  <si>
    <t>Is Wifi connection free or on pay-per-use basis?</t>
  </si>
  <si>
    <t>Пользование Wi-Fi является бесплатным или платным для ВПЛ?</t>
  </si>
  <si>
    <t>Користування Wi-Fi є безкоштовним чи платним для ВПО?</t>
  </si>
  <si>
    <t>Выберите все, что подходит
Потребности, касающиеся условий проживания, подготовки к зимнему периоду, непродовольственных товаров и продуктов питания, содержатся в соответствующих разделах</t>
  </si>
  <si>
    <t>Выберите не более 3 вариантов
Потребности, касающиеся условий проживания, подготовки к зимнему периоду, непродовольственных товаров и продуктов питания, содержатся в соответствующих разделах</t>
  </si>
  <si>
    <t>Помощь транспортом                                                                                                                                                                                                                                                                                                                                       Препятствия в</t>
  </si>
  <si>
    <t>sufficient_protection_support_installation_of_video_cameras</t>
  </si>
  <si>
    <t>State services provision (administrative, social, etc.)</t>
  </si>
  <si>
    <t>Надання державних послуг (адміністартивних, соціальних тощо)</t>
  </si>
  <si>
    <t>Предоставление государственных услуг (администартивных, социальных и др.)</t>
  </si>
  <si>
    <t>state_services_provision</t>
  </si>
  <si>
    <t>sufficient_protection_support_state_services_provision</t>
  </si>
  <si>
    <t>Educational services provision</t>
  </si>
  <si>
    <t>Предоставление образовательных услуг</t>
  </si>
  <si>
    <t>Надання освітніх послуг</t>
  </si>
  <si>
    <t>educational_services_provision</t>
  </si>
  <si>
    <t>sufficient_protection_support_educational_services_provision</t>
  </si>
  <si>
    <t>Medical services and specialized medical support provision</t>
  </si>
  <si>
    <t>Предоставление медицинских услуг (в т.ч. специализированных)</t>
  </si>
  <si>
    <t>Надання медичних послуг (у т.ч. спеціалізованих)</t>
  </si>
  <si>
    <t>medical_services_specialized_medical_support_provision</t>
  </si>
  <si>
    <t>sufficient_protection_support_medical_services_specialized_medical_support_provision</t>
  </si>
  <si>
    <t xml:space="preserve">Which of the following child psychosocial support services are available on the site? </t>
  </si>
  <si>
    <t>Какие из ниже перечисленных видов психосоциальной помощи для детей доступны в МВП?</t>
  </si>
  <si>
    <t>Які з перерахованих нижче видів психосоціальної допомоги для дітей доступні в МТП?</t>
  </si>
  <si>
    <t>Mental health  support services for children</t>
  </si>
  <si>
    <t>Social services for girls and boys from the vulnerable groups</t>
  </si>
  <si>
    <t>Supportive group activities (e.g. play, art, sport activities, etc.) for girls and boys</t>
  </si>
  <si>
    <t>Психологическая помощь для детей</t>
  </si>
  <si>
    <t>Социальные мероприятия для детей, принадлежащим к уязвимым группам населения</t>
  </si>
  <si>
    <t>Общественные мероприятия (например, игры, художественные кружки, спортивные секции и др.) для девочек и мальчиков</t>
  </si>
  <si>
    <t>Ни одна из этих услуг в МВП не предоставляется</t>
  </si>
  <si>
    <t>Психологічна допомога для дітей</t>
  </si>
  <si>
    <t>Соціальні заходи для дітей, які належать до вразливих груп населення</t>
  </si>
  <si>
    <t>Жодна з перелічених послуг не надається в МТП</t>
  </si>
  <si>
    <t>Remote learning</t>
  </si>
  <si>
    <t>What are the barriers for children in terms of access to offline learning?</t>
  </si>
  <si>
    <t>Какие у детей возникают препятствия с доступом к  образованию при очной форме обучения?</t>
  </si>
  <si>
    <t>Які перешкоди виникають у дітей з доступом до під час використання очної навчання?</t>
  </si>
  <si>
    <t>Угроза безопасности ребенка по дороге в школу (страх физической угрозы, похищения и т.д.)</t>
  </si>
  <si>
    <t xml:space="preserve">Загроза безпеці дитини дорогою до школи (страх фізичної загрози, викрадення тощо) </t>
  </si>
  <si>
    <t>Угроза безопасности ребенка в школе (например, угроза нападение)</t>
  </si>
  <si>
    <t>Загроза безпеці дитини в школі (наприклад, загроза нападу)</t>
  </si>
  <si>
    <t>Дискримінація дитини за ознакою статі, віком, наявністю інвалідності, ВІЛ-статусом, національністю, расою, етнічною приналежністю, релігійною, мовною, культурною, регіональною, політичною ознакою, через її сексуальну орієнтацію, соціально-економічне становище або особливі потреби в навчанні</t>
  </si>
  <si>
    <t>l</t>
  </si>
  <si>
    <t>СССМ Украина
Мониторинг мест временного  проживания ВПЛ
Раунд 11. Декабрь 2023</t>
  </si>
  <si>
    <t>Моніторинг місць тимчасового проживання ВПО
Раунд 11. Грудень 2024</t>
  </si>
  <si>
    <t>Общая цель исследования –
предоставлять кластеру CCCM и другим партнерам регулярно обновляемые и достоверные данные о количестве, местонахождении и нуждах ВПЛ, проживающих в местах временного проживания, посредством проведения  мониторинговых визитов и телефонных интервью с руководством МВП</t>
  </si>
  <si>
    <t>Загальна мета дослідження – надавати кластеру CCCM та іншим партнерам регулярно оновлювані та достовірні дані про кількість, місцезнаходження та потреби ВПО, які мешкають у місцях тимчасового проживання, шляхом проведення  моніторингових візитів і телефонних інтерв'ю з керівництвом МТП</t>
  </si>
  <si>
    <t>Скільки людей в МТП, котрі потребують догляду, але не отримують його безпосередньо в МТП?</t>
  </si>
  <si>
    <t>Чи існують спільні приміщення, крім кухонь, місць для прийому їжі та ванн?</t>
  </si>
  <si>
    <t>Electricity system repairs or installation</t>
  </si>
  <si>
    <t>Heating system repairs or installation</t>
  </si>
  <si>
    <t>Ventilation system  repairs or installation</t>
  </si>
  <si>
    <t>Ремонт или оборудование системы электроснабжения</t>
  </si>
  <si>
    <t>Ремонт или оборудование отопительной системы</t>
  </si>
  <si>
    <t>Ремонт или оборудование вентиляционной системы</t>
  </si>
  <si>
    <t>Ремонт або облаштування системи електропостачання</t>
  </si>
  <si>
    <t>Ремонт чи облаштування системи опалення</t>
  </si>
  <si>
    <t>Ремонт чи облаштування вентиляційної системи</t>
  </si>
  <si>
    <t>Lack of alternative heating source (electric heaters, etc.)</t>
  </si>
  <si>
    <t>Отсутствие альтернативных источников отопления (электрических обогревателей и т.д.)</t>
  </si>
  <si>
    <t>Відсутність альтернативного джерела опалення (електричних обігрівачів тощо)</t>
  </si>
  <si>
    <t>Lack of a backup power source (generators, etc.)</t>
  </si>
  <si>
    <t>Отсутствие альтернативного источника электроэнергии (генераторы и др.)</t>
  </si>
  <si>
    <t>Відсутність альтернативного джерела електроенергії</t>
  </si>
  <si>
    <t>lack_backup_power_source_generators</t>
  </si>
  <si>
    <t>Alternative heating source (electric heaters, etc.)</t>
  </si>
  <si>
    <t>Альтернативный источник отопления (электрические обогреватели и т.д.)</t>
  </si>
  <si>
    <t>Backup power source (generators, etc.)</t>
  </si>
  <si>
    <t>Альтернативный источник электроэнергии (генераторы и др.)</t>
  </si>
  <si>
    <t>Альтернативне джерело електроенергії</t>
  </si>
  <si>
    <t>backup_power_source_generators</t>
  </si>
  <si>
    <t>sufficient_winterization_support_backup_power_source_generators</t>
  </si>
  <si>
    <t>Choose all that apply
People with reduced mobility include the elderly pesons, people with disabilities, pregnant women, people with non-standard body sizes and others
Needs related to Shelter, Winterization, NFI, Food, Protection are covered in the respective section</t>
  </si>
  <si>
    <t>Выберите все, что подходит
К маломобильным группам относятся пожилые люди, люди с инвалидностью, беременные женщины, люди с нестандартными размерами тела и другие
Потребности, касаючиеся условий проживания, подготовки к зимнему периоду, непродовольственных товаров, продуктов питания и защиты, содержатся в соответствующем разделе.</t>
  </si>
  <si>
    <t>Виберіть все, що підходить
До маломобільних груп відносяться люди літнього віку, особи з інвалідністю, вагітні жінки, люди з нестандартними розмірами тіла та інші
Потреби, що стосуються умов проживання, підготовки до зимового періоду, непродовольчих товарів, продуктів харчування і захисту, містяться у відповідному розділі.</t>
  </si>
  <si>
    <t>Choose no more than 3 options
People with reduced mobility include the elderly pesons, people with disabilities, pregnant women, people with non-standard body sizes and others</t>
  </si>
  <si>
    <t>Выберите не более 3 вариантов
К маломобильным группам относятся пожилые люди, люди с инвалидностью, беременные женщины, люди с нестандартными размерами тела и другие</t>
  </si>
  <si>
    <t>Виберіть не більше 3 варіантів
До маломобільних груп відносяться люди літнього віку, особи з інвалідністю, вагітні жінки, люди з нестандартними розмірами тіла та інші</t>
  </si>
  <si>
    <t xml:space="preserve">Choose all that apply
People with reduced mobility include the elderly pesons, people with disabilities, pregnant women, people with non-standard body sizes and others </t>
  </si>
  <si>
    <t xml:space="preserve">Выберите все, что подходит
К маломобильным группам относятся пожилые люди, люди с инвалидностью, беременные женщины, люди с нестандартными размерами тела и другие </t>
  </si>
  <si>
    <t>Виберіть все, що підходить
До маломобільних груп відносяться люди літнього віку, особи з інвалідністю, вагітні жінки, люди з нестандартними розмірами тіла та інші</t>
  </si>
  <si>
    <t>Имеются ли функционирующие туалеты в здании МВП?</t>
  </si>
  <si>
    <t>Чи наявні функціонуючі туалети в будівлі МТП?</t>
  </si>
  <si>
    <t>Достаточно ли в здании МВП мест для сбора отходов?</t>
  </si>
  <si>
    <t>Чи достатньо в будівлі МТП  місць для збору відходів?</t>
  </si>
  <si>
    <t>remote_learning</t>
  </si>
  <si>
    <t>Громадські заходи (наприклад, ігри, художні кружки, спортивні секції тощо)</t>
  </si>
  <si>
    <t>What are the barriers for children in terms of access education?</t>
  </si>
  <si>
    <t>Какие у детей возникают препятствия с доступом к  образованию?</t>
  </si>
  <si>
    <t>Які перешкоди виникають у дітей з доступом до  навчання?</t>
  </si>
  <si>
    <t>not((selected(., 'none') or selected(., 'not_sure')) and (count-selected(.)&gt;1))</t>
  </si>
  <si>
    <t>Не выбирайте другие варианты, если вы выбрали "Никаких" или "Не уверен/ Не хочу отвечать"</t>
  </si>
  <si>
    <t>Don't select any other options if you've selected "None" or "Not sure / Prefer not to answer "</t>
  </si>
  <si>
    <t>Не вибирайте інші варіанти, якщо ви вибрали "Жодних" або "Не впевнений/ Не хочу відповідати"</t>
  </si>
  <si>
    <t>UA0504</t>
  </si>
  <si>
    <t>Haisynskyi</t>
  </si>
  <si>
    <t>Гайсинский</t>
  </si>
  <si>
    <t>Гайсинський</t>
  </si>
  <si>
    <t>UA0506</t>
  </si>
  <si>
    <t>Zhmerynskyi</t>
  </si>
  <si>
    <t>Жмеринский</t>
  </si>
  <si>
    <t>Жмеринський</t>
  </si>
  <si>
    <t>UA0508</t>
  </si>
  <si>
    <t>Mohyliv-Podilskyi</t>
  </si>
  <si>
    <t>Могилев-Подольский</t>
  </si>
  <si>
    <t>Могилів-Подільський</t>
  </si>
  <si>
    <t>UA0510</t>
  </si>
  <si>
    <t>Tulchynskyi</t>
  </si>
  <si>
    <t>Тульчинский</t>
  </si>
  <si>
    <t>Тульчинський</t>
  </si>
  <si>
    <t>UA0512</t>
  </si>
  <si>
    <t>Khmilnytskyi</t>
  </si>
  <si>
    <t>Хмельницкий</t>
  </si>
  <si>
    <t>Хмільницький</t>
  </si>
  <si>
    <t>UA0702</t>
  </si>
  <si>
    <t>Volodymyrskyi</t>
  </si>
  <si>
    <t>Владимирский</t>
  </si>
  <si>
    <t>Володимирський</t>
  </si>
  <si>
    <t>UA0704</t>
  </si>
  <si>
    <t>Kamin-Kashyrskyi</t>
  </si>
  <si>
    <t>Камень-Каширский</t>
  </si>
  <si>
    <t>Камінь-Каширський</t>
  </si>
  <si>
    <t>UA0706</t>
  </si>
  <si>
    <t>Kovelskyi</t>
  </si>
  <si>
    <t>Ковельский</t>
  </si>
  <si>
    <t>Ковельський</t>
  </si>
  <si>
    <t>UA0708</t>
  </si>
  <si>
    <t>Lutskyi</t>
  </si>
  <si>
    <t>Луцкий</t>
  </si>
  <si>
    <t>Луцький</t>
  </si>
  <si>
    <t>UA1202</t>
  </si>
  <si>
    <t>Dniprovskyi</t>
  </si>
  <si>
    <t>Днипровский</t>
  </si>
  <si>
    <t>Дніпровський</t>
  </si>
  <si>
    <t>UA1204</t>
  </si>
  <si>
    <t>Kamianskyi</t>
  </si>
  <si>
    <t>Каменский</t>
  </si>
  <si>
    <t>Кам’янський</t>
  </si>
  <si>
    <t>UA1206</t>
  </si>
  <si>
    <t>Kryvorizkyi</t>
  </si>
  <si>
    <t>Криворожский</t>
  </si>
  <si>
    <t>Криворізький</t>
  </si>
  <si>
    <t>UA1208</t>
  </si>
  <si>
    <t>Nikopolskyi</t>
  </si>
  <si>
    <t>Никопольский</t>
  </si>
  <si>
    <t>Нікопольський</t>
  </si>
  <si>
    <t>UA1210</t>
  </si>
  <si>
    <t>Novomoskovskyi</t>
  </si>
  <si>
    <t>Новомосковский</t>
  </si>
  <si>
    <t>Новомосковський</t>
  </si>
  <si>
    <t>UA1212</t>
  </si>
  <si>
    <t>Pavlohradskyi</t>
  </si>
  <si>
    <t>Павлоградский</t>
  </si>
  <si>
    <t>Павлоградський</t>
  </si>
  <si>
    <t>UA1214</t>
  </si>
  <si>
    <t>Synelnykivskyi</t>
  </si>
  <si>
    <t>Синельниковский</t>
  </si>
  <si>
    <t>Синельниківський</t>
  </si>
  <si>
    <t>UA1402</t>
  </si>
  <si>
    <t>Bakhmutskyi</t>
  </si>
  <si>
    <t>Бахмутский</t>
  </si>
  <si>
    <t>Бахмутський</t>
  </si>
  <si>
    <t>UA1404</t>
  </si>
  <si>
    <t>Volnovaskyi</t>
  </si>
  <si>
    <t>Волновахский</t>
  </si>
  <si>
    <t>Волноваський</t>
  </si>
  <si>
    <t>UA1406</t>
  </si>
  <si>
    <t>Horlivskyi</t>
  </si>
  <si>
    <t>Горловский</t>
  </si>
  <si>
    <t>Горлівський</t>
  </si>
  <si>
    <t>UA1408</t>
  </si>
  <si>
    <t>Donetskyi</t>
  </si>
  <si>
    <t>Донецкий</t>
  </si>
  <si>
    <t>Донецький</t>
  </si>
  <si>
    <t>UA1410</t>
  </si>
  <si>
    <t>Kalmiuskyi</t>
  </si>
  <si>
    <t>Кальмиусский</t>
  </si>
  <si>
    <t>Кальміуський</t>
  </si>
  <si>
    <t>UA1412</t>
  </si>
  <si>
    <t>Kramatorskyi</t>
  </si>
  <si>
    <t>Краматорский</t>
  </si>
  <si>
    <t>Краматорський</t>
  </si>
  <si>
    <t>UA1414</t>
  </si>
  <si>
    <t>Mariupolskyi</t>
  </si>
  <si>
    <t>Мариупольский</t>
  </si>
  <si>
    <t>Маріупольський</t>
  </si>
  <si>
    <t>UA1416</t>
  </si>
  <si>
    <t>Pokrovskyi</t>
  </si>
  <si>
    <t>Покровский</t>
  </si>
  <si>
    <t>Покровський</t>
  </si>
  <si>
    <t>UA1802</t>
  </si>
  <si>
    <t>Berdychivskyi</t>
  </si>
  <si>
    <t>Бердичевский</t>
  </si>
  <si>
    <t>Бердичівський</t>
  </si>
  <si>
    <t>UA1804</t>
  </si>
  <si>
    <t>Zhytomyrskyi</t>
  </si>
  <si>
    <t>Житомирский</t>
  </si>
  <si>
    <t>Житомирський</t>
  </si>
  <si>
    <t>UA1806</t>
  </si>
  <si>
    <t>Korostenskyi</t>
  </si>
  <si>
    <t>Коростенский</t>
  </si>
  <si>
    <t>Коростенський</t>
  </si>
  <si>
    <t>UA1808</t>
  </si>
  <si>
    <t>Zviahelskyi</t>
  </si>
  <si>
    <t>Звягельский</t>
  </si>
  <si>
    <t>Звягельський</t>
  </si>
  <si>
    <t>UA2102</t>
  </si>
  <si>
    <t>Berehivskyi</t>
  </si>
  <si>
    <t>Береговский</t>
  </si>
  <si>
    <t>Берегівський</t>
  </si>
  <si>
    <t>UA2104</t>
  </si>
  <si>
    <t>Mukachivskyi</t>
  </si>
  <si>
    <t>Мукачевский</t>
  </si>
  <si>
    <t>Мукачівський</t>
  </si>
  <si>
    <t>UA2106</t>
  </si>
  <si>
    <t>Rakhivskyi</t>
  </si>
  <si>
    <t>Раховский</t>
  </si>
  <si>
    <t>Рахівський</t>
  </si>
  <si>
    <t>UA2108</t>
  </si>
  <si>
    <t>Tiachivskyi</t>
  </si>
  <si>
    <t>Тячевский</t>
  </si>
  <si>
    <t>Тячівський</t>
  </si>
  <si>
    <t>UA2110</t>
  </si>
  <si>
    <t>Uzhhorodskyi</t>
  </si>
  <si>
    <t>Ужгородский</t>
  </si>
  <si>
    <t>Ужгородський</t>
  </si>
  <si>
    <t>UA2112</t>
  </si>
  <si>
    <t>Khustskyi</t>
  </si>
  <si>
    <t>Хустский</t>
  </si>
  <si>
    <t>Хустський</t>
  </si>
  <si>
    <t>UA2302</t>
  </si>
  <si>
    <t>Berdianskyi</t>
  </si>
  <si>
    <t>Бердянский</t>
  </si>
  <si>
    <t>Бердянський</t>
  </si>
  <si>
    <t>UA2304</t>
  </si>
  <si>
    <t>Vasylivskyi</t>
  </si>
  <si>
    <t>Васильевский</t>
  </si>
  <si>
    <t>Василівський</t>
  </si>
  <si>
    <t>UA2306</t>
  </si>
  <si>
    <t>Zaporizkyi</t>
  </si>
  <si>
    <t>Запорожский</t>
  </si>
  <si>
    <t>Запорізький</t>
  </si>
  <si>
    <t>UA2308</t>
  </si>
  <si>
    <t>Melitopolskyi</t>
  </si>
  <si>
    <t>Мелитопольский</t>
  </si>
  <si>
    <t>Мелітопольський</t>
  </si>
  <si>
    <t>UA2310</t>
  </si>
  <si>
    <t>Polohivskyi</t>
  </si>
  <si>
    <t>Пологовский</t>
  </si>
  <si>
    <t>Пологівський</t>
  </si>
  <si>
    <t>UA2602</t>
  </si>
  <si>
    <t>Verkhovynskyi</t>
  </si>
  <si>
    <t>Верховинский</t>
  </si>
  <si>
    <t>Верховинський</t>
  </si>
  <si>
    <t>UA2604</t>
  </si>
  <si>
    <t>Ivano-Frankivskyi</t>
  </si>
  <si>
    <t>Ивано-Франковский</t>
  </si>
  <si>
    <t>Івано-Франківський</t>
  </si>
  <si>
    <t>UA2606</t>
  </si>
  <si>
    <t>Kaluskyi</t>
  </si>
  <si>
    <t>Калушский</t>
  </si>
  <si>
    <t>Калуський</t>
  </si>
  <si>
    <t>UA2608</t>
  </si>
  <si>
    <t>Kolomyiskyi</t>
  </si>
  <si>
    <t>Коломыйский</t>
  </si>
  <si>
    <t>Коломийський</t>
  </si>
  <si>
    <t>UA2610</t>
  </si>
  <si>
    <t>Kosivskyi</t>
  </si>
  <si>
    <t>Косовский</t>
  </si>
  <si>
    <t>Косівський</t>
  </si>
  <si>
    <t>UA2612</t>
  </si>
  <si>
    <t>Nadvirnianskyi</t>
  </si>
  <si>
    <t>Надворнянский</t>
  </si>
  <si>
    <t>Надвірнянський</t>
  </si>
  <si>
    <t>UA3200</t>
  </si>
  <si>
    <t>Chornobyl Exclusion Zone</t>
  </si>
  <si>
    <t>Чернобыльская зона отчуждения</t>
  </si>
  <si>
    <t>Чорнобильська зона відчуження</t>
  </si>
  <si>
    <t>UA3202</t>
  </si>
  <si>
    <t>Bilotserkivskyi</t>
  </si>
  <si>
    <t>Белоцерковский</t>
  </si>
  <si>
    <t>Білоцерківський</t>
  </si>
  <si>
    <t>UA3204</t>
  </si>
  <si>
    <t>Boryspilskyi</t>
  </si>
  <si>
    <t>Бориспольский</t>
  </si>
  <si>
    <t>Бориспільський</t>
  </si>
  <si>
    <t>UA3206</t>
  </si>
  <si>
    <t>Brovarskyi</t>
  </si>
  <si>
    <t>Броварский</t>
  </si>
  <si>
    <t>Броварський</t>
  </si>
  <si>
    <t>UA3208</t>
  </si>
  <si>
    <t>Buchanskyi</t>
  </si>
  <si>
    <t>Бучанский</t>
  </si>
  <si>
    <t>Бучанський</t>
  </si>
  <si>
    <t>UA3210</t>
  </si>
  <si>
    <t>Vyshhorodskyi</t>
  </si>
  <si>
    <t>Вышгородский</t>
  </si>
  <si>
    <t>Вишгородський</t>
  </si>
  <si>
    <t>UA3212</t>
  </si>
  <si>
    <t>Obukhivskyi</t>
  </si>
  <si>
    <t>Обуховский</t>
  </si>
  <si>
    <t>Обухівський</t>
  </si>
  <si>
    <t>UA3214</t>
  </si>
  <si>
    <t>Fastivskyi</t>
  </si>
  <si>
    <t>Фастовский</t>
  </si>
  <si>
    <t>Фастівський</t>
  </si>
  <si>
    <t>UA3502</t>
  </si>
  <si>
    <t>Holovanivskyi</t>
  </si>
  <si>
    <t>Голованевский</t>
  </si>
  <si>
    <t>Голованівський</t>
  </si>
  <si>
    <t>UA3504</t>
  </si>
  <si>
    <t>Kropyvnytskyi</t>
  </si>
  <si>
    <t>Кропивницкий</t>
  </si>
  <si>
    <t>Кропивницький</t>
  </si>
  <si>
    <t>UA3506</t>
  </si>
  <si>
    <t>Novoukrainskyi</t>
  </si>
  <si>
    <t>Новоукраинский</t>
  </si>
  <si>
    <t>Новоукраїнський</t>
  </si>
  <si>
    <t>UA3508</t>
  </si>
  <si>
    <t>Oleksandriiskyi</t>
  </si>
  <si>
    <t>Александрийский</t>
  </si>
  <si>
    <t>Олександрійський</t>
  </si>
  <si>
    <t>UA4402</t>
  </si>
  <si>
    <t>Alchevskyi</t>
  </si>
  <si>
    <t>Алчевский</t>
  </si>
  <si>
    <t>Алчевський</t>
  </si>
  <si>
    <t>UA4404</t>
  </si>
  <si>
    <t>Dovzhanskyi</t>
  </si>
  <si>
    <t>Должанский</t>
  </si>
  <si>
    <t>Довжанський</t>
  </si>
  <si>
    <t>UA4406</t>
  </si>
  <si>
    <t>Luhanskyi</t>
  </si>
  <si>
    <t>Луганский</t>
  </si>
  <si>
    <t>Луганський</t>
  </si>
  <si>
    <t>UA4408</t>
  </si>
  <si>
    <t>Rovenkivskyi</t>
  </si>
  <si>
    <t>Ровеньковский</t>
  </si>
  <si>
    <t>Ровеньківський</t>
  </si>
  <si>
    <t>UA4410</t>
  </si>
  <si>
    <t>Svativskyi</t>
  </si>
  <si>
    <t>Сватовский</t>
  </si>
  <si>
    <t>Сватівський</t>
  </si>
  <si>
    <t>UA4412</t>
  </si>
  <si>
    <t>Sievierodonetskyi</t>
  </si>
  <si>
    <t>Северодонецкий</t>
  </si>
  <si>
    <t>Сєвєродонецький</t>
  </si>
  <si>
    <t>UA4414</t>
  </si>
  <si>
    <t>Starobilskyi</t>
  </si>
  <si>
    <t>Старобельский</t>
  </si>
  <si>
    <t>Старобільський</t>
  </si>
  <si>
    <t>UA4416</t>
  </si>
  <si>
    <t>Shchastynskyi</t>
  </si>
  <si>
    <t>Счастьинский</t>
  </si>
  <si>
    <t>Щастинський</t>
  </si>
  <si>
    <t>UA4602</t>
  </si>
  <si>
    <t>Drohobytskyi</t>
  </si>
  <si>
    <t>Дрогобычский</t>
  </si>
  <si>
    <t>Дрогобицький</t>
  </si>
  <si>
    <t>UA4604</t>
  </si>
  <si>
    <t>Zolochivskyi</t>
  </si>
  <si>
    <t>Золочевский</t>
  </si>
  <si>
    <t>Золочівський</t>
  </si>
  <si>
    <t>UA4606</t>
  </si>
  <si>
    <t>Lvivskyi</t>
  </si>
  <si>
    <t>Львовский</t>
  </si>
  <si>
    <t>Львівський</t>
  </si>
  <si>
    <t>UA4608</t>
  </si>
  <si>
    <t>Sambirskyi</t>
  </si>
  <si>
    <t>Самборский</t>
  </si>
  <si>
    <t>Самбірський</t>
  </si>
  <si>
    <t>UA4610</t>
  </si>
  <si>
    <t>Stryiskyi</t>
  </si>
  <si>
    <t>Стрыйский</t>
  </si>
  <si>
    <t>Стрийський</t>
  </si>
  <si>
    <t>UA4612</t>
  </si>
  <si>
    <t>Chervonohradskyi</t>
  </si>
  <si>
    <t>Червоноградский</t>
  </si>
  <si>
    <t>Червоноградський</t>
  </si>
  <si>
    <t>UA4614</t>
  </si>
  <si>
    <t>Yavorivskyi</t>
  </si>
  <si>
    <t>Яворовский</t>
  </si>
  <si>
    <t>Яворівський</t>
  </si>
  <si>
    <t>UA4802</t>
  </si>
  <si>
    <t>Bashtanskyi</t>
  </si>
  <si>
    <t>Баштанский</t>
  </si>
  <si>
    <t>Баштанський</t>
  </si>
  <si>
    <t>UA4804</t>
  </si>
  <si>
    <t>Voznesenskyi</t>
  </si>
  <si>
    <t>Вознесенский</t>
  </si>
  <si>
    <t>Вознесенський</t>
  </si>
  <si>
    <t>UA4806</t>
  </si>
  <si>
    <t>Mykolaivskyi</t>
  </si>
  <si>
    <t>Николаевский</t>
  </si>
  <si>
    <t>Миколаївський</t>
  </si>
  <si>
    <t>UA4808</t>
  </si>
  <si>
    <t>Pervomaiskyi</t>
  </si>
  <si>
    <t>Первомайский</t>
  </si>
  <si>
    <t>Первомайський</t>
  </si>
  <si>
    <t>UA5102</t>
  </si>
  <si>
    <t>Berezivskyi</t>
  </si>
  <si>
    <t>Березовский</t>
  </si>
  <si>
    <t>Березівський</t>
  </si>
  <si>
    <t>UA5104</t>
  </si>
  <si>
    <t>Bilhorod-Dnistrovskyi</t>
  </si>
  <si>
    <t>Белгород-Днестровский</t>
  </si>
  <si>
    <t>Білгород-Дністровський</t>
  </si>
  <si>
    <t>UA5106</t>
  </si>
  <si>
    <t>Bolhradskyi</t>
  </si>
  <si>
    <t>Болградский</t>
  </si>
  <si>
    <t>Болградський</t>
  </si>
  <si>
    <t>UA5108</t>
  </si>
  <si>
    <t>Izmailskyi</t>
  </si>
  <si>
    <t>Измаильский</t>
  </si>
  <si>
    <t>Ізмаїльський</t>
  </si>
  <si>
    <t>UA5110</t>
  </si>
  <si>
    <t>Odeskyi</t>
  </si>
  <si>
    <t>Одесский</t>
  </si>
  <si>
    <t>Одеський</t>
  </si>
  <si>
    <t>UA5112</t>
  </si>
  <si>
    <t>Podilskyi</t>
  </si>
  <si>
    <t>Подольский</t>
  </si>
  <si>
    <t>Подільський</t>
  </si>
  <si>
    <t>UA5114</t>
  </si>
  <si>
    <t>Rozdilnianskyi</t>
  </si>
  <si>
    <t>Раздельнянский</t>
  </si>
  <si>
    <t>Роздільнянський</t>
  </si>
  <si>
    <t>UA5302</t>
  </si>
  <si>
    <t>Kremenchutskyi</t>
  </si>
  <si>
    <t>Кременчугский</t>
  </si>
  <si>
    <t>Кременчуцький</t>
  </si>
  <si>
    <t>UA5304</t>
  </si>
  <si>
    <t>Lubenskyi</t>
  </si>
  <si>
    <t>Лубенский</t>
  </si>
  <si>
    <t>Лубенський</t>
  </si>
  <si>
    <t>UA5306</t>
  </si>
  <si>
    <t>Myrhorodskyi</t>
  </si>
  <si>
    <t>Миргородский</t>
  </si>
  <si>
    <t>Миргородський</t>
  </si>
  <si>
    <t>UA5308</t>
  </si>
  <si>
    <t>Poltavskyi</t>
  </si>
  <si>
    <t>Полтавский</t>
  </si>
  <si>
    <t>Полтавський</t>
  </si>
  <si>
    <t>UA5602</t>
  </si>
  <si>
    <t>Varaskyi</t>
  </si>
  <si>
    <t>Варашский</t>
  </si>
  <si>
    <t>Вараський</t>
  </si>
  <si>
    <t>UA5604</t>
  </si>
  <si>
    <t>Dubenskyi</t>
  </si>
  <si>
    <t>Дубенский</t>
  </si>
  <si>
    <t>Дубенський</t>
  </si>
  <si>
    <t>UA5606</t>
  </si>
  <si>
    <t>Rivnenskyi</t>
  </si>
  <si>
    <t>Ровенский</t>
  </si>
  <si>
    <t>Рівненський</t>
  </si>
  <si>
    <t>UA5608</t>
  </si>
  <si>
    <t>Sarnenskyi</t>
  </si>
  <si>
    <t>Сарненский</t>
  </si>
  <si>
    <t>Сарненський</t>
  </si>
  <si>
    <t>UA5902</t>
  </si>
  <si>
    <t>Konotopskyi</t>
  </si>
  <si>
    <t>Конотопский</t>
  </si>
  <si>
    <t>Конотопський</t>
  </si>
  <si>
    <t>UA5904</t>
  </si>
  <si>
    <t>Okhtyrskyi</t>
  </si>
  <si>
    <t>Ахтырский</t>
  </si>
  <si>
    <t>Охтирський</t>
  </si>
  <si>
    <t>UA5906</t>
  </si>
  <si>
    <t>Romenskyi</t>
  </si>
  <si>
    <t>Роменский</t>
  </si>
  <si>
    <t>Роменський</t>
  </si>
  <si>
    <t>UA5908</t>
  </si>
  <si>
    <t>Sumskyi</t>
  </si>
  <si>
    <t>Сумский</t>
  </si>
  <si>
    <t>Сумський</t>
  </si>
  <si>
    <t>UA5910</t>
  </si>
  <si>
    <t>Shostkynskyi</t>
  </si>
  <si>
    <t>Шосткинский</t>
  </si>
  <si>
    <t>Шосткинський</t>
  </si>
  <si>
    <t>UA6102</t>
  </si>
  <si>
    <t>Kremenetskyi</t>
  </si>
  <si>
    <t>Кременецкий</t>
  </si>
  <si>
    <t>Кременецький</t>
  </si>
  <si>
    <t>UA6104</t>
  </si>
  <si>
    <t>Ternopilskyi</t>
  </si>
  <si>
    <t>Тернопольский</t>
  </si>
  <si>
    <t>Тернопільський</t>
  </si>
  <si>
    <t>UA6106</t>
  </si>
  <si>
    <t>Chortkivskyi</t>
  </si>
  <si>
    <t>Чортковский</t>
  </si>
  <si>
    <t>Чортківський</t>
  </si>
  <si>
    <t>UA6302</t>
  </si>
  <si>
    <t>Bohodukhivskyi</t>
  </si>
  <si>
    <t>Богодуховский</t>
  </si>
  <si>
    <t>Богодухівський</t>
  </si>
  <si>
    <t>UA6304</t>
  </si>
  <si>
    <t>Iziumskyi</t>
  </si>
  <si>
    <t>Изюмский</t>
  </si>
  <si>
    <t>Ізюмський</t>
  </si>
  <si>
    <t>UA6306</t>
  </si>
  <si>
    <t>Krasnohradskyi</t>
  </si>
  <si>
    <t>Красноградский</t>
  </si>
  <si>
    <t>Красноградський</t>
  </si>
  <si>
    <t>UA6308</t>
  </si>
  <si>
    <t>Kupianskyi</t>
  </si>
  <si>
    <t>Купянский</t>
  </si>
  <si>
    <t>Куп'янський</t>
  </si>
  <si>
    <t>UA6310</t>
  </si>
  <si>
    <t>Lozivskyi</t>
  </si>
  <si>
    <t>Лозовский</t>
  </si>
  <si>
    <t>Лозівський</t>
  </si>
  <si>
    <t>UA6312</t>
  </si>
  <si>
    <t>Kharkivskyi</t>
  </si>
  <si>
    <t>Харьковский</t>
  </si>
  <si>
    <t>Харківський</t>
  </si>
  <si>
    <t>UA6314</t>
  </si>
  <si>
    <t>Chuhuivskyi</t>
  </si>
  <si>
    <t>Чугуевский</t>
  </si>
  <si>
    <t>Чугуївський</t>
  </si>
  <si>
    <t>UA6502</t>
  </si>
  <si>
    <t>Beryslavskyi</t>
  </si>
  <si>
    <t>Бериславский</t>
  </si>
  <si>
    <t>Бериславський</t>
  </si>
  <si>
    <t>UA6504</t>
  </si>
  <si>
    <t>Henicheskyi</t>
  </si>
  <si>
    <t>Генический</t>
  </si>
  <si>
    <t>Генічеський</t>
  </si>
  <si>
    <t>UA6506</t>
  </si>
  <si>
    <t>Kakhovskyi</t>
  </si>
  <si>
    <t>Каховский</t>
  </si>
  <si>
    <t>Каховський</t>
  </si>
  <si>
    <t>UA6508</t>
  </si>
  <si>
    <t>Skadovskyi</t>
  </si>
  <si>
    <t>Скадовский</t>
  </si>
  <si>
    <t>Скадовський</t>
  </si>
  <si>
    <t>UA6510</t>
  </si>
  <si>
    <t>Khersonskyi</t>
  </si>
  <si>
    <t>Херсонский</t>
  </si>
  <si>
    <t>Херсонський</t>
  </si>
  <si>
    <t>UA6802</t>
  </si>
  <si>
    <t>Kamianets-Podilskyi</t>
  </si>
  <si>
    <t>Каменец-Подольский</t>
  </si>
  <si>
    <t>Кам'янець-Подільський</t>
  </si>
  <si>
    <t>UA6804</t>
  </si>
  <si>
    <t>Khmelnytskyi</t>
  </si>
  <si>
    <t>Хмельницький</t>
  </si>
  <si>
    <t>UA6806</t>
  </si>
  <si>
    <t>Shepetivskyi</t>
  </si>
  <si>
    <t>Шепетовский</t>
  </si>
  <si>
    <t>Шепетівський</t>
  </si>
  <si>
    <t>UA7102</t>
  </si>
  <si>
    <t>Zvenyhorodskyi</t>
  </si>
  <si>
    <t>Звенигородский</t>
  </si>
  <si>
    <t>Звенигородський</t>
  </si>
  <si>
    <t>UA7104</t>
  </si>
  <si>
    <t>Zolotoniskyi</t>
  </si>
  <si>
    <t>Золотоношский</t>
  </si>
  <si>
    <t>Золотоніський</t>
  </si>
  <si>
    <t>UA7106</t>
  </si>
  <si>
    <t>Umanskyi</t>
  </si>
  <si>
    <t>Уманский</t>
  </si>
  <si>
    <t>Уманський</t>
  </si>
  <si>
    <t>UA7108</t>
  </si>
  <si>
    <t>Cherkaskyi</t>
  </si>
  <si>
    <t>Черкасский</t>
  </si>
  <si>
    <t>Черкаський</t>
  </si>
  <si>
    <t>UA7302</t>
  </si>
  <si>
    <t>Vyzhnytskyi</t>
  </si>
  <si>
    <t>Вижницкий</t>
  </si>
  <si>
    <t>Вижницький</t>
  </si>
  <si>
    <t>UA7304</t>
  </si>
  <si>
    <t>Dnistrovskyi</t>
  </si>
  <si>
    <t>Днестровский</t>
  </si>
  <si>
    <t>Дністровський</t>
  </si>
  <si>
    <t>UA7306</t>
  </si>
  <si>
    <t>Chernivetskyi</t>
  </si>
  <si>
    <t>Черновицкий</t>
  </si>
  <si>
    <t>Чернівецький</t>
  </si>
  <si>
    <t>UA7402</t>
  </si>
  <si>
    <t>Koriukivskyi</t>
  </si>
  <si>
    <t>Корюковский</t>
  </si>
  <si>
    <t>Корюківський</t>
  </si>
  <si>
    <t>UA7404</t>
  </si>
  <si>
    <t>Nizhynskyi</t>
  </si>
  <si>
    <t>Нежинский</t>
  </si>
  <si>
    <t>Ніжинський</t>
  </si>
  <si>
    <t>UA7406</t>
  </si>
  <si>
    <t>Novhorod-Siverskyi</t>
  </si>
  <si>
    <t>Новгород-Северский</t>
  </si>
  <si>
    <t>Новгород-Сіверський</t>
  </si>
  <si>
    <t>UA7408</t>
  </si>
  <si>
    <t>Prylutskyi</t>
  </si>
  <si>
    <t>Прилукский</t>
  </si>
  <si>
    <t>Прилуцький</t>
  </si>
  <si>
    <t>UA7410</t>
  </si>
  <si>
    <t>Chernihivskyi</t>
  </si>
  <si>
    <t>Черниговский</t>
  </si>
  <si>
    <t>Чернігівський</t>
  </si>
  <si>
    <t>UA8000</t>
  </si>
  <si>
    <t>Kyiv</t>
  </si>
  <si>
    <t>Киев</t>
  </si>
  <si>
    <t>Київ</t>
  </si>
  <si>
    <t>UA0502001</t>
  </si>
  <si>
    <t>Ahronomichna</t>
  </si>
  <si>
    <t>Агрономическая</t>
  </si>
  <si>
    <t>Агрономічна</t>
  </si>
  <si>
    <t>UA0502005</t>
  </si>
  <si>
    <t>Voronovytska</t>
  </si>
  <si>
    <t>Вороновицкая</t>
  </si>
  <si>
    <t>Вороновицька</t>
  </si>
  <si>
    <t>UA0502007</t>
  </si>
  <si>
    <t>Hnivanska</t>
  </si>
  <si>
    <t>Гниваньская</t>
  </si>
  <si>
    <t>Гніванська</t>
  </si>
  <si>
    <t>UA0502009</t>
  </si>
  <si>
    <t>Illinetska</t>
  </si>
  <si>
    <t>Ильинецкая</t>
  </si>
  <si>
    <t>Іллінецька</t>
  </si>
  <si>
    <t>UA0502011</t>
  </si>
  <si>
    <t>Lypovetska</t>
  </si>
  <si>
    <t>Липовецкая</t>
  </si>
  <si>
    <t>Липовецька</t>
  </si>
  <si>
    <t>UA0502013</t>
  </si>
  <si>
    <t>Litynska</t>
  </si>
  <si>
    <t>Литинская</t>
  </si>
  <si>
    <t>Літинська</t>
  </si>
  <si>
    <t>UA0502015</t>
  </si>
  <si>
    <t>Luka-Meleshkivska</t>
  </si>
  <si>
    <t>Лука-Мелешковская</t>
  </si>
  <si>
    <t>Лука-Мелешківська</t>
  </si>
  <si>
    <t>UA0502017</t>
  </si>
  <si>
    <t>Nemyrivska</t>
  </si>
  <si>
    <t>Нимировская</t>
  </si>
  <si>
    <t>Немирівська</t>
  </si>
  <si>
    <t>UA0502019</t>
  </si>
  <si>
    <t>Orativska</t>
  </si>
  <si>
    <t>Оратовская</t>
  </si>
  <si>
    <t>Оратівська</t>
  </si>
  <si>
    <t>UA0502021</t>
  </si>
  <si>
    <t>Pohrebyshchenska</t>
  </si>
  <si>
    <t>Погребищенская</t>
  </si>
  <si>
    <t>Погребищенська</t>
  </si>
  <si>
    <t>UA0502023</t>
  </si>
  <si>
    <t>Stryzhavska</t>
  </si>
  <si>
    <t>Стрижавская</t>
  </si>
  <si>
    <t>Стрижавська</t>
  </si>
  <si>
    <t>UA0502025</t>
  </si>
  <si>
    <t>Sutyskivska</t>
  </si>
  <si>
    <t>Сутисковская</t>
  </si>
  <si>
    <t>Сутисківська</t>
  </si>
  <si>
    <t>UA0502027</t>
  </si>
  <si>
    <t>Tyvrivska</t>
  </si>
  <si>
    <t>Тывровская</t>
  </si>
  <si>
    <t>Тиврівська</t>
  </si>
  <si>
    <t>UA0502029</t>
  </si>
  <si>
    <t>Turbivska</t>
  </si>
  <si>
    <t>Турбовская</t>
  </si>
  <si>
    <t>Турбівська</t>
  </si>
  <si>
    <t>UA0502031</t>
  </si>
  <si>
    <t>Yakushynetska</t>
  </si>
  <si>
    <t>Якушинецкая</t>
  </si>
  <si>
    <t>Якушинецька</t>
  </si>
  <si>
    <t>UA0504001</t>
  </si>
  <si>
    <t>Bershadska</t>
  </si>
  <si>
    <t>Бершадская</t>
  </si>
  <si>
    <t>Бершадська</t>
  </si>
  <si>
    <t>UA0504003</t>
  </si>
  <si>
    <t>Haisynska</t>
  </si>
  <si>
    <t>Гайсинская</t>
  </si>
  <si>
    <t>Гайсинська</t>
  </si>
  <si>
    <t>UA0504005</t>
  </si>
  <si>
    <t>Dashivska</t>
  </si>
  <si>
    <t>Дашевская</t>
  </si>
  <si>
    <t>Дашівська</t>
  </si>
  <si>
    <t>UA0504007</t>
  </si>
  <si>
    <t>Dzhulynska</t>
  </si>
  <si>
    <t>Джулинская</t>
  </si>
  <si>
    <t>Джулинська</t>
  </si>
  <si>
    <t>UA0504009</t>
  </si>
  <si>
    <t>Krasnopilska</t>
  </si>
  <si>
    <t>Краснопольская</t>
  </si>
  <si>
    <t>Краснопільська</t>
  </si>
  <si>
    <t>UA0504011</t>
  </si>
  <si>
    <t>Kunkivska</t>
  </si>
  <si>
    <t>Кунковская</t>
  </si>
  <si>
    <t>Кунківська</t>
  </si>
  <si>
    <t>UA0504013</t>
  </si>
  <si>
    <t>Ladyzhynska</t>
  </si>
  <si>
    <t>Ладыжинская</t>
  </si>
  <si>
    <t>Ладижинська</t>
  </si>
  <si>
    <t>UA0504015</t>
  </si>
  <si>
    <t>Obodivska</t>
  </si>
  <si>
    <t>Ободовская</t>
  </si>
  <si>
    <t>Ободівська</t>
  </si>
  <si>
    <t>UA0504017</t>
  </si>
  <si>
    <t>Olhopilska</t>
  </si>
  <si>
    <t>Ольгопольская</t>
  </si>
  <si>
    <t>Ольгопільська</t>
  </si>
  <si>
    <t>UA0504019</t>
  </si>
  <si>
    <t>Raihorodska</t>
  </si>
  <si>
    <t>Райгородская</t>
  </si>
  <si>
    <t>Райгородська</t>
  </si>
  <si>
    <t>UA0504021</t>
  </si>
  <si>
    <t>Sobolivska</t>
  </si>
  <si>
    <t>Соболевская</t>
  </si>
  <si>
    <t>Соболівська</t>
  </si>
  <si>
    <t>UA0504023</t>
  </si>
  <si>
    <t>Teplytska</t>
  </si>
  <si>
    <t>Тепликская</t>
  </si>
  <si>
    <t>Теплицька</t>
  </si>
  <si>
    <t>UA0504025</t>
  </si>
  <si>
    <t>Trostianetska</t>
  </si>
  <si>
    <t>Тростянецкая</t>
  </si>
  <si>
    <t>Тростянецька</t>
  </si>
  <si>
    <t>UA0504027</t>
  </si>
  <si>
    <t>Chechelnytska</t>
  </si>
  <si>
    <t>Чечельницкая</t>
  </si>
  <si>
    <t>Чечельницька</t>
  </si>
  <si>
    <t>UA0506001</t>
  </si>
  <si>
    <t>Barska</t>
  </si>
  <si>
    <t>Барская</t>
  </si>
  <si>
    <t>Барська</t>
  </si>
  <si>
    <t>UA0506003</t>
  </si>
  <si>
    <t>Dzhurynska</t>
  </si>
  <si>
    <t>Джуринская</t>
  </si>
  <si>
    <t>Джуринська</t>
  </si>
  <si>
    <t>UA0506005</t>
  </si>
  <si>
    <t>Zhmerynska</t>
  </si>
  <si>
    <t>Жмеринская</t>
  </si>
  <si>
    <t>Жмеринська</t>
  </si>
  <si>
    <t>UA0506007</t>
  </si>
  <si>
    <t>Kopaihorodska</t>
  </si>
  <si>
    <t>Копайгородская</t>
  </si>
  <si>
    <t>Копайгородська</t>
  </si>
  <si>
    <t>UA0506009</t>
  </si>
  <si>
    <t>Murafska</t>
  </si>
  <si>
    <t>Мурафская</t>
  </si>
  <si>
    <t>Мурафська</t>
  </si>
  <si>
    <t>UA0506011</t>
  </si>
  <si>
    <t>Severynivska</t>
  </si>
  <si>
    <t>Севериновская</t>
  </si>
  <si>
    <t>Северинівська</t>
  </si>
  <si>
    <t>UA0506013</t>
  </si>
  <si>
    <t>Stanislavchytska</t>
  </si>
  <si>
    <t>Станиславчикская</t>
  </si>
  <si>
    <t>Станіславчицька</t>
  </si>
  <si>
    <t>UA0506015</t>
  </si>
  <si>
    <t>Sharhorodska</t>
  </si>
  <si>
    <t>Шаргородская</t>
  </si>
  <si>
    <t>Шаргородська</t>
  </si>
  <si>
    <t>UA0508001</t>
  </si>
  <si>
    <t>Babchynetska</t>
  </si>
  <si>
    <t>Бабчинецкая</t>
  </si>
  <si>
    <t>Бабчинецька</t>
  </si>
  <si>
    <t>UA0508003</t>
  </si>
  <si>
    <t>Vendychanska</t>
  </si>
  <si>
    <t>Вендичанская</t>
  </si>
  <si>
    <t>Вендичанська</t>
  </si>
  <si>
    <t>UA0508005</t>
  </si>
  <si>
    <t>Mohyliv-Podilska</t>
  </si>
  <si>
    <t>Могилев-Подольская</t>
  </si>
  <si>
    <t>Могилів-Подільська</t>
  </si>
  <si>
    <t>UA0508007</t>
  </si>
  <si>
    <t>Murovanokurylovetska</t>
  </si>
  <si>
    <t>Мурованокуриловецкая</t>
  </si>
  <si>
    <t>Мурованокуриловецька</t>
  </si>
  <si>
    <t>UA0508009</t>
  </si>
  <si>
    <t>Черневецкая</t>
  </si>
  <si>
    <t>UA0508011</t>
  </si>
  <si>
    <t>Yampilska</t>
  </si>
  <si>
    <t>Ямпольская</t>
  </si>
  <si>
    <t>Ямпільська</t>
  </si>
  <si>
    <t>UA0508013</t>
  </si>
  <si>
    <t>Yaryshivska</t>
  </si>
  <si>
    <t>Ярышевская</t>
  </si>
  <si>
    <t>Яришівська</t>
  </si>
  <si>
    <t>UA0510001</t>
  </si>
  <si>
    <t>Bratslavska</t>
  </si>
  <si>
    <t>Брацлавская</t>
  </si>
  <si>
    <t>Брацлавська</t>
  </si>
  <si>
    <t>UA0510003</t>
  </si>
  <si>
    <t>Vapniarska</t>
  </si>
  <si>
    <t>Вапнярская</t>
  </si>
  <si>
    <t>Вапнярська</t>
  </si>
  <si>
    <t>UA0510005</t>
  </si>
  <si>
    <t>Horodkivska</t>
  </si>
  <si>
    <t>Городковская</t>
  </si>
  <si>
    <t>Городківська</t>
  </si>
  <si>
    <t>UA0510007</t>
  </si>
  <si>
    <t>Kryzhopilska</t>
  </si>
  <si>
    <t>Крыжопольская</t>
  </si>
  <si>
    <t>Крижопільська</t>
  </si>
  <si>
    <t>UA0510009</t>
  </si>
  <si>
    <t>Pishchanska</t>
  </si>
  <si>
    <t>Песчанская</t>
  </si>
  <si>
    <t>Піщанська</t>
  </si>
  <si>
    <t>UA0510011</t>
  </si>
  <si>
    <t>Studenianska</t>
  </si>
  <si>
    <t>Студенянская</t>
  </si>
  <si>
    <t>Студенянська</t>
  </si>
  <si>
    <t>UA0510013</t>
  </si>
  <si>
    <t>Tomashpilska</t>
  </si>
  <si>
    <t>Томашпольская</t>
  </si>
  <si>
    <t>Томашпільська</t>
  </si>
  <si>
    <t>UA0510015</t>
  </si>
  <si>
    <t>Tulchynska</t>
  </si>
  <si>
    <t>Тульчинская</t>
  </si>
  <si>
    <t>Тульчинська</t>
  </si>
  <si>
    <t>UA0510017</t>
  </si>
  <si>
    <t>Shpykivska</t>
  </si>
  <si>
    <t>Шпиковская</t>
  </si>
  <si>
    <t>Шпиківська</t>
  </si>
  <si>
    <t>UA0512001</t>
  </si>
  <si>
    <t>Hlukhovetska</t>
  </si>
  <si>
    <t>Глуховецкая</t>
  </si>
  <si>
    <t>Глуховецька</t>
  </si>
  <si>
    <t>UA0512003</t>
  </si>
  <si>
    <t>Zhdanivska</t>
  </si>
  <si>
    <t>Ждановская</t>
  </si>
  <si>
    <t>Жданівська</t>
  </si>
  <si>
    <t>UA0512005</t>
  </si>
  <si>
    <t>Ivanivska</t>
  </si>
  <si>
    <t>Ивановская</t>
  </si>
  <si>
    <t>Іванівська</t>
  </si>
  <si>
    <t>UA0512007</t>
  </si>
  <si>
    <t>Kalynivska</t>
  </si>
  <si>
    <t>Калиновская</t>
  </si>
  <si>
    <t>Калинівська</t>
  </si>
  <si>
    <t>UA0512009</t>
  </si>
  <si>
    <t>Koziatynska</t>
  </si>
  <si>
    <t>Казатинская</t>
  </si>
  <si>
    <t>Козятинська</t>
  </si>
  <si>
    <t>UA0512011</t>
  </si>
  <si>
    <t>Makhnivska</t>
  </si>
  <si>
    <t>Махновская</t>
  </si>
  <si>
    <t>Махнівська</t>
  </si>
  <si>
    <t>UA0512013</t>
  </si>
  <si>
    <t>Samhorodotska</t>
  </si>
  <si>
    <t>Самгородокская</t>
  </si>
  <si>
    <t>Самгородоцька</t>
  </si>
  <si>
    <t>UA0512015</t>
  </si>
  <si>
    <t>Ulanivska</t>
  </si>
  <si>
    <t>Улановская</t>
  </si>
  <si>
    <t>Уланівська</t>
  </si>
  <si>
    <t>UA0512017</t>
  </si>
  <si>
    <t>Khmilnytska</t>
  </si>
  <si>
    <t>Хмільницька</t>
  </si>
  <si>
    <t>UA0702001</t>
  </si>
  <si>
    <t>Volodymyr-Volynska</t>
  </si>
  <si>
    <t>Владимир-Волынская</t>
  </si>
  <si>
    <t>Володимир-Волинська</t>
  </si>
  <si>
    <t>UA0702003</t>
  </si>
  <si>
    <t>Zaturtsivska</t>
  </si>
  <si>
    <t>Затурцевская</t>
  </si>
  <si>
    <t>Затурцівська</t>
  </si>
  <si>
    <t>UA0702005</t>
  </si>
  <si>
    <t>Zymnivska</t>
  </si>
  <si>
    <t>Зимневская</t>
  </si>
  <si>
    <t>Зимнівська</t>
  </si>
  <si>
    <t>UA0702007</t>
  </si>
  <si>
    <t>Ivanychivska</t>
  </si>
  <si>
    <t>Иваничевская</t>
  </si>
  <si>
    <t>Іваничівська</t>
  </si>
  <si>
    <t>UA0702009</t>
  </si>
  <si>
    <t>Lytovezka</t>
  </si>
  <si>
    <t>Литовежская</t>
  </si>
  <si>
    <t>Литовезька</t>
  </si>
  <si>
    <t>UA0702011</t>
  </si>
  <si>
    <t>Lokachynska</t>
  </si>
  <si>
    <t>Локачинская</t>
  </si>
  <si>
    <t>Локачинська</t>
  </si>
  <si>
    <t>UA0702013</t>
  </si>
  <si>
    <t>Novovolynska</t>
  </si>
  <si>
    <t>Нововолынская</t>
  </si>
  <si>
    <t>Нововолинська</t>
  </si>
  <si>
    <t>UA0702015</t>
  </si>
  <si>
    <t>Ovadnivska</t>
  </si>
  <si>
    <t>Овадновская</t>
  </si>
  <si>
    <t>Оваднівська</t>
  </si>
  <si>
    <t>UA0702017</t>
  </si>
  <si>
    <t>Pavlivska</t>
  </si>
  <si>
    <t>Павловская</t>
  </si>
  <si>
    <t>Павлівська</t>
  </si>
  <si>
    <t>UA0702019</t>
  </si>
  <si>
    <t>Poromivska</t>
  </si>
  <si>
    <t>Поромовская</t>
  </si>
  <si>
    <t>Поромівська</t>
  </si>
  <si>
    <t>UA0702021</t>
  </si>
  <si>
    <t>Ustyluzka</t>
  </si>
  <si>
    <t>Устилугская</t>
  </si>
  <si>
    <t>Устилузька</t>
  </si>
  <si>
    <t>UA0704001</t>
  </si>
  <si>
    <t>Kamin-Kashyrska</t>
  </si>
  <si>
    <t>Камень-Каширская</t>
  </si>
  <si>
    <t>Камінь-Каширська</t>
  </si>
  <si>
    <t>UA0704003</t>
  </si>
  <si>
    <t>Liubeshivska</t>
  </si>
  <si>
    <t>Любешовская</t>
  </si>
  <si>
    <t>Любешівська</t>
  </si>
  <si>
    <t>UA0704005</t>
  </si>
  <si>
    <t>Manevytska</t>
  </si>
  <si>
    <t>Маневичская</t>
  </si>
  <si>
    <t>Маневицька</t>
  </si>
  <si>
    <t>UA0704007</t>
  </si>
  <si>
    <t>Prylisnenska</t>
  </si>
  <si>
    <t>Прилесненская</t>
  </si>
  <si>
    <t>Прилісненська</t>
  </si>
  <si>
    <t>UA0704009</t>
  </si>
  <si>
    <t>Soshychnenska</t>
  </si>
  <si>
    <t>Сошичненская</t>
  </si>
  <si>
    <t>Сошичненська</t>
  </si>
  <si>
    <t>UA0706001</t>
  </si>
  <si>
    <t>Velymchenska</t>
  </si>
  <si>
    <t>Велимченская</t>
  </si>
  <si>
    <t>Велимченська</t>
  </si>
  <si>
    <t>UA0706003</t>
  </si>
  <si>
    <t>Velytska</t>
  </si>
  <si>
    <t>Велицкая</t>
  </si>
  <si>
    <t>Велицька</t>
  </si>
  <si>
    <t>UA0706005</t>
  </si>
  <si>
    <t>Vyshnivska</t>
  </si>
  <si>
    <t>Вишневская</t>
  </si>
  <si>
    <t>Вишнівська</t>
  </si>
  <si>
    <t>UA0706007</t>
  </si>
  <si>
    <t>Holobska</t>
  </si>
  <si>
    <t>Голобская</t>
  </si>
  <si>
    <t>Голобська</t>
  </si>
  <si>
    <t>UA0706009</t>
  </si>
  <si>
    <t>Holovnenska</t>
  </si>
  <si>
    <t>Головненская</t>
  </si>
  <si>
    <t>Головненська</t>
  </si>
  <si>
    <t>UA0706011</t>
  </si>
  <si>
    <t>Dubechnenska</t>
  </si>
  <si>
    <t>Дубечненская</t>
  </si>
  <si>
    <t>Дубечненська</t>
  </si>
  <si>
    <t>UA0706013</t>
  </si>
  <si>
    <t>Dubivska</t>
  </si>
  <si>
    <t>Дубовская</t>
  </si>
  <si>
    <t>Дубівська</t>
  </si>
  <si>
    <t>UA0706015</t>
  </si>
  <si>
    <t>Zabolottivska</t>
  </si>
  <si>
    <t>Заболотьевская</t>
  </si>
  <si>
    <t>Заболоттівська</t>
  </si>
  <si>
    <t>UA0706017</t>
  </si>
  <si>
    <t>Zabrodivska</t>
  </si>
  <si>
    <t>Забродовская</t>
  </si>
  <si>
    <t>Забродівська</t>
  </si>
  <si>
    <t>UA0706019</t>
  </si>
  <si>
    <t>Kovelska</t>
  </si>
  <si>
    <t>Ковельская</t>
  </si>
  <si>
    <t>Ковельська</t>
  </si>
  <si>
    <t>UA0706021</t>
  </si>
  <si>
    <t>Kolodiazhnenska</t>
  </si>
  <si>
    <t>Колодежненская</t>
  </si>
  <si>
    <t>Колодяжненська</t>
  </si>
  <si>
    <t>UA0706023</t>
  </si>
  <si>
    <t>Lukivska</t>
  </si>
  <si>
    <t>Луковская</t>
  </si>
  <si>
    <t>Луківська</t>
  </si>
  <si>
    <t>UA0706025</t>
  </si>
  <si>
    <t>Liublynetska</t>
  </si>
  <si>
    <t>Люблинецкая</t>
  </si>
  <si>
    <t>Люблинецька</t>
  </si>
  <si>
    <t>UA0706027</t>
  </si>
  <si>
    <t>Liubomlska</t>
  </si>
  <si>
    <t>Любомльская</t>
  </si>
  <si>
    <t>Любомльська</t>
  </si>
  <si>
    <t>UA0706029</t>
  </si>
  <si>
    <t>Povorska</t>
  </si>
  <si>
    <t>Поворская</t>
  </si>
  <si>
    <t>Поворська</t>
  </si>
  <si>
    <t>UA0706031</t>
  </si>
  <si>
    <t>Ratnivska</t>
  </si>
  <si>
    <t>Ратновская</t>
  </si>
  <si>
    <t>Ратнівська</t>
  </si>
  <si>
    <t>UA0706033</t>
  </si>
  <si>
    <t>UA0706035</t>
  </si>
  <si>
    <t>Samarivska</t>
  </si>
  <si>
    <t>Самаровская</t>
  </si>
  <si>
    <t>Самарівська</t>
  </si>
  <si>
    <t>UA0706037</t>
  </si>
  <si>
    <t>Serekhovychivska</t>
  </si>
  <si>
    <t>Сереховичевская</t>
  </si>
  <si>
    <t>Сереховичівська</t>
  </si>
  <si>
    <t>UA0706039</t>
  </si>
  <si>
    <t>Smidynska</t>
  </si>
  <si>
    <t>Смидинская</t>
  </si>
  <si>
    <t>Смідинська</t>
  </si>
  <si>
    <t>UA0706041</t>
  </si>
  <si>
    <t>Starovyzhivska</t>
  </si>
  <si>
    <t>Старовыжевская</t>
  </si>
  <si>
    <t>Старовижівська</t>
  </si>
  <si>
    <t>UA0706043</t>
  </si>
  <si>
    <t>Turiiska</t>
  </si>
  <si>
    <t>Турийская</t>
  </si>
  <si>
    <t>Турійська</t>
  </si>
  <si>
    <t>UA0706045</t>
  </si>
  <si>
    <t>Shatska</t>
  </si>
  <si>
    <t>Шацкая</t>
  </si>
  <si>
    <t>Шацька</t>
  </si>
  <si>
    <t>UA0708001</t>
  </si>
  <si>
    <t>Berestechkivska</t>
  </si>
  <si>
    <t>Берестечковская</t>
  </si>
  <si>
    <t>Берестечківська</t>
  </si>
  <si>
    <t>UA0708003</t>
  </si>
  <si>
    <t>Boratynska</t>
  </si>
  <si>
    <t>Боратинская</t>
  </si>
  <si>
    <t>Боратинська</t>
  </si>
  <si>
    <t>UA0708005</t>
  </si>
  <si>
    <t>Horodyshchenska</t>
  </si>
  <si>
    <t>Городищенская</t>
  </si>
  <si>
    <t>Городищенська</t>
  </si>
  <si>
    <t>UA0708007</t>
  </si>
  <si>
    <t>Horokhivska</t>
  </si>
  <si>
    <t>Гороховская</t>
  </si>
  <si>
    <t>Горохівська</t>
  </si>
  <si>
    <t>UA0708009</t>
  </si>
  <si>
    <t>Dorosynivska</t>
  </si>
  <si>
    <t>Доросиневская</t>
  </si>
  <si>
    <t>Доросинівська</t>
  </si>
  <si>
    <t>UA0708011</t>
  </si>
  <si>
    <t>Kivertsivska</t>
  </si>
  <si>
    <t>Киверцовская</t>
  </si>
  <si>
    <t>Ківерцівська</t>
  </si>
  <si>
    <t>UA0708013</t>
  </si>
  <si>
    <t>Kolkivska</t>
  </si>
  <si>
    <t>Колковская</t>
  </si>
  <si>
    <t>Колківська</t>
  </si>
  <si>
    <t>UA0708015</t>
  </si>
  <si>
    <t>Kopachivska</t>
  </si>
  <si>
    <t>Копачовская</t>
  </si>
  <si>
    <t>Копачівська</t>
  </si>
  <si>
    <t>UA0708017</t>
  </si>
  <si>
    <t>Lutska</t>
  </si>
  <si>
    <t>Луцкая</t>
  </si>
  <si>
    <t>Луцька</t>
  </si>
  <si>
    <t>UA0708019</t>
  </si>
  <si>
    <t>Marianivska</t>
  </si>
  <si>
    <t>Марьяновская</t>
  </si>
  <si>
    <t>Мар'янівська</t>
  </si>
  <si>
    <t>UA0708021</t>
  </si>
  <si>
    <t>Olytska</t>
  </si>
  <si>
    <t>Олыкская</t>
  </si>
  <si>
    <t>Олицька</t>
  </si>
  <si>
    <t>UA0708023</t>
  </si>
  <si>
    <t>Pidhaitsivska</t>
  </si>
  <si>
    <t>Подгайцевская</t>
  </si>
  <si>
    <t>Підгайцівська</t>
  </si>
  <si>
    <t>UA0708025</t>
  </si>
  <si>
    <t>Rozhyshchenska</t>
  </si>
  <si>
    <t>Рожищенская</t>
  </si>
  <si>
    <t>Рожищенська</t>
  </si>
  <si>
    <t>UA0708027</t>
  </si>
  <si>
    <t>Torchynska</t>
  </si>
  <si>
    <t>Торчинская</t>
  </si>
  <si>
    <t>Торчинська</t>
  </si>
  <si>
    <t>UA0708029</t>
  </si>
  <si>
    <t>Tsumanska</t>
  </si>
  <si>
    <t>Цуманская</t>
  </si>
  <si>
    <t>Цуманська</t>
  </si>
  <si>
    <t>UA1202001</t>
  </si>
  <si>
    <t>Dniprovska</t>
  </si>
  <si>
    <t>Днепровская</t>
  </si>
  <si>
    <t>Дніпровська</t>
  </si>
  <si>
    <t>UA1202003</t>
  </si>
  <si>
    <t>Kytaihorodska</t>
  </si>
  <si>
    <t>Китайгородская</t>
  </si>
  <si>
    <t>Китайгородська</t>
  </si>
  <si>
    <t>UA1202005</t>
  </si>
  <si>
    <t>Liubymivska</t>
  </si>
  <si>
    <t>Любимовская</t>
  </si>
  <si>
    <t>Любимівська</t>
  </si>
  <si>
    <t>UA1202007</t>
  </si>
  <si>
    <t>Liashkivska</t>
  </si>
  <si>
    <t>Ляшковская</t>
  </si>
  <si>
    <t>Ляшківська</t>
  </si>
  <si>
    <t>UA1202009</t>
  </si>
  <si>
    <t>UA1202011</t>
  </si>
  <si>
    <t>Mohylivska</t>
  </si>
  <si>
    <t>Могилевская</t>
  </si>
  <si>
    <t>Могилівська</t>
  </si>
  <si>
    <t>UA1202013</t>
  </si>
  <si>
    <t>Novooleksandrivska</t>
  </si>
  <si>
    <t>Новоалександровская</t>
  </si>
  <si>
    <t>Новоолександрівська</t>
  </si>
  <si>
    <t>UA1202015</t>
  </si>
  <si>
    <t>Novopokrovska</t>
  </si>
  <si>
    <t>Новопокровская</t>
  </si>
  <si>
    <t>Новопокровська</t>
  </si>
  <si>
    <t>UA1202017</t>
  </si>
  <si>
    <t>Obukhivska</t>
  </si>
  <si>
    <t>Обуховская</t>
  </si>
  <si>
    <t>Обухівська</t>
  </si>
  <si>
    <t>UA1202019</t>
  </si>
  <si>
    <t>Petrykivska</t>
  </si>
  <si>
    <t>Петриковская</t>
  </si>
  <si>
    <t>Петриківська</t>
  </si>
  <si>
    <t>UA1202021</t>
  </si>
  <si>
    <t>Pidhorodnenska</t>
  </si>
  <si>
    <t>Подгородненская</t>
  </si>
  <si>
    <t>Підгородненська</t>
  </si>
  <si>
    <t>UA1202023</t>
  </si>
  <si>
    <t>Sviatovasylivska</t>
  </si>
  <si>
    <t>Святовасильевская</t>
  </si>
  <si>
    <t>Святовасилівська</t>
  </si>
  <si>
    <t>UA1202025</t>
  </si>
  <si>
    <t>Slobozhanska</t>
  </si>
  <si>
    <t>Слобожанская</t>
  </si>
  <si>
    <t>Слобожанська</t>
  </si>
  <si>
    <t>UA1202027</t>
  </si>
  <si>
    <t>Solonianska</t>
  </si>
  <si>
    <t>Солонянская</t>
  </si>
  <si>
    <t>Солонянська</t>
  </si>
  <si>
    <t>UA1202029</t>
  </si>
  <si>
    <t>Sursko-Lytovska</t>
  </si>
  <si>
    <t>Сурско-Литовская</t>
  </si>
  <si>
    <t>Сурсько-Литовська</t>
  </si>
  <si>
    <t>UA1202031</t>
  </si>
  <si>
    <t>Tsarychanska</t>
  </si>
  <si>
    <t>Царичанская</t>
  </si>
  <si>
    <t>Царичанська</t>
  </si>
  <si>
    <t>UA1202033</t>
  </si>
  <si>
    <t>Chumakivska</t>
  </si>
  <si>
    <t>Чумаковская</t>
  </si>
  <si>
    <t>Чумаківська</t>
  </si>
  <si>
    <t>UA1204001</t>
  </si>
  <si>
    <t>Bozhedarivska</t>
  </si>
  <si>
    <t>Божедаровская</t>
  </si>
  <si>
    <t>Божедарівська</t>
  </si>
  <si>
    <t>UA1204003</t>
  </si>
  <si>
    <t>Verkhivtsivska</t>
  </si>
  <si>
    <t>Верховцевская</t>
  </si>
  <si>
    <t>Верхівцівська</t>
  </si>
  <si>
    <t>UA1204005</t>
  </si>
  <si>
    <t>Verkhnodniprovska</t>
  </si>
  <si>
    <t>Верхнеднепровская</t>
  </si>
  <si>
    <t>Верхньодніпровська</t>
  </si>
  <si>
    <t>UA1204007</t>
  </si>
  <si>
    <t>UA1204009</t>
  </si>
  <si>
    <t>Vilnohirska</t>
  </si>
  <si>
    <t>Вольногорская</t>
  </si>
  <si>
    <t>Вільногірська</t>
  </si>
  <si>
    <t>UA1204011</t>
  </si>
  <si>
    <t>Zhovtovodska</t>
  </si>
  <si>
    <t>Желтоводская</t>
  </si>
  <si>
    <t>Жовтоводська</t>
  </si>
  <si>
    <t>UA1204013</t>
  </si>
  <si>
    <t>Zatyshnianska</t>
  </si>
  <si>
    <t>Затишнянская</t>
  </si>
  <si>
    <t>Затишнянська</t>
  </si>
  <si>
    <t>UA1204015</t>
  </si>
  <si>
    <t>Kamianska</t>
  </si>
  <si>
    <t>Каменская</t>
  </si>
  <si>
    <t>Кам'янська</t>
  </si>
  <si>
    <t>UA1204017</t>
  </si>
  <si>
    <t>Krynychanska</t>
  </si>
  <si>
    <t>Криничанская</t>
  </si>
  <si>
    <t>Криничанська</t>
  </si>
  <si>
    <t>UA1204019</t>
  </si>
  <si>
    <t>Lykhivska</t>
  </si>
  <si>
    <t>Лиховская</t>
  </si>
  <si>
    <t>Лихівська</t>
  </si>
  <si>
    <t>UA1204021</t>
  </si>
  <si>
    <t>Piatykhatska</t>
  </si>
  <si>
    <t>Пятихатская</t>
  </si>
  <si>
    <t>П'ятихатська</t>
  </si>
  <si>
    <t>UA1204023</t>
  </si>
  <si>
    <t>Saksahanska</t>
  </si>
  <si>
    <t>Саксаганская</t>
  </si>
  <si>
    <t>Саксаганська</t>
  </si>
  <si>
    <t>UA1206001</t>
  </si>
  <si>
    <t>Apostolivska</t>
  </si>
  <si>
    <t>Апостоловская</t>
  </si>
  <si>
    <t>Апостолівська</t>
  </si>
  <si>
    <t>UA1206003</t>
  </si>
  <si>
    <t>Vakulivska</t>
  </si>
  <si>
    <t>Вакуловская</t>
  </si>
  <si>
    <t>Вакулівська</t>
  </si>
  <si>
    <t>UA1206005</t>
  </si>
  <si>
    <t>Hleiuvatska</t>
  </si>
  <si>
    <t>Глееватская</t>
  </si>
  <si>
    <t>Глеюватська</t>
  </si>
  <si>
    <t>UA1206007</t>
  </si>
  <si>
    <t>Hrechanopodivska</t>
  </si>
  <si>
    <t>Гречаноподовская</t>
  </si>
  <si>
    <t>Гречаноподівська</t>
  </si>
  <si>
    <t>UA1206009</t>
  </si>
  <si>
    <t>Hrushivska</t>
  </si>
  <si>
    <t>Грушевская</t>
  </si>
  <si>
    <t>Грушівська</t>
  </si>
  <si>
    <t>UA1206011</t>
  </si>
  <si>
    <t>Devladivska</t>
  </si>
  <si>
    <t>Девладовская</t>
  </si>
  <si>
    <t>Девладівська</t>
  </si>
  <si>
    <t>UA1206013</t>
  </si>
  <si>
    <t>Zelenodolska</t>
  </si>
  <si>
    <t>Зеленодольская</t>
  </si>
  <si>
    <t>Зеленодольська</t>
  </si>
  <si>
    <t>UA1206015</t>
  </si>
  <si>
    <t>Karpivska</t>
  </si>
  <si>
    <t>Карповcкая</t>
  </si>
  <si>
    <t>Карпівська</t>
  </si>
  <si>
    <t>UA1206017</t>
  </si>
  <si>
    <t>Kryvorizka</t>
  </si>
  <si>
    <t>Криворожская</t>
  </si>
  <si>
    <t>Криворізька</t>
  </si>
  <si>
    <t>UA1206019</t>
  </si>
  <si>
    <t>Lozuvatska</t>
  </si>
  <si>
    <t>Лозоватская</t>
  </si>
  <si>
    <t>Лозуватська</t>
  </si>
  <si>
    <t>UA1206021</t>
  </si>
  <si>
    <t>Nyvotrudivska</t>
  </si>
  <si>
    <t>Нивотрудовская</t>
  </si>
  <si>
    <t>Нивотрудівська</t>
  </si>
  <si>
    <t>UA1206023</t>
  </si>
  <si>
    <t>Novolativska</t>
  </si>
  <si>
    <t>Новолатовская</t>
  </si>
  <si>
    <t>Новолатівська</t>
  </si>
  <si>
    <t>UA1206025</t>
  </si>
  <si>
    <t>Novopilska</t>
  </si>
  <si>
    <t>Новопольская</t>
  </si>
  <si>
    <t>Новопільська</t>
  </si>
  <si>
    <t>UA1206027</t>
  </si>
  <si>
    <t>Sofiivska</t>
  </si>
  <si>
    <t>Софиевская</t>
  </si>
  <si>
    <t>Софіївська</t>
  </si>
  <si>
    <t>UA1206029</t>
  </si>
  <si>
    <t>Shyrokivska</t>
  </si>
  <si>
    <t>Широковская</t>
  </si>
  <si>
    <t>Широківська</t>
  </si>
  <si>
    <t>UA1208001</t>
  </si>
  <si>
    <t>Marhanetska</t>
  </si>
  <si>
    <t>Марганецкая</t>
  </si>
  <si>
    <t>Марганецька</t>
  </si>
  <si>
    <t>UA1208003</t>
  </si>
  <si>
    <t>Myrivska</t>
  </si>
  <si>
    <t>Мировская</t>
  </si>
  <si>
    <t>Мирівська</t>
  </si>
  <si>
    <t>UA1208005</t>
  </si>
  <si>
    <t>Nikopolska</t>
  </si>
  <si>
    <t>Никопольская</t>
  </si>
  <si>
    <t>Нікопольська</t>
  </si>
  <si>
    <t>UA1208007</t>
  </si>
  <si>
    <t>Pershotravnevska</t>
  </si>
  <si>
    <t>Першотравневская</t>
  </si>
  <si>
    <t>Першотравневська</t>
  </si>
  <si>
    <t>UA1208009</t>
  </si>
  <si>
    <t>Pokrovska</t>
  </si>
  <si>
    <t>Покровская</t>
  </si>
  <si>
    <t>Покровська</t>
  </si>
  <si>
    <t>UA1208011</t>
  </si>
  <si>
    <t>UA1208013</t>
  </si>
  <si>
    <t>Tomakivska</t>
  </si>
  <si>
    <t>Томановская</t>
  </si>
  <si>
    <t>Томаківська</t>
  </si>
  <si>
    <t>UA1208015</t>
  </si>
  <si>
    <t>Chervonohryhorivska</t>
  </si>
  <si>
    <t>Червоногригоровская</t>
  </si>
  <si>
    <t>Червоногригорівська</t>
  </si>
  <si>
    <t>UA1210001</t>
  </si>
  <si>
    <t>Hubynyska</t>
  </si>
  <si>
    <t>Губинихская</t>
  </si>
  <si>
    <t>Губиниська</t>
  </si>
  <si>
    <t>UA1210003</t>
  </si>
  <si>
    <t>Lychkivska</t>
  </si>
  <si>
    <t>Лычковская</t>
  </si>
  <si>
    <t>Личківська</t>
  </si>
  <si>
    <t>UA1210005</t>
  </si>
  <si>
    <t>Mahdalynivska</t>
  </si>
  <si>
    <t>Мигдалиновская</t>
  </si>
  <si>
    <t>Магдалинівська</t>
  </si>
  <si>
    <t>UA1210007</t>
  </si>
  <si>
    <t>Novomoskovska</t>
  </si>
  <si>
    <t>Новомосковская</t>
  </si>
  <si>
    <t>Новомосковська</t>
  </si>
  <si>
    <t>UA1210009</t>
  </si>
  <si>
    <t>Pereshchepynska</t>
  </si>
  <si>
    <t>Перещепинская</t>
  </si>
  <si>
    <t>Перещепинська</t>
  </si>
  <si>
    <t>UA1210011</t>
  </si>
  <si>
    <t>UA1210013</t>
  </si>
  <si>
    <t>UA1210015</t>
  </si>
  <si>
    <t>Chernechchynska</t>
  </si>
  <si>
    <t>Чернетчинская</t>
  </si>
  <si>
    <t>Чернеччинська</t>
  </si>
  <si>
    <t>UA1212001</t>
  </si>
  <si>
    <t>Bohdanivska</t>
  </si>
  <si>
    <t>Богдановская</t>
  </si>
  <si>
    <t>Богданівська</t>
  </si>
  <si>
    <t>UA1212003</t>
  </si>
  <si>
    <t>Verbkivska</t>
  </si>
  <si>
    <t>Вербковская</t>
  </si>
  <si>
    <t>Вербківська</t>
  </si>
  <si>
    <t>UA1212005</t>
  </si>
  <si>
    <t>Mezhyritska</t>
  </si>
  <si>
    <t>Межиричская</t>
  </si>
  <si>
    <t>Межиріцька</t>
  </si>
  <si>
    <t>UA1212007</t>
  </si>
  <si>
    <t>Pavlohradska</t>
  </si>
  <si>
    <t>Павлоградская</t>
  </si>
  <si>
    <t>Павлоградська</t>
  </si>
  <si>
    <t>UA1212009</t>
  </si>
  <si>
    <t>Ternivska</t>
  </si>
  <si>
    <t>Терновская</t>
  </si>
  <si>
    <t>Тернівська</t>
  </si>
  <si>
    <t>UA1212011</t>
  </si>
  <si>
    <t>Troitska</t>
  </si>
  <si>
    <t>Троицкая</t>
  </si>
  <si>
    <t>Троїцька</t>
  </si>
  <si>
    <t>UA1212013</t>
  </si>
  <si>
    <t>Yurivska</t>
  </si>
  <si>
    <t>Юрьевская</t>
  </si>
  <si>
    <t>Юр'ївська</t>
  </si>
  <si>
    <t>UA1214001</t>
  </si>
  <si>
    <t>Brahynivska</t>
  </si>
  <si>
    <t>Брагиновская</t>
  </si>
  <si>
    <t>Брагинівська</t>
  </si>
  <si>
    <t>UA1214003</t>
  </si>
  <si>
    <t>Vasylkivska</t>
  </si>
  <si>
    <t>Васильковская</t>
  </si>
  <si>
    <t>Васильківська</t>
  </si>
  <si>
    <t>UA1214005</t>
  </si>
  <si>
    <t>Velykomykhailivska</t>
  </si>
  <si>
    <t>Великомихайловская</t>
  </si>
  <si>
    <t>Великомихайлівська</t>
  </si>
  <si>
    <t>UA1214007</t>
  </si>
  <si>
    <t>Dubovykivska</t>
  </si>
  <si>
    <t>Дубовикивская</t>
  </si>
  <si>
    <t>Дубовиківська</t>
  </si>
  <si>
    <t>UA1214009</t>
  </si>
  <si>
    <t>Zaitsivska</t>
  </si>
  <si>
    <t>Зайцевская</t>
  </si>
  <si>
    <t>Зайцівська</t>
  </si>
  <si>
    <t>UA1214011</t>
  </si>
  <si>
    <t>Ilarionivska</t>
  </si>
  <si>
    <t>Илларионовская</t>
  </si>
  <si>
    <t>Іларіонівська</t>
  </si>
  <si>
    <t>UA1214013</t>
  </si>
  <si>
    <t>Malomykhailivska</t>
  </si>
  <si>
    <t>Маломихайловская</t>
  </si>
  <si>
    <t>Маломихайлівська</t>
  </si>
  <si>
    <t>UA1214015</t>
  </si>
  <si>
    <t>Mezhivska</t>
  </si>
  <si>
    <t>Межевская</t>
  </si>
  <si>
    <t>Межівська</t>
  </si>
  <si>
    <t>UA1214017</t>
  </si>
  <si>
    <t>UA1214019</t>
  </si>
  <si>
    <t>Novopavlivska</t>
  </si>
  <si>
    <t>Новопавловская</t>
  </si>
  <si>
    <t>Новопавлівська</t>
  </si>
  <si>
    <t>UA1214021</t>
  </si>
  <si>
    <t>Pershotravenska</t>
  </si>
  <si>
    <t>Першотравенская</t>
  </si>
  <si>
    <t>Першотравенська</t>
  </si>
  <si>
    <t>UA1214023</t>
  </si>
  <si>
    <t>Petropavlivska</t>
  </si>
  <si>
    <t>Петропавловская</t>
  </si>
  <si>
    <t>Петропавлівська</t>
  </si>
  <si>
    <t>UA1214025</t>
  </si>
  <si>
    <t>UA1214027</t>
  </si>
  <si>
    <t>Raivska</t>
  </si>
  <si>
    <t>Раевская</t>
  </si>
  <si>
    <t>Раївська</t>
  </si>
  <si>
    <t>UA1214029</t>
  </si>
  <si>
    <t>Rozdorska</t>
  </si>
  <si>
    <t>Раздорская</t>
  </si>
  <si>
    <t>Роздорська</t>
  </si>
  <si>
    <t>UA1214031</t>
  </si>
  <si>
    <t>Synelnykivska</t>
  </si>
  <si>
    <t>Синельниковская</t>
  </si>
  <si>
    <t>Синельниківська</t>
  </si>
  <si>
    <t>UA1214033</t>
  </si>
  <si>
    <t>Slavhorodska</t>
  </si>
  <si>
    <t>Славгородская</t>
  </si>
  <si>
    <t>Славгородська</t>
  </si>
  <si>
    <t>UA1214035</t>
  </si>
  <si>
    <t>Slovianska</t>
  </si>
  <si>
    <t>Славянская</t>
  </si>
  <si>
    <t>Слов'янська</t>
  </si>
  <si>
    <t>UA1214037</t>
  </si>
  <si>
    <t>Ukrainska</t>
  </si>
  <si>
    <t>Украинская</t>
  </si>
  <si>
    <t>Українська</t>
  </si>
  <si>
    <t>UA1402001</t>
  </si>
  <si>
    <t>Bakhmutska</t>
  </si>
  <si>
    <t>Бахмутская</t>
  </si>
  <si>
    <t>Бахмутська</t>
  </si>
  <si>
    <t>UA1402003</t>
  </si>
  <si>
    <t>Zvanivska</t>
  </si>
  <si>
    <t>Звановская</t>
  </si>
  <si>
    <t>Званівська</t>
  </si>
  <si>
    <t>UA1402005</t>
  </si>
  <si>
    <t>Svitlodarska</t>
  </si>
  <si>
    <t>Светлодарская</t>
  </si>
  <si>
    <t>Світлодарська</t>
  </si>
  <si>
    <t>UA1402007</t>
  </si>
  <si>
    <t>Siverska</t>
  </si>
  <si>
    <t>Северская</t>
  </si>
  <si>
    <t>Сіверська</t>
  </si>
  <si>
    <t>UA1402009</t>
  </si>
  <si>
    <t>Soledarska</t>
  </si>
  <si>
    <t>Соледарская</t>
  </si>
  <si>
    <t>Соледарська</t>
  </si>
  <si>
    <t>UA1402011</t>
  </si>
  <si>
    <t>Toretska</t>
  </si>
  <si>
    <t>Торецкая</t>
  </si>
  <si>
    <t>Торецька</t>
  </si>
  <si>
    <t>UA1402013</t>
  </si>
  <si>
    <t>Chasovoiarska</t>
  </si>
  <si>
    <t>Часовоярская</t>
  </si>
  <si>
    <t>Часовоярська</t>
  </si>
  <si>
    <t>UA1404001</t>
  </si>
  <si>
    <t>Velykonovosilkivska</t>
  </si>
  <si>
    <t>Великоновоселковская</t>
  </si>
  <si>
    <t>Великоновосілківська</t>
  </si>
  <si>
    <t>UA1404003</t>
  </si>
  <si>
    <t>Volnovaska</t>
  </si>
  <si>
    <t>Волновахская</t>
  </si>
  <si>
    <t>Волноваська</t>
  </si>
  <si>
    <t>UA1404005</t>
  </si>
  <si>
    <t>Vuhledarska</t>
  </si>
  <si>
    <t>Угледарская</t>
  </si>
  <si>
    <t>Вугледарська</t>
  </si>
  <si>
    <t>UA1404007</t>
  </si>
  <si>
    <t>Komarska</t>
  </si>
  <si>
    <t>Комарская</t>
  </si>
  <si>
    <t>Комарська</t>
  </si>
  <si>
    <t>UA1404009</t>
  </si>
  <si>
    <t>Myrnenska</t>
  </si>
  <si>
    <t>Мирненская</t>
  </si>
  <si>
    <t>Мирненська</t>
  </si>
  <si>
    <t>UA1404011</t>
  </si>
  <si>
    <t>Olhynska</t>
  </si>
  <si>
    <t>Ольгинская</t>
  </si>
  <si>
    <t>Ольгинська</t>
  </si>
  <si>
    <t>UA1404013</t>
  </si>
  <si>
    <t>Staromlynivska</t>
  </si>
  <si>
    <t>Старомлыновская</t>
  </si>
  <si>
    <t>Старомлинівська</t>
  </si>
  <si>
    <t>UA1404015</t>
  </si>
  <si>
    <t>Khlibodarivska</t>
  </si>
  <si>
    <t>Хлебодаровская</t>
  </si>
  <si>
    <t>Хлібодарівська</t>
  </si>
  <si>
    <t>UA1406001</t>
  </si>
  <si>
    <t>Vuhlehirska</t>
  </si>
  <si>
    <t>Углегорская</t>
  </si>
  <si>
    <t>Вуглегірська</t>
  </si>
  <si>
    <t>UA1406003</t>
  </si>
  <si>
    <t>Horlivska</t>
  </si>
  <si>
    <t>Горловская</t>
  </si>
  <si>
    <t>Горлівська</t>
  </si>
  <si>
    <t>UA1406005</t>
  </si>
  <si>
    <t>Debaltsivska</t>
  </si>
  <si>
    <t>Дебальцевская</t>
  </si>
  <si>
    <t>Дебальцівська</t>
  </si>
  <si>
    <t>UA1406007</t>
  </si>
  <si>
    <t>Yenakiievska</t>
  </si>
  <si>
    <t>Енакиевская</t>
  </si>
  <si>
    <t>Єнакієвська</t>
  </si>
  <si>
    <t>UA1406009</t>
  </si>
  <si>
    <t>UA1406011</t>
  </si>
  <si>
    <t>Snizhnianska</t>
  </si>
  <si>
    <t>Снежнянская</t>
  </si>
  <si>
    <t>Сніжнянська</t>
  </si>
  <si>
    <t>UA1406013</t>
  </si>
  <si>
    <t>Khrestivska</t>
  </si>
  <si>
    <t>Крестовская</t>
  </si>
  <si>
    <t>Хрестівська</t>
  </si>
  <si>
    <t>UA1406015</t>
  </si>
  <si>
    <t>Chystiakivska</t>
  </si>
  <si>
    <t>Чистяковская</t>
  </si>
  <si>
    <t>Чистяківська</t>
  </si>
  <si>
    <t>UA1406017</t>
  </si>
  <si>
    <t>Shakhtarska</t>
  </si>
  <si>
    <t>Шахтерская</t>
  </si>
  <si>
    <t>Шахтарська</t>
  </si>
  <si>
    <t>UA1408001</t>
  </si>
  <si>
    <t>Amvrosiivska</t>
  </si>
  <si>
    <t>Амвросиевская</t>
  </si>
  <si>
    <t>Амвросіївська</t>
  </si>
  <si>
    <t>UA1408003</t>
  </si>
  <si>
    <t>UA1408005</t>
  </si>
  <si>
    <t>Ilovaiska</t>
  </si>
  <si>
    <t>Иловайская</t>
  </si>
  <si>
    <t>Іловайська</t>
  </si>
  <si>
    <t>UA1408007</t>
  </si>
  <si>
    <t>Makiivska</t>
  </si>
  <si>
    <t>Макеевская</t>
  </si>
  <si>
    <t>Макіївська</t>
  </si>
  <si>
    <t>UA1408009</t>
  </si>
  <si>
    <t>Khartsyzka</t>
  </si>
  <si>
    <t>Харцызская</t>
  </si>
  <si>
    <t>Харцизька</t>
  </si>
  <si>
    <t>UA1408011</t>
  </si>
  <si>
    <t>Yasynuvatska</t>
  </si>
  <si>
    <t>Ясиноватская</t>
  </si>
  <si>
    <t>Ясинуватська</t>
  </si>
  <si>
    <t>UA1410001</t>
  </si>
  <si>
    <t>Boikivska</t>
  </si>
  <si>
    <t>Бойковская</t>
  </si>
  <si>
    <t>Бойківська</t>
  </si>
  <si>
    <t>UA1410003</t>
  </si>
  <si>
    <t>Dokuchaievska</t>
  </si>
  <si>
    <t>Докучаевская</t>
  </si>
  <si>
    <t>Докучаєвська</t>
  </si>
  <si>
    <t>UA1410005</t>
  </si>
  <si>
    <t>Kalmiuska</t>
  </si>
  <si>
    <t>Кальмиусская</t>
  </si>
  <si>
    <t>Кальміуська</t>
  </si>
  <si>
    <t>UA1410007</t>
  </si>
  <si>
    <t>Novoazovska</t>
  </si>
  <si>
    <t>Новоазовская</t>
  </si>
  <si>
    <t>Новоазовська</t>
  </si>
  <si>
    <t>UA1410009</t>
  </si>
  <si>
    <t>Starobeshivska</t>
  </si>
  <si>
    <t>Старобешевская</t>
  </si>
  <si>
    <t>Старобешівська</t>
  </si>
  <si>
    <t>UA1412001</t>
  </si>
  <si>
    <t>Andriivska</t>
  </si>
  <si>
    <t>Андреевская</t>
  </si>
  <si>
    <t>Андріївська</t>
  </si>
  <si>
    <t>UA1412003</t>
  </si>
  <si>
    <t>Druzhkivska</t>
  </si>
  <si>
    <t>Дружковская</t>
  </si>
  <si>
    <t>Дружківська</t>
  </si>
  <si>
    <t>UA1412005</t>
  </si>
  <si>
    <t>Illinivska</t>
  </si>
  <si>
    <t>Ильиновская</t>
  </si>
  <si>
    <t>Іллінівська</t>
  </si>
  <si>
    <t>UA1412007</t>
  </si>
  <si>
    <t>Kostiantynivska</t>
  </si>
  <si>
    <t>Константиновская</t>
  </si>
  <si>
    <t>Костянтинівська</t>
  </si>
  <si>
    <t>UA1412009</t>
  </si>
  <si>
    <t>Kramatorska</t>
  </si>
  <si>
    <t>Краматорская</t>
  </si>
  <si>
    <t>Краматорська</t>
  </si>
  <si>
    <t>UA1412011</t>
  </si>
  <si>
    <t>Lymanska</t>
  </si>
  <si>
    <t>Лиманская</t>
  </si>
  <si>
    <t>Лиманська</t>
  </si>
  <si>
    <t>UA1412013</t>
  </si>
  <si>
    <t>UA1412015</t>
  </si>
  <si>
    <t>Novodonetska</t>
  </si>
  <si>
    <t>Новодонецкая</t>
  </si>
  <si>
    <t>Новодонецька</t>
  </si>
  <si>
    <t>UA1412017</t>
  </si>
  <si>
    <t>Oleksandrivska</t>
  </si>
  <si>
    <t>Александровская</t>
  </si>
  <si>
    <t>Олександрівська</t>
  </si>
  <si>
    <t>UA1412019</t>
  </si>
  <si>
    <t>Sviatohirska</t>
  </si>
  <si>
    <t>Святогорская</t>
  </si>
  <si>
    <t>Святогірська</t>
  </si>
  <si>
    <t>UA1412021</t>
  </si>
  <si>
    <t>UA1412023</t>
  </si>
  <si>
    <t>UA1414001</t>
  </si>
  <si>
    <t>Kalchytska</t>
  </si>
  <si>
    <t>Кальчикская</t>
  </si>
  <si>
    <t>Кальчицька</t>
  </si>
  <si>
    <t>UA1414003</t>
  </si>
  <si>
    <t>Manhushska</t>
  </si>
  <si>
    <t>Мангушская</t>
  </si>
  <si>
    <t>Мангушська</t>
  </si>
  <si>
    <t>UA1414005</t>
  </si>
  <si>
    <t>Mariupolska</t>
  </si>
  <si>
    <t>Мариупольская</t>
  </si>
  <si>
    <t>Маріупольська</t>
  </si>
  <si>
    <t>UA1414007</t>
  </si>
  <si>
    <t>Nikolska</t>
  </si>
  <si>
    <t>Никольская</t>
  </si>
  <si>
    <t>Нікольська</t>
  </si>
  <si>
    <t>UA1414009</t>
  </si>
  <si>
    <t>Sartanska</t>
  </si>
  <si>
    <t>Сартанская</t>
  </si>
  <si>
    <t>Сартанська</t>
  </si>
  <si>
    <t>UA1416001</t>
  </si>
  <si>
    <t>Avdiivska</t>
  </si>
  <si>
    <t>Авдеевская</t>
  </si>
  <si>
    <t>Авдіївська</t>
  </si>
  <si>
    <t>UA1416003</t>
  </si>
  <si>
    <t>Bilozerska</t>
  </si>
  <si>
    <t>Белозерская</t>
  </si>
  <si>
    <t>Білозерська</t>
  </si>
  <si>
    <t>UA1416005</t>
  </si>
  <si>
    <t>Hrodivska</t>
  </si>
  <si>
    <t>Гродовская</t>
  </si>
  <si>
    <t>Гродівська</t>
  </si>
  <si>
    <t>UA1416007</t>
  </si>
  <si>
    <t>Dobropilska</t>
  </si>
  <si>
    <t>Добропольская</t>
  </si>
  <si>
    <t>Добропільська</t>
  </si>
  <si>
    <t>UA1416009</t>
  </si>
  <si>
    <t>UA1416011</t>
  </si>
  <si>
    <t>Kurakhivska</t>
  </si>
  <si>
    <t>Кураховская</t>
  </si>
  <si>
    <t>Курахівська</t>
  </si>
  <si>
    <t>UA1416013</t>
  </si>
  <si>
    <t>Marinska</t>
  </si>
  <si>
    <t>Марьинская</t>
  </si>
  <si>
    <t>Мар'їнська</t>
  </si>
  <si>
    <t>UA1416015</t>
  </si>
  <si>
    <t>Myrnohradska</t>
  </si>
  <si>
    <t>Мирноградская</t>
  </si>
  <si>
    <t>Мирноградська</t>
  </si>
  <si>
    <t>UA1416017</t>
  </si>
  <si>
    <t>Novohrodivska</t>
  </si>
  <si>
    <t>Новогродовская</t>
  </si>
  <si>
    <t>Новогродівська</t>
  </si>
  <si>
    <t>UA1416019</t>
  </si>
  <si>
    <t>Ocheretynska</t>
  </si>
  <si>
    <t>Очеретинская</t>
  </si>
  <si>
    <t>Очеретинська</t>
  </si>
  <si>
    <t>UA1416021</t>
  </si>
  <si>
    <t>UA1416023</t>
  </si>
  <si>
    <t>Selydivska</t>
  </si>
  <si>
    <t>Селидовская</t>
  </si>
  <si>
    <t>Селидівська</t>
  </si>
  <si>
    <t>UA1416025</t>
  </si>
  <si>
    <t>Udachnenska</t>
  </si>
  <si>
    <t>Удачненская</t>
  </si>
  <si>
    <t>Удачненська</t>
  </si>
  <si>
    <t>UA1416027</t>
  </si>
  <si>
    <t>Shakhivska</t>
  </si>
  <si>
    <t>Шаховская</t>
  </si>
  <si>
    <t>Шахівська</t>
  </si>
  <si>
    <t>UA1802001</t>
  </si>
  <si>
    <t>Andrushivska</t>
  </si>
  <si>
    <t>Андрушевская</t>
  </si>
  <si>
    <t>Андрушівська</t>
  </si>
  <si>
    <t>UA1802003</t>
  </si>
  <si>
    <t>Berdychivska</t>
  </si>
  <si>
    <t>Бердичевская</t>
  </si>
  <si>
    <t>Бердичівська</t>
  </si>
  <si>
    <t>UA1802005</t>
  </si>
  <si>
    <t>Vchoraishenska</t>
  </si>
  <si>
    <t>Вчерайшенская</t>
  </si>
  <si>
    <t>Вчорайшенська</t>
  </si>
  <si>
    <t>UA1802007</t>
  </si>
  <si>
    <t>Hryshkovetska</t>
  </si>
  <si>
    <t>Гришковецкая</t>
  </si>
  <si>
    <t>Гришковецька</t>
  </si>
  <si>
    <t>UA1802009</t>
  </si>
  <si>
    <t>UA1802011</t>
  </si>
  <si>
    <t>Raihorodotska</t>
  </si>
  <si>
    <t>Райгородокская</t>
  </si>
  <si>
    <t>Райгородоцька</t>
  </si>
  <si>
    <t>UA1802013</t>
  </si>
  <si>
    <t>Ruzhynska</t>
  </si>
  <si>
    <t>Ружинская</t>
  </si>
  <si>
    <t>Ружинська</t>
  </si>
  <si>
    <t>UA1802015</t>
  </si>
  <si>
    <t>Semenivska</t>
  </si>
  <si>
    <t>Семеновская</t>
  </si>
  <si>
    <t>Семенівська</t>
  </si>
  <si>
    <t>UA1802017</t>
  </si>
  <si>
    <t>Chervonenska</t>
  </si>
  <si>
    <t>Червоненская</t>
  </si>
  <si>
    <t>Червоненська</t>
  </si>
  <si>
    <t>UA1802019</t>
  </si>
  <si>
    <t>Shvaikivska</t>
  </si>
  <si>
    <t>Швайковская</t>
  </si>
  <si>
    <t>Швайківська</t>
  </si>
  <si>
    <t>UA1804001</t>
  </si>
  <si>
    <t>Andrushkivska</t>
  </si>
  <si>
    <t>Андрушковская</t>
  </si>
  <si>
    <t>Андрушківська</t>
  </si>
  <si>
    <t>UA1804003</t>
  </si>
  <si>
    <t>Berezivska</t>
  </si>
  <si>
    <t>Березовская</t>
  </si>
  <si>
    <t>Березівська</t>
  </si>
  <si>
    <t>UA1804005</t>
  </si>
  <si>
    <t>Brusylivska</t>
  </si>
  <si>
    <t>Брусиловская</t>
  </si>
  <si>
    <t>Брусилівська</t>
  </si>
  <si>
    <t>UA1804007</t>
  </si>
  <si>
    <t>Vysokivska</t>
  </si>
  <si>
    <t>Высоковская</t>
  </si>
  <si>
    <t>Високівська</t>
  </si>
  <si>
    <t>UA1804009</t>
  </si>
  <si>
    <t>Vyshevytska</t>
  </si>
  <si>
    <t>Вышевичская</t>
  </si>
  <si>
    <t>Вишевицька</t>
  </si>
  <si>
    <t>UA1804011</t>
  </si>
  <si>
    <t>Vilshanska</t>
  </si>
  <si>
    <t>Ольшанская</t>
  </si>
  <si>
    <t>Вільшанська</t>
  </si>
  <si>
    <t>UA1804013</t>
  </si>
  <si>
    <t>Volytska</t>
  </si>
  <si>
    <t>Волицкая</t>
  </si>
  <si>
    <t>Волицька</t>
  </si>
  <si>
    <t>UA1804015</t>
  </si>
  <si>
    <t>Hlybochytska</t>
  </si>
  <si>
    <t>Глубочицкая</t>
  </si>
  <si>
    <t>Глибочицька</t>
  </si>
  <si>
    <t>UA1804017</t>
  </si>
  <si>
    <t>Horodotska</t>
  </si>
  <si>
    <t>Городецкая</t>
  </si>
  <si>
    <t>Городоцька</t>
  </si>
  <si>
    <t>UA1804019</t>
  </si>
  <si>
    <t>UA1804021</t>
  </si>
  <si>
    <t>Kvitneva</t>
  </si>
  <si>
    <t>Квитневая</t>
  </si>
  <si>
    <t>Квітнева</t>
  </si>
  <si>
    <t>UA1804023</t>
  </si>
  <si>
    <t>Kornynska</t>
  </si>
  <si>
    <t>Корнинская</t>
  </si>
  <si>
    <t>Корнинська</t>
  </si>
  <si>
    <t>UA1804025</t>
  </si>
  <si>
    <t>Korostyshivska</t>
  </si>
  <si>
    <t>Коростышевская</t>
  </si>
  <si>
    <t>Коростишівська</t>
  </si>
  <si>
    <t>UA1804027</t>
  </si>
  <si>
    <t>Kurnenska</t>
  </si>
  <si>
    <t>Курненская</t>
  </si>
  <si>
    <t>Курненська</t>
  </si>
  <si>
    <t>UA1804029</t>
  </si>
  <si>
    <t>Liubarska</t>
  </si>
  <si>
    <t>Любарская</t>
  </si>
  <si>
    <t>Любарська</t>
  </si>
  <si>
    <t>UA1804031</t>
  </si>
  <si>
    <t>Myropilska</t>
  </si>
  <si>
    <t>Миропольская</t>
  </si>
  <si>
    <t>Миропільська</t>
  </si>
  <si>
    <t>UA1804033</t>
  </si>
  <si>
    <t>Novoborivska</t>
  </si>
  <si>
    <t>Новоборовская</t>
  </si>
  <si>
    <t>Новоборівська</t>
  </si>
  <si>
    <t>UA1804035</t>
  </si>
  <si>
    <t>Novohuivynska</t>
  </si>
  <si>
    <t>Новогуйвинская</t>
  </si>
  <si>
    <t>Новогуйвинська</t>
  </si>
  <si>
    <t>UA1804037</t>
  </si>
  <si>
    <t>Oliivska</t>
  </si>
  <si>
    <t>Олиевская</t>
  </si>
  <si>
    <t>Оліївська</t>
  </si>
  <si>
    <t>UA1804039</t>
  </si>
  <si>
    <t>Popilnianska</t>
  </si>
  <si>
    <t>Попельнянская</t>
  </si>
  <si>
    <t>Попільнянська</t>
  </si>
  <si>
    <t>UA1804041</t>
  </si>
  <si>
    <t>Potiivska</t>
  </si>
  <si>
    <t>Потиевская</t>
  </si>
  <si>
    <t>Потіївська</t>
  </si>
  <si>
    <t>UA1804043</t>
  </si>
  <si>
    <t>Pulynska</t>
  </si>
  <si>
    <t>Пулинская</t>
  </si>
  <si>
    <t>Пулинська</t>
  </si>
  <si>
    <t>UA1804045</t>
  </si>
  <si>
    <t>Radomyshlska</t>
  </si>
  <si>
    <t>Радомышльская</t>
  </si>
  <si>
    <t>Радомишльська</t>
  </si>
  <si>
    <t>UA1804047</t>
  </si>
  <si>
    <t>Romanivska</t>
  </si>
  <si>
    <t>Романовская</t>
  </si>
  <si>
    <t>Романівська</t>
  </si>
  <si>
    <t>UA1804049</t>
  </si>
  <si>
    <t>Stanyshivska</t>
  </si>
  <si>
    <t>Станишовская</t>
  </si>
  <si>
    <t>Станишівська</t>
  </si>
  <si>
    <t>UA1804051</t>
  </si>
  <si>
    <t>Starosiletska</t>
  </si>
  <si>
    <t>Староселецкая</t>
  </si>
  <si>
    <t>Старосілецька</t>
  </si>
  <si>
    <t>UA1804053</t>
  </si>
  <si>
    <t>Teterivska</t>
  </si>
  <si>
    <t>Тетеревская</t>
  </si>
  <si>
    <t>Тетерівська</t>
  </si>
  <si>
    <t>UA1804055</t>
  </si>
  <si>
    <t>Kharytonivska</t>
  </si>
  <si>
    <t>Харитоновская</t>
  </si>
  <si>
    <t>Харитонівська</t>
  </si>
  <si>
    <t>UA1804057</t>
  </si>
  <si>
    <t>Khoroshivska</t>
  </si>
  <si>
    <t>Хорошевская</t>
  </si>
  <si>
    <t>Хорошівська</t>
  </si>
  <si>
    <t>UA1804059</t>
  </si>
  <si>
    <t>Cherniakhivska</t>
  </si>
  <si>
    <t>Черняховская</t>
  </si>
  <si>
    <t>Черняхівська</t>
  </si>
  <si>
    <t>UA1804061</t>
  </si>
  <si>
    <t>Chudniv</t>
  </si>
  <si>
    <t>Чудновская</t>
  </si>
  <si>
    <t>Чуднівська</t>
  </si>
  <si>
    <t>UA1806001</t>
  </si>
  <si>
    <t>Bilokorovytska</t>
  </si>
  <si>
    <t>Белокоровичская</t>
  </si>
  <si>
    <t>Білокоровицька</t>
  </si>
  <si>
    <t>UA1806003</t>
  </si>
  <si>
    <t>Hladkovytska</t>
  </si>
  <si>
    <t>Гладковичская</t>
  </si>
  <si>
    <t>Гладковицька</t>
  </si>
  <si>
    <t>UA1806005</t>
  </si>
  <si>
    <t>Horshchykivska</t>
  </si>
  <si>
    <t>Горщиковская</t>
  </si>
  <si>
    <t>Горщиківська</t>
  </si>
  <si>
    <t>UA1806007</t>
  </si>
  <si>
    <t>Irshanska</t>
  </si>
  <si>
    <t>Иршанская</t>
  </si>
  <si>
    <t>Іршанська</t>
  </si>
  <si>
    <t>UA1806009</t>
  </si>
  <si>
    <t>Korostenska</t>
  </si>
  <si>
    <t>Коростенская</t>
  </si>
  <si>
    <t>Коростенська</t>
  </si>
  <si>
    <t>UA1806011</t>
  </si>
  <si>
    <t>Luhynska</t>
  </si>
  <si>
    <t>Лугинская</t>
  </si>
  <si>
    <t>Лугинська</t>
  </si>
  <si>
    <t>UA1806013</t>
  </si>
  <si>
    <t>Malynska</t>
  </si>
  <si>
    <t>Малинская</t>
  </si>
  <si>
    <t>Малинська</t>
  </si>
  <si>
    <t>UA1806015</t>
  </si>
  <si>
    <t>Narodytska</t>
  </si>
  <si>
    <t>Народичская</t>
  </si>
  <si>
    <t>Народицька</t>
  </si>
  <si>
    <t>UA1806017</t>
  </si>
  <si>
    <t>Ovrutska</t>
  </si>
  <si>
    <t>Овручская</t>
  </si>
  <si>
    <t>Овруцька</t>
  </si>
  <si>
    <t>UA1806019</t>
  </si>
  <si>
    <t>Olevska</t>
  </si>
  <si>
    <t>Олевская</t>
  </si>
  <si>
    <t>Олевська</t>
  </si>
  <si>
    <t>UA1806021</t>
  </si>
  <si>
    <t>Slovechanska</t>
  </si>
  <si>
    <t>Словечанская</t>
  </si>
  <si>
    <t>Словечанська</t>
  </si>
  <si>
    <t>UA1806023</t>
  </si>
  <si>
    <t>Ushomyrska</t>
  </si>
  <si>
    <t>Ушомирская</t>
  </si>
  <si>
    <t>Ушомирська</t>
  </si>
  <si>
    <t>UA1806025</t>
  </si>
  <si>
    <t>Chopovytska</t>
  </si>
  <si>
    <t>Чоповичская</t>
  </si>
  <si>
    <t>Чоповицька</t>
  </si>
  <si>
    <t>UA1808001</t>
  </si>
  <si>
    <t>Baranivska</t>
  </si>
  <si>
    <t>Барановская</t>
  </si>
  <si>
    <t>Баранівська</t>
  </si>
  <si>
    <t>UA1808003</t>
  </si>
  <si>
    <t>Barashivska</t>
  </si>
  <si>
    <t>Барашевская</t>
  </si>
  <si>
    <t>Барашівська</t>
  </si>
  <si>
    <t>UA1808005</t>
  </si>
  <si>
    <t>Bronykivska</t>
  </si>
  <si>
    <t>Брониковская</t>
  </si>
  <si>
    <t>Брониківська</t>
  </si>
  <si>
    <t>UA1808007</t>
  </si>
  <si>
    <t>Horodnytska</t>
  </si>
  <si>
    <t>Городницкая</t>
  </si>
  <si>
    <t>Городницька</t>
  </si>
  <si>
    <t>UA1808009</t>
  </si>
  <si>
    <t>Dovbyska</t>
  </si>
  <si>
    <t>Довбышская</t>
  </si>
  <si>
    <t>Довбиська</t>
  </si>
  <si>
    <t>UA1808011</t>
  </si>
  <si>
    <t>Dubrivska</t>
  </si>
  <si>
    <t>Дубровская</t>
  </si>
  <si>
    <t>Дубрівська</t>
  </si>
  <si>
    <t>UA1808013</t>
  </si>
  <si>
    <t>Yemilchynska</t>
  </si>
  <si>
    <t>Емильчинская</t>
  </si>
  <si>
    <t>Ємільчинська</t>
  </si>
  <si>
    <t>UA1808015</t>
  </si>
  <si>
    <t>Zviahelska</t>
  </si>
  <si>
    <t>Звягельская</t>
  </si>
  <si>
    <t>Звягельська</t>
  </si>
  <si>
    <t>UA1808017</t>
  </si>
  <si>
    <t>Pishchivska</t>
  </si>
  <si>
    <t>Пищовская</t>
  </si>
  <si>
    <t>Піщівська</t>
  </si>
  <si>
    <t>UA1808019</t>
  </si>
  <si>
    <t>Stryivska</t>
  </si>
  <si>
    <t>Стриевская</t>
  </si>
  <si>
    <t>Стриївська</t>
  </si>
  <si>
    <t>UA1808021</t>
  </si>
  <si>
    <t>Chyzhivska</t>
  </si>
  <si>
    <t>Чижовская</t>
  </si>
  <si>
    <t>Чижівська</t>
  </si>
  <si>
    <t>UA1808023</t>
  </si>
  <si>
    <t>Yarunska</t>
  </si>
  <si>
    <t>Ярунская</t>
  </si>
  <si>
    <t>Ярунська</t>
  </si>
  <si>
    <t>UA2102001</t>
  </si>
  <si>
    <t>Bativska</t>
  </si>
  <si>
    <t>Батьевская</t>
  </si>
  <si>
    <t>Батівська</t>
  </si>
  <si>
    <t>UA2102003</t>
  </si>
  <si>
    <t>Berehivska</t>
  </si>
  <si>
    <t>Береговская</t>
  </si>
  <si>
    <t>Берегівська</t>
  </si>
  <si>
    <t>UA2102005</t>
  </si>
  <si>
    <t>Velykoberezka</t>
  </si>
  <si>
    <t>Великобережская</t>
  </si>
  <si>
    <t>Великоберезька</t>
  </si>
  <si>
    <t>UA2102007</t>
  </si>
  <si>
    <t>Velykobyihanska</t>
  </si>
  <si>
    <t>Великобыйганская</t>
  </si>
  <si>
    <t>Великобийганська</t>
  </si>
  <si>
    <t>UA2102009</t>
  </si>
  <si>
    <t>Vylotska</t>
  </si>
  <si>
    <t>Вилокская</t>
  </si>
  <si>
    <t>Вилоцька</t>
  </si>
  <si>
    <t>UA2102011</t>
  </si>
  <si>
    <t>Vynohradivska</t>
  </si>
  <si>
    <t>Виноградовская</t>
  </si>
  <si>
    <t>Виноградівська</t>
  </si>
  <si>
    <t>UA2102013</t>
  </si>
  <si>
    <t>UA2102015</t>
  </si>
  <si>
    <t>Korolivska</t>
  </si>
  <si>
    <t>Королевская</t>
  </si>
  <si>
    <t>Королівська</t>
  </si>
  <si>
    <t>UA2102017</t>
  </si>
  <si>
    <t>Kosonska</t>
  </si>
  <si>
    <t>Косоньская</t>
  </si>
  <si>
    <t>Косоньська</t>
  </si>
  <si>
    <t>UA2102019</t>
  </si>
  <si>
    <t>Pyiterfolvivska</t>
  </si>
  <si>
    <t>Паятерфолвовский</t>
  </si>
  <si>
    <t>Пийтерфолвівська</t>
  </si>
  <si>
    <t>UA2104001</t>
  </si>
  <si>
    <t>Velykoluchkivska</t>
  </si>
  <si>
    <t>Великолучковская</t>
  </si>
  <si>
    <t>Великолучківська</t>
  </si>
  <si>
    <t>UA2104003</t>
  </si>
  <si>
    <t>Verkhnokoropetska</t>
  </si>
  <si>
    <t>Верхнекоропецкая</t>
  </si>
  <si>
    <t>Верхньокоропецька</t>
  </si>
  <si>
    <t>UA2104005</t>
  </si>
  <si>
    <t>Volovetska</t>
  </si>
  <si>
    <t>Воловецкая</t>
  </si>
  <si>
    <t>Воловецька</t>
  </si>
  <si>
    <t>UA2104007</t>
  </si>
  <si>
    <t>Horondivska</t>
  </si>
  <si>
    <t>Горондовская</t>
  </si>
  <si>
    <t>Горондівська</t>
  </si>
  <si>
    <t>UA2104009</t>
  </si>
  <si>
    <t>Zhdeniivska</t>
  </si>
  <si>
    <t>Ждениевская</t>
  </si>
  <si>
    <t>Жденіївська</t>
  </si>
  <si>
    <t>UA2104011</t>
  </si>
  <si>
    <t>Ivanovetska</t>
  </si>
  <si>
    <t>Ивановецкая</t>
  </si>
  <si>
    <t>Івановецька</t>
  </si>
  <si>
    <t>UA2104013</t>
  </si>
  <si>
    <t>Kolchynska</t>
  </si>
  <si>
    <t>Кольчинская</t>
  </si>
  <si>
    <t>Кольчинська</t>
  </si>
  <si>
    <t>UA2104015</t>
  </si>
  <si>
    <t>Mukachivska</t>
  </si>
  <si>
    <t>Мукачевская</t>
  </si>
  <si>
    <t>Мукачівська</t>
  </si>
  <si>
    <t>UA2104017</t>
  </si>
  <si>
    <t>Nelipynska</t>
  </si>
  <si>
    <t>Нелепинская</t>
  </si>
  <si>
    <t>Неліпинська</t>
  </si>
  <si>
    <t>UA2104019</t>
  </si>
  <si>
    <t>Nyzhnovoritska</t>
  </si>
  <si>
    <t>Нижневоротская</t>
  </si>
  <si>
    <t>Нижньоворітська</t>
  </si>
  <si>
    <t>UA2104021</t>
  </si>
  <si>
    <t>Polianska</t>
  </si>
  <si>
    <t>Полянская</t>
  </si>
  <si>
    <t>Полянська</t>
  </si>
  <si>
    <t>UA2104023</t>
  </si>
  <si>
    <t>Svaliavska</t>
  </si>
  <si>
    <t>Свалявская</t>
  </si>
  <si>
    <t>Свалявська</t>
  </si>
  <si>
    <t>UA2104025</t>
  </si>
  <si>
    <t>Chynadiivska</t>
  </si>
  <si>
    <t>Чинадиевская</t>
  </si>
  <si>
    <t>Чинадіївська</t>
  </si>
  <si>
    <t>UA2106001</t>
  </si>
  <si>
    <t>Bohdanska</t>
  </si>
  <si>
    <t>Богданская</t>
  </si>
  <si>
    <t>Богданська</t>
  </si>
  <si>
    <t>UA2106003</t>
  </si>
  <si>
    <t>Velykobychkivska</t>
  </si>
  <si>
    <t>Великобычковская</t>
  </si>
  <si>
    <t>Великобичківська</t>
  </si>
  <si>
    <t>UA2106005</t>
  </si>
  <si>
    <t>Rakhivska</t>
  </si>
  <si>
    <t>Раховская</t>
  </si>
  <si>
    <t>Рахівська</t>
  </si>
  <si>
    <t>UA2106007</t>
  </si>
  <si>
    <t>Yasinianska</t>
  </si>
  <si>
    <t>Ясинянская</t>
  </si>
  <si>
    <t>Ясінянська</t>
  </si>
  <si>
    <t>UA2108001</t>
  </si>
  <si>
    <t>Bedevlianska</t>
  </si>
  <si>
    <t>Бедевлянская</t>
  </si>
  <si>
    <t>Бедевлянська</t>
  </si>
  <si>
    <t>UA2108003</t>
  </si>
  <si>
    <t>Bushtynska</t>
  </si>
  <si>
    <t>Буштынская</t>
  </si>
  <si>
    <t>Буштинська</t>
  </si>
  <si>
    <t>UA2108005</t>
  </si>
  <si>
    <t>Vilkhovetska</t>
  </si>
  <si>
    <t>Ольховецкая</t>
  </si>
  <si>
    <t>Вільховецька</t>
  </si>
  <si>
    <t>UA2108007</t>
  </si>
  <si>
    <t>UA2108009</t>
  </si>
  <si>
    <t>Neresnytska</t>
  </si>
  <si>
    <t>Нересницкая</t>
  </si>
  <si>
    <t>Нересницька</t>
  </si>
  <si>
    <t>UA2108011</t>
  </si>
  <si>
    <t>Solotvynska</t>
  </si>
  <si>
    <t>Солотвинская</t>
  </si>
  <si>
    <t>Солотвинська</t>
  </si>
  <si>
    <t>UA2108013</t>
  </si>
  <si>
    <t>Teresvianska</t>
  </si>
  <si>
    <t>Тересвянская</t>
  </si>
  <si>
    <t>Тересвянська</t>
  </si>
  <si>
    <t>UA2108015</t>
  </si>
  <si>
    <t>Tiachivska</t>
  </si>
  <si>
    <t>Тячевская</t>
  </si>
  <si>
    <t>Тячівська</t>
  </si>
  <si>
    <t>UA2108017</t>
  </si>
  <si>
    <t>Uhlianska</t>
  </si>
  <si>
    <t>Углянская</t>
  </si>
  <si>
    <t>Углянська</t>
  </si>
  <si>
    <t>UA2108019</t>
  </si>
  <si>
    <t>Ust-Chornianska</t>
  </si>
  <si>
    <t>Усть-Чорнянская</t>
  </si>
  <si>
    <t>Усть-Чорнянська</t>
  </si>
  <si>
    <t>UA2110001</t>
  </si>
  <si>
    <t>Baranynska</t>
  </si>
  <si>
    <t>Баранинская</t>
  </si>
  <si>
    <t>Баранинська</t>
  </si>
  <si>
    <t>UA2110003</t>
  </si>
  <si>
    <t>Velykobereznianska</t>
  </si>
  <si>
    <t>Великоберезнянская</t>
  </si>
  <si>
    <t>Великоберезнянська</t>
  </si>
  <si>
    <t>UA2110005</t>
  </si>
  <si>
    <t>Velykodobronska</t>
  </si>
  <si>
    <t>Великодобронская</t>
  </si>
  <si>
    <t>Великодобронська</t>
  </si>
  <si>
    <t>UA2110007</t>
  </si>
  <si>
    <t>Dubrynytska-Malobereznianska</t>
  </si>
  <si>
    <t>Дубриничско-Малоберезнянская</t>
  </si>
  <si>
    <t>Дубриницько-Малоберезнянська</t>
  </si>
  <si>
    <t>UA2110009</t>
  </si>
  <si>
    <t>Kostrynska</t>
  </si>
  <si>
    <t>Костринская</t>
  </si>
  <si>
    <t>Костринська</t>
  </si>
  <si>
    <t>UA2110011</t>
  </si>
  <si>
    <t>Onokivska</t>
  </si>
  <si>
    <t>Оноковская</t>
  </si>
  <si>
    <t>Оноківська</t>
  </si>
  <si>
    <t>UA2110013</t>
  </si>
  <si>
    <t>Perechynska</t>
  </si>
  <si>
    <t>Перечинская</t>
  </si>
  <si>
    <t>Перечинська</t>
  </si>
  <si>
    <t>UA2110015</t>
  </si>
  <si>
    <t>Serednianska</t>
  </si>
  <si>
    <t>Среднянская</t>
  </si>
  <si>
    <t>Середнянська</t>
  </si>
  <si>
    <t>UA2110017</t>
  </si>
  <si>
    <t>Stavnenska</t>
  </si>
  <si>
    <t>Ставненская</t>
  </si>
  <si>
    <t>Ставненська</t>
  </si>
  <si>
    <t>UA2110019</t>
  </si>
  <si>
    <t>Siurtivska</t>
  </si>
  <si>
    <t>Сюртивская</t>
  </si>
  <si>
    <t>Сюртівська</t>
  </si>
  <si>
    <t>UA2110021</t>
  </si>
  <si>
    <t>Turie-Remetivska</t>
  </si>
  <si>
    <t>Турье-Реметовская</t>
  </si>
  <si>
    <t>Тур'є-Реметівська</t>
  </si>
  <si>
    <t>UA2110023</t>
  </si>
  <si>
    <t>Uzhhorodska</t>
  </si>
  <si>
    <t>Ужгородская</t>
  </si>
  <si>
    <t>Ужгородська</t>
  </si>
  <si>
    <t>UA2110025</t>
  </si>
  <si>
    <t>Kholmkivska</t>
  </si>
  <si>
    <t>Холмковская</t>
  </si>
  <si>
    <t>Холмківська</t>
  </si>
  <si>
    <t>UA2110027</t>
  </si>
  <si>
    <t>Chopska</t>
  </si>
  <si>
    <t>Чопская</t>
  </si>
  <si>
    <t>Чопська</t>
  </si>
  <si>
    <t>UA2112001</t>
  </si>
  <si>
    <t>Bilkivska</t>
  </si>
  <si>
    <t>Белковская</t>
  </si>
  <si>
    <t>Білківська</t>
  </si>
  <si>
    <t>UA2112003</t>
  </si>
  <si>
    <t>Vyshkivska</t>
  </si>
  <si>
    <t>Вышковская</t>
  </si>
  <si>
    <t>Вишківська</t>
  </si>
  <si>
    <t>UA2112005</t>
  </si>
  <si>
    <t>Horinchivska</t>
  </si>
  <si>
    <t>Горинчовская</t>
  </si>
  <si>
    <t>Горінчівська</t>
  </si>
  <si>
    <t>UA2112007</t>
  </si>
  <si>
    <t>Dovzhanska</t>
  </si>
  <si>
    <t>Должанская</t>
  </si>
  <si>
    <t>Довжанська</t>
  </si>
  <si>
    <t>UA2112009</t>
  </si>
  <si>
    <t>Drahivska</t>
  </si>
  <si>
    <t>Драговская</t>
  </si>
  <si>
    <t>Драгівська</t>
  </si>
  <si>
    <t>UA2112011</t>
  </si>
  <si>
    <t>Zarichanska</t>
  </si>
  <si>
    <t>Заречанская</t>
  </si>
  <si>
    <t>Зарічанська</t>
  </si>
  <si>
    <t>UA2112013</t>
  </si>
  <si>
    <t>Irshavska</t>
  </si>
  <si>
    <t>Иршавская</t>
  </si>
  <si>
    <t>Іршавська</t>
  </si>
  <si>
    <t>UA2112015</t>
  </si>
  <si>
    <t>Keretskivska</t>
  </si>
  <si>
    <t>Керецковская</t>
  </si>
  <si>
    <t>Керецьківська</t>
  </si>
  <si>
    <t>UA2112017</t>
  </si>
  <si>
    <t>Kolochavska</t>
  </si>
  <si>
    <t>Колочавская</t>
  </si>
  <si>
    <t>Колочавська</t>
  </si>
  <si>
    <t>UA2112019</t>
  </si>
  <si>
    <t>Mizhhirska</t>
  </si>
  <si>
    <t>Межгорская</t>
  </si>
  <si>
    <t>Міжгірська</t>
  </si>
  <si>
    <t>UA2112021</t>
  </si>
  <si>
    <t>Pylypetska</t>
  </si>
  <si>
    <t>Пилипецкая</t>
  </si>
  <si>
    <t>Пилипецька</t>
  </si>
  <si>
    <t>UA2112023</t>
  </si>
  <si>
    <t>Synevyrska</t>
  </si>
  <si>
    <t>Синевирская</t>
  </si>
  <si>
    <t>Синевирська</t>
  </si>
  <si>
    <t>UA2112025</t>
  </si>
  <si>
    <t>Khustska</t>
  </si>
  <si>
    <t>Хустская</t>
  </si>
  <si>
    <t>Хустська</t>
  </si>
  <si>
    <t>UA2302001</t>
  </si>
  <si>
    <t>Andrivska</t>
  </si>
  <si>
    <t>Андровская</t>
  </si>
  <si>
    <t>Андрівська</t>
  </si>
  <si>
    <t>UA2302003</t>
  </si>
  <si>
    <t>UA2302005</t>
  </si>
  <si>
    <t>Berdianska</t>
  </si>
  <si>
    <t>Бердянская</t>
  </si>
  <si>
    <t>Бердянська</t>
  </si>
  <si>
    <t>UA2302007</t>
  </si>
  <si>
    <t>Berestivska</t>
  </si>
  <si>
    <t>Берестовская</t>
  </si>
  <si>
    <t>Берестівська</t>
  </si>
  <si>
    <t>UA2302009</t>
  </si>
  <si>
    <t>Kolarivska</t>
  </si>
  <si>
    <t>Коларовская</t>
  </si>
  <si>
    <t>Коларівська</t>
  </si>
  <si>
    <t>UA2302011</t>
  </si>
  <si>
    <t>Osypenkivska</t>
  </si>
  <si>
    <t>Осипенковская</t>
  </si>
  <si>
    <t>Осипенківська</t>
  </si>
  <si>
    <t>UA2302013</t>
  </si>
  <si>
    <t>Prymorska</t>
  </si>
  <si>
    <t>Приморская</t>
  </si>
  <si>
    <t>Приморська</t>
  </si>
  <si>
    <t>UA2302015</t>
  </si>
  <si>
    <t>UA2304001</t>
  </si>
  <si>
    <t>Blahovishchenska</t>
  </si>
  <si>
    <t>Благовещенская</t>
  </si>
  <si>
    <t>Благовіщенська</t>
  </si>
  <si>
    <t>UA2304003</t>
  </si>
  <si>
    <t>Vasylivska</t>
  </si>
  <si>
    <t>Васильевская</t>
  </si>
  <si>
    <t>Василівська</t>
  </si>
  <si>
    <t>UA2304005</t>
  </si>
  <si>
    <t>Velykobilozerska</t>
  </si>
  <si>
    <t>Великобелозерская</t>
  </si>
  <si>
    <t>Великобілозерська</t>
  </si>
  <si>
    <t>UA2304007</t>
  </si>
  <si>
    <t>Vodianska</t>
  </si>
  <si>
    <t>Водянская</t>
  </si>
  <si>
    <t>Водянська</t>
  </si>
  <si>
    <t>UA2304009</t>
  </si>
  <si>
    <t>Dniprorudnenska</t>
  </si>
  <si>
    <t>Днепрорудненская</t>
  </si>
  <si>
    <t>Дніпрорудненська</t>
  </si>
  <si>
    <t>UA2304011</t>
  </si>
  <si>
    <t>Enerhodarska</t>
  </si>
  <si>
    <t>Энергодарская</t>
  </si>
  <si>
    <t>Енергодарська</t>
  </si>
  <si>
    <t>UA2304013</t>
  </si>
  <si>
    <t>Kamiansko-Dniprovska</t>
  </si>
  <si>
    <t>Каменско-Днепровская</t>
  </si>
  <si>
    <t>Кам'янсько-Дніпровська</t>
  </si>
  <si>
    <t>UA2304015</t>
  </si>
  <si>
    <t>Malobilozerska</t>
  </si>
  <si>
    <t>Малобелозерская</t>
  </si>
  <si>
    <t>Малобілозерська</t>
  </si>
  <si>
    <t>UA2304017</t>
  </si>
  <si>
    <t>Mykhailivska</t>
  </si>
  <si>
    <t>Михайловская</t>
  </si>
  <si>
    <t>Михайлівська</t>
  </si>
  <si>
    <t>UA2304019</t>
  </si>
  <si>
    <t>Rozdolska</t>
  </si>
  <si>
    <t>Раздольская</t>
  </si>
  <si>
    <t>Роздольська</t>
  </si>
  <si>
    <t>UA2304021</t>
  </si>
  <si>
    <t>Stepnohirska</t>
  </si>
  <si>
    <t>Степногорская</t>
  </si>
  <si>
    <t>Степногірська</t>
  </si>
  <si>
    <t>UA2306001</t>
  </si>
  <si>
    <t>Bilenkivska</t>
  </si>
  <si>
    <t>Беленьковская</t>
  </si>
  <si>
    <t>Біленьківська</t>
  </si>
  <si>
    <t>UA2306003</t>
  </si>
  <si>
    <t>Vilnianska</t>
  </si>
  <si>
    <t>Вольнянская</t>
  </si>
  <si>
    <t>Вільнянська</t>
  </si>
  <si>
    <t>UA2306005</t>
  </si>
  <si>
    <t>Dolynska</t>
  </si>
  <si>
    <t>Долинская</t>
  </si>
  <si>
    <t>Долинська</t>
  </si>
  <si>
    <t>UA2306007</t>
  </si>
  <si>
    <t>UA2306009</t>
  </si>
  <si>
    <t>Komyshuvaska</t>
  </si>
  <si>
    <t>Камышевахская</t>
  </si>
  <si>
    <t>Комишуваська</t>
  </si>
  <si>
    <t>UA2306011</t>
  </si>
  <si>
    <t>Kushuhumska</t>
  </si>
  <si>
    <t>Кушугумская</t>
  </si>
  <si>
    <t>Кушугумська</t>
  </si>
  <si>
    <t>UA2306013</t>
  </si>
  <si>
    <t>Matviivska</t>
  </si>
  <si>
    <t>Матвеевская</t>
  </si>
  <si>
    <t>Матвіївська</t>
  </si>
  <si>
    <t>UA2306015</t>
  </si>
  <si>
    <t>UA2306017</t>
  </si>
  <si>
    <t>Mykhailo-Lukashivska</t>
  </si>
  <si>
    <t>Михайло-Лукашовская</t>
  </si>
  <si>
    <t>Михайло-Лукашівська</t>
  </si>
  <si>
    <t>UA2306019</t>
  </si>
  <si>
    <t>Novomykolaivska</t>
  </si>
  <si>
    <t>Новониколаевская</t>
  </si>
  <si>
    <t>Новомиколаївська</t>
  </si>
  <si>
    <t>UA2306021</t>
  </si>
  <si>
    <t>UA2306023</t>
  </si>
  <si>
    <t>UA2306025</t>
  </si>
  <si>
    <t>Petro-Mykhailivska</t>
  </si>
  <si>
    <t>Петро-Михайловская</t>
  </si>
  <si>
    <t>Петро-Михайлівська</t>
  </si>
  <si>
    <t>UA2306027</t>
  </si>
  <si>
    <t>Stepnenska</t>
  </si>
  <si>
    <t>Степненская</t>
  </si>
  <si>
    <t>Степненська</t>
  </si>
  <si>
    <t>UA2306029</t>
  </si>
  <si>
    <t>Tavriiska</t>
  </si>
  <si>
    <t>Таврийская</t>
  </si>
  <si>
    <t>Таврійська</t>
  </si>
  <si>
    <t>UA2306031</t>
  </si>
  <si>
    <t>Ternuvatska</t>
  </si>
  <si>
    <t>Терноватская</t>
  </si>
  <si>
    <t>Тернуватська</t>
  </si>
  <si>
    <t>UA2306033</t>
  </si>
  <si>
    <t>UA2308001</t>
  </si>
  <si>
    <t>Veselivska</t>
  </si>
  <si>
    <t>Веселовская</t>
  </si>
  <si>
    <t>Веселівська</t>
  </si>
  <si>
    <t>UA2308003</t>
  </si>
  <si>
    <t>Kyrylivska</t>
  </si>
  <si>
    <t>Кирилловская</t>
  </si>
  <si>
    <t>Кирилівська</t>
  </si>
  <si>
    <t>UA2308005</t>
  </si>
  <si>
    <t>UA2308007</t>
  </si>
  <si>
    <t>Melitopolska</t>
  </si>
  <si>
    <t>Мелитопольская</t>
  </si>
  <si>
    <t>Мелітопольська</t>
  </si>
  <si>
    <t>UA2308009</t>
  </si>
  <si>
    <t>UA2308011</t>
  </si>
  <si>
    <t>Novenska</t>
  </si>
  <si>
    <t>Новенская</t>
  </si>
  <si>
    <t>Новенська</t>
  </si>
  <si>
    <t>UA2308013</t>
  </si>
  <si>
    <t>Novobohdanivska</t>
  </si>
  <si>
    <t>Новобогдановская</t>
  </si>
  <si>
    <t>Новобогданівська</t>
  </si>
  <si>
    <t>UA2308015</t>
  </si>
  <si>
    <t>Novovasylivska</t>
  </si>
  <si>
    <t>Нововасилевская</t>
  </si>
  <si>
    <t>Нововасилівська</t>
  </si>
  <si>
    <t>UA2308017</t>
  </si>
  <si>
    <t>Novouspenivska</t>
  </si>
  <si>
    <t>Новоуспеновская</t>
  </si>
  <si>
    <t>Новоуспенівська</t>
  </si>
  <si>
    <t>UA2308019</t>
  </si>
  <si>
    <t>UA2308021</t>
  </si>
  <si>
    <t>Plodorodnenska</t>
  </si>
  <si>
    <t>Плодородненская</t>
  </si>
  <si>
    <t>Плодородненська</t>
  </si>
  <si>
    <t>UA2308023</t>
  </si>
  <si>
    <t>Pryazovska</t>
  </si>
  <si>
    <t>Приазовская</t>
  </si>
  <si>
    <t>Приазовська</t>
  </si>
  <si>
    <t>UA2308025</t>
  </si>
  <si>
    <t>UA2308027</t>
  </si>
  <si>
    <t>Terpinnivska</t>
  </si>
  <si>
    <t>Терпеньевская</t>
  </si>
  <si>
    <t>Терпіннівська</t>
  </si>
  <si>
    <t>UA2308029</t>
  </si>
  <si>
    <t>Chkalovska</t>
  </si>
  <si>
    <t>Чкаловская</t>
  </si>
  <si>
    <t>Чкаловська</t>
  </si>
  <si>
    <t>UA2308031</t>
  </si>
  <si>
    <t>Yakymivska</t>
  </si>
  <si>
    <t>Акимовская</t>
  </si>
  <si>
    <t>Якимівська</t>
  </si>
  <si>
    <t>UA2310001</t>
  </si>
  <si>
    <t>Bilmatska</t>
  </si>
  <si>
    <t>Бильмакская</t>
  </si>
  <si>
    <t>Більмацька</t>
  </si>
  <si>
    <t>UA2310003</t>
  </si>
  <si>
    <t>Vozdvyzhivska</t>
  </si>
  <si>
    <t>Воздвижевская</t>
  </si>
  <si>
    <t>Воздвижівська</t>
  </si>
  <si>
    <t>UA2310005</t>
  </si>
  <si>
    <t>Voskresenska</t>
  </si>
  <si>
    <t>Воскресенская</t>
  </si>
  <si>
    <t>Воскресенська</t>
  </si>
  <si>
    <t>UA2310007</t>
  </si>
  <si>
    <t>Huliaipilska</t>
  </si>
  <si>
    <t>Гуляйпольская</t>
  </si>
  <si>
    <t>Гуляйпільська</t>
  </si>
  <si>
    <t>UA2310009</t>
  </si>
  <si>
    <t>Komysh-Zorianska</t>
  </si>
  <si>
    <t>Камыш-Зарянская</t>
  </si>
  <si>
    <t>Комиш-Зорянська</t>
  </si>
  <si>
    <t>UA2310011</t>
  </si>
  <si>
    <t>Malynivska</t>
  </si>
  <si>
    <t>Малиновская</t>
  </si>
  <si>
    <t>Малинівська</t>
  </si>
  <si>
    <t>UA2310013</t>
  </si>
  <si>
    <t>Malotokmachanska</t>
  </si>
  <si>
    <t>Малотокмачанская</t>
  </si>
  <si>
    <t>Малотокмачанська</t>
  </si>
  <si>
    <t>UA2310015</t>
  </si>
  <si>
    <t>Molochanska</t>
  </si>
  <si>
    <t>Молочанская</t>
  </si>
  <si>
    <t>Молочанська</t>
  </si>
  <si>
    <t>UA2310017</t>
  </si>
  <si>
    <t>Orikhivska</t>
  </si>
  <si>
    <t>Ореховская</t>
  </si>
  <si>
    <t>Оріхівська</t>
  </si>
  <si>
    <t>UA2310019</t>
  </si>
  <si>
    <t>Polohivska</t>
  </si>
  <si>
    <t>Пологовская</t>
  </si>
  <si>
    <t>Пологівська</t>
  </si>
  <si>
    <t>UA2310021</t>
  </si>
  <si>
    <t>Preobrazhenska</t>
  </si>
  <si>
    <t>Преображенская</t>
  </si>
  <si>
    <t>Преображенська</t>
  </si>
  <si>
    <t>UA2310023</t>
  </si>
  <si>
    <t>Rozivska</t>
  </si>
  <si>
    <t>Розовская</t>
  </si>
  <si>
    <t>Розівська</t>
  </si>
  <si>
    <t>UA2310025</t>
  </si>
  <si>
    <t>Smyrnovska</t>
  </si>
  <si>
    <t>Смирновская</t>
  </si>
  <si>
    <t>Смирновська</t>
  </si>
  <si>
    <t>UA2310027</t>
  </si>
  <si>
    <t>Tokmatska</t>
  </si>
  <si>
    <t>Токмакская</t>
  </si>
  <si>
    <t>Токмацька</t>
  </si>
  <si>
    <t>UA2310029</t>
  </si>
  <si>
    <t>Fedorivska</t>
  </si>
  <si>
    <t>Федоровская</t>
  </si>
  <si>
    <t>Федорівська</t>
  </si>
  <si>
    <t>UA2602001</t>
  </si>
  <si>
    <t>Biloberizka</t>
  </si>
  <si>
    <t>Белоберезская</t>
  </si>
  <si>
    <t>Білоберізька</t>
  </si>
  <si>
    <t>UA2602003</t>
  </si>
  <si>
    <t>Verkhovynska</t>
  </si>
  <si>
    <t>Верховинская</t>
  </si>
  <si>
    <t>Верховинська</t>
  </si>
  <si>
    <t>UA2602005</t>
  </si>
  <si>
    <t>Zelenska</t>
  </si>
  <si>
    <t>Зеленская</t>
  </si>
  <si>
    <t>Зеленська</t>
  </si>
  <si>
    <t>UA2604001</t>
  </si>
  <si>
    <t>Bilshivtsivska</t>
  </si>
  <si>
    <t>Большовцовская</t>
  </si>
  <si>
    <t>Більшівцівська</t>
  </si>
  <si>
    <t>UA2604003</t>
  </si>
  <si>
    <t>Bohorodchanska</t>
  </si>
  <si>
    <t>Богородчанская</t>
  </si>
  <si>
    <t>Богородчанська</t>
  </si>
  <si>
    <t>UA2604005</t>
  </si>
  <si>
    <t>Bukachivska</t>
  </si>
  <si>
    <t>Букачевская</t>
  </si>
  <si>
    <t>Букачівська</t>
  </si>
  <si>
    <t>UA2604007</t>
  </si>
  <si>
    <t>Burshtynska</t>
  </si>
  <si>
    <t>Бурштынская</t>
  </si>
  <si>
    <t>Бурштинська</t>
  </si>
  <si>
    <t>UA2604009</t>
  </si>
  <si>
    <t>Halytska</t>
  </si>
  <si>
    <t>Галичская</t>
  </si>
  <si>
    <t>Галицька</t>
  </si>
  <si>
    <t>UA2604011</t>
  </si>
  <si>
    <t>Dzvyniatska</t>
  </si>
  <si>
    <t>Дзвинячская</t>
  </si>
  <si>
    <t>Дзвиняцька</t>
  </si>
  <si>
    <t>UA2604013</t>
  </si>
  <si>
    <t>Dubovetska</t>
  </si>
  <si>
    <t>Дубовецкая</t>
  </si>
  <si>
    <t>Дубовецька</t>
  </si>
  <si>
    <t>UA2604015</t>
  </si>
  <si>
    <t>Yezupilska</t>
  </si>
  <si>
    <t>Езупильская</t>
  </si>
  <si>
    <t>Єзупільська</t>
  </si>
  <si>
    <t>UA2604017</t>
  </si>
  <si>
    <t>Zahvizdianska</t>
  </si>
  <si>
    <t>Загвоздянская</t>
  </si>
  <si>
    <t>Загвіздянська</t>
  </si>
  <si>
    <t>UA2604019</t>
  </si>
  <si>
    <t>UA2604021</t>
  </si>
  <si>
    <t>Lysetska</t>
  </si>
  <si>
    <t>Лисецкая</t>
  </si>
  <si>
    <t>Лисецька</t>
  </si>
  <si>
    <t>UA2604023</t>
  </si>
  <si>
    <t>Obertynska</t>
  </si>
  <si>
    <t>Обертинская</t>
  </si>
  <si>
    <t>Обертинська</t>
  </si>
  <si>
    <t>UA2604025</t>
  </si>
  <si>
    <t>Oleshanska</t>
  </si>
  <si>
    <t>Олешанская</t>
  </si>
  <si>
    <t>Олешанська</t>
  </si>
  <si>
    <t>UA2604027</t>
  </si>
  <si>
    <t>Rohatynska</t>
  </si>
  <si>
    <t>Рогатинская</t>
  </si>
  <si>
    <t>Рогатинська</t>
  </si>
  <si>
    <t>UA2604029</t>
  </si>
  <si>
    <t>UA2604031</t>
  </si>
  <si>
    <t>Starobohorodchanska</t>
  </si>
  <si>
    <t>Старобогородчанская</t>
  </si>
  <si>
    <t>Старобогородчанська</t>
  </si>
  <si>
    <t>UA2604033</t>
  </si>
  <si>
    <t>Tysmenytska</t>
  </si>
  <si>
    <t>Тысменицкая</t>
  </si>
  <si>
    <t>Тисменицька</t>
  </si>
  <si>
    <t>UA2604035</t>
  </si>
  <si>
    <t>Tlumatska</t>
  </si>
  <si>
    <t>Тлумачская</t>
  </si>
  <si>
    <t>Тлумацька</t>
  </si>
  <si>
    <t>UA2604037</t>
  </si>
  <si>
    <t>Uhrynivska</t>
  </si>
  <si>
    <t>Угриновская</t>
  </si>
  <si>
    <t>Угринівська</t>
  </si>
  <si>
    <t>UA2604039</t>
  </si>
  <si>
    <t>Yamnytska</t>
  </si>
  <si>
    <t>Ямницкая</t>
  </si>
  <si>
    <t>Ямницька</t>
  </si>
  <si>
    <t>UA2606001</t>
  </si>
  <si>
    <t>Bolekhivska</t>
  </si>
  <si>
    <t>Болеховская</t>
  </si>
  <si>
    <t>Болехівська</t>
  </si>
  <si>
    <t>UA2606003</t>
  </si>
  <si>
    <t>Broshniv-Osadska</t>
  </si>
  <si>
    <t>Брошнев-Осадская</t>
  </si>
  <si>
    <t>Брошнів-Осадська</t>
  </si>
  <si>
    <t>UA2606005</t>
  </si>
  <si>
    <t>Verkhnianska</t>
  </si>
  <si>
    <t>Верхнянская</t>
  </si>
  <si>
    <t>Верхнянська</t>
  </si>
  <si>
    <t>UA2606007</t>
  </si>
  <si>
    <t>Vyhodska</t>
  </si>
  <si>
    <t>Выгодская</t>
  </si>
  <si>
    <t>Вигодська</t>
  </si>
  <si>
    <t>UA2606009</t>
  </si>
  <si>
    <t>Vytvytska</t>
  </si>
  <si>
    <t>Витвицкая</t>
  </si>
  <si>
    <t>Витвицька</t>
  </si>
  <si>
    <t>UA2606011</t>
  </si>
  <si>
    <t>Voinylivska</t>
  </si>
  <si>
    <t>Войниловская</t>
  </si>
  <si>
    <t>Войнилівська</t>
  </si>
  <si>
    <t>UA2606013</t>
  </si>
  <si>
    <t>UA2606015</t>
  </si>
  <si>
    <t>UA2606017</t>
  </si>
  <si>
    <t>Kaluska</t>
  </si>
  <si>
    <t>Калушская</t>
  </si>
  <si>
    <t>Калуська</t>
  </si>
  <si>
    <t>UA2606019</t>
  </si>
  <si>
    <t>Novytska</t>
  </si>
  <si>
    <t>Новицкая</t>
  </si>
  <si>
    <t>Новицька</t>
  </si>
  <si>
    <t>UA2606021</t>
  </si>
  <si>
    <t>Perehinska</t>
  </si>
  <si>
    <t>Перегинская</t>
  </si>
  <si>
    <t>Перегінська</t>
  </si>
  <si>
    <t>UA2606023</t>
  </si>
  <si>
    <t>Rozhniativska</t>
  </si>
  <si>
    <t>Рожнятовская</t>
  </si>
  <si>
    <t>Рожнятівська</t>
  </si>
  <si>
    <t>UA2606025</t>
  </si>
  <si>
    <t>Spaska</t>
  </si>
  <si>
    <t>Спасская</t>
  </si>
  <si>
    <t>Спаська</t>
  </si>
  <si>
    <t>UA2608001</t>
  </si>
  <si>
    <t>Hvizdetska</t>
  </si>
  <si>
    <t>Гвоздецкая</t>
  </si>
  <si>
    <t>Гвіздецька</t>
  </si>
  <si>
    <t>UA2608003</t>
  </si>
  <si>
    <t>Horodenkivska</t>
  </si>
  <si>
    <t>Городенковская</t>
  </si>
  <si>
    <t>Городенківська</t>
  </si>
  <si>
    <t>UA2608005</t>
  </si>
  <si>
    <t>Zabolotivska</t>
  </si>
  <si>
    <t>Заболотовская</t>
  </si>
  <si>
    <t>Заболотівська</t>
  </si>
  <si>
    <t>UA2608007</t>
  </si>
  <si>
    <t>Kolomyiska</t>
  </si>
  <si>
    <t>Коломыйская</t>
  </si>
  <si>
    <t>Коломийська</t>
  </si>
  <si>
    <t>UA2608009</t>
  </si>
  <si>
    <t>Korshivska</t>
  </si>
  <si>
    <t>Коршевская</t>
  </si>
  <si>
    <t>Коршівська</t>
  </si>
  <si>
    <t>UA2608011</t>
  </si>
  <si>
    <t>Mateievetska</t>
  </si>
  <si>
    <t>Матеевецкая</t>
  </si>
  <si>
    <t>Матеївецька</t>
  </si>
  <si>
    <t>UA2608013</t>
  </si>
  <si>
    <t>Nyzhnoverbizka</t>
  </si>
  <si>
    <t>Нижневербижская</t>
  </si>
  <si>
    <t>Нижньовербізька</t>
  </si>
  <si>
    <t>UA2608015</t>
  </si>
  <si>
    <t>Otyniiska</t>
  </si>
  <si>
    <t>Отынийская</t>
  </si>
  <si>
    <t>Отинійська</t>
  </si>
  <si>
    <t>UA2608017</t>
  </si>
  <si>
    <t>Pechenizhynska</t>
  </si>
  <si>
    <t>Печиніжинская</t>
  </si>
  <si>
    <t>Печеніжинська</t>
  </si>
  <si>
    <t>UA2608019</t>
  </si>
  <si>
    <t>Pidhaichykivska</t>
  </si>
  <si>
    <t>Подгайчиковская</t>
  </si>
  <si>
    <t>Підгайчиківська</t>
  </si>
  <si>
    <t>UA2608021</t>
  </si>
  <si>
    <t>Piadytska</t>
  </si>
  <si>
    <t>Пядикская</t>
  </si>
  <si>
    <t>П'ядицька</t>
  </si>
  <si>
    <t>UA2608023</t>
  </si>
  <si>
    <t>Sniatynska</t>
  </si>
  <si>
    <t>Снятынская</t>
  </si>
  <si>
    <t>Снятинська</t>
  </si>
  <si>
    <t>UA2608025</t>
  </si>
  <si>
    <t>Chernelytska</t>
  </si>
  <si>
    <t>Чернелицкая</t>
  </si>
  <si>
    <t>Чернелицька</t>
  </si>
  <si>
    <t>UA2610001</t>
  </si>
  <si>
    <t>Kosivska</t>
  </si>
  <si>
    <t>Косовская</t>
  </si>
  <si>
    <t>Косівська</t>
  </si>
  <si>
    <t>UA2610003</t>
  </si>
  <si>
    <t>Kosmatska</t>
  </si>
  <si>
    <t>Космачская</t>
  </si>
  <si>
    <t>Космацька</t>
  </si>
  <si>
    <t>UA2610005</t>
  </si>
  <si>
    <t>Kutska</t>
  </si>
  <si>
    <t>Кутская</t>
  </si>
  <si>
    <t>Кутська</t>
  </si>
  <si>
    <t>UA2610007</t>
  </si>
  <si>
    <t>Rozhnivska</t>
  </si>
  <si>
    <t>Рожновская</t>
  </si>
  <si>
    <t>Рожнівська</t>
  </si>
  <si>
    <t>UA2610009</t>
  </si>
  <si>
    <t>Yablunivska</t>
  </si>
  <si>
    <t>Яблоновская</t>
  </si>
  <si>
    <t>Яблунівська</t>
  </si>
  <si>
    <t>UA2612001</t>
  </si>
  <si>
    <t>Vorokhtianska</t>
  </si>
  <si>
    <t>Ворохтянская</t>
  </si>
  <si>
    <t>Ворохтянська</t>
  </si>
  <si>
    <t>UA2612003</t>
  </si>
  <si>
    <t>Deliatynska</t>
  </si>
  <si>
    <t>Делятинская</t>
  </si>
  <si>
    <t>Делятинська</t>
  </si>
  <si>
    <t>UA2612005</t>
  </si>
  <si>
    <t>Lanchynska</t>
  </si>
  <si>
    <t>Ланчинская</t>
  </si>
  <si>
    <t>Ланчинська</t>
  </si>
  <si>
    <t>UA2612007</t>
  </si>
  <si>
    <t>Nadvirnianska</t>
  </si>
  <si>
    <t>Надворнянская</t>
  </si>
  <si>
    <t>Надвірнянська</t>
  </si>
  <si>
    <t>UA2612009</t>
  </si>
  <si>
    <t>Pasichnianska</t>
  </si>
  <si>
    <t>Пасечнянская</t>
  </si>
  <si>
    <t>Пасічнянська</t>
  </si>
  <si>
    <t>UA2612011</t>
  </si>
  <si>
    <t>Pererislianska</t>
  </si>
  <si>
    <t>Перерослянская</t>
  </si>
  <si>
    <t>Переріслянська</t>
  </si>
  <si>
    <t>UA2612013</t>
  </si>
  <si>
    <t>Polianytska</t>
  </si>
  <si>
    <t>Поляницкая</t>
  </si>
  <si>
    <t>Поляницька</t>
  </si>
  <si>
    <t>UA2612015</t>
  </si>
  <si>
    <t>Yaremchanska</t>
  </si>
  <si>
    <t>Яремчанская</t>
  </si>
  <si>
    <t>Яремчанська</t>
  </si>
  <si>
    <t>UA3200000</t>
  </si>
  <si>
    <t>UA3202001</t>
  </si>
  <si>
    <t>Bilotserkivska</t>
  </si>
  <si>
    <t>Белоцерковская</t>
  </si>
  <si>
    <t>Білоцерківська</t>
  </si>
  <si>
    <t>UA3202003</t>
  </si>
  <si>
    <t>Volodarska</t>
  </si>
  <si>
    <t>Володарская</t>
  </si>
  <si>
    <t>Володарська</t>
  </si>
  <si>
    <t>UA3202005</t>
  </si>
  <si>
    <t>Hrebinkivska</t>
  </si>
  <si>
    <t>Гребенковская</t>
  </si>
  <si>
    <t>Гребінківська</t>
  </si>
  <si>
    <t>UA3202007</t>
  </si>
  <si>
    <t>Kovalivska</t>
  </si>
  <si>
    <t>Ковалевская</t>
  </si>
  <si>
    <t>Ковалівська</t>
  </si>
  <si>
    <t>UA3202009</t>
  </si>
  <si>
    <t>Malovilshanska</t>
  </si>
  <si>
    <t>Малоольшанская</t>
  </si>
  <si>
    <t>Маловільшанська</t>
  </si>
  <si>
    <t>UA3202011</t>
  </si>
  <si>
    <t>Medvynska</t>
  </si>
  <si>
    <t>Медвинская</t>
  </si>
  <si>
    <t>Медвинська</t>
  </si>
  <si>
    <t>UA3202013</t>
  </si>
  <si>
    <t>Rokytnianska</t>
  </si>
  <si>
    <t>Ракитнянская</t>
  </si>
  <si>
    <t>Рокитнянська</t>
  </si>
  <si>
    <t>UA3202015</t>
  </si>
  <si>
    <t>Skvyrska</t>
  </si>
  <si>
    <t>Сквирская</t>
  </si>
  <si>
    <t>Сквирська</t>
  </si>
  <si>
    <t>UA3202017</t>
  </si>
  <si>
    <t>Stavyshchenska</t>
  </si>
  <si>
    <t>Ставищенская</t>
  </si>
  <si>
    <t>Ставищенська</t>
  </si>
  <si>
    <t>UA3202019</t>
  </si>
  <si>
    <t>Tarashchanska</t>
  </si>
  <si>
    <t>Таращанская</t>
  </si>
  <si>
    <t>Таращанська</t>
  </si>
  <si>
    <t>UA3202021</t>
  </si>
  <si>
    <t>Tetiivska</t>
  </si>
  <si>
    <t>Тетиевская</t>
  </si>
  <si>
    <t>Тетіївська</t>
  </si>
  <si>
    <t>UA3202023</t>
  </si>
  <si>
    <t>Uzynska</t>
  </si>
  <si>
    <t>Узинская</t>
  </si>
  <si>
    <t>Узинська</t>
  </si>
  <si>
    <t>UA3202025</t>
  </si>
  <si>
    <t>Fursivska</t>
  </si>
  <si>
    <t>Фурсовская</t>
  </si>
  <si>
    <t>Фурсівська</t>
  </si>
  <si>
    <t>UA3204001</t>
  </si>
  <si>
    <t>Boryspilska</t>
  </si>
  <si>
    <t>Бориспольская</t>
  </si>
  <si>
    <t>Бориспільська</t>
  </si>
  <si>
    <t>UA3204003</t>
  </si>
  <si>
    <t>Voronkivska</t>
  </si>
  <si>
    <t>Воронковская</t>
  </si>
  <si>
    <t>Вороньківська</t>
  </si>
  <si>
    <t>UA3204005</t>
  </si>
  <si>
    <t>Hirska</t>
  </si>
  <si>
    <t>Горская</t>
  </si>
  <si>
    <t>Гірська</t>
  </si>
  <si>
    <t>UA3204007</t>
  </si>
  <si>
    <t>Divychkivska</t>
  </si>
  <si>
    <t>Девичковская</t>
  </si>
  <si>
    <t>Дівичківська</t>
  </si>
  <si>
    <t>UA3204009</t>
  </si>
  <si>
    <t>Zolochivska</t>
  </si>
  <si>
    <t>Золочевская</t>
  </si>
  <si>
    <t>Золочівська</t>
  </si>
  <si>
    <t>UA3204011</t>
  </si>
  <si>
    <t>Pereiaslavcska</t>
  </si>
  <si>
    <t>Переяславская</t>
  </si>
  <si>
    <t>Переяславська</t>
  </si>
  <si>
    <t>UA3204013</t>
  </si>
  <si>
    <t>Prystolychna</t>
  </si>
  <si>
    <t>Пристоличная</t>
  </si>
  <si>
    <t>Пристолична</t>
  </si>
  <si>
    <t>UA3204015</t>
  </si>
  <si>
    <t>Studenykivska</t>
  </si>
  <si>
    <t>Студениковская</t>
  </si>
  <si>
    <t>Студениківська</t>
  </si>
  <si>
    <t>UA3204017</t>
  </si>
  <si>
    <t>Tashanska</t>
  </si>
  <si>
    <t>Ташанская</t>
  </si>
  <si>
    <t>Ташанська</t>
  </si>
  <si>
    <t>UA3204019</t>
  </si>
  <si>
    <t>Tsyblivska</t>
  </si>
  <si>
    <t>Цибливская</t>
  </si>
  <si>
    <t>Циблівська</t>
  </si>
  <si>
    <t>UA3204021</t>
  </si>
  <si>
    <t>Yahotynska</t>
  </si>
  <si>
    <t>Яготинская</t>
  </si>
  <si>
    <t>Яготинська</t>
  </si>
  <si>
    <t>UA3206001</t>
  </si>
  <si>
    <t>Baryshivska</t>
  </si>
  <si>
    <t>Барышевская</t>
  </si>
  <si>
    <t>Баришівська</t>
  </si>
  <si>
    <t>UA3206003</t>
  </si>
  <si>
    <t>Berezanska</t>
  </si>
  <si>
    <t>Березанская</t>
  </si>
  <si>
    <t>Березанська</t>
  </si>
  <si>
    <t>UA3206005</t>
  </si>
  <si>
    <t>Brovarska</t>
  </si>
  <si>
    <t>Броварская</t>
  </si>
  <si>
    <t>Броварська</t>
  </si>
  <si>
    <t>UA3206007</t>
  </si>
  <si>
    <t>Velykodymerska</t>
  </si>
  <si>
    <t>Великодымерская</t>
  </si>
  <si>
    <t>Великодимерська</t>
  </si>
  <si>
    <t>UA3206009</t>
  </si>
  <si>
    <t>Zazymska</t>
  </si>
  <si>
    <t>Зазимская</t>
  </si>
  <si>
    <t>Зазимська</t>
  </si>
  <si>
    <t>UA3206011</t>
  </si>
  <si>
    <t>Zghurivska</t>
  </si>
  <si>
    <t>Згуровская</t>
  </si>
  <si>
    <t>Згурівська</t>
  </si>
  <si>
    <t>UA3206013</t>
  </si>
  <si>
    <t>UA3206015</t>
  </si>
  <si>
    <t>Kalytianska</t>
  </si>
  <si>
    <t>Калитянская</t>
  </si>
  <si>
    <t>Калитянська</t>
  </si>
  <si>
    <t>UA3208001</t>
  </si>
  <si>
    <t>Bilohorodska</t>
  </si>
  <si>
    <t>Белогородская</t>
  </si>
  <si>
    <t>Білогородська</t>
  </si>
  <si>
    <t>UA3208003</t>
  </si>
  <si>
    <t>Borodianska</t>
  </si>
  <si>
    <t>Бородянская</t>
  </si>
  <si>
    <t>Бородянська</t>
  </si>
  <si>
    <t>UA3208005</t>
  </si>
  <si>
    <t>Borshchahivska</t>
  </si>
  <si>
    <t>Борщаговская</t>
  </si>
  <si>
    <t>Борщагівська</t>
  </si>
  <si>
    <t>UA3208007</t>
  </si>
  <si>
    <t>Buchanska</t>
  </si>
  <si>
    <t>Бучанская</t>
  </si>
  <si>
    <t>Бучанська</t>
  </si>
  <si>
    <t>UA3208009</t>
  </si>
  <si>
    <t>Vyshneva</t>
  </si>
  <si>
    <t>Вишневая</t>
  </si>
  <si>
    <t>Вишнева</t>
  </si>
  <si>
    <t>UA3208011</t>
  </si>
  <si>
    <t>Hostomelska</t>
  </si>
  <si>
    <t>Гостомельская</t>
  </si>
  <si>
    <t>Гостомельська</t>
  </si>
  <si>
    <t>UA3208013</t>
  </si>
  <si>
    <t>Dmytrivska</t>
  </si>
  <si>
    <t>Дмитровская</t>
  </si>
  <si>
    <t>Дмитрівська</t>
  </si>
  <si>
    <t>UA3208015</t>
  </si>
  <si>
    <t>Irpinska</t>
  </si>
  <si>
    <t>Ирпенская</t>
  </si>
  <si>
    <t>Ірпінська</t>
  </si>
  <si>
    <t>UA3208017</t>
  </si>
  <si>
    <t>Kotsiubynska</t>
  </si>
  <si>
    <t>Коцюбинская</t>
  </si>
  <si>
    <t>Коцюбинська</t>
  </si>
  <si>
    <t>UA3208019</t>
  </si>
  <si>
    <t>Makarivska</t>
  </si>
  <si>
    <t>Макаровская</t>
  </si>
  <si>
    <t>Макарівська</t>
  </si>
  <si>
    <t>UA3208021</t>
  </si>
  <si>
    <t>Nemishaivska</t>
  </si>
  <si>
    <t>Немешаевская</t>
  </si>
  <si>
    <t>Немішаївська</t>
  </si>
  <si>
    <t>UA3208023</t>
  </si>
  <si>
    <t>Piskivska</t>
  </si>
  <si>
    <t>Песковская</t>
  </si>
  <si>
    <t>Пісківська</t>
  </si>
  <si>
    <t>UA3210001</t>
  </si>
  <si>
    <t>Vyshhorodska</t>
  </si>
  <si>
    <t>Вышгородская</t>
  </si>
  <si>
    <t>Вишгородська</t>
  </si>
  <si>
    <t>UA3210003</t>
  </si>
  <si>
    <t>Dymerska</t>
  </si>
  <si>
    <t>Дымерская</t>
  </si>
  <si>
    <t>Димерська</t>
  </si>
  <si>
    <t>UA3210005</t>
  </si>
  <si>
    <t>Ivankivska</t>
  </si>
  <si>
    <t>Иванковская</t>
  </si>
  <si>
    <t>Іванківська</t>
  </si>
  <si>
    <t>UA3210007</t>
  </si>
  <si>
    <t>Petrivska</t>
  </si>
  <si>
    <t>Петровская</t>
  </si>
  <si>
    <t>Петрівська</t>
  </si>
  <si>
    <t>UA3210009</t>
  </si>
  <si>
    <t>Pirnivska</t>
  </si>
  <si>
    <t>Пирновская</t>
  </si>
  <si>
    <t>Пірнівська</t>
  </si>
  <si>
    <t>UA3210011</t>
  </si>
  <si>
    <t>Poliska</t>
  </si>
  <si>
    <t>Полесская</t>
  </si>
  <si>
    <t>Поліська</t>
  </si>
  <si>
    <t>UA3210013</t>
  </si>
  <si>
    <t>Slavutytska</t>
  </si>
  <si>
    <t>Славутичская</t>
  </si>
  <si>
    <t>Славутицька</t>
  </si>
  <si>
    <t>UA3212001</t>
  </si>
  <si>
    <t>Bohuslavska</t>
  </si>
  <si>
    <t>Богуславская</t>
  </si>
  <si>
    <t>Богуславська</t>
  </si>
  <si>
    <t>UA3212003</t>
  </si>
  <si>
    <t>UA3212005</t>
  </si>
  <si>
    <t>Kaharlytska</t>
  </si>
  <si>
    <t>Кагарлыкская</t>
  </si>
  <si>
    <t>Кагарлицька</t>
  </si>
  <si>
    <t>UA3212007</t>
  </si>
  <si>
    <t>Kozynska</t>
  </si>
  <si>
    <t>Козинская</t>
  </si>
  <si>
    <t>Козинська</t>
  </si>
  <si>
    <t>UA3212009</t>
  </si>
  <si>
    <t>Myronivska</t>
  </si>
  <si>
    <t>Мироновская</t>
  </si>
  <si>
    <t>Миронівська</t>
  </si>
  <si>
    <t>UA3212011</t>
  </si>
  <si>
    <t>UA3212013</t>
  </si>
  <si>
    <t>Rzhyshchivska</t>
  </si>
  <si>
    <t>Ржищевская</t>
  </si>
  <si>
    <t>Ржищівська</t>
  </si>
  <si>
    <t>UA3212015</t>
  </si>
  <si>
    <t>UA3212017</t>
  </si>
  <si>
    <t>Feodosiivska</t>
  </si>
  <si>
    <t>Феодосиевская</t>
  </si>
  <si>
    <t>Феодосіївська</t>
  </si>
  <si>
    <t>UA3214001</t>
  </si>
  <si>
    <t>Byshivska</t>
  </si>
  <si>
    <t>Бышевская</t>
  </si>
  <si>
    <t>Бишівська</t>
  </si>
  <si>
    <t>UA3214003</t>
  </si>
  <si>
    <t>Boiarska</t>
  </si>
  <si>
    <t>Боярская</t>
  </si>
  <si>
    <t>Боярська</t>
  </si>
  <si>
    <t>UA3214005</t>
  </si>
  <si>
    <t>Hatnenska</t>
  </si>
  <si>
    <t>Гатненская</t>
  </si>
  <si>
    <t>Гатненська</t>
  </si>
  <si>
    <t>UA3214007</t>
  </si>
  <si>
    <t>Hlevakhivska</t>
  </si>
  <si>
    <t>Глеваховская</t>
  </si>
  <si>
    <t>Глевахівська</t>
  </si>
  <si>
    <t>UA3214009</t>
  </si>
  <si>
    <t>UA3214011</t>
  </si>
  <si>
    <t>Kozhanska</t>
  </si>
  <si>
    <t>Кожанская</t>
  </si>
  <si>
    <t>Кожанська</t>
  </si>
  <si>
    <t>UA3214013</t>
  </si>
  <si>
    <t>Tomashivska</t>
  </si>
  <si>
    <t>Томашовская</t>
  </si>
  <si>
    <t>Томашівська</t>
  </si>
  <si>
    <t>UA3214015</t>
  </si>
  <si>
    <t>Fastivska</t>
  </si>
  <si>
    <t>Фастовская</t>
  </si>
  <si>
    <t>Фастівська</t>
  </si>
  <si>
    <t>UA3214017</t>
  </si>
  <si>
    <t>Chabanivska</t>
  </si>
  <si>
    <t>Чабановская</t>
  </si>
  <si>
    <t>Чабанівська</t>
  </si>
  <si>
    <t>UA3502001</t>
  </si>
  <si>
    <t>UA3502003</t>
  </si>
  <si>
    <t>UA3502005</t>
  </si>
  <si>
    <t>Haivoronska</t>
  </si>
  <si>
    <t>Гайворонская</t>
  </si>
  <si>
    <t>Гайворонська</t>
  </si>
  <si>
    <t>UA3502007</t>
  </si>
  <si>
    <t>Holovanivska</t>
  </si>
  <si>
    <t>Голованевская</t>
  </si>
  <si>
    <t>Голованівська</t>
  </si>
  <si>
    <t>UA3502009</t>
  </si>
  <si>
    <t>Zavallivska</t>
  </si>
  <si>
    <t>Завальевская</t>
  </si>
  <si>
    <t>Заваллівська</t>
  </si>
  <si>
    <t>UA3502011</t>
  </si>
  <si>
    <t>Nadlatska</t>
  </si>
  <si>
    <t>Надлакская</t>
  </si>
  <si>
    <t>Надлацька</t>
  </si>
  <si>
    <t>UA3502013</t>
  </si>
  <si>
    <t>Novoarkhanhelska</t>
  </si>
  <si>
    <t>Новоархангельская</t>
  </si>
  <si>
    <t>Новоархангельська</t>
  </si>
  <si>
    <t>UA3502015</t>
  </si>
  <si>
    <t>Perehonivska</t>
  </si>
  <si>
    <t>Перегоновская</t>
  </si>
  <si>
    <t>Перегонівська</t>
  </si>
  <si>
    <t>UA3502017</t>
  </si>
  <si>
    <t>Pidvysotska</t>
  </si>
  <si>
    <t>Подвысоцкая</t>
  </si>
  <si>
    <t>Підвисоцька</t>
  </si>
  <si>
    <t>UA3502019</t>
  </si>
  <si>
    <t>Pobuzka</t>
  </si>
  <si>
    <t>Побугская</t>
  </si>
  <si>
    <t>Побузька</t>
  </si>
  <si>
    <t>UA3504001</t>
  </si>
  <si>
    <t>Adzhamska</t>
  </si>
  <si>
    <t>Аджамская</t>
  </si>
  <si>
    <t>Аджамська</t>
  </si>
  <si>
    <t>UA3504003</t>
  </si>
  <si>
    <t>Bobrynetska</t>
  </si>
  <si>
    <t>Бобринецкая</t>
  </si>
  <si>
    <t>Бобринецька</t>
  </si>
  <si>
    <t>UA3504005</t>
  </si>
  <si>
    <t>Velykoseverynivska</t>
  </si>
  <si>
    <t>Великосевериновская</t>
  </si>
  <si>
    <t>Великосеверинівська</t>
  </si>
  <si>
    <t>UA3504007</t>
  </si>
  <si>
    <t>Hurivska</t>
  </si>
  <si>
    <t>Гуровская</t>
  </si>
  <si>
    <t>Гурівська</t>
  </si>
  <si>
    <t>UA3504009</t>
  </si>
  <si>
    <t>UA3504011</t>
  </si>
  <si>
    <t>UA3504013</t>
  </si>
  <si>
    <t>Znamianska</t>
  </si>
  <si>
    <t>Знаменская</t>
  </si>
  <si>
    <t>Знам'янська</t>
  </si>
  <si>
    <t>UA3504015</t>
  </si>
  <si>
    <t>Katerynivska</t>
  </si>
  <si>
    <t>Катериновская</t>
  </si>
  <si>
    <t>Катеринівська</t>
  </si>
  <si>
    <t>UA3504017</t>
  </si>
  <si>
    <t>Ketrysanivska</t>
  </si>
  <si>
    <t>Кетрисановская</t>
  </si>
  <si>
    <t>Кетрисанівська</t>
  </si>
  <si>
    <t>UA3504019</t>
  </si>
  <si>
    <t>Kompaniivska</t>
  </si>
  <si>
    <t>Компанеевская</t>
  </si>
  <si>
    <t>Компаніївська</t>
  </si>
  <si>
    <t>UA3504021</t>
  </si>
  <si>
    <t>Кропивницкая</t>
  </si>
  <si>
    <t>Кропивницька</t>
  </si>
  <si>
    <t>UA3504023</t>
  </si>
  <si>
    <t>Novhorodkivska</t>
  </si>
  <si>
    <t>Новгородковская</t>
  </si>
  <si>
    <t>Новгородківська</t>
  </si>
  <si>
    <t>UA3504025</t>
  </si>
  <si>
    <t>UA3504027</t>
  </si>
  <si>
    <t>Pervozvanivska</t>
  </si>
  <si>
    <t>Первозвановская</t>
  </si>
  <si>
    <t>Первозванівська</t>
  </si>
  <si>
    <t>UA3504029</t>
  </si>
  <si>
    <t>Sokolivska</t>
  </si>
  <si>
    <t>Соколовская</t>
  </si>
  <si>
    <t>Соколівська</t>
  </si>
  <si>
    <t>UA3504031</t>
  </si>
  <si>
    <t>Subottsivska</t>
  </si>
  <si>
    <t>Субботцевская</t>
  </si>
  <si>
    <t>Суботцівська</t>
  </si>
  <si>
    <t>UA3504033</t>
  </si>
  <si>
    <t>Ustynivska</t>
  </si>
  <si>
    <t>Устиновская</t>
  </si>
  <si>
    <t>Устинівська</t>
  </si>
  <si>
    <t>UA3506001</t>
  </si>
  <si>
    <t>Hannivska</t>
  </si>
  <si>
    <t>Анновская</t>
  </si>
  <si>
    <t>Ганнівська</t>
  </si>
  <si>
    <t>UA3506003</t>
  </si>
  <si>
    <t>Hlodoska</t>
  </si>
  <si>
    <t>Глодосская</t>
  </si>
  <si>
    <t>Глодоська</t>
  </si>
  <si>
    <t>UA3506005</t>
  </si>
  <si>
    <t>Dobrovelychkivska</t>
  </si>
  <si>
    <t>Добровеличковская</t>
  </si>
  <si>
    <t>Добровеличківська</t>
  </si>
  <si>
    <t>UA3506007</t>
  </si>
  <si>
    <t>Zlynska</t>
  </si>
  <si>
    <t>Злынская</t>
  </si>
  <si>
    <t>Злинська</t>
  </si>
  <si>
    <t>UA3506009</t>
  </si>
  <si>
    <t>Malovyskivska</t>
  </si>
  <si>
    <t>Маловисковская</t>
  </si>
  <si>
    <t>Маловисківська</t>
  </si>
  <si>
    <t>UA3506011</t>
  </si>
  <si>
    <t>UA3506013</t>
  </si>
  <si>
    <t>Novomyrhorodska</t>
  </si>
  <si>
    <t>Новомиргородская</t>
  </si>
  <si>
    <t>Новомиргородська</t>
  </si>
  <si>
    <t>UA3506015</t>
  </si>
  <si>
    <t>Novoukrainska</t>
  </si>
  <si>
    <t>Новоукраинская</t>
  </si>
  <si>
    <t>Новоукраїнська</t>
  </si>
  <si>
    <t>UA3506017</t>
  </si>
  <si>
    <t>Pishchanobridska</t>
  </si>
  <si>
    <t>Песчанобродская</t>
  </si>
  <si>
    <t>Піщанобрідська</t>
  </si>
  <si>
    <t>UA3506019</t>
  </si>
  <si>
    <t>Pomichnianska</t>
  </si>
  <si>
    <t>Помошнянская</t>
  </si>
  <si>
    <t>Помічнянська</t>
  </si>
  <si>
    <t>UA3506021</t>
  </si>
  <si>
    <t>Rivnianska</t>
  </si>
  <si>
    <t>Ровнянская</t>
  </si>
  <si>
    <t>Рівнянська</t>
  </si>
  <si>
    <t>UA3506023</t>
  </si>
  <si>
    <t>Smolinska</t>
  </si>
  <si>
    <t>Смолинская</t>
  </si>
  <si>
    <t>Смолінська</t>
  </si>
  <si>
    <t>UA3506025</t>
  </si>
  <si>
    <t>Tyshkivska</t>
  </si>
  <si>
    <t>Тишковская</t>
  </si>
  <si>
    <t>Тишківська</t>
  </si>
  <si>
    <t>UA3508001</t>
  </si>
  <si>
    <t>Velykoandrusivska</t>
  </si>
  <si>
    <t>Великоандрусовская</t>
  </si>
  <si>
    <t>Великоандрусівська</t>
  </si>
  <si>
    <t>UA3508003</t>
  </si>
  <si>
    <t>Novoprazka</t>
  </si>
  <si>
    <t>Новопражская</t>
  </si>
  <si>
    <t>Новопразька</t>
  </si>
  <si>
    <t>UA3508005</t>
  </si>
  <si>
    <t>Oleksandriiska</t>
  </si>
  <si>
    <t>Александрийская</t>
  </si>
  <si>
    <t>Олександрійська</t>
  </si>
  <si>
    <t>UA3508007</t>
  </si>
  <si>
    <t>Onufriivska</t>
  </si>
  <si>
    <t>Онуфриевская</t>
  </si>
  <si>
    <t>Онуфріївська</t>
  </si>
  <si>
    <t>UA3508009</t>
  </si>
  <si>
    <t>Pantaivska</t>
  </si>
  <si>
    <t>Пантаевская</t>
  </si>
  <si>
    <t>Пантаївська</t>
  </si>
  <si>
    <t>UA3508011</t>
  </si>
  <si>
    <t>UA3508013</t>
  </si>
  <si>
    <t>Popelnastivska</t>
  </si>
  <si>
    <t>Попельнастовская</t>
  </si>
  <si>
    <t>Попельнастівська</t>
  </si>
  <si>
    <t>UA3508015</t>
  </si>
  <si>
    <t>Pryiutivska</t>
  </si>
  <si>
    <t>Приютовская</t>
  </si>
  <si>
    <t>Приютівська</t>
  </si>
  <si>
    <t>UA3508017</t>
  </si>
  <si>
    <t>Svitlovodska</t>
  </si>
  <si>
    <t>Светловодская</t>
  </si>
  <si>
    <t>Світловодська</t>
  </si>
  <si>
    <t>UA4402001</t>
  </si>
  <si>
    <t>Alchevska</t>
  </si>
  <si>
    <t>Алчевская</t>
  </si>
  <si>
    <t>Алчевська</t>
  </si>
  <si>
    <t>UA4402003</t>
  </si>
  <si>
    <t>Zymohirivska</t>
  </si>
  <si>
    <t>Зимогорьевская</t>
  </si>
  <si>
    <t>Зимогір'ївська</t>
  </si>
  <si>
    <t>UA4402005</t>
  </si>
  <si>
    <t>Kadiivska</t>
  </si>
  <si>
    <t>Кадиевская</t>
  </si>
  <si>
    <t>Кадіївська</t>
  </si>
  <si>
    <t>UA4404001</t>
  </si>
  <si>
    <t>UA4404003</t>
  </si>
  <si>
    <t>Sorokynska</t>
  </si>
  <si>
    <t>Сорокинская</t>
  </si>
  <si>
    <t>Сорокинська</t>
  </si>
  <si>
    <t>UA4406001</t>
  </si>
  <si>
    <t>UA4406003</t>
  </si>
  <si>
    <t>Lutuhynska</t>
  </si>
  <si>
    <t>Лутугинская</t>
  </si>
  <si>
    <t>Лутугинська</t>
  </si>
  <si>
    <t>UA4406005</t>
  </si>
  <si>
    <t>Molodohvardiiska</t>
  </si>
  <si>
    <t>Молодогвардейская</t>
  </si>
  <si>
    <t>Молодогвардійська</t>
  </si>
  <si>
    <t>UA4408001</t>
  </si>
  <si>
    <t>Antratsytivska</t>
  </si>
  <si>
    <t>Антрацитовская</t>
  </si>
  <si>
    <t>Антрацитівська</t>
  </si>
  <si>
    <t>UA4408003</t>
  </si>
  <si>
    <t>Rovenkivska</t>
  </si>
  <si>
    <t>Ровеньковская</t>
  </si>
  <si>
    <t>Ровеньківська</t>
  </si>
  <si>
    <t>UA4408005</t>
  </si>
  <si>
    <t>Khrustalnenska</t>
  </si>
  <si>
    <t>Хрустальненская</t>
  </si>
  <si>
    <t>Хрустальненська</t>
  </si>
  <si>
    <t>UA4410001</t>
  </si>
  <si>
    <t>Bilokurakynska</t>
  </si>
  <si>
    <t>Белокуракинская</t>
  </si>
  <si>
    <t>Білокуракинська</t>
  </si>
  <si>
    <t>UA4410003</t>
  </si>
  <si>
    <t>Kolomyichyska</t>
  </si>
  <si>
    <t>Коломыйчихская</t>
  </si>
  <si>
    <t>Коломийчиська</t>
  </si>
  <si>
    <t>UA4410005</t>
  </si>
  <si>
    <t>Krasnorichenska</t>
  </si>
  <si>
    <t>Краснореченская</t>
  </si>
  <si>
    <t>Красноріченська</t>
  </si>
  <si>
    <t>UA4410007</t>
  </si>
  <si>
    <t>Lozno-Oleksandrivska</t>
  </si>
  <si>
    <t>Лозно-Александровская</t>
  </si>
  <si>
    <t>Лозно-Олександрівська</t>
  </si>
  <si>
    <t>UA4410009</t>
  </si>
  <si>
    <t>Nyzhnoduvanska</t>
  </si>
  <si>
    <t>Нижнедуванская</t>
  </si>
  <si>
    <t>Нижньодуванська</t>
  </si>
  <si>
    <t>UA4410011</t>
  </si>
  <si>
    <t>Svativska</t>
  </si>
  <si>
    <t>Сватовская</t>
  </si>
  <si>
    <t>Сватівська</t>
  </si>
  <si>
    <t>UA4410013</t>
  </si>
  <si>
    <t>UA4412001</t>
  </si>
  <si>
    <t>UA4412003</t>
  </si>
  <si>
    <t>Kreminska</t>
  </si>
  <si>
    <t>Кременская</t>
  </si>
  <si>
    <t>Кремінська</t>
  </si>
  <si>
    <t>UA4412005</t>
  </si>
  <si>
    <t>Lysychanska</t>
  </si>
  <si>
    <t>Лисичанская</t>
  </si>
  <si>
    <t>Лисичанська</t>
  </si>
  <si>
    <t>UA4412007</t>
  </si>
  <si>
    <t>Popasnianska</t>
  </si>
  <si>
    <t>Попаснянская</t>
  </si>
  <si>
    <t>Попаснянська</t>
  </si>
  <si>
    <t>UA4412009</t>
  </si>
  <si>
    <t>Rubizhanska</t>
  </si>
  <si>
    <t>Рубежанская</t>
  </si>
  <si>
    <t>Рубіжанська</t>
  </si>
  <si>
    <t>UA4412011</t>
  </si>
  <si>
    <t>Sievierodonetska</t>
  </si>
  <si>
    <t>Северодонецкая</t>
  </si>
  <si>
    <t>Сєвєродонецька</t>
  </si>
  <si>
    <t>UA4414001</t>
  </si>
  <si>
    <t>Bilovodska</t>
  </si>
  <si>
    <t>Беловодская</t>
  </si>
  <si>
    <t>Біловодська</t>
  </si>
  <si>
    <t>UA4414003</t>
  </si>
  <si>
    <t>Bilolutska</t>
  </si>
  <si>
    <t>Белолуцкая</t>
  </si>
  <si>
    <t>Білолуцька</t>
  </si>
  <si>
    <t>UA4414005</t>
  </si>
  <si>
    <t>Markivska</t>
  </si>
  <si>
    <t>Марковская</t>
  </si>
  <si>
    <t>Марківська</t>
  </si>
  <si>
    <t>UA4414007</t>
  </si>
  <si>
    <t>Milovska</t>
  </si>
  <si>
    <t>Меловская</t>
  </si>
  <si>
    <t>Міловська</t>
  </si>
  <si>
    <t>UA4414009</t>
  </si>
  <si>
    <t>Novopskovska</t>
  </si>
  <si>
    <t>Новопсковская</t>
  </si>
  <si>
    <t>Новопсковська</t>
  </si>
  <si>
    <t>UA4414011</t>
  </si>
  <si>
    <t>Starobilska</t>
  </si>
  <si>
    <t>Старобельская</t>
  </si>
  <si>
    <t>Старобільська</t>
  </si>
  <si>
    <t>UA4414013</t>
  </si>
  <si>
    <t>Chmyrivska</t>
  </si>
  <si>
    <t>Чмыровская</t>
  </si>
  <si>
    <t>Чмирівська</t>
  </si>
  <si>
    <t>UA4414015</t>
  </si>
  <si>
    <t>Shulhynska</t>
  </si>
  <si>
    <t>Шульгинская</t>
  </si>
  <si>
    <t>Шульгинська</t>
  </si>
  <si>
    <t>UA4416001</t>
  </si>
  <si>
    <t>Nyzhnoteplivska</t>
  </si>
  <si>
    <t>Нижнетепловская</t>
  </si>
  <si>
    <t>Нижньотеплівська</t>
  </si>
  <si>
    <t>UA4416003</t>
  </si>
  <si>
    <t>Novoaidarska</t>
  </si>
  <si>
    <t>Новоайдарская</t>
  </si>
  <si>
    <t>Новоайдарська</t>
  </si>
  <si>
    <t>UA4416005</t>
  </si>
  <si>
    <t>Stanychno-Luhanska</t>
  </si>
  <si>
    <t>Станично-Луганская</t>
  </si>
  <si>
    <t>Станично-Луганська</t>
  </si>
  <si>
    <t>UA4416007</t>
  </si>
  <si>
    <t>UA4416009</t>
  </si>
  <si>
    <t>Shchastynska</t>
  </si>
  <si>
    <t>Счастьенская</t>
  </si>
  <si>
    <t>Щастинська</t>
  </si>
  <si>
    <t>UA4602001</t>
  </si>
  <si>
    <t>Boryslavska</t>
  </si>
  <si>
    <t>Бориславская</t>
  </si>
  <si>
    <t>Бориславська</t>
  </si>
  <si>
    <t>UA4602003</t>
  </si>
  <si>
    <t>Drohobytska</t>
  </si>
  <si>
    <t>Дрогобычская</t>
  </si>
  <si>
    <t>Дрогобицька</t>
  </si>
  <si>
    <t>UA4602005</t>
  </si>
  <si>
    <t>Medenytska</t>
  </si>
  <si>
    <t>Меденичская</t>
  </si>
  <si>
    <t>Меденицька</t>
  </si>
  <si>
    <t>UA4602007</t>
  </si>
  <si>
    <t>Skhidnytska</t>
  </si>
  <si>
    <t>Сходницкая</t>
  </si>
  <si>
    <t>Східницька</t>
  </si>
  <si>
    <t>UA4602009</t>
  </si>
  <si>
    <t>Truskavetska</t>
  </si>
  <si>
    <t>Трускавецкая</t>
  </si>
  <si>
    <t>Трускавецька</t>
  </si>
  <si>
    <t>UA4604001</t>
  </si>
  <si>
    <t>Brodivska</t>
  </si>
  <si>
    <t>Бродовская</t>
  </si>
  <si>
    <t>Бродівська</t>
  </si>
  <si>
    <t>UA4604003</t>
  </si>
  <si>
    <t>Buska</t>
  </si>
  <si>
    <t>Бусская</t>
  </si>
  <si>
    <t>Буська</t>
  </si>
  <si>
    <t>UA4604005</t>
  </si>
  <si>
    <t>Zabolottsivska</t>
  </si>
  <si>
    <t>Заболотцевская</t>
  </si>
  <si>
    <t>Заболотцівська</t>
  </si>
  <si>
    <t>UA4604007</t>
  </si>
  <si>
    <t>UA4604009</t>
  </si>
  <si>
    <t>Krasnenska</t>
  </si>
  <si>
    <t>Красненская</t>
  </si>
  <si>
    <t>Красненська</t>
  </si>
  <si>
    <t>UA4604011</t>
  </si>
  <si>
    <t>Pidkaminska</t>
  </si>
  <si>
    <t>Подкаменская</t>
  </si>
  <si>
    <t>Підкамінська</t>
  </si>
  <si>
    <t>UA4604013</t>
  </si>
  <si>
    <t>Pomorianska</t>
  </si>
  <si>
    <t>Поморянская</t>
  </si>
  <si>
    <t>Поморянська</t>
  </si>
  <si>
    <t>UA4606001</t>
  </si>
  <si>
    <t>Bibrska</t>
  </si>
  <si>
    <t>Бобркская</t>
  </si>
  <si>
    <t>Бібрська</t>
  </si>
  <si>
    <t>UA4606003</t>
  </si>
  <si>
    <t>Velykoliubinska</t>
  </si>
  <si>
    <t>Великолюбенская</t>
  </si>
  <si>
    <t>Великолюбінська</t>
  </si>
  <si>
    <t>UA4606005</t>
  </si>
  <si>
    <t>Hlynianska</t>
  </si>
  <si>
    <t>Глинянская</t>
  </si>
  <si>
    <t>Глинянська</t>
  </si>
  <si>
    <t>UA4606007</t>
  </si>
  <si>
    <t>Городокская</t>
  </si>
  <si>
    <t>UA4606009</t>
  </si>
  <si>
    <t>Davydivska</t>
  </si>
  <si>
    <t>Давыдовская</t>
  </si>
  <si>
    <t>Давидівська</t>
  </si>
  <si>
    <t>UA4606011</t>
  </si>
  <si>
    <t>Dobrosynsko-Maherivska</t>
  </si>
  <si>
    <t>Добросинско-Магеровская</t>
  </si>
  <si>
    <t>Добросинсько-Магерівська</t>
  </si>
  <si>
    <t>UA4606013</t>
  </si>
  <si>
    <t>Zhovkivska</t>
  </si>
  <si>
    <t>Жолковская</t>
  </si>
  <si>
    <t>Жовківська</t>
  </si>
  <si>
    <t>UA4606015</t>
  </si>
  <si>
    <t>Zhovtanetska</t>
  </si>
  <si>
    <t>Жовтанецкая</t>
  </si>
  <si>
    <t>Жовтанецька</t>
  </si>
  <si>
    <t>UA4606017</t>
  </si>
  <si>
    <t>Zymnovodivska</t>
  </si>
  <si>
    <t>Зимноводовская</t>
  </si>
  <si>
    <t>Зимноводівська</t>
  </si>
  <si>
    <t>UA4606019</t>
  </si>
  <si>
    <t>Kamianka-Buzka</t>
  </si>
  <si>
    <t>Каменка-Бугская</t>
  </si>
  <si>
    <t>Кам'янка-Бузька</t>
  </si>
  <si>
    <t>UA4606021</t>
  </si>
  <si>
    <t>Komarnivska</t>
  </si>
  <si>
    <t>Комарновская</t>
  </si>
  <si>
    <t>Комарнівська</t>
  </si>
  <si>
    <t>UA4606023</t>
  </si>
  <si>
    <t>Kulykivska</t>
  </si>
  <si>
    <t>Куликовская</t>
  </si>
  <si>
    <t>Куликівська</t>
  </si>
  <si>
    <t>UA4606025</t>
  </si>
  <si>
    <t>UA4606027</t>
  </si>
  <si>
    <t>Murovanska</t>
  </si>
  <si>
    <t>Мурованская</t>
  </si>
  <si>
    <t>Мурованська</t>
  </si>
  <si>
    <t>UA4606029</t>
  </si>
  <si>
    <t>Novoiarychivska</t>
  </si>
  <si>
    <t>Новоярычевская</t>
  </si>
  <si>
    <t>Новояричівська</t>
  </si>
  <si>
    <t>UA4606031</t>
  </si>
  <si>
    <t>Obroshynska</t>
  </si>
  <si>
    <t>Оброшинская</t>
  </si>
  <si>
    <t>Оброшинська</t>
  </si>
  <si>
    <t>UA4606033</t>
  </si>
  <si>
    <t>Peremyshlianska</t>
  </si>
  <si>
    <t>Перемышлянская</t>
  </si>
  <si>
    <t>Перемишлянська</t>
  </si>
  <si>
    <t>UA4606035</t>
  </si>
  <si>
    <t>Pidberiztsivska</t>
  </si>
  <si>
    <t>Подберезцевская</t>
  </si>
  <si>
    <t>Підберізцівська</t>
  </si>
  <si>
    <t>UA4606037</t>
  </si>
  <si>
    <t>Pustomytivska</t>
  </si>
  <si>
    <t>Пустомытовская</t>
  </si>
  <si>
    <t>Пустомитівська</t>
  </si>
  <si>
    <t>UA4606039</t>
  </si>
  <si>
    <t>Rava-Ruska</t>
  </si>
  <si>
    <t>Рава-Русская</t>
  </si>
  <si>
    <t>Рава-Руська</t>
  </si>
  <si>
    <t>UA4606041</t>
  </si>
  <si>
    <t>Sokilnytska</t>
  </si>
  <si>
    <t>Сокольникская</t>
  </si>
  <si>
    <t>Сокільницька</t>
  </si>
  <si>
    <t>UA4606043</t>
  </si>
  <si>
    <t>Solonkivska</t>
  </si>
  <si>
    <t>Солонковская</t>
  </si>
  <si>
    <t>Солонківська</t>
  </si>
  <si>
    <t>UA4606045</t>
  </si>
  <si>
    <t>Shchyretska</t>
  </si>
  <si>
    <t>Щирецкая</t>
  </si>
  <si>
    <t>Щирецька</t>
  </si>
  <si>
    <t>UA4608001</t>
  </si>
  <si>
    <t>Biskovytska</t>
  </si>
  <si>
    <t>Бисковичская</t>
  </si>
  <si>
    <t>Бісковицька</t>
  </si>
  <si>
    <t>UA4608003</t>
  </si>
  <si>
    <t>Borynska</t>
  </si>
  <si>
    <t>Борынская</t>
  </si>
  <si>
    <t>Боринська</t>
  </si>
  <si>
    <t>UA4608005</t>
  </si>
  <si>
    <t>Dobromylska</t>
  </si>
  <si>
    <t>Добромильская</t>
  </si>
  <si>
    <t>Добромильська</t>
  </si>
  <si>
    <t>UA4608007</t>
  </si>
  <si>
    <t>Novokalynivska</t>
  </si>
  <si>
    <t>Новокалиновская</t>
  </si>
  <si>
    <t>Новокалинівська</t>
  </si>
  <si>
    <t>UA4608009</t>
  </si>
  <si>
    <t>Ralivska</t>
  </si>
  <si>
    <t>Ралевская</t>
  </si>
  <si>
    <t>Ралівська</t>
  </si>
  <si>
    <t>UA4608011</t>
  </si>
  <si>
    <t>Rudkivska</t>
  </si>
  <si>
    <t>Рудковская</t>
  </si>
  <si>
    <t>Рудківська</t>
  </si>
  <si>
    <t>UA4608013</t>
  </si>
  <si>
    <t>Sambirska</t>
  </si>
  <si>
    <t>Самборская</t>
  </si>
  <si>
    <t>Самбірська</t>
  </si>
  <si>
    <t>UA4608015</t>
  </si>
  <si>
    <t>Starosambirska</t>
  </si>
  <si>
    <t>Старосамборская</t>
  </si>
  <si>
    <t>Старосамбірська</t>
  </si>
  <si>
    <t>UA4608017</t>
  </si>
  <si>
    <t>Strilkivska</t>
  </si>
  <si>
    <t>Стрелковская</t>
  </si>
  <si>
    <t>Стрілківська</t>
  </si>
  <si>
    <t>UA4608019</t>
  </si>
  <si>
    <t>Turkivska</t>
  </si>
  <si>
    <t>Турковская</t>
  </si>
  <si>
    <t>Турківська</t>
  </si>
  <si>
    <t>UA4608021</t>
  </si>
  <si>
    <t>Khyrivska</t>
  </si>
  <si>
    <t>Хыровская</t>
  </si>
  <si>
    <t>Хирівська</t>
  </si>
  <si>
    <t>UA4610001</t>
  </si>
  <si>
    <t>Hnizdychivska</t>
  </si>
  <si>
    <t>Гнездычевская</t>
  </si>
  <si>
    <t>Гніздичівська</t>
  </si>
  <si>
    <t>UA4610003</t>
  </si>
  <si>
    <t>Hrabovetsko-Dulibivska</t>
  </si>
  <si>
    <t>Грабовецко-Дулибовская</t>
  </si>
  <si>
    <t>Грабовецько-Дулібівська</t>
  </si>
  <si>
    <t>UA4610005</t>
  </si>
  <si>
    <t>Zhydachivska</t>
  </si>
  <si>
    <t>Жидачовская</t>
  </si>
  <si>
    <t>Жидачівська</t>
  </si>
  <si>
    <t>UA4610007</t>
  </si>
  <si>
    <t>Zhuravnenska</t>
  </si>
  <si>
    <t>Журавненская</t>
  </si>
  <si>
    <t>Журавненська</t>
  </si>
  <si>
    <t>UA4610009</t>
  </si>
  <si>
    <t>Kozivska</t>
  </si>
  <si>
    <t>Козевская</t>
  </si>
  <si>
    <t>Козівська</t>
  </si>
  <si>
    <t>UA4610011</t>
  </si>
  <si>
    <t>UA4610013</t>
  </si>
  <si>
    <t>Morshynska</t>
  </si>
  <si>
    <t>Моршинская</t>
  </si>
  <si>
    <t>Моршинська</t>
  </si>
  <si>
    <t>UA4610015</t>
  </si>
  <si>
    <t>Novorozdilska</t>
  </si>
  <si>
    <t>Новороздольская</t>
  </si>
  <si>
    <t>Новороздільська</t>
  </si>
  <si>
    <t>UA4610017</t>
  </si>
  <si>
    <t>Rozvadivska</t>
  </si>
  <si>
    <t>Розвадовская</t>
  </si>
  <si>
    <t>Розвадівська</t>
  </si>
  <si>
    <t>UA4610019</t>
  </si>
  <si>
    <t>Skolivska</t>
  </si>
  <si>
    <t>Сколевская</t>
  </si>
  <si>
    <t>Сколівська</t>
  </si>
  <si>
    <t>UA4610021</t>
  </si>
  <si>
    <t>Slavska</t>
  </si>
  <si>
    <t>Славская</t>
  </si>
  <si>
    <t>Славська</t>
  </si>
  <si>
    <t>UA4610023</t>
  </si>
  <si>
    <t>Stryiska</t>
  </si>
  <si>
    <t>Стрыйская</t>
  </si>
  <si>
    <t>Стрийська</t>
  </si>
  <si>
    <t>UA4610025</t>
  </si>
  <si>
    <t>UA4610027</t>
  </si>
  <si>
    <t>Khodorivska</t>
  </si>
  <si>
    <t>Ходоровская</t>
  </si>
  <si>
    <t>Ходорівська</t>
  </si>
  <si>
    <t>UA4612001</t>
  </si>
  <si>
    <t>Belzka</t>
  </si>
  <si>
    <t>Белзская</t>
  </si>
  <si>
    <t>Белзька</t>
  </si>
  <si>
    <t>UA4612003</t>
  </si>
  <si>
    <t>Velykomostivska</t>
  </si>
  <si>
    <t>Великомостовская</t>
  </si>
  <si>
    <t>Великомостівська</t>
  </si>
  <si>
    <t>UA4612005</t>
  </si>
  <si>
    <t>Dobrotvirska</t>
  </si>
  <si>
    <t>Добротворская</t>
  </si>
  <si>
    <t>Добротвірська</t>
  </si>
  <si>
    <t>UA4612007</t>
  </si>
  <si>
    <t>Lopatynska</t>
  </si>
  <si>
    <t>Лопатинская</t>
  </si>
  <si>
    <t>Лопатинська</t>
  </si>
  <si>
    <t>UA4612009</t>
  </si>
  <si>
    <t>Radekhivska</t>
  </si>
  <si>
    <t>Радеховская</t>
  </si>
  <si>
    <t>Радехівська</t>
  </si>
  <si>
    <t>UA4612011</t>
  </si>
  <si>
    <t>Sokalska</t>
  </si>
  <si>
    <t>Сокальская</t>
  </si>
  <si>
    <t>Сокальська</t>
  </si>
  <si>
    <t>UA4612013</t>
  </si>
  <si>
    <t>Chervonohradska</t>
  </si>
  <si>
    <t>Червоноградская</t>
  </si>
  <si>
    <t>Червоноградська</t>
  </si>
  <si>
    <t>UA4614001</t>
  </si>
  <si>
    <t>UA4614003</t>
  </si>
  <si>
    <t>Mostyska</t>
  </si>
  <si>
    <t>Мостисская</t>
  </si>
  <si>
    <t>Мостиська</t>
  </si>
  <si>
    <t>UA4614005</t>
  </si>
  <si>
    <t>Novoiavorivska</t>
  </si>
  <si>
    <t>Новояворовская</t>
  </si>
  <si>
    <t>Новояворівська</t>
  </si>
  <si>
    <t>UA4614007</t>
  </si>
  <si>
    <t>Sudovovyshnianska</t>
  </si>
  <si>
    <t>Судововишнянская</t>
  </si>
  <si>
    <t>Судововишнянська</t>
  </si>
  <si>
    <t>UA4614009</t>
  </si>
  <si>
    <t>Shehynivska</t>
  </si>
  <si>
    <t>Шегиновская</t>
  </si>
  <si>
    <t>Шегинівська</t>
  </si>
  <si>
    <t>UA4614011</t>
  </si>
  <si>
    <t>Yavorivska</t>
  </si>
  <si>
    <t>Яворовская</t>
  </si>
  <si>
    <t>Яворівська</t>
  </si>
  <si>
    <t>UA4802001</t>
  </si>
  <si>
    <t>Bashtanska</t>
  </si>
  <si>
    <t>Баштанская</t>
  </si>
  <si>
    <t>Баштанська</t>
  </si>
  <si>
    <t>UA4802003</t>
  </si>
  <si>
    <t>Bereznehuvatska</t>
  </si>
  <si>
    <t>Березнеговатская</t>
  </si>
  <si>
    <t>Березнегуватська</t>
  </si>
  <si>
    <t>UA4802005</t>
  </si>
  <si>
    <t>Vilnozaporizka</t>
  </si>
  <si>
    <t>Вольнозапорожская</t>
  </si>
  <si>
    <t>Вільнозапорізька</t>
  </si>
  <si>
    <t>UA4802007</t>
  </si>
  <si>
    <t>Volodymyrivska</t>
  </si>
  <si>
    <t>Владимировская</t>
  </si>
  <si>
    <t>Володимирівська</t>
  </si>
  <si>
    <t>UA4802009</t>
  </si>
  <si>
    <t>UA4802011</t>
  </si>
  <si>
    <t>Inhulska</t>
  </si>
  <si>
    <t>Ингульская</t>
  </si>
  <si>
    <t>Інгульська</t>
  </si>
  <si>
    <t>UA4802013</t>
  </si>
  <si>
    <t>Kazankivska</t>
  </si>
  <si>
    <t>Казанковская</t>
  </si>
  <si>
    <t>Казанківська</t>
  </si>
  <si>
    <t>UA4802015</t>
  </si>
  <si>
    <t>Novobuzka</t>
  </si>
  <si>
    <t>Новобугская</t>
  </si>
  <si>
    <t>Новобузька</t>
  </si>
  <si>
    <t>UA4802017</t>
  </si>
  <si>
    <t>Pryvilnenska</t>
  </si>
  <si>
    <t>Привольненская</t>
  </si>
  <si>
    <t>Привільненська</t>
  </si>
  <si>
    <t>UA4802019</t>
  </si>
  <si>
    <t>Snihurivska</t>
  </si>
  <si>
    <t>Снигиревская</t>
  </si>
  <si>
    <t>Снігурівська</t>
  </si>
  <si>
    <t>UA4802021</t>
  </si>
  <si>
    <t>UA4802023</t>
  </si>
  <si>
    <t>UA4804001</t>
  </si>
  <si>
    <t>Bratska</t>
  </si>
  <si>
    <t>Братская</t>
  </si>
  <si>
    <t>Братська</t>
  </si>
  <si>
    <t>UA4804003</t>
  </si>
  <si>
    <t>Buzka</t>
  </si>
  <si>
    <t>Бугская</t>
  </si>
  <si>
    <t>Бузька</t>
  </si>
  <si>
    <t>UA4804005</t>
  </si>
  <si>
    <t>Veselynivska</t>
  </si>
  <si>
    <t>Веселиновская</t>
  </si>
  <si>
    <t>Веселинівська</t>
  </si>
  <si>
    <t>UA4804007</t>
  </si>
  <si>
    <t>Voznesenska</t>
  </si>
  <si>
    <t>Вознесенская</t>
  </si>
  <si>
    <t>Вознесенська</t>
  </si>
  <si>
    <t>UA4804009</t>
  </si>
  <si>
    <t>Domanivska</t>
  </si>
  <si>
    <t>Доманевская</t>
  </si>
  <si>
    <t>Доманівська</t>
  </si>
  <si>
    <t>UA4804011</t>
  </si>
  <si>
    <t>Doroshivska</t>
  </si>
  <si>
    <t>Дорошовская</t>
  </si>
  <si>
    <t>Дорошівська</t>
  </si>
  <si>
    <t>UA4804013</t>
  </si>
  <si>
    <t>Yelanetska</t>
  </si>
  <si>
    <t>Еланецкая</t>
  </si>
  <si>
    <t>Єланецька</t>
  </si>
  <si>
    <t>UA4804015</t>
  </si>
  <si>
    <t>Mostivska</t>
  </si>
  <si>
    <t>Мостовская</t>
  </si>
  <si>
    <t>Мостівська</t>
  </si>
  <si>
    <t>UA4804017</t>
  </si>
  <si>
    <t>Novomarivska</t>
  </si>
  <si>
    <t>Новомарьевская</t>
  </si>
  <si>
    <t>Новомар'ївська</t>
  </si>
  <si>
    <t>UA4804019</t>
  </si>
  <si>
    <t>UA4804021</t>
  </si>
  <si>
    <t>Prybuzhanivska</t>
  </si>
  <si>
    <t>Прибужановская</t>
  </si>
  <si>
    <t>Прибужанівська</t>
  </si>
  <si>
    <t>UA4804023</t>
  </si>
  <si>
    <t>Prybuzka</t>
  </si>
  <si>
    <t>Прибужская</t>
  </si>
  <si>
    <t>Прибузька</t>
  </si>
  <si>
    <t>UA4804025</t>
  </si>
  <si>
    <t>Yuzhnoukrainska</t>
  </si>
  <si>
    <t>Южноукраинская</t>
  </si>
  <si>
    <t>Южноукраїнська</t>
  </si>
  <si>
    <t>UA4806001</t>
  </si>
  <si>
    <t>UA4806003</t>
  </si>
  <si>
    <t>Vesnianska</t>
  </si>
  <si>
    <t>Веснянская</t>
  </si>
  <si>
    <t>Веснянська</t>
  </si>
  <si>
    <t>UA4806005</t>
  </si>
  <si>
    <t>UA4806007</t>
  </si>
  <si>
    <t>Halytsynivska</t>
  </si>
  <si>
    <t>Галицыновская</t>
  </si>
  <si>
    <t>Галицинівська</t>
  </si>
  <si>
    <t>UA4806009</t>
  </si>
  <si>
    <t>Koblivska</t>
  </si>
  <si>
    <t>Коблевская</t>
  </si>
  <si>
    <t>Коблівська</t>
  </si>
  <si>
    <t>UA4806011</t>
  </si>
  <si>
    <t>UA4806013</t>
  </si>
  <si>
    <t>Kutsurubska</t>
  </si>
  <si>
    <t>Куцурубская</t>
  </si>
  <si>
    <t>Куцурубська</t>
  </si>
  <si>
    <t>UA4806015</t>
  </si>
  <si>
    <t>UA4806017</t>
  </si>
  <si>
    <t>Mishkovo-Pohorilivska</t>
  </si>
  <si>
    <t>Мешково-Погореловская</t>
  </si>
  <si>
    <t>Мішково-Погорілівська</t>
  </si>
  <si>
    <t>UA4806019</t>
  </si>
  <si>
    <t>Nechaianska</t>
  </si>
  <si>
    <t>Нечаянская</t>
  </si>
  <si>
    <t>Нечаянська</t>
  </si>
  <si>
    <t>UA4806021</t>
  </si>
  <si>
    <t>Novoodeska</t>
  </si>
  <si>
    <t>Новоодесская</t>
  </si>
  <si>
    <t>Новоодеська</t>
  </si>
  <si>
    <t>UA4806023</t>
  </si>
  <si>
    <t>Olshanska</t>
  </si>
  <si>
    <t>Ольшанська</t>
  </si>
  <si>
    <t>UA4806025</t>
  </si>
  <si>
    <t>Ochakivska</t>
  </si>
  <si>
    <t>Очаковская</t>
  </si>
  <si>
    <t>Очаківська</t>
  </si>
  <si>
    <t>UA4806027</t>
  </si>
  <si>
    <t>Pervomaiska</t>
  </si>
  <si>
    <t>Первомайская</t>
  </si>
  <si>
    <t>Первомайська</t>
  </si>
  <si>
    <t>UA4806029</t>
  </si>
  <si>
    <t>Radsadivska</t>
  </si>
  <si>
    <t>Радсадовская</t>
  </si>
  <si>
    <t>Радсадівська</t>
  </si>
  <si>
    <t>UA4806031</t>
  </si>
  <si>
    <t>Stepivska</t>
  </si>
  <si>
    <t>Степовская</t>
  </si>
  <si>
    <t>Степівська</t>
  </si>
  <si>
    <t>UA4806033</t>
  </si>
  <si>
    <t>Sukhoielanetska</t>
  </si>
  <si>
    <t>Сухоеланецкая</t>
  </si>
  <si>
    <t>Сухоєланецька</t>
  </si>
  <si>
    <t>UA4806035</t>
  </si>
  <si>
    <t>Chornomorska</t>
  </si>
  <si>
    <t>Черноморская</t>
  </si>
  <si>
    <t>Чорноморська</t>
  </si>
  <si>
    <t>UA4806037</t>
  </si>
  <si>
    <t>Shevchenkivska</t>
  </si>
  <si>
    <t>Шевченковская</t>
  </si>
  <si>
    <t>Шевченківська</t>
  </si>
  <si>
    <t>UA4808001</t>
  </si>
  <si>
    <t>Arbuzynska</t>
  </si>
  <si>
    <t>Арбузинская</t>
  </si>
  <si>
    <t>Арбузинська</t>
  </si>
  <si>
    <t>UA4808003</t>
  </si>
  <si>
    <t>Blahodatnenska</t>
  </si>
  <si>
    <t>Благодатненская</t>
  </si>
  <si>
    <t>Благодатненська</t>
  </si>
  <si>
    <t>UA4808005</t>
  </si>
  <si>
    <t>Vradiivska</t>
  </si>
  <si>
    <t>Врадиевская</t>
  </si>
  <si>
    <t>Врадіївська</t>
  </si>
  <si>
    <t>UA4808007</t>
  </si>
  <si>
    <t>Kamianomostivska</t>
  </si>
  <si>
    <t>Каменномостовская</t>
  </si>
  <si>
    <t>Кам'яномостівська</t>
  </si>
  <si>
    <t>UA4808009</t>
  </si>
  <si>
    <t>Kryvoozerska</t>
  </si>
  <si>
    <t>Кривоозерская</t>
  </si>
  <si>
    <t>Кривоозерська</t>
  </si>
  <si>
    <t>UA4808011</t>
  </si>
  <si>
    <t>Myhiivska</t>
  </si>
  <si>
    <t>Мигиевская</t>
  </si>
  <si>
    <t>Мигіївська</t>
  </si>
  <si>
    <t>UA4808013</t>
  </si>
  <si>
    <t>UA4808015</t>
  </si>
  <si>
    <t>Syniukhynobridska</t>
  </si>
  <si>
    <t>Синюхинобродская</t>
  </si>
  <si>
    <t>Синюхинобрідська</t>
  </si>
  <si>
    <t>UA5102001</t>
  </si>
  <si>
    <t>Andriievo-Ivanivska</t>
  </si>
  <si>
    <t>Андреево-Ивановская</t>
  </si>
  <si>
    <t>Андрієво-Іванівська</t>
  </si>
  <si>
    <t>UA5102003</t>
  </si>
  <si>
    <t>UA5102005</t>
  </si>
  <si>
    <t>Velykobuialytska</t>
  </si>
  <si>
    <t>Великобуялицкая</t>
  </si>
  <si>
    <t>Великобуялицька</t>
  </si>
  <si>
    <t>UA5102007</t>
  </si>
  <si>
    <t>UA5102009</t>
  </si>
  <si>
    <t>UA5102011</t>
  </si>
  <si>
    <t>Konoplianska</t>
  </si>
  <si>
    <t>Коноплянская</t>
  </si>
  <si>
    <t>Коноплянська</t>
  </si>
  <si>
    <t>UA5102013</t>
  </si>
  <si>
    <t>Kurisovska</t>
  </si>
  <si>
    <t>Курисовская</t>
  </si>
  <si>
    <t>Курісовська</t>
  </si>
  <si>
    <t>UA5102015</t>
  </si>
  <si>
    <t>UA5102017</t>
  </si>
  <si>
    <t>Novokalchevska</t>
  </si>
  <si>
    <t>Новокальчевская</t>
  </si>
  <si>
    <t>Новокальчевська</t>
  </si>
  <si>
    <t>UA5102019</t>
  </si>
  <si>
    <t>Petrovirivska</t>
  </si>
  <si>
    <t>Петроверовская</t>
  </si>
  <si>
    <t>Петровірівська</t>
  </si>
  <si>
    <t>UA5102021</t>
  </si>
  <si>
    <t>Raukhivska</t>
  </si>
  <si>
    <t>Рауховская</t>
  </si>
  <si>
    <t>Раухівська</t>
  </si>
  <si>
    <t>UA5102023</t>
  </si>
  <si>
    <t>Rozkvitivska</t>
  </si>
  <si>
    <t>Розквитовская</t>
  </si>
  <si>
    <t>Розквітівська</t>
  </si>
  <si>
    <t>UA5102025</t>
  </si>
  <si>
    <t>Staromaiakivska</t>
  </si>
  <si>
    <t>Старомаяковская</t>
  </si>
  <si>
    <t>Старомаяківська</t>
  </si>
  <si>
    <t>UA5102027</t>
  </si>
  <si>
    <t>Striukivska</t>
  </si>
  <si>
    <t>Стрюковская</t>
  </si>
  <si>
    <t>Стрюківська</t>
  </si>
  <si>
    <t>UA5102029</t>
  </si>
  <si>
    <t>Chohodarivska</t>
  </si>
  <si>
    <t>Чегодаровская</t>
  </si>
  <si>
    <t>Чогодарівська</t>
  </si>
  <si>
    <t>UA5102031</t>
  </si>
  <si>
    <t>Shyriaivska</t>
  </si>
  <si>
    <t>Ширяевская</t>
  </si>
  <si>
    <t>Ширяївська</t>
  </si>
  <si>
    <t>UA5104001</t>
  </si>
  <si>
    <t>Bilhorod-Dnistrovska</t>
  </si>
  <si>
    <t>Белгород-Днестровская</t>
  </si>
  <si>
    <t>Білгород-Дністровська</t>
  </si>
  <si>
    <t>UA5104003</t>
  </si>
  <si>
    <t>Dyviziiska</t>
  </si>
  <si>
    <t>Дивизийская</t>
  </si>
  <si>
    <t>Дивізійська</t>
  </si>
  <si>
    <t>UA5104005</t>
  </si>
  <si>
    <t>Karolino-Buhazka</t>
  </si>
  <si>
    <t>Каролино-Бугазская</t>
  </si>
  <si>
    <t>Кароліно-Бугазька</t>
  </si>
  <si>
    <t>UA5104007</t>
  </si>
  <si>
    <t>Kulevchanska</t>
  </si>
  <si>
    <t>Кулевчанская</t>
  </si>
  <si>
    <t>Кулевчанська</t>
  </si>
  <si>
    <t>UA5104009</t>
  </si>
  <si>
    <t>UA5104011</t>
  </si>
  <si>
    <t>Marazliivska</t>
  </si>
  <si>
    <t>Маразлиевская</t>
  </si>
  <si>
    <t>Маразліївська</t>
  </si>
  <si>
    <t>UA5104013</t>
  </si>
  <si>
    <t>Molohivska</t>
  </si>
  <si>
    <t>Мологовская</t>
  </si>
  <si>
    <t>Мологівська</t>
  </si>
  <si>
    <t>UA5104015</t>
  </si>
  <si>
    <t>UA5104017</t>
  </si>
  <si>
    <t>Plakhtiivska</t>
  </si>
  <si>
    <t>Плахтиевская</t>
  </si>
  <si>
    <t>Плахтіївська</t>
  </si>
  <si>
    <t>UA5104019</t>
  </si>
  <si>
    <t>Saratska</t>
  </si>
  <si>
    <t>Саратская</t>
  </si>
  <si>
    <t>Саратська</t>
  </si>
  <si>
    <t>UA5104021</t>
  </si>
  <si>
    <t>Serhiivska</t>
  </si>
  <si>
    <t>Сергеевская</t>
  </si>
  <si>
    <t>Сергіївська</t>
  </si>
  <si>
    <t>UA5104023</t>
  </si>
  <si>
    <t>Starokozatska</t>
  </si>
  <si>
    <t>Староказацкая</t>
  </si>
  <si>
    <t>Старокозацька</t>
  </si>
  <si>
    <t>UA5104025</t>
  </si>
  <si>
    <t>Tatarbunarska</t>
  </si>
  <si>
    <t>Татарбунарская</t>
  </si>
  <si>
    <t>Татарбунарська</t>
  </si>
  <si>
    <t>UA5104027</t>
  </si>
  <si>
    <t>Tuzlivska</t>
  </si>
  <si>
    <t>Тузловская</t>
  </si>
  <si>
    <t>Тузлівська</t>
  </si>
  <si>
    <t>UA5104029</t>
  </si>
  <si>
    <t>Uspenivska</t>
  </si>
  <si>
    <t>Успеновская</t>
  </si>
  <si>
    <t>Успенівська</t>
  </si>
  <si>
    <t>UA5104031</t>
  </si>
  <si>
    <t>Shabivska</t>
  </si>
  <si>
    <t>Шабовская</t>
  </si>
  <si>
    <t>Шабівська</t>
  </si>
  <si>
    <t>UA5106001</t>
  </si>
  <si>
    <t>Artsyzka</t>
  </si>
  <si>
    <t>Арцизская</t>
  </si>
  <si>
    <t>Арцизька</t>
  </si>
  <si>
    <t>UA5106003</t>
  </si>
  <si>
    <t>Bolhradska</t>
  </si>
  <si>
    <t>Болградская</t>
  </si>
  <si>
    <t>Болградська</t>
  </si>
  <si>
    <t>UA5106005</t>
  </si>
  <si>
    <t>Borodinska</t>
  </si>
  <si>
    <t>Бородинская</t>
  </si>
  <si>
    <t>Бородінська</t>
  </si>
  <si>
    <t>UA5106007</t>
  </si>
  <si>
    <t>Василевская</t>
  </si>
  <si>
    <t>UA5106009</t>
  </si>
  <si>
    <t>Horodnenska</t>
  </si>
  <si>
    <t>Городненская</t>
  </si>
  <si>
    <t>Городненська</t>
  </si>
  <si>
    <t>UA5106011</t>
  </si>
  <si>
    <t>Krynychnenska</t>
  </si>
  <si>
    <t>Крынычненская</t>
  </si>
  <si>
    <t>Криничненська</t>
  </si>
  <si>
    <t>UA5106013</t>
  </si>
  <si>
    <t>Kubeiska</t>
  </si>
  <si>
    <t>Кубейская</t>
  </si>
  <si>
    <t>Кубейська</t>
  </si>
  <si>
    <t>UA5106015</t>
  </si>
  <si>
    <t>UA5106017</t>
  </si>
  <si>
    <t>Tarutynska</t>
  </si>
  <si>
    <t>Тарутинская</t>
  </si>
  <si>
    <t>Тарутинська</t>
  </si>
  <si>
    <t>UA5106019</t>
  </si>
  <si>
    <t>Теплицкая</t>
  </si>
  <si>
    <t>UA5108001</t>
  </si>
  <si>
    <t>Vylkivska</t>
  </si>
  <si>
    <t>Вилковская</t>
  </si>
  <si>
    <t>Вилківська</t>
  </si>
  <si>
    <t>UA5108003</t>
  </si>
  <si>
    <t>Izmailska</t>
  </si>
  <si>
    <t>Измаильская</t>
  </si>
  <si>
    <t>Ізмаїльська</t>
  </si>
  <si>
    <t>UA5108005</t>
  </si>
  <si>
    <t>Kiliiska</t>
  </si>
  <si>
    <t>Килийская</t>
  </si>
  <si>
    <t>Кілійська</t>
  </si>
  <si>
    <t>UA5108007</t>
  </si>
  <si>
    <t>Reniiska</t>
  </si>
  <si>
    <t>Ренийская</t>
  </si>
  <si>
    <t>Ренійська</t>
  </si>
  <si>
    <t>UA5108009</t>
  </si>
  <si>
    <t>Safianivska</t>
  </si>
  <si>
    <t>Сафьяновская</t>
  </si>
  <si>
    <t>Саф'янівська</t>
  </si>
  <si>
    <t>UA5108011</t>
  </si>
  <si>
    <t>Suvorovska</t>
  </si>
  <si>
    <t>Суворовская</t>
  </si>
  <si>
    <t>Суворовська</t>
  </si>
  <si>
    <t>UA5110001</t>
  </si>
  <si>
    <t>Avanhardivska</t>
  </si>
  <si>
    <t>Авангардская</t>
  </si>
  <si>
    <t>Авангардівська</t>
  </si>
  <si>
    <t>UA5110003</t>
  </si>
  <si>
    <t>Biliaivska</t>
  </si>
  <si>
    <t>Беляевская</t>
  </si>
  <si>
    <t>Біляївська</t>
  </si>
  <si>
    <t>UA5110005</t>
  </si>
  <si>
    <t>Velykodalnytska</t>
  </si>
  <si>
    <t>Великодальникская</t>
  </si>
  <si>
    <t>Великодальницька</t>
  </si>
  <si>
    <t>UA5110007</t>
  </si>
  <si>
    <t>Velykodolynska</t>
  </si>
  <si>
    <t>Великодолинская</t>
  </si>
  <si>
    <t>Великодолинська</t>
  </si>
  <si>
    <t>UA5110009</t>
  </si>
  <si>
    <t>Vyhodianska</t>
  </si>
  <si>
    <t>Выгодянская</t>
  </si>
  <si>
    <t>Вигодянська</t>
  </si>
  <si>
    <t>UA5110011</t>
  </si>
  <si>
    <t>Vyzyrska</t>
  </si>
  <si>
    <t>Визирская</t>
  </si>
  <si>
    <t>Визирська</t>
  </si>
  <si>
    <t>UA5110013</t>
  </si>
  <si>
    <t>Dalnytska</t>
  </si>
  <si>
    <t>Дальникская</t>
  </si>
  <si>
    <t>Дальницька</t>
  </si>
  <si>
    <t>UA5110015</t>
  </si>
  <si>
    <t>Dachnenska</t>
  </si>
  <si>
    <t>Дачненская</t>
  </si>
  <si>
    <t>Дачненська</t>
  </si>
  <si>
    <t>UA5110017</t>
  </si>
  <si>
    <t>Dobroslavska</t>
  </si>
  <si>
    <t>Доброславская</t>
  </si>
  <si>
    <t>Доброславська</t>
  </si>
  <si>
    <t>UA5110019</t>
  </si>
  <si>
    <t>Krasnosilska</t>
  </si>
  <si>
    <t>Красносельская</t>
  </si>
  <si>
    <t>Красносільська</t>
  </si>
  <si>
    <t>UA5110021</t>
  </si>
  <si>
    <t>Maiakivska</t>
  </si>
  <si>
    <t>Маяковская</t>
  </si>
  <si>
    <t>Маяківська</t>
  </si>
  <si>
    <t>UA5110023</t>
  </si>
  <si>
    <t>Nerubaiska</t>
  </si>
  <si>
    <t>Нерубайская</t>
  </si>
  <si>
    <t>Нерубайська</t>
  </si>
  <si>
    <t>UA5110025</t>
  </si>
  <si>
    <t>Ovidiopolska</t>
  </si>
  <si>
    <t>Овидиопольская</t>
  </si>
  <si>
    <t>Овідіопольська</t>
  </si>
  <si>
    <t>UA5110027</t>
  </si>
  <si>
    <t>UA5110029</t>
  </si>
  <si>
    <t>Tairovska</t>
  </si>
  <si>
    <t>Таировская</t>
  </si>
  <si>
    <t>Таїровська</t>
  </si>
  <si>
    <t>UA5110031</t>
  </si>
  <si>
    <t>Teplodarska</t>
  </si>
  <si>
    <t>Теплодарская</t>
  </si>
  <si>
    <t>Теплодарська</t>
  </si>
  <si>
    <t>UA5110033</t>
  </si>
  <si>
    <t>Usativska</t>
  </si>
  <si>
    <t>Усатовская</t>
  </si>
  <si>
    <t>Усатівська</t>
  </si>
  <si>
    <t>UA5110035</t>
  </si>
  <si>
    <t>Fontanska</t>
  </si>
  <si>
    <t>Фонтанская</t>
  </si>
  <si>
    <t>Фонтанська</t>
  </si>
  <si>
    <t>UA5110037</t>
  </si>
  <si>
    <t>UA5110039</t>
  </si>
  <si>
    <t>UA5110041</t>
  </si>
  <si>
    <t>Yuzhnenska</t>
  </si>
  <si>
    <t>Южненская</t>
  </si>
  <si>
    <t>Южненська</t>
  </si>
  <si>
    <t>UA5110043</t>
  </si>
  <si>
    <t>Yaskivska</t>
  </si>
  <si>
    <t>Яськовская</t>
  </si>
  <si>
    <t>Яськівська</t>
  </si>
  <si>
    <t>UA5112001</t>
  </si>
  <si>
    <t>Ananivska</t>
  </si>
  <si>
    <t>Ананьевская</t>
  </si>
  <si>
    <t>Ананьївська</t>
  </si>
  <si>
    <t>UA5112003</t>
  </si>
  <si>
    <t>Baltska</t>
  </si>
  <si>
    <t>Балтская</t>
  </si>
  <si>
    <t>Балтська</t>
  </si>
  <si>
    <t>UA5112005</t>
  </si>
  <si>
    <t>UA5112007</t>
  </si>
  <si>
    <t>Zelenohirska</t>
  </si>
  <si>
    <t>Зеленогорская</t>
  </si>
  <si>
    <t>Зеленогірська</t>
  </si>
  <si>
    <t>UA5112009</t>
  </si>
  <si>
    <t>Kodymska</t>
  </si>
  <si>
    <t>Кодымская</t>
  </si>
  <si>
    <t>Кодимська</t>
  </si>
  <si>
    <t>UA5112011</t>
  </si>
  <si>
    <t>Kuialnytska</t>
  </si>
  <si>
    <t>Куяльникская</t>
  </si>
  <si>
    <t>Куяльницька</t>
  </si>
  <si>
    <t>UA5112013</t>
  </si>
  <si>
    <t>Liubashivska</t>
  </si>
  <si>
    <t>Любашевская</t>
  </si>
  <si>
    <t>Любашівська</t>
  </si>
  <si>
    <t>UA5112015</t>
  </si>
  <si>
    <t>Oknianska</t>
  </si>
  <si>
    <t>Окнянская</t>
  </si>
  <si>
    <t>Окнянська</t>
  </si>
  <si>
    <t>UA5112017</t>
  </si>
  <si>
    <t>UA5112019</t>
  </si>
  <si>
    <t>Podilska</t>
  </si>
  <si>
    <t>Подольская</t>
  </si>
  <si>
    <t>Подільська</t>
  </si>
  <si>
    <t>UA5112021</t>
  </si>
  <si>
    <t>Savranska</t>
  </si>
  <si>
    <t>Савранская</t>
  </si>
  <si>
    <t>Савранська</t>
  </si>
  <si>
    <t>UA5112023</t>
  </si>
  <si>
    <t>Slobidska</t>
  </si>
  <si>
    <t>Слободская</t>
  </si>
  <si>
    <t>Слобідська</t>
  </si>
  <si>
    <t>UA5114001</t>
  </si>
  <si>
    <t>UA5114003</t>
  </si>
  <si>
    <t>Velykoploskivska</t>
  </si>
  <si>
    <t>Великоплосковская</t>
  </si>
  <si>
    <t>Великоплосківська</t>
  </si>
  <si>
    <t>UA5114005</t>
  </si>
  <si>
    <t>Zatyshanska</t>
  </si>
  <si>
    <t>Затишанская</t>
  </si>
  <si>
    <t>Затишанська</t>
  </si>
  <si>
    <t>UA5114007</t>
  </si>
  <si>
    <t>Zakharivska</t>
  </si>
  <si>
    <t>Захаровская</t>
  </si>
  <si>
    <t>Захарівська</t>
  </si>
  <si>
    <t>UA5114009</t>
  </si>
  <si>
    <t>UA5114011</t>
  </si>
  <si>
    <t>Novoborysivska</t>
  </si>
  <si>
    <t>Новоборисовская</t>
  </si>
  <si>
    <t>Новоборисівська</t>
  </si>
  <si>
    <t>UA5114013</t>
  </si>
  <si>
    <t>Rozdilnianska</t>
  </si>
  <si>
    <t>Раздельнянская</t>
  </si>
  <si>
    <t>Роздільнянська</t>
  </si>
  <si>
    <t>UA5114015</t>
  </si>
  <si>
    <t>Stepanivska</t>
  </si>
  <si>
    <t>Степановская</t>
  </si>
  <si>
    <t>Степанівська</t>
  </si>
  <si>
    <t>UA5114017</t>
  </si>
  <si>
    <t>Tsebrykivska</t>
  </si>
  <si>
    <t>Цебриковская</t>
  </si>
  <si>
    <t>Цебриківська</t>
  </si>
  <si>
    <t>UA5302001</t>
  </si>
  <si>
    <t>Hlobynska</t>
  </si>
  <si>
    <t>Глобинская</t>
  </si>
  <si>
    <t>Глобинська</t>
  </si>
  <si>
    <t>UA5302003</t>
  </si>
  <si>
    <t>Horishnoplavnivska</t>
  </si>
  <si>
    <t>Горишнеплавневская</t>
  </si>
  <si>
    <t>Горішньоплавнівська</t>
  </si>
  <si>
    <t>UA5302005</t>
  </si>
  <si>
    <t>Hradyzka</t>
  </si>
  <si>
    <t>Градижская</t>
  </si>
  <si>
    <t>Градизька</t>
  </si>
  <si>
    <t>UA5302007</t>
  </si>
  <si>
    <t>Kamianopotokivska</t>
  </si>
  <si>
    <t>Каменнопотоковская</t>
  </si>
  <si>
    <t>Кам'янопотоківська</t>
  </si>
  <si>
    <t>UA5302009</t>
  </si>
  <si>
    <t>Kozelshchynska</t>
  </si>
  <si>
    <t>Козельщинская</t>
  </si>
  <si>
    <t>Козельщинська</t>
  </si>
  <si>
    <t>UA5302011</t>
  </si>
  <si>
    <t>Kremenchutska</t>
  </si>
  <si>
    <t>Кременчугская</t>
  </si>
  <si>
    <t>Кременчуцька</t>
  </si>
  <si>
    <t>UA5302013</t>
  </si>
  <si>
    <t>Novohaleshchynska</t>
  </si>
  <si>
    <t>Новогалещинская</t>
  </si>
  <si>
    <t>Новогалещинська</t>
  </si>
  <si>
    <t>UA5302015</t>
  </si>
  <si>
    <t>Obolonska</t>
  </si>
  <si>
    <t>Оболонская</t>
  </si>
  <si>
    <t>Оболонська</t>
  </si>
  <si>
    <t>UA5302017</t>
  </si>
  <si>
    <t>Omelnytska</t>
  </si>
  <si>
    <t>Омельникская</t>
  </si>
  <si>
    <t>Омельницька</t>
  </si>
  <si>
    <t>UA5302019</t>
  </si>
  <si>
    <t>UA5302021</t>
  </si>
  <si>
    <t>Pryshybska</t>
  </si>
  <si>
    <t>Пришибская</t>
  </si>
  <si>
    <t>Пришибська</t>
  </si>
  <si>
    <t>UA5302023</t>
  </si>
  <si>
    <t>UA5304001</t>
  </si>
  <si>
    <t>UA5304003</t>
  </si>
  <si>
    <t>Lubenska</t>
  </si>
  <si>
    <t>Лубенская</t>
  </si>
  <si>
    <t>Лубенська</t>
  </si>
  <si>
    <t>UA5304005</t>
  </si>
  <si>
    <t>Novoorzhytska</t>
  </si>
  <si>
    <t>Новооржицкая</t>
  </si>
  <si>
    <t>Новооржицька</t>
  </si>
  <si>
    <t>UA5304007</t>
  </si>
  <si>
    <t>Orzhytska</t>
  </si>
  <si>
    <t>Оржицкая</t>
  </si>
  <si>
    <t>Оржицька</t>
  </si>
  <si>
    <t>UA5304009</t>
  </si>
  <si>
    <t>Pyriatynska</t>
  </si>
  <si>
    <t>Пирятинская</t>
  </si>
  <si>
    <t>Пирятинська</t>
  </si>
  <si>
    <t>UA5304011</t>
  </si>
  <si>
    <t>Khorolska</t>
  </si>
  <si>
    <t>Хорольская</t>
  </si>
  <si>
    <t>Хорольська</t>
  </si>
  <si>
    <t>UA5304013</t>
  </si>
  <si>
    <t>Chornukhynska</t>
  </si>
  <si>
    <t>Чернухинская</t>
  </si>
  <si>
    <t>Чорнухинська</t>
  </si>
  <si>
    <t>UA5306001</t>
  </si>
  <si>
    <t>UA5306003</t>
  </si>
  <si>
    <t>Velykobahachanska</t>
  </si>
  <si>
    <t>Великобагачанская</t>
  </si>
  <si>
    <t>Великобагачанська</t>
  </si>
  <si>
    <t>UA5306005</t>
  </si>
  <si>
    <t>Velykobudyshchanska</t>
  </si>
  <si>
    <t>Великобудищанская</t>
  </si>
  <si>
    <t>Великобудищанська</t>
  </si>
  <si>
    <t>UA5306007</t>
  </si>
  <si>
    <t>Velykosorochynska</t>
  </si>
  <si>
    <t>Великосорочинская</t>
  </si>
  <si>
    <t>Великосорочинська</t>
  </si>
  <si>
    <t>UA5306009</t>
  </si>
  <si>
    <t>Hadiatska</t>
  </si>
  <si>
    <t>Гадячская</t>
  </si>
  <si>
    <t>Гадяцька</t>
  </si>
  <si>
    <t>UA5306011</t>
  </si>
  <si>
    <t>Hoholivska</t>
  </si>
  <si>
    <t>Гоголевская</t>
  </si>
  <si>
    <t>Гоголівська</t>
  </si>
  <si>
    <t>UA5306013</t>
  </si>
  <si>
    <t>Zavodska</t>
  </si>
  <si>
    <t>Заводская</t>
  </si>
  <si>
    <t>Заводська</t>
  </si>
  <si>
    <t>UA5306015</t>
  </si>
  <si>
    <t>Komyshnianska</t>
  </si>
  <si>
    <t>Камышнянская</t>
  </si>
  <si>
    <t>Комишнянська</t>
  </si>
  <si>
    <t>UA5306017</t>
  </si>
  <si>
    <t>Krasnolutska</t>
  </si>
  <si>
    <t>Краснолукская</t>
  </si>
  <si>
    <t>Краснолуцька</t>
  </si>
  <si>
    <t>UA5306019</t>
  </si>
  <si>
    <t>Lokhvytska</t>
  </si>
  <si>
    <t>Лохвицкая</t>
  </si>
  <si>
    <t>Лохвицька</t>
  </si>
  <si>
    <t>UA5306021</t>
  </si>
  <si>
    <t>Liutenska</t>
  </si>
  <si>
    <t>Лютенская</t>
  </si>
  <si>
    <t>Лютенська</t>
  </si>
  <si>
    <t>UA5306023</t>
  </si>
  <si>
    <t>Myrhorodska</t>
  </si>
  <si>
    <t>Миргородская</t>
  </si>
  <si>
    <t>Миргородська</t>
  </si>
  <si>
    <t>UA5306025</t>
  </si>
  <si>
    <t>Petrivsko-Romenska</t>
  </si>
  <si>
    <t>Петровско-Роменская</t>
  </si>
  <si>
    <t>Петрівсько-Роменська</t>
  </si>
  <si>
    <t>UA5306027</t>
  </si>
  <si>
    <t>Romodanivska</t>
  </si>
  <si>
    <t>Ромодановская</t>
  </si>
  <si>
    <t>Ромоданівська</t>
  </si>
  <si>
    <t>UA5306029</t>
  </si>
  <si>
    <t>Senchanska</t>
  </si>
  <si>
    <t>Сенчанская</t>
  </si>
  <si>
    <t>Сенчанська</t>
  </si>
  <si>
    <t>UA5306031</t>
  </si>
  <si>
    <t>UA5306033</t>
  </si>
  <si>
    <t>Shyshatska</t>
  </si>
  <si>
    <t>Шишацкая</t>
  </si>
  <si>
    <t>Шишацька</t>
  </si>
  <si>
    <t>UA5308001</t>
  </si>
  <si>
    <t>Bilytska</t>
  </si>
  <si>
    <t>Беликская</t>
  </si>
  <si>
    <t>Білицька</t>
  </si>
  <si>
    <t>UA5308003</t>
  </si>
  <si>
    <t>Velykorublivska</t>
  </si>
  <si>
    <t>Великорублевская</t>
  </si>
  <si>
    <t>Великорублівська</t>
  </si>
  <si>
    <t>UA5308005</t>
  </si>
  <si>
    <t>Dykanska</t>
  </si>
  <si>
    <t>Диканьская</t>
  </si>
  <si>
    <t>Диканська</t>
  </si>
  <si>
    <t>UA5308007</t>
  </si>
  <si>
    <t>Drabynivska</t>
  </si>
  <si>
    <t>Драбиновская</t>
  </si>
  <si>
    <t>Драбинівська</t>
  </si>
  <si>
    <t>UA5308009</t>
  </si>
  <si>
    <t>Zinkivska</t>
  </si>
  <si>
    <t>Зеньковская</t>
  </si>
  <si>
    <t>Зіньківська</t>
  </si>
  <si>
    <t>UA5308011</t>
  </si>
  <si>
    <t>Karlivska</t>
  </si>
  <si>
    <t>Карловская</t>
  </si>
  <si>
    <t>Карлівська</t>
  </si>
  <si>
    <t>UA5308013</t>
  </si>
  <si>
    <t>Kobeliatska</t>
  </si>
  <si>
    <t>Кобелякская</t>
  </si>
  <si>
    <t>Кобеляцька</t>
  </si>
  <si>
    <t>UA5308015</t>
  </si>
  <si>
    <t>Kolomatska</t>
  </si>
  <si>
    <t>Коломакская</t>
  </si>
  <si>
    <t>Коломацька</t>
  </si>
  <si>
    <t>UA5308017</t>
  </si>
  <si>
    <t>Kotelevska</t>
  </si>
  <si>
    <t>Котелевская</t>
  </si>
  <si>
    <t>Котелевська</t>
  </si>
  <si>
    <t>UA5308019</t>
  </si>
  <si>
    <t>Lannivska</t>
  </si>
  <si>
    <t>Ланновская</t>
  </si>
  <si>
    <t>Ланнівська</t>
  </si>
  <si>
    <t>UA5308021</t>
  </si>
  <si>
    <t>Martynivska</t>
  </si>
  <si>
    <t>Мартыновская</t>
  </si>
  <si>
    <t>Мартинівська</t>
  </si>
  <si>
    <t>UA5308023</t>
  </si>
  <si>
    <t>Machukhivska</t>
  </si>
  <si>
    <t>Мачеховская</t>
  </si>
  <si>
    <t>Мачухівська</t>
  </si>
  <si>
    <t>UA5308025</t>
  </si>
  <si>
    <t>Mashivska</t>
  </si>
  <si>
    <t>Машевская</t>
  </si>
  <si>
    <t>Машівська</t>
  </si>
  <si>
    <t>UA5308027</t>
  </si>
  <si>
    <t>UA5308029</t>
  </si>
  <si>
    <t>Nekhvoroshchanska</t>
  </si>
  <si>
    <t>Нехворощанская</t>
  </si>
  <si>
    <t>Нехворощанська</t>
  </si>
  <si>
    <t>UA5308031</t>
  </si>
  <si>
    <t>Novosanzharska</t>
  </si>
  <si>
    <t>Новосанжарская</t>
  </si>
  <si>
    <t>Новосанжарська</t>
  </si>
  <si>
    <t>UA5308033</t>
  </si>
  <si>
    <t>Novoselivska</t>
  </si>
  <si>
    <t>Новоселовская</t>
  </si>
  <si>
    <t>Новоселівська</t>
  </si>
  <si>
    <t>UA5308035</t>
  </si>
  <si>
    <t>Opishnianska</t>
  </si>
  <si>
    <t>Опошнянская</t>
  </si>
  <si>
    <t>Опішнянська</t>
  </si>
  <si>
    <t>UA5308037</t>
  </si>
  <si>
    <t>UA5308039</t>
  </si>
  <si>
    <t>Reshetylivska</t>
  </si>
  <si>
    <t>Решетиловская</t>
  </si>
  <si>
    <t>Решетилівська</t>
  </si>
  <si>
    <t>UA5308041</t>
  </si>
  <si>
    <t>Skorokhodivska</t>
  </si>
  <si>
    <t>Скороходовская</t>
  </si>
  <si>
    <t>Скороходівська</t>
  </si>
  <si>
    <t>UA5308043</t>
  </si>
  <si>
    <t>Tereshkivska</t>
  </si>
  <si>
    <t>Терешковская</t>
  </si>
  <si>
    <t>Терешківська</t>
  </si>
  <si>
    <t>UA5308045</t>
  </si>
  <si>
    <t>Chutivska</t>
  </si>
  <si>
    <t>Чутовская</t>
  </si>
  <si>
    <t>Чутівська</t>
  </si>
  <si>
    <t>UA5308047</t>
  </si>
  <si>
    <t>Shcherbanivska</t>
  </si>
  <si>
    <t>Щербаневская</t>
  </si>
  <si>
    <t>Щербанівська</t>
  </si>
  <si>
    <t>UA5602001</t>
  </si>
  <si>
    <t>Antonivska</t>
  </si>
  <si>
    <t>Антоновская</t>
  </si>
  <si>
    <t>Антонівська</t>
  </si>
  <si>
    <t>UA5602003</t>
  </si>
  <si>
    <t>Varaska</t>
  </si>
  <si>
    <t>Варашская</t>
  </si>
  <si>
    <t>Вараська</t>
  </si>
  <si>
    <t>UA5602005</t>
  </si>
  <si>
    <t>Volodymyretska</t>
  </si>
  <si>
    <t>Владимирецкая</t>
  </si>
  <si>
    <t>Володимирецька</t>
  </si>
  <si>
    <t>UA5602007</t>
  </si>
  <si>
    <t>Zarichnenska</t>
  </si>
  <si>
    <t>Заречненская</t>
  </si>
  <si>
    <t>Зарічненська</t>
  </si>
  <si>
    <t>UA5602009</t>
  </si>
  <si>
    <t>Kanonytska</t>
  </si>
  <si>
    <t>Каноничская</t>
  </si>
  <si>
    <t>Каноницька</t>
  </si>
  <si>
    <t>UA5602011</t>
  </si>
  <si>
    <t>Loknytska</t>
  </si>
  <si>
    <t>Локницкая</t>
  </si>
  <si>
    <t>Локницька</t>
  </si>
  <si>
    <t>UA5602013</t>
  </si>
  <si>
    <t>Polytska</t>
  </si>
  <si>
    <t>Полицкая</t>
  </si>
  <si>
    <t>Полицька</t>
  </si>
  <si>
    <t>UA5602015</t>
  </si>
  <si>
    <t>Rafalivska</t>
  </si>
  <si>
    <t>Рафаловская</t>
  </si>
  <si>
    <t>Рафалівська</t>
  </si>
  <si>
    <t>UA5604001</t>
  </si>
  <si>
    <t>Bokiimivska</t>
  </si>
  <si>
    <t>Бокиймовская</t>
  </si>
  <si>
    <t>Бокіймівська</t>
  </si>
  <si>
    <t>UA5604003</t>
  </si>
  <si>
    <t>Boremelska</t>
  </si>
  <si>
    <t>Боремельская</t>
  </si>
  <si>
    <t>Боремельська</t>
  </si>
  <si>
    <t>UA5604005</t>
  </si>
  <si>
    <t>Varkovytska</t>
  </si>
  <si>
    <t>Варковичская</t>
  </si>
  <si>
    <t>Варковицька</t>
  </si>
  <si>
    <t>UA5604007</t>
  </si>
  <si>
    <t>Verbska</t>
  </si>
  <si>
    <t>Вербская</t>
  </si>
  <si>
    <t>Вербська</t>
  </si>
  <si>
    <t>UA5604009</t>
  </si>
  <si>
    <t>Demydivska</t>
  </si>
  <si>
    <t>Демидовская</t>
  </si>
  <si>
    <t>Демидівська</t>
  </si>
  <si>
    <t>UA5604011</t>
  </si>
  <si>
    <t>Dubenska</t>
  </si>
  <si>
    <t>Дубновская</t>
  </si>
  <si>
    <t>Дубенська</t>
  </si>
  <si>
    <t>UA5604013</t>
  </si>
  <si>
    <t>UA5604015</t>
  </si>
  <si>
    <t>Krupetska</t>
  </si>
  <si>
    <t>Крупецкая</t>
  </si>
  <si>
    <t>Крупецька</t>
  </si>
  <si>
    <t>UA5604017</t>
  </si>
  <si>
    <t>Myrohoshchanska</t>
  </si>
  <si>
    <t>Мирогощанская</t>
  </si>
  <si>
    <t>Мирогощанська</t>
  </si>
  <si>
    <t>UA5604019</t>
  </si>
  <si>
    <t>Mlynivska</t>
  </si>
  <si>
    <t>Млиновская</t>
  </si>
  <si>
    <t>Млинівська</t>
  </si>
  <si>
    <t>UA5604021</t>
  </si>
  <si>
    <t>Ostrozhetska</t>
  </si>
  <si>
    <t>Острожецкая</t>
  </si>
  <si>
    <t>Острожецька</t>
  </si>
  <si>
    <t>UA5604023</t>
  </si>
  <si>
    <t>Pidloztsivska</t>
  </si>
  <si>
    <t>Подлозцовская</t>
  </si>
  <si>
    <t>Підлозцівська</t>
  </si>
  <si>
    <t>UA5604025</t>
  </si>
  <si>
    <t>Povchanska</t>
  </si>
  <si>
    <t>Повчанская</t>
  </si>
  <si>
    <t>Повчанська</t>
  </si>
  <si>
    <t>UA5604027</t>
  </si>
  <si>
    <t>UA5604029</t>
  </si>
  <si>
    <t>Radyvylivska</t>
  </si>
  <si>
    <t>Радивиловская</t>
  </si>
  <si>
    <t>Радивилівська</t>
  </si>
  <si>
    <t>UA5604031</t>
  </si>
  <si>
    <t>Semydubska</t>
  </si>
  <si>
    <t>Семидубовская</t>
  </si>
  <si>
    <t>Семидубська</t>
  </si>
  <si>
    <t>UA5604033</t>
  </si>
  <si>
    <t>Smyzka</t>
  </si>
  <si>
    <t>Смигская</t>
  </si>
  <si>
    <t>Смизька</t>
  </si>
  <si>
    <t>UA5604035</t>
  </si>
  <si>
    <t>Tarakanivska</t>
  </si>
  <si>
    <t>Таракановская</t>
  </si>
  <si>
    <t>Тараканівська</t>
  </si>
  <si>
    <t>UA5604037</t>
  </si>
  <si>
    <t>Yaroslavytska</t>
  </si>
  <si>
    <t>Ярославичская</t>
  </si>
  <si>
    <t>Ярославицька</t>
  </si>
  <si>
    <t>UA5606001</t>
  </si>
  <si>
    <t>Babynska</t>
  </si>
  <si>
    <t>Бабинская</t>
  </si>
  <si>
    <t>Бабинська</t>
  </si>
  <si>
    <t>UA5606003</t>
  </si>
  <si>
    <t>Bereznivska</t>
  </si>
  <si>
    <t>Березновская</t>
  </si>
  <si>
    <t>Березнівська</t>
  </si>
  <si>
    <t>UA5606005</t>
  </si>
  <si>
    <t>Bilokrynytska</t>
  </si>
  <si>
    <t>Белокриницкая</t>
  </si>
  <si>
    <t>Білокриницька</t>
  </si>
  <si>
    <t>UA5606007</t>
  </si>
  <si>
    <t>Buhrynska</t>
  </si>
  <si>
    <t>Бугринская</t>
  </si>
  <si>
    <t>Бугринська</t>
  </si>
  <si>
    <t>UA5606009</t>
  </si>
  <si>
    <t>Velykomezhyritska</t>
  </si>
  <si>
    <t>Великомежиричская</t>
  </si>
  <si>
    <t>Великомежиріцька</t>
  </si>
  <si>
    <t>UA5606011</t>
  </si>
  <si>
    <t>Velykoomelianska</t>
  </si>
  <si>
    <t>Великоомелянская</t>
  </si>
  <si>
    <t>Великоомелянська</t>
  </si>
  <si>
    <t>UA5606013</t>
  </si>
  <si>
    <t>Holovynska</t>
  </si>
  <si>
    <t>Головинская</t>
  </si>
  <si>
    <t>Головинська</t>
  </si>
  <si>
    <t>UA5606015</t>
  </si>
  <si>
    <t>UA5606017</t>
  </si>
  <si>
    <t>Hoshchanska</t>
  </si>
  <si>
    <t>Гощанская</t>
  </si>
  <si>
    <t>Гощанська</t>
  </si>
  <si>
    <t>UA5606019</t>
  </si>
  <si>
    <t>Derazhnenska</t>
  </si>
  <si>
    <t>Деражненская</t>
  </si>
  <si>
    <t>Деражненська</t>
  </si>
  <si>
    <t>UA5606021</t>
  </si>
  <si>
    <t>Diadkovytska</t>
  </si>
  <si>
    <t>Дядьковичская</t>
  </si>
  <si>
    <t>Дядьковицька</t>
  </si>
  <si>
    <t>UA5606023</t>
  </si>
  <si>
    <t>Zdovbytska</t>
  </si>
  <si>
    <t>Здолбицкая</t>
  </si>
  <si>
    <t>Здовбицька</t>
  </si>
  <si>
    <t>UA5606025</t>
  </si>
  <si>
    <t>Zdolbunivska</t>
  </si>
  <si>
    <t>Здолбуновская</t>
  </si>
  <si>
    <t>Здолбунівська</t>
  </si>
  <si>
    <t>UA5606027</t>
  </si>
  <si>
    <t>Zorianska</t>
  </si>
  <si>
    <t>Зарянская</t>
  </si>
  <si>
    <t>Зорянська</t>
  </si>
  <si>
    <t>UA5606029</t>
  </si>
  <si>
    <t>Klevanska</t>
  </si>
  <si>
    <t>Клеванская</t>
  </si>
  <si>
    <t>Клеванська</t>
  </si>
  <si>
    <t>UA5606031</t>
  </si>
  <si>
    <t>Koretska</t>
  </si>
  <si>
    <t>Корецкая</t>
  </si>
  <si>
    <t>Корецька</t>
  </si>
  <si>
    <t>UA5606033</t>
  </si>
  <si>
    <t>UA5606035</t>
  </si>
  <si>
    <t>Kostopilska</t>
  </si>
  <si>
    <t>Костопольская</t>
  </si>
  <si>
    <t>Костопільська</t>
  </si>
  <si>
    <t>UA5606037</t>
  </si>
  <si>
    <t>UA5606039</t>
  </si>
  <si>
    <t>Maloliubashanska</t>
  </si>
  <si>
    <t>Малолюбашанская</t>
  </si>
  <si>
    <t>Малолюбашанська</t>
  </si>
  <si>
    <t>UA5606041</t>
  </si>
  <si>
    <t>Mizotska</t>
  </si>
  <si>
    <t>Мизочская</t>
  </si>
  <si>
    <t>Мізоцька</t>
  </si>
  <si>
    <t>UA5606043</t>
  </si>
  <si>
    <t>UA5606045</t>
  </si>
  <si>
    <t>Ostrozka</t>
  </si>
  <si>
    <t>Острожская</t>
  </si>
  <si>
    <t>Острозька</t>
  </si>
  <si>
    <t>UA5606047</t>
  </si>
  <si>
    <t>UA5606049</t>
  </si>
  <si>
    <t>Sosnivska</t>
  </si>
  <si>
    <t>Сосновская</t>
  </si>
  <si>
    <t>Соснівська</t>
  </si>
  <si>
    <t>UA5606051</t>
  </si>
  <si>
    <t>Shpanivska</t>
  </si>
  <si>
    <t>Шпановская</t>
  </si>
  <si>
    <t>Шпанівська</t>
  </si>
  <si>
    <t>UA5608001</t>
  </si>
  <si>
    <t>UA5608003</t>
  </si>
  <si>
    <t>Vyrivska</t>
  </si>
  <si>
    <t>Вировская</t>
  </si>
  <si>
    <t>Вирівська</t>
  </si>
  <si>
    <t>UA5608005</t>
  </si>
  <si>
    <t>Vysotska</t>
  </si>
  <si>
    <t>Высоцкая</t>
  </si>
  <si>
    <t>Висоцька</t>
  </si>
  <si>
    <t>UA5608007</t>
  </si>
  <si>
    <t>Dubrovytska</t>
  </si>
  <si>
    <t>Дубровицкая</t>
  </si>
  <si>
    <t>Дубровицька</t>
  </si>
  <si>
    <t>UA5608009</t>
  </si>
  <si>
    <t>Klesivska</t>
  </si>
  <si>
    <t>Клесовская</t>
  </si>
  <si>
    <t>Клесівська</t>
  </si>
  <si>
    <t>UA5608011</t>
  </si>
  <si>
    <t>Myliatska</t>
  </si>
  <si>
    <t>Милячская</t>
  </si>
  <si>
    <t>Миляцька</t>
  </si>
  <si>
    <t>UA5608013</t>
  </si>
  <si>
    <t>Nemovytska</t>
  </si>
  <si>
    <t>Немовичская</t>
  </si>
  <si>
    <t>Немовицька</t>
  </si>
  <si>
    <t>UA5608015</t>
  </si>
  <si>
    <t>Rokytnivska</t>
  </si>
  <si>
    <t>Рокитновская</t>
  </si>
  <si>
    <t>Рокитнівська</t>
  </si>
  <si>
    <t>UA5608017</t>
  </si>
  <si>
    <t>Sarnenska</t>
  </si>
  <si>
    <t>Сарненская</t>
  </si>
  <si>
    <t>Сарненська</t>
  </si>
  <si>
    <t>UA5608019</t>
  </si>
  <si>
    <t>Starosilska</t>
  </si>
  <si>
    <t>Старосельская</t>
  </si>
  <si>
    <t>Старосільська</t>
  </si>
  <si>
    <t>UA5608021</t>
  </si>
  <si>
    <t>Stepanska</t>
  </si>
  <si>
    <t>Степанская</t>
  </si>
  <si>
    <t>Степанська</t>
  </si>
  <si>
    <t>UA5902001</t>
  </si>
  <si>
    <t>Bochechkivska</t>
  </si>
  <si>
    <t>Бочечковская</t>
  </si>
  <si>
    <t>Бочечківська</t>
  </si>
  <si>
    <t>UA5902003</t>
  </si>
  <si>
    <t>Burynska</t>
  </si>
  <si>
    <t>Бурынская</t>
  </si>
  <si>
    <t>Буринська</t>
  </si>
  <si>
    <t>UA5902005</t>
  </si>
  <si>
    <t>Duboviazivska</t>
  </si>
  <si>
    <t>Дубовязовская</t>
  </si>
  <si>
    <t>Дубов'язівська</t>
  </si>
  <si>
    <t>UA5902007</t>
  </si>
  <si>
    <t>Konotopska</t>
  </si>
  <si>
    <t>Конотопская</t>
  </si>
  <si>
    <t>Конотопська</t>
  </si>
  <si>
    <t>UA5902009</t>
  </si>
  <si>
    <t>Krolevetska</t>
  </si>
  <si>
    <t>Кролевецкая</t>
  </si>
  <si>
    <t>Кролевецька</t>
  </si>
  <si>
    <t>UA5902011</t>
  </si>
  <si>
    <t>Novoslobidska</t>
  </si>
  <si>
    <t>Новослободская</t>
  </si>
  <si>
    <t>Новослобідська</t>
  </si>
  <si>
    <t>UA5902013</t>
  </si>
  <si>
    <t>Popivska</t>
  </si>
  <si>
    <t>Поповская</t>
  </si>
  <si>
    <t>Попівська</t>
  </si>
  <si>
    <t>UA5902015</t>
  </si>
  <si>
    <t>Putyvlska</t>
  </si>
  <si>
    <t>Путивльская</t>
  </si>
  <si>
    <t>Путивльська</t>
  </si>
  <si>
    <t>UA5904001</t>
  </si>
  <si>
    <t>Boromlianska</t>
  </si>
  <si>
    <t>Боромлянская</t>
  </si>
  <si>
    <t>Боромлянська</t>
  </si>
  <si>
    <t>UA5904003</t>
  </si>
  <si>
    <t>Velykopysarivska</t>
  </si>
  <si>
    <t>Великописаревская</t>
  </si>
  <si>
    <t>Великописарівська</t>
  </si>
  <si>
    <t>UA5904005</t>
  </si>
  <si>
    <t>Hrunska</t>
  </si>
  <si>
    <t>Груньская</t>
  </si>
  <si>
    <t>Грунська</t>
  </si>
  <si>
    <t>UA5904007</t>
  </si>
  <si>
    <t>Kyrykivska</t>
  </si>
  <si>
    <t>Кириковская</t>
  </si>
  <si>
    <t>Кириківська</t>
  </si>
  <si>
    <t>UA5904009</t>
  </si>
  <si>
    <t>Komyshanska</t>
  </si>
  <si>
    <t>Камышанская</t>
  </si>
  <si>
    <t>Комишанська</t>
  </si>
  <si>
    <t>UA5904011</t>
  </si>
  <si>
    <t>Okhtyrska</t>
  </si>
  <si>
    <t>Ахтырская</t>
  </si>
  <si>
    <t>Охтирська</t>
  </si>
  <si>
    <t>UA5904013</t>
  </si>
  <si>
    <t>UA5904015</t>
  </si>
  <si>
    <t>UA5904017</t>
  </si>
  <si>
    <t>Chupakhivska</t>
  </si>
  <si>
    <t>Чупаховская</t>
  </si>
  <si>
    <t>Чупахівська</t>
  </si>
  <si>
    <t>UA5906001</t>
  </si>
  <si>
    <t>Andriiashivska</t>
  </si>
  <si>
    <t>Андрияшевская</t>
  </si>
  <si>
    <t>Андріяшівська</t>
  </si>
  <si>
    <t>UA5906003</t>
  </si>
  <si>
    <t>UA5906005</t>
  </si>
  <si>
    <t>Korovynska</t>
  </si>
  <si>
    <t>Коровинская</t>
  </si>
  <si>
    <t>Коровинська</t>
  </si>
  <si>
    <t>UA5906007</t>
  </si>
  <si>
    <t>Lypovodolynska</t>
  </si>
  <si>
    <t>Липоводолинская</t>
  </si>
  <si>
    <t>Липоводолинська</t>
  </si>
  <si>
    <t>UA5906009</t>
  </si>
  <si>
    <t>Nedryhailivska</t>
  </si>
  <si>
    <t>Недригайловская</t>
  </si>
  <si>
    <t>Недригайлівська</t>
  </si>
  <si>
    <t>UA5906011</t>
  </si>
  <si>
    <t>Romenska</t>
  </si>
  <si>
    <t>Роменская</t>
  </si>
  <si>
    <t>Роменська</t>
  </si>
  <si>
    <t>UA5906013</t>
  </si>
  <si>
    <t>Synivska</t>
  </si>
  <si>
    <t>Синевская</t>
  </si>
  <si>
    <t>Синівська</t>
  </si>
  <si>
    <t>UA5906015</t>
  </si>
  <si>
    <t>Khmelivska</t>
  </si>
  <si>
    <t>Хмелевская</t>
  </si>
  <si>
    <t>Хмелівська</t>
  </si>
  <si>
    <t>UA5908001</t>
  </si>
  <si>
    <t>Bezdrytska</t>
  </si>
  <si>
    <t>Бездрикская</t>
  </si>
  <si>
    <t>Бездрицька</t>
  </si>
  <si>
    <t>UA5908003</t>
  </si>
  <si>
    <t>Bilopilska</t>
  </si>
  <si>
    <t>Белопольская</t>
  </si>
  <si>
    <t>Білопільська</t>
  </si>
  <si>
    <t>UA5908005</t>
  </si>
  <si>
    <t>Verkhnosyrovatska</t>
  </si>
  <si>
    <t>Верхнесыроватская</t>
  </si>
  <si>
    <t>Верхньосироватська</t>
  </si>
  <si>
    <t>UA5908007</t>
  </si>
  <si>
    <t>Vorozhbianska</t>
  </si>
  <si>
    <t>Ворожбянская</t>
  </si>
  <si>
    <t>Ворожбянська</t>
  </si>
  <si>
    <t>UA5908009</t>
  </si>
  <si>
    <t>UA5908011</t>
  </si>
  <si>
    <t>Lebedynska</t>
  </si>
  <si>
    <t>Лебединская</t>
  </si>
  <si>
    <t>Лебединська</t>
  </si>
  <si>
    <t>UA5908013</t>
  </si>
  <si>
    <t>UA5908015</t>
  </si>
  <si>
    <t>UA5908017</t>
  </si>
  <si>
    <t>UA5908019</t>
  </si>
  <si>
    <t>Nyzhnosyrovatska</t>
  </si>
  <si>
    <t>Нижнесыроватская</t>
  </si>
  <si>
    <t>Нижньосироватська</t>
  </si>
  <si>
    <t>UA5908021</t>
  </si>
  <si>
    <t>Richkivska</t>
  </si>
  <si>
    <t>Речковская</t>
  </si>
  <si>
    <t>Річківська</t>
  </si>
  <si>
    <t>UA5908023</t>
  </si>
  <si>
    <t>Sadivska</t>
  </si>
  <si>
    <t>Садовская</t>
  </si>
  <si>
    <t>Садівська</t>
  </si>
  <si>
    <t>UA5908025</t>
  </si>
  <si>
    <t>UA5908027</t>
  </si>
  <si>
    <t>UA5908029</t>
  </si>
  <si>
    <t>Khotinska</t>
  </si>
  <si>
    <t>Хотенская</t>
  </si>
  <si>
    <t>Хотінська</t>
  </si>
  <si>
    <t>UA5908031</t>
  </si>
  <si>
    <t>Yunakivska</t>
  </si>
  <si>
    <t>Юнаковская</t>
  </si>
  <si>
    <t>Юнаківська</t>
  </si>
  <si>
    <t>UA5910001</t>
  </si>
  <si>
    <t>UA5910003</t>
  </si>
  <si>
    <t>Hlukhivska</t>
  </si>
  <si>
    <t>Глуховская</t>
  </si>
  <si>
    <t>Глухівська</t>
  </si>
  <si>
    <t>UA5910005</t>
  </si>
  <si>
    <t>Druzhbivska</t>
  </si>
  <si>
    <t>Дружбовская</t>
  </si>
  <si>
    <t>Дружбівська</t>
  </si>
  <si>
    <t>UA5910007</t>
  </si>
  <si>
    <t>Esmanska</t>
  </si>
  <si>
    <t>Эсманская</t>
  </si>
  <si>
    <t>Есманьська</t>
  </si>
  <si>
    <t>UA5910009</t>
  </si>
  <si>
    <t>Znob-Novhorodska</t>
  </si>
  <si>
    <t>Знобь-Новгородская</t>
  </si>
  <si>
    <t>Зноб-Новгородська</t>
  </si>
  <si>
    <t>UA5910011</t>
  </si>
  <si>
    <t>Sveska</t>
  </si>
  <si>
    <t>Свесская</t>
  </si>
  <si>
    <t>Свеська</t>
  </si>
  <si>
    <t>UA5910013</t>
  </si>
  <si>
    <t>Seredyno-Budska</t>
  </si>
  <si>
    <t>Середино-Будская</t>
  </si>
  <si>
    <t>Середино-Будська</t>
  </si>
  <si>
    <t>UA5910015</t>
  </si>
  <si>
    <t>Shalyhynska</t>
  </si>
  <si>
    <t>Шалыгинская</t>
  </si>
  <si>
    <t>Шалигинська</t>
  </si>
  <si>
    <t>UA5910017</t>
  </si>
  <si>
    <t>Shostkynska</t>
  </si>
  <si>
    <t>Шосткинская</t>
  </si>
  <si>
    <t>Шосткинська</t>
  </si>
  <si>
    <t>UA5910019</t>
  </si>
  <si>
    <t>UA6102001</t>
  </si>
  <si>
    <t>Borsukivska</t>
  </si>
  <si>
    <t>Барсуковская</t>
  </si>
  <si>
    <t>Борсуківська</t>
  </si>
  <si>
    <t>UA6102003</t>
  </si>
  <si>
    <t>Velykodederkalska</t>
  </si>
  <si>
    <t>Великодедеркальская</t>
  </si>
  <si>
    <t>Великодедеркальська</t>
  </si>
  <si>
    <t>UA6102005</t>
  </si>
  <si>
    <t>Vyshnivetska</t>
  </si>
  <si>
    <t>Вишневецкая</t>
  </si>
  <si>
    <t>Вишнівецька</t>
  </si>
  <si>
    <t>UA6102007</t>
  </si>
  <si>
    <t>Kremenetska</t>
  </si>
  <si>
    <t>Кременецкая</t>
  </si>
  <si>
    <t>Кременецька</t>
  </si>
  <si>
    <t>UA6102009</t>
  </si>
  <si>
    <t>Lanovetska</t>
  </si>
  <si>
    <t>Лановецкая</t>
  </si>
  <si>
    <t>Лановецька</t>
  </si>
  <si>
    <t>UA6102011</t>
  </si>
  <si>
    <t>Lopushnenska</t>
  </si>
  <si>
    <t>Лопушненская</t>
  </si>
  <si>
    <t>Лопушненська</t>
  </si>
  <si>
    <t>UA6102013</t>
  </si>
  <si>
    <t>Pochaivska</t>
  </si>
  <si>
    <t>Почаевская</t>
  </si>
  <si>
    <t>Почаївська</t>
  </si>
  <si>
    <t>UA6102015</t>
  </si>
  <si>
    <t>Shumska</t>
  </si>
  <si>
    <t>Шумская</t>
  </si>
  <si>
    <t>Шумська</t>
  </si>
  <si>
    <t>UA6104001</t>
  </si>
  <si>
    <t>Baikovetska</t>
  </si>
  <si>
    <t>Байковецкая</t>
  </si>
  <si>
    <t>Байковецька</t>
  </si>
  <si>
    <t>UA6104003</t>
  </si>
  <si>
    <t>Berezhanska</t>
  </si>
  <si>
    <t>Бережанская</t>
  </si>
  <si>
    <t>Бережанська</t>
  </si>
  <si>
    <t>UA6104005</t>
  </si>
  <si>
    <t>Biletska</t>
  </si>
  <si>
    <t>Белецкая</t>
  </si>
  <si>
    <t>Білецька</t>
  </si>
  <si>
    <t>UA6104007</t>
  </si>
  <si>
    <t>Velykoberezovytska</t>
  </si>
  <si>
    <t>Великоберезовицкая</t>
  </si>
  <si>
    <t>Великоберезовицька</t>
  </si>
  <si>
    <t>UA6104009</t>
  </si>
  <si>
    <t>Velykobirkivska</t>
  </si>
  <si>
    <t>Великоборковская</t>
  </si>
  <si>
    <t>Великобірківська</t>
  </si>
  <si>
    <t>UA6104011</t>
  </si>
  <si>
    <t>Velykohaivska</t>
  </si>
  <si>
    <t>Великогаевская</t>
  </si>
  <si>
    <t>Великогаївська</t>
  </si>
  <si>
    <t>UA6104013</t>
  </si>
  <si>
    <t>Zalozetska</t>
  </si>
  <si>
    <t>Залозецкая</t>
  </si>
  <si>
    <t>Залозецька</t>
  </si>
  <si>
    <t>UA6104015</t>
  </si>
  <si>
    <t>Zbarazka</t>
  </si>
  <si>
    <t>Збаражская</t>
  </si>
  <si>
    <t>Збаразька</t>
  </si>
  <si>
    <t>UA6104017</t>
  </si>
  <si>
    <t>Zborivska</t>
  </si>
  <si>
    <t>Зборовская</t>
  </si>
  <si>
    <t>Зборівська</t>
  </si>
  <si>
    <t>UA6104019</t>
  </si>
  <si>
    <t>Zolotnykivska</t>
  </si>
  <si>
    <t>Золотниковская</t>
  </si>
  <si>
    <t>Золотниківська</t>
  </si>
  <si>
    <t>UA6104021</t>
  </si>
  <si>
    <t>UA6104023</t>
  </si>
  <si>
    <t>Козовская</t>
  </si>
  <si>
    <t>UA6104025</t>
  </si>
  <si>
    <t>Kozlivska</t>
  </si>
  <si>
    <t>Козловская</t>
  </si>
  <si>
    <t>Козлівська</t>
  </si>
  <si>
    <t>UA6104027</t>
  </si>
  <si>
    <t>Kupchynetska</t>
  </si>
  <si>
    <t>Купчинецкая</t>
  </si>
  <si>
    <t>Купчинецька</t>
  </si>
  <si>
    <t>UA6104029</t>
  </si>
  <si>
    <t>Mykulynetska</t>
  </si>
  <si>
    <t>Микулинецкая</t>
  </si>
  <si>
    <t>Микулинецька</t>
  </si>
  <si>
    <t>UA6104031</t>
  </si>
  <si>
    <t>Naraivska</t>
  </si>
  <si>
    <t>Нараевская</t>
  </si>
  <si>
    <t>Нараївська</t>
  </si>
  <si>
    <t>UA6104033</t>
  </si>
  <si>
    <t>Ozernianska</t>
  </si>
  <si>
    <t>Озернянская</t>
  </si>
  <si>
    <t>Озернянська</t>
  </si>
  <si>
    <t>UA6104035</t>
  </si>
  <si>
    <t>Pidvolochyska</t>
  </si>
  <si>
    <t>Подволочисская</t>
  </si>
  <si>
    <t>Підволочиська</t>
  </si>
  <si>
    <t>UA6104037</t>
  </si>
  <si>
    <t>Pidhaietska</t>
  </si>
  <si>
    <t>Подгаецкая</t>
  </si>
  <si>
    <t>Підгаєцька</t>
  </si>
  <si>
    <t>UA6104039</t>
  </si>
  <si>
    <t>Pidhorodnianska</t>
  </si>
  <si>
    <t>Подгороднянская</t>
  </si>
  <si>
    <t>Підгороднянська</t>
  </si>
  <si>
    <t>UA6104041</t>
  </si>
  <si>
    <t>Saranchukivska</t>
  </si>
  <si>
    <t>Саранчуковская</t>
  </si>
  <si>
    <t>Саранчуківська</t>
  </si>
  <si>
    <t>UA6104043</t>
  </si>
  <si>
    <t>Skalatska</t>
  </si>
  <si>
    <t>Скалатская</t>
  </si>
  <si>
    <t>Скалатська</t>
  </si>
  <si>
    <t>UA6104045</t>
  </si>
  <si>
    <t>Skorykivska</t>
  </si>
  <si>
    <t>Скориковская</t>
  </si>
  <si>
    <t>Скориківська</t>
  </si>
  <si>
    <t>UA6104047</t>
  </si>
  <si>
    <t>Terebovlianska</t>
  </si>
  <si>
    <t>Теребовлянская</t>
  </si>
  <si>
    <t>Теребовлянська</t>
  </si>
  <si>
    <t>UA6104049</t>
  </si>
  <si>
    <t>Ternopilska</t>
  </si>
  <si>
    <t>UA6106001</t>
  </si>
  <si>
    <t>Bilobozhnytska</t>
  </si>
  <si>
    <t>Белобожницкая</t>
  </si>
  <si>
    <t>Білобожницька</t>
  </si>
  <si>
    <t>UA6106003</t>
  </si>
  <si>
    <t>Bilche-Zolotetska</t>
  </si>
  <si>
    <t>Бильче-Золотецкая</t>
  </si>
  <si>
    <t>Більче-Золотецька</t>
  </si>
  <si>
    <t>UA6106005</t>
  </si>
  <si>
    <t>Borshchivska</t>
  </si>
  <si>
    <t>Борщевская</t>
  </si>
  <si>
    <t>Борщівська</t>
  </si>
  <si>
    <t>UA6106007</t>
  </si>
  <si>
    <t>Buchatska</t>
  </si>
  <si>
    <t>Бучачская</t>
  </si>
  <si>
    <t>Бучацька</t>
  </si>
  <si>
    <t>UA6106009</t>
  </si>
  <si>
    <t>Vasylkovetska</t>
  </si>
  <si>
    <t>Васильковецкая</t>
  </si>
  <si>
    <t>Васильковецька</t>
  </si>
  <si>
    <t>UA6106011</t>
  </si>
  <si>
    <t>Hrymailivska</t>
  </si>
  <si>
    <t>Гримайловская</t>
  </si>
  <si>
    <t>Гримайлівська</t>
  </si>
  <si>
    <t>UA6106013</t>
  </si>
  <si>
    <t>Husiatynska</t>
  </si>
  <si>
    <t>Гусятинская</t>
  </si>
  <si>
    <t>Гусятинська</t>
  </si>
  <si>
    <t>UA6106015</t>
  </si>
  <si>
    <t>UA6106017</t>
  </si>
  <si>
    <t>Zalishchytska</t>
  </si>
  <si>
    <t>Залещицкая</t>
  </si>
  <si>
    <t>Заліщицька</t>
  </si>
  <si>
    <t>UA6106019</t>
  </si>
  <si>
    <t>Zolotopotitska</t>
  </si>
  <si>
    <t>Золотопотокская</t>
  </si>
  <si>
    <t>Золотопотіцька</t>
  </si>
  <si>
    <t>UA6106021</t>
  </si>
  <si>
    <t>Ivane-Pustenska</t>
  </si>
  <si>
    <t>Иване-Пустенская</t>
  </si>
  <si>
    <t>Іване-Пустенська</t>
  </si>
  <si>
    <t>UA6106023</t>
  </si>
  <si>
    <t>Kolyndianska</t>
  </si>
  <si>
    <t>Колындянская</t>
  </si>
  <si>
    <t>Колиндянська</t>
  </si>
  <si>
    <t>UA6106025</t>
  </si>
  <si>
    <t>Kopychynetska</t>
  </si>
  <si>
    <t>Копычинская</t>
  </si>
  <si>
    <t>Копичинецька</t>
  </si>
  <si>
    <t>UA6106027</t>
  </si>
  <si>
    <t>Koropetska</t>
  </si>
  <si>
    <t>Коропецкая</t>
  </si>
  <si>
    <t>Коропецька</t>
  </si>
  <si>
    <t>UA6106029</t>
  </si>
  <si>
    <t>Melnytse-Podilska</t>
  </si>
  <si>
    <t>Мельнице-Подольская</t>
  </si>
  <si>
    <t>Мельнице-Подільська</t>
  </si>
  <si>
    <t>UA6106031</t>
  </si>
  <si>
    <t>Monastyryska</t>
  </si>
  <si>
    <t>Монастырисская</t>
  </si>
  <si>
    <t>Монастириська</t>
  </si>
  <si>
    <t>UA6106033</t>
  </si>
  <si>
    <t>Nahirianska</t>
  </si>
  <si>
    <t>Нагорянская</t>
  </si>
  <si>
    <t>Нагірянська</t>
  </si>
  <si>
    <t>UA6106035</t>
  </si>
  <si>
    <t>Skala-Podilska</t>
  </si>
  <si>
    <t>Скала-Подольская</t>
  </si>
  <si>
    <t>Скала-Подільська</t>
  </si>
  <si>
    <t>UA6106037</t>
  </si>
  <si>
    <t>Tovstenska</t>
  </si>
  <si>
    <t>Толстенская</t>
  </si>
  <si>
    <t>Товстенська</t>
  </si>
  <si>
    <t>UA6106039</t>
  </si>
  <si>
    <t>Trybukhivska</t>
  </si>
  <si>
    <t>Трибуховская</t>
  </si>
  <si>
    <t>Трибухівська</t>
  </si>
  <si>
    <t>UA6106041</t>
  </si>
  <si>
    <t>Khorostkivska</t>
  </si>
  <si>
    <t>Хоростковская</t>
  </si>
  <si>
    <t>Хоростківська</t>
  </si>
  <si>
    <t>UA6106043</t>
  </si>
  <si>
    <t>Chortkivska</t>
  </si>
  <si>
    <t>Чортковская</t>
  </si>
  <si>
    <t>Чортківська</t>
  </si>
  <si>
    <t>UA6302001</t>
  </si>
  <si>
    <t>Bohodukhivska</t>
  </si>
  <si>
    <t>Богодуховская</t>
  </si>
  <si>
    <t>Богодухівська</t>
  </si>
  <si>
    <t>UA6302003</t>
  </si>
  <si>
    <t>Valkivska</t>
  </si>
  <si>
    <t>Валковская</t>
  </si>
  <si>
    <t>Валківська</t>
  </si>
  <si>
    <t>UA6302005</t>
  </si>
  <si>
    <t>UA6302007</t>
  </si>
  <si>
    <t>UA6302009</t>
  </si>
  <si>
    <t>Krasnokutska</t>
  </si>
  <si>
    <t>Краснокутская</t>
  </si>
  <si>
    <t>Краснокутська</t>
  </si>
  <si>
    <t>UA6304001</t>
  </si>
  <si>
    <t>Balakliiska</t>
  </si>
  <si>
    <t>Балаклейская</t>
  </si>
  <si>
    <t>Балаклійська</t>
  </si>
  <si>
    <t>UA6304003</t>
  </si>
  <si>
    <t>Barvinkivska</t>
  </si>
  <si>
    <t>Барвенковская</t>
  </si>
  <si>
    <t>Барвінківська</t>
  </si>
  <si>
    <t>UA6304005</t>
  </si>
  <si>
    <t>Borivska</t>
  </si>
  <si>
    <t>Боровская</t>
  </si>
  <si>
    <t>Борівська</t>
  </si>
  <si>
    <t>UA6304007</t>
  </si>
  <si>
    <t>UA6304009</t>
  </si>
  <si>
    <t>Iziumska</t>
  </si>
  <si>
    <t>Изюмская</t>
  </si>
  <si>
    <t>Ізюмська</t>
  </si>
  <si>
    <t>UA6304011</t>
  </si>
  <si>
    <t>Kunievska</t>
  </si>
  <si>
    <t>Куньевская</t>
  </si>
  <si>
    <t>Куньєвська</t>
  </si>
  <si>
    <t>UA6304013</t>
  </si>
  <si>
    <t>Oskilska</t>
  </si>
  <si>
    <t>Оскольская</t>
  </si>
  <si>
    <t>Оскільська</t>
  </si>
  <si>
    <t>UA6304015</t>
  </si>
  <si>
    <t>Savynska</t>
  </si>
  <si>
    <t>Савинская</t>
  </si>
  <si>
    <t>Савинська</t>
  </si>
  <si>
    <t>UA6306001</t>
  </si>
  <si>
    <t>Zachepylivska</t>
  </si>
  <si>
    <t>Зачепиловская</t>
  </si>
  <si>
    <t>Зачепилівська</t>
  </si>
  <si>
    <t>UA6306003</t>
  </si>
  <si>
    <t>Kehychivska</t>
  </si>
  <si>
    <t>Кегичевская</t>
  </si>
  <si>
    <t>Кегичівська</t>
  </si>
  <si>
    <t>UA6306005</t>
  </si>
  <si>
    <t>Krasnohradska</t>
  </si>
  <si>
    <t>Красноградская</t>
  </si>
  <si>
    <t>Красноградська</t>
  </si>
  <si>
    <t>UA6306007</t>
  </si>
  <si>
    <t>Natalynska</t>
  </si>
  <si>
    <t>Наталинская</t>
  </si>
  <si>
    <t>Наталинська</t>
  </si>
  <si>
    <t>UA6306009</t>
  </si>
  <si>
    <t>Sakhnovshchynska</t>
  </si>
  <si>
    <t>Сахновщиниская</t>
  </si>
  <si>
    <t>Сахновщинська</t>
  </si>
  <si>
    <t>UA6306011</t>
  </si>
  <si>
    <t>Starovirivska</t>
  </si>
  <si>
    <t>Староверовская</t>
  </si>
  <si>
    <t>Старовірівська</t>
  </si>
  <si>
    <t>UA6308001</t>
  </si>
  <si>
    <t>Velykoburlutska</t>
  </si>
  <si>
    <t>Великобурлукская</t>
  </si>
  <si>
    <t>Великобурлуцька</t>
  </si>
  <si>
    <t>UA6308003</t>
  </si>
  <si>
    <t>Vilkhuvatska</t>
  </si>
  <si>
    <t>Ольховатская</t>
  </si>
  <si>
    <t>Вільхуватська</t>
  </si>
  <si>
    <t>UA6308005</t>
  </si>
  <si>
    <t>Dvorichanska</t>
  </si>
  <si>
    <t>Двуречанская</t>
  </si>
  <si>
    <t>Дворічанська</t>
  </si>
  <si>
    <t>UA6308007</t>
  </si>
  <si>
    <t>Kindrashivska</t>
  </si>
  <si>
    <t>Кондрашовская</t>
  </si>
  <si>
    <t>Кіндрашівська</t>
  </si>
  <si>
    <t>UA6308009</t>
  </si>
  <si>
    <t>Kupianska</t>
  </si>
  <si>
    <t>Купянская</t>
  </si>
  <si>
    <t>Куп'янська</t>
  </si>
  <si>
    <t>UA6308011</t>
  </si>
  <si>
    <t>Kurylivska</t>
  </si>
  <si>
    <t>Куриловская</t>
  </si>
  <si>
    <t>Курилівська</t>
  </si>
  <si>
    <t>UA6308013</t>
  </si>
  <si>
    <t>UA6308015</t>
  </si>
  <si>
    <t>UA6310001</t>
  </si>
  <si>
    <t>UA6310003</t>
  </si>
  <si>
    <t>Blyzniukivska</t>
  </si>
  <si>
    <t>Близнюковская</t>
  </si>
  <si>
    <t>Близнюківська</t>
  </si>
  <si>
    <t>UA6310005</t>
  </si>
  <si>
    <t>Lozivska</t>
  </si>
  <si>
    <t>Лозовская</t>
  </si>
  <si>
    <t>Лозівська</t>
  </si>
  <si>
    <t>UA6310007</t>
  </si>
  <si>
    <t>Oleksiivska</t>
  </si>
  <si>
    <t>Алексеевская</t>
  </si>
  <si>
    <t>Олексіївська</t>
  </si>
  <si>
    <t>UA6310009</t>
  </si>
  <si>
    <t>UA6312001</t>
  </si>
  <si>
    <t>Bezliudivska</t>
  </si>
  <si>
    <t>Безлюдовская</t>
  </si>
  <si>
    <t>Безлюдівська</t>
  </si>
  <si>
    <t>UA6312003</t>
  </si>
  <si>
    <t>Vysochanska</t>
  </si>
  <si>
    <t>Высочанская</t>
  </si>
  <si>
    <t>Височанська</t>
  </si>
  <si>
    <t>UA6312005</t>
  </si>
  <si>
    <t>Vilkhivska</t>
  </si>
  <si>
    <t>Ольховская</t>
  </si>
  <si>
    <t>Вільхівська</t>
  </si>
  <si>
    <t>UA6312007</t>
  </si>
  <si>
    <t>Derhachivska</t>
  </si>
  <si>
    <t>Дергачевская</t>
  </si>
  <si>
    <t>Дергачівська</t>
  </si>
  <si>
    <t>UA6312009</t>
  </si>
  <si>
    <t>Lypetska</t>
  </si>
  <si>
    <t>Липецкая</t>
  </si>
  <si>
    <t>Липецька</t>
  </si>
  <si>
    <t>UA6312011</t>
  </si>
  <si>
    <t>Liubotynska</t>
  </si>
  <si>
    <t>Люботинская</t>
  </si>
  <si>
    <t>Люботинська</t>
  </si>
  <si>
    <t>UA6312013</t>
  </si>
  <si>
    <t>Malodanylivska</t>
  </si>
  <si>
    <t>Молоданиловская</t>
  </si>
  <si>
    <t>Малоданилівська</t>
  </si>
  <si>
    <t>UA6312015</t>
  </si>
  <si>
    <t>Merefianska</t>
  </si>
  <si>
    <t>Мерефянская</t>
  </si>
  <si>
    <t>Мереф'янська</t>
  </si>
  <si>
    <t>UA6312017</t>
  </si>
  <si>
    <t>Novovodolazka</t>
  </si>
  <si>
    <t>Нововодолажская</t>
  </si>
  <si>
    <t>Нововодолазька</t>
  </si>
  <si>
    <t>UA6312019</t>
  </si>
  <si>
    <t>Pivdennomiska</t>
  </si>
  <si>
    <t>Пивденская</t>
  </si>
  <si>
    <t>Південноміська</t>
  </si>
  <si>
    <t>UA6312021</t>
  </si>
  <si>
    <t>Pisochynska</t>
  </si>
  <si>
    <t>Песочинская</t>
  </si>
  <si>
    <t>Пісочинська</t>
  </si>
  <si>
    <t>UA6312023</t>
  </si>
  <si>
    <t>Rohanska</t>
  </si>
  <si>
    <t>Роганская</t>
  </si>
  <si>
    <t>Роганська</t>
  </si>
  <si>
    <t>UA6312025</t>
  </si>
  <si>
    <t>Solonytsivska</t>
  </si>
  <si>
    <t>Солоницевская</t>
  </si>
  <si>
    <t>Солоницівська</t>
  </si>
  <si>
    <t>UA6312027</t>
  </si>
  <si>
    <t>UA6312029</t>
  </si>
  <si>
    <t>Tsyrkunivska</t>
  </si>
  <si>
    <t>Циркуновская</t>
  </si>
  <si>
    <t>Циркунівська</t>
  </si>
  <si>
    <t>UA6314001</t>
  </si>
  <si>
    <t>Vovchanska</t>
  </si>
  <si>
    <t>Волчанская</t>
  </si>
  <si>
    <t>Вовчанська</t>
  </si>
  <si>
    <t>UA6314003</t>
  </si>
  <si>
    <t>Zmiivska</t>
  </si>
  <si>
    <t>Змиевская</t>
  </si>
  <si>
    <t>Зміївська</t>
  </si>
  <si>
    <t>UA6314005</t>
  </si>
  <si>
    <t>UA6314007</t>
  </si>
  <si>
    <t>UA6314009</t>
  </si>
  <si>
    <t>Pechenizka</t>
  </si>
  <si>
    <t>Печенежская</t>
  </si>
  <si>
    <t>Печенізька</t>
  </si>
  <si>
    <t>UA6314011</t>
  </si>
  <si>
    <t>UA6314013</t>
  </si>
  <si>
    <t>Starosaltivska</t>
  </si>
  <si>
    <t>Старосалтовская</t>
  </si>
  <si>
    <t>Старосалтівська</t>
  </si>
  <si>
    <t>UA6314015</t>
  </si>
  <si>
    <t>UA6314017</t>
  </si>
  <si>
    <t>Chuhuivska</t>
  </si>
  <si>
    <t>Чугуевская</t>
  </si>
  <si>
    <t>Чугуївська</t>
  </si>
  <si>
    <t>UA6502001</t>
  </si>
  <si>
    <t>Beryslavska</t>
  </si>
  <si>
    <t>Бериславская</t>
  </si>
  <si>
    <t>Бериславська</t>
  </si>
  <si>
    <t>UA6502003</t>
  </si>
  <si>
    <t>Borozenska</t>
  </si>
  <si>
    <t>Борозенская</t>
  </si>
  <si>
    <t>Борозенська</t>
  </si>
  <si>
    <t>UA6502005</t>
  </si>
  <si>
    <t>Velykooleksandrivska</t>
  </si>
  <si>
    <t>Великоалександровская</t>
  </si>
  <si>
    <t>Великоолександрівська</t>
  </si>
  <si>
    <t>UA6502007</t>
  </si>
  <si>
    <t>Vysokopilska</t>
  </si>
  <si>
    <t>Высокопольская</t>
  </si>
  <si>
    <t>Високопільська</t>
  </si>
  <si>
    <t>UA6502009</t>
  </si>
  <si>
    <t>UA6502011</t>
  </si>
  <si>
    <t>Kochubeivska</t>
  </si>
  <si>
    <t>Кочубеевская</t>
  </si>
  <si>
    <t>Кочубеївська</t>
  </si>
  <si>
    <t>UA6502013</t>
  </si>
  <si>
    <t>Mylivska</t>
  </si>
  <si>
    <t>Мыловская</t>
  </si>
  <si>
    <t>Милівська</t>
  </si>
  <si>
    <t>UA6502015</t>
  </si>
  <si>
    <t>Novovorontsovska</t>
  </si>
  <si>
    <t>Нововоронцовская</t>
  </si>
  <si>
    <t>Нововоронцовська</t>
  </si>
  <si>
    <t>UA6502017</t>
  </si>
  <si>
    <t>UA6502019</t>
  </si>
  <si>
    <t>Novoraiska</t>
  </si>
  <si>
    <t>Новорайская</t>
  </si>
  <si>
    <t>Новорайська</t>
  </si>
  <si>
    <t>UA6502021</t>
  </si>
  <si>
    <t>Tiahynska</t>
  </si>
  <si>
    <t>Тягинская</t>
  </si>
  <si>
    <t>Тягинська</t>
  </si>
  <si>
    <t>UA6504001</t>
  </si>
  <si>
    <t>Henicheska</t>
  </si>
  <si>
    <t>Геническая</t>
  </si>
  <si>
    <t>Генічеська</t>
  </si>
  <si>
    <t>UA6504003</t>
  </si>
  <si>
    <t>UA6504005</t>
  </si>
  <si>
    <t>Nyzhnosirohozka</t>
  </si>
  <si>
    <t>Нижнесерогозская</t>
  </si>
  <si>
    <t>Нижньосірогозька</t>
  </si>
  <si>
    <t>UA6504007</t>
  </si>
  <si>
    <t>Novotroitska</t>
  </si>
  <si>
    <t>Новотроицкая</t>
  </si>
  <si>
    <t>Новотроїцька</t>
  </si>
  <si>
    <t>UA6506001</t>
  </si>
  <si>
    <t>Askaniia-Nova</t>
  </si>
  <si>
    <t>Аскания-Новая</t>
  </si>
  <si>
    <t>Асканія-Нова</t>
  </si>
  <si>
    <t>UA6506003</t>
  </si>
  <si>
    <t>Velykolepetyska</t>
  </si>
  <si>
    <t>Великолепетихская</t>
  </si>
  <si>
    <t>Великолепетиська</t>
  </si>
  <si>
    <t>UA6506005</t>
  </si>
  <si>
    <t>Verkhnorohachytska</t>
  </si>
  <si>
    <t>Верхнерогачикская</t>
  </si>
  <si>
    <t>Верхньорогачицька</t>
  </si>
  <si>
    <t>UA6506007</t>
  </si>
  <si>
    <t>Hornostaivska</t>
  </si>
  <si>
    <t>Горностаевская</t>
  </si>
  <si>
    <t>Горностаївська</t>
  </si>
  <si>
    <t>UA6506009</t>
  </si>
  <si>
    <t>Zelenopidska</t>
  </si>
  <si>
    <t>Зеленоподская</t>
  </si>
  <si>
    <t>Зеленопідська</t>
  </si>
  <si>
    <t>UA6506011</t>
  </si>
  <si>
    <t>Kakhovska</t>
  </si>
  <si>
    <t>Каховская</t>
  </si>
  <si>
    <t>Каховська</t>
  </si>
  <si>
    <t>UA6506013</t>
  </si>
  <si>
    <t>UA6506015</t>
  </si>
  <si>
    <t>UA6506017</t>
  </si>
  <si>
    <t>Novokakhovska</t>
  </si>
  <si>
    <t>Новокаховская</t>
  </si>
  <si>
    <t>Новокаховська</t>
  </si>
  <si>
    <t>UA6506019</t>
  </si>
  <si>
    <t>Prysyvaska</t>
  </si>
  <si>
    <t>Присивашская</t>
  </si>
  <si>
    <t>Присиваська</t>
  </si>
  <si>
    <t>UA6506021</t>
  </si>
  <si>
    <t>Rubanivska</t>
  </si>
  <si>
    <t>Рубановская</t>
  </si>
  <si>
    <t>Рубанівська</t>
  </si>
  <si>
    <t>UA6506023</t>
  </si>
  <si>
    <t>Tavrychanska</t>
  </si>
  <si>
    <t>Тавричанская</t>
  </si>
  <si>
    <t>Тавричанська</t>
  </si>
  <si>
    <t>UA6506025</t>
  </si>
  <si>
    <t>UA6506027</t>
  </si>
  <si>
    <t>UA6506029</t>
  </si>
  <si>
    <t>Chaplynska</t>
  </si>
  <si>
    <t>Чаплинская</t>
  </si>
  <si>
    <t>Чаплинська</t>
  </si>
  <si>
    <t>UA6508001</t>
  </si>
  <si>
    <t>Bekhterska</t>
  </si>
  <si>
    <t>Бехтерская</t>
  </si>
  <si>
    <t>Бехтерська</t>
  </si>
  <si>
    <t>UA6508003</t>
  </si>
  <si>
    <t>Holoprystanska</t>
  </si>
  <si>
    <t>Голопристанская</t>
  </si>
  <si>
    <t>Голопристанська</t>
  </si>
  <si>
    <t>UA6508005</t>
  </si>
  <si>
    <t>Dolmativska</t>
  </si>
  <si>
    <t>Долматовская</t>
  </si>
  <si>
    <t>Долматівська</t>
  </si>
  <si>
    <t>UA6508007</t>
  </si>
  <si>
    <t>Kalanchatska</t>
  </si>
  <si>
    <t>Каланчакская</t>
  </si>
  <si>
    <t>Каланчацька</t>
  </si>
  <si>
    <t>UA6508009</t>
  </si>
  <si>
    <t>Lazurnenska</t>
  </si>
  <si>
    <t>Лазурненская</t>
  </si>
  <si>
    <t>Лазурненська</t>
  </si>
  <si>
    <t>UA6508011</t>
  </si>
  <si>
    <t>UA6508013</t>
  </si>
  <si>
    <t>UA6508015</t>
  </si>
  <si>
    <t>Skadovska</t>
  </si>
  <si>
    <t>Скадовская</t>
  </si>
  <si>
    <t>Скадовська</t>
  </si>
  <si>
    <t>UA6508017</t>
  </si>
  <si>
    <t>Chulakivska</t>
  </si>
  <si>
    <t>Чулаковская</t>
  </si>
  <si>
    <t>Чулаківська</t>
  </si>
  <si>
    <t>UA6510001</t>
  </si>
  <si>
    <t>UA6510003</t>
  </si>
  <si>
    <t>Velykokopanivska</t>
  </si>
  <si>
    <t>Великокопановская</t>
  </si>
  <si>
    <t>Великокопанівська</t>
  </si>
  <si>
    <t>UA6510005</t>
  </si>
  <si>
    <t>UA6510007</t>
  </si>
  <si>
    <t>Darivska</t>
  </si>
  <si>
    <t>Дарьевская</t>
  </si>
  <si>
    <t>Дар'ївська</t>
  </si>
  <si>
    <t>UA6510009</t>
  </si>
  <si>
    <t>Muzykivska</t>
  </si>
  <si>
    <t>Музыковская</t>
  </si>
  <si>
    <t>Музиківська</t>
  </si>
  <si>
    <t>UA6510011</t>
  </si>
  <si>
    <t>Oleshkivska</t>
  </si>
  <si>
    <t>Алешковская</t>
  </si>
  <si>
    <t>Олешківська</t>
  </si>
  <si>
    <t>UA6510013</t>
  </si>
  <si>
    <t>Stanislavska</t>
  </si>
  <si>
    <t>Станиславская</t>
  </si>
  <si>
    <t>Станіславська</t>
  </si>
  <si>
    <t>UA6510015</t>
  </si>
  <si>
    <t>UA6510017</t>
  </si>
  <si>
    <t>Chornobaivska</t>
  </si>
  <si>
    <t>Чернобаевская</t>
  </si>
  <si>
    <t>Чорнобаївська</t>
  </si>
  <si>
    <t>UA6510019</t>
  </si>
  <si>
    <t>Yuvileina</t>
  </si>
  <si>
    <t>Юбилейная</t>
  </si>
  <si>
    <t>Ювілейна</t>
  </si>
  <si>
    <t>UA6802001</t>
  </si>
  <si>
    <t>Hukivska</t>
  </si>
  <si>
    <t>Гуковская</t>
  </si>
  <si>
    <t>Гуківська</t>
  </si>
  <si>
    <t>UA6802003</t>
  </si>
  <si>
    <t>Humenetska</t>
  </si>
  <si>
    <t>Гуменецкая</t>
  </si>
  <si>
    <t>Гуменецька</t>
  </si>
  <si>
    <t>UA6802005</t>
  </si>
  <si>
    <t>Dunaievetska</t>
  </si>
  <si>
    <t>Дунаевецкая</t>
  </si>
  <si>
    <t>Дунаєвецька</t>
  </si>
  <si>
    <t>UA6802007</t>
  </si>
  <si>
    <t>Zhvanetska</t>
  </si>
  <si>
    <t>Жванецкая</t>
  </si>
  <si>
    <t>Жванецька</t>
  </si>
  <si>
    <t>UA6802009</t>
  </si>
  <si>
    <t>Zakupnenska</t>
  </si>
  <si>
    <t>Закупненская</t>
  </si>
  <si>
    <t>Закупненська</t>
  </si>
  <si>
    <t>UA6802011</t>
  </si>
  <si>
    <t>Kamianets-Podilska</t>
  </si>
  <si>
    <t>Каменец-Подольская</t>
  </si>
  <si>
    <t>Кам'янець-Подільська</t>
  </si>
  <si>
    <t>UA6802013</t>
  </si>
  <si>
    <t>UA6802015</t>
  </si>
  <si>
    <t>Makivska</t>
  </si>
  <si>
    <t>Маковская</t>
  </si>
  <si>
    <t>Маківська</t>
  </si>
  <si>
    <t>UA6802017</t>
  </si>
  <si>
    <t>Novounaievetska</t>
  </si>
  <si>
    <t>Новодунаевецкая</t>
  </si>
  <si>
    <t>Новодунаєвецька</t>
  </si>
  <si>
    <t>UA6802019</t>
  </si>
  <si>
    <t>Novoushytska</t>
  </si>
  <si>
    <t>Новоушицкая</t>
  </si>
  <si>
    <t>Новоушицька</t>
  </si>
  <si>
    <t>UA6802021</t>
  </si>
  <si>
    <t>Orynynska</t>
  </si>
  <si>
    <t>Орининская</t>
  </si>
  <si>
    <t>Орининська</t>
  </si>
  <si>
    <t>UA6802023</t>
  </si>
  <si>
    <t>Slobidsko-Kulchiievetska</t>
  </si>
  <si>
    <t>Слободско-Кульчиевецкая</t>
  </si>
  <si>
    <t>Слобідсько-Кульчієвецька</t>
  </si>
  <si>
    <t>UA6802025</t>
  </si>
  <si>
    <t>Smotrytska</t>
  </si>
  <si>
    <t>Смотричская</t>
  </si>
  <si>
    <t>Смотрицька</t>
  </si>
  <si>
    <t>UA6802027</t>
  </si>
  <si>
    <t>Staroushytska</t>
  </si>
  <si>
    <t>Староушицкая</t>
  </si>
  <si>
    <t>Староушицька</t>
  </si>
  <si>
    <t>UA6802029</t>
  </si>
  <si>
    <t>Chemerovetska</t>
  </si>
  <si>
    <t>Чемеровецкая</t>
  </si>
  <si>
    <t>Чемеровецька</t>
  </si>
  <si>
    <t>UA6804001</t>
  </si>
  <si>
    <t>Antoninska</t>
  </si>
  <si>
    <t>Антонинская</t>
  </si>
  <si>
    <t>Антонінська</t>
  </si>
  <si>
    <t>UA6804003</t>
  </si>
  <si>
    <t>Viitovetska</t>
  </si>
  <si>
    <t>Войтовецкая</t>
  </si>
  <si>
    <t>Війтовецька</t>
  </si>
  <si>
    <t>UA6804005</t>
  </si>
  <si>
    <t>Vinkovetska</t>
  </si>
  <si>
    <t>Виньковецкая</t>
  </si>
  <si>
    <t>Віньковецька</t>
  </si>
  <si>
    <t>UA6804007</t>
  </si>
  <si>
    <t>Vovkovynetska</t>
  </si>
  <si>
    <t>Волковинецкая</t>
  </si>
  <si>
    <t>Вовковинецька</t>
  </si>
  <si>
    <t>UA6804009</t>
  </si>
  <si>
    <t>Volochyska</t>
  </si>
  <si>
    <t>Волочисская</t>
  </si>
  <si>
    <t>Волочиська</t>
  </si>
  <si>
    <t>UA6804011</t>
  </si>
  <si>
    <t>Hvardiiska</t>
  </si>
  <si>
    <t>Гвардейская</t>
  </si>
  <si>
    <t>Гвардійська</t>
  </si>
  <si>
    <t>UA6804013</t>
  </si>
  <si>
    <t>UA6804015</t>
  </si>
  <si>
    <t>Derazhnianska</t>
  </si>
  <si>
    <t>Деражнянская</t>
  </si>
  <si>
    <t>Деражнянська</t>
  </si>
  <si>
    <t>UA6804017</t>
  </si>
  <si>
    <t>Zasluchnenska</t>
  </si>
  <si>
    <t>Заслучненская</t>
  </si>
  <si>
    <t>Заслучненська</t>
  </si>
  <si>
    <t>UA6804019</t>
  </si>
  <si>
    <t>Зиньковская</t>
  </si>
  <si>
    <t>UA6804021</t>
  </si>
  <si>
    <t>Krasylivska</t>
  </si>
  <si>
    <t>Красиловская</t>
  </si>
  <si>
    <t>Красилівська</t>
  </si>
  <si>
    <t>UA6804023</t>
  </si>
  <si>
    <t>Letychivska</t>
  </si>
  <si>
    <t>Летичевская</t>
  </si>
  <si>
    <t>Летичівська</t>
  </si>
  <si>
    <t>UA6804025</t>
  </si>
  <si>
    <t>Lisovohrynivetska</t>
  </si>
  <si>
    <t>Лесовогриневецкая</t>
  </si>
  <si>
    <t>Лісовогринівецька</t>
  </si>
  <si>
    <t>UA6804027</t>
  </si>
  <si>
    <t>Medzhybizka</t>
  </si>
  <si>
    <t>Меджибожская</t>
  </si>
  <si>
    <t>Меджибізька</t>
  </si>
  <si>
    <t>UA6804029</t>
  </si>
  <si>
    <t>Myroliubnenska</t>
  </si>
  <si>
    <t>Миролюбненская</t>
  </si>
  <si>
    <t>Миролюбненська</t>
  </si>
  <si>
    <t>UA6804031</t>
  </si>
  <si>
    <t>Narkevytska</t>
  </si>
  <si>
    <t>Наркевичская</t>
  </si>
  <si>
    <t>Наркевицька</t>
  </si>
  <si>
    <t>UA6804033</t>
  </si>
  <si>
    <t>Rozsoshanska</t>
  </si>
  <si>
    <t>Россошанская</t>
  </si>
  <si>
    <t>Розсошанська</t>
  </si>
  <si>
    <t>UA6804035</t>
  </si>
  <si>
    <t>Satanivska</t>
  </si>
  <si>
    <t>Сатановская</t>
  </si>
  <si>
    <t>Сатанівська</t>
  </si>
  <si>
    <t>UA6804037</t>
  </si>
  <si>
    <t>Solobkovetska</t>
  </si>
  <si>
    <t>Солобковецкая</t>
  </si>
  <si>
    <t>Солобковецька</t>
  </si>
  <si>
    <t>UA6804039</t>
  </si>
  <si>
    <t>Starokostiantynivska</t>
  </si>
  <si>
    <t>Староконстантиновская</t>
  </si>
  <si>
    <t>Старокостянтинівська</t>
  </si>
  <si>
    <t>UA6804041</t>
  </si>
  <si>
    <t>Staroostropilska</t>
  </si>
  <si>
    <t>Староостропольская</t>
  </si>
  <si>
    <t>Староостропільська</t>
  </si>
  <si>
    <t>UA6804043</t>
  </si>
  <si>
    <t>Starosyniavska</t>
  </si>
  <si>
    <t>Старосинявская</t>
  </si>
  <si>
    <t>Старосинявська</t>
  </si>
  <si>
    <t>UA6804045</t>
  </si>
  <si>
    <t>Teofipolska</t>
  </si>
  <si>
    <t>Теофипольская</t>
  </si>
  <si>
    <t>Теофіпольська</t>
  </si>
  <si>
    <t>UA6804047</t>
  </si>
  <si>
    <t>UA6804049</t>
  </si>
  <si>
    <t>Chornoostrivska</t>
  </si>
  <si>
    <t>Черноостровская</t>
  </si>
  <si>
    <t>Чорноострівська</t>
  </si>
  <si>
    <t>UA6804051</t>
  </si>
  <si>
    <t>Shchyborivska</t>
  </si>
  <si>
    <t>Щиборовская</t>
  </si>
  <si>
    <t>Щиборівська</t>
  </si>
  <si>
    <t>UA6804053</t>
  </si>
  <si>
    <t>Yarmolynetska</t>
  </si>
  <si>
    <t>Ярмолинецкая</t>
  </si>
  <si>
    <t>Ярмолинецька</t>
  </si>
  <si>
    <t>UA6806001</t>
  </si>
  <si>
    <t>Berezdivska</t>
  </si>
  <si>
    <t>Берездовская</t>
  </si>
  <si>
    <t>Берездівська</t>
  </si>
  <si>
    <t>UA6806003</t>
  </si>
  <si>
    <t>Bilohirska</t>
  </si>
  <si>
    <t>Белогорская</t>
  </si>
  <si>
    <t>Білогірська</t>
  </si>
  <si>
    <t>UA6806005</t>
  </si>
  <si>
    <t>Hannopilska</t>
  </si>
  <si>
    <t>Аннопольская</t>
  </si>
  <si>
    <t>Ганнопільська</t>
  </si>
  <si>
    <t>UA6806007</t>
  </si>
  <si>
    <t>Hrytsivska</t>
  </si>
  <si>
    <t>Грицевская</t>
  </si>
  <si>
    <t>Грицівська</t>
  </si>
  <si>
    <t>UA6806009</t>
  </si>
  <si>
    <t>Iziaslavska</t>
  </si>
  <si>
    <t>Изяславская</t>
  </si>
  <si>
    <t>Ізяславська</t>
  </si>
  <si>
    <t>UA6806011</t>
  </si>
  <si>
    <t>UA6806013</t>
  </si>
  <si>
    <t>Lenkovetska</t>
  </si>
  <si>
    <t>Ленковецкая</t>
  </si>
  <si>
    <t>Ленковецька</t>
  </si>
  <si>
    <t>UA6806015</t>
  </si>
  <si>
    <t>Mykhailiutska</t>
  </si>
  <si>
    <t>Михайлючская</t>
  </si>
  <si>
    <t>Михайлюцька</t>
  </si>
  <si>
    <t>UA6806017</t>
  </si>
  <si>
    <t>Netishynska</t>
  </si>
  <si>
    <t>Нетешинская</t>
  </si>
  <si>
    <t>Нетішинська</t>
  </si>
  <si>
    <t>UA6806019</t>
  </si>
  <si>
    <t>Pluzhnenska</t>
  </si>
  <si>
    <t>Плужненская</t>
  </si>
  <si>
    <t>Плужненська</t>
  </si>
  <si>
    <t>UA6806021</t>
  </si>
  <si>
    <t>Polonska</t>
  </si>
  <si>
    <t>Полонская</t>
  </si>
  <si>
    <t>Полонська</t>
  </si>
  <si>
    <t>UA6806023</t>
  </si>
  <si>
    <t>Poninkivska</t>
  </si>
  <si>
    <t>Понинковская</t>
  </si>
  <si>
    <t>Понінківська</t>
  </si>
  <si>
    <t>UA6806025</t>
  </si>
  <si>
    <t>Sakhnovetska</t>
  </si>
  <si>
    <t>Сахновецкая</t>
  </si>
  <si>
    <t>Сахновецька</t>
  </si>
  <si>
    <t>UA6806027</t>
  </si>
  <si>
    <t>Slavutska</t>
  </si>
  <si>
    <t>Славутская</t>
  </si>
  <si>
    <t>Славутська</t>
  </si>
  <si>
    <t>UA6806029</t>
  </si>
  <si>
    <t>Sudylkivska</t>
  </si>
  <si>
    <t>Судилковская</t>
  </si>
  <si>
    <t>Судилківська</t>
  </si>
  <si>
    <t>UA6806031</t>
  </si>
  <si>
    <t>Ulashanivska</t>
  </si>
  <si>
    <t>Улашановская</t>
  </si>
  <si>
    <t>Улашанівська</t>
  </si>
  <si>
    <t>UA6806033</t>
  </si>
  <si>
    <t>Shepetivska</t>
  </si>
  <si>
    <t>Шепетовская</t>
  </si>
  <si>
    <t>Шепетівська</t>
  </si>
  <si>
    <t>UA6806035</t>
  </si>
  <si>
    <t>UA7102001</t>
  </si>
  <si>
    <t>Buzhanska</t>
  </si>
  <si>
    <t>Бужанская</t>
  </si>
  <si>
    <t>Бужанська</t>
  </si>
  <si>
    <t>UA7102003</t>
  </si>
  <si>
    <t>Vatutinska</t>
  </si>
  <si>
    <t>Ватутинская</t>
  </si>
  <si>
    <t>Ватутінська</t>
  </si>
  <si>
    <t>UA7102005</t>
  </si>
  <si>
    <t>Vynohradska</t>
  </si>
  <si>
    <t>Виноградская</t>
  </si>
  <si>
    <t>Виноградська</t>
  </si>
  <si>
    <t>UA7102007</t>
  </si>
  <si>
    <t>UA7102009</t>
  </si>
  <si>
    <t>Vodianytska</t>
  </si>
  <si>
    <t>Водяникская</t>
  </si>
  <si>
    <t>Водяницька</t>
  </si>
  <si>
    <t>UA7102011</t>
  </si>
  <si>
    <t>Yerkivska</t>
  </si>
  <si>
    <t>Ерковская</t>
  </si>
  <si>
    <t>Єрківська</t>
  </si>
  <si>
    <t>UA7102013</t>
  </si>
  <si>
    <t>Zvenyhorodska</t>
  </si>
  <si>
    <t>Звенигородская</t>
  </si>
  <si>
    <t>Звенигородська</t>
  </si>
  <si>
    <t>UA7102015</t>
  </si>
  <si>
    <t>Katerynopilska</t>
  </si>
  <si>
    <t>Катеринопольская</t>
  </si>
  <si>
    <t>Катеринопільська</t>
  </si>
  <si>
    <t>UA7102017</t>
  </si>
  <si>
    <t>Lypianska</t>
  </si>
  <si>
    <t>Липянская</t>
  </si>
  <si>
    <t>Лип'янська</t>
  </si>
  <si>
    <t>UA7102019</t>
  </si>
  <si>
    <t>Lysianska</t>
  </si>
  <si>
    <t>Лысянская</t>
  </si>
  <si>
    <t>Лисянська</t>
  </si>
  <si>
    <t>UA7102021</t>
  </si>
  <si>
    <t>Matusivska</t>
  </si>
  <si>
    <t>Матусовская</t>
  </si>
  <si>
    <t>Матусівська</t>
  </si>
  <si>
    <t>UA7102023</t>
  </si>
  <si>
    <t>Mokrokalyhirska</t>
  </si>
  <si>
    <t>Мокрокалигорская</t>
  </si>
  <si>
    <t>Мокрокалигірська</t>
  </si>
  <si>
    <t>UA7102025</t>
  </si>
  <si>
    <t>Selyshchenska</t>
  </si>
  <si>
    <t>Селищенская</t>
  </si>
  <si>
    <t>Селищенська</t>
  </si>
  <si>
    <t>UA7102027</t>
  </si>
  <si>
    <t>Steblivska</t>
  </si>
  <si>
    <t>Стеблевская</t>
  </si>
  <si>
    <t>Стеблівська</t>
  </si>
  <si>
    <t>UA7102029</t>
  </si>
  <si>
    <t>Talnivska</t>
  </si>
  <si>
    <t>Тальновская</t>
  </si>
  <si>
    <t>Тальнівська</t>
  </si>
  <si>
    <t>UA7102031</t>
  </si>
  <si>
    <t>UA7102033</t>
  </si>
  <si>
    <t>Shpolianska</t>
  </si>
  <si>
    <t>Шполянская</t>
  </si>
  <si>
    <t>Шполянська</t>
  </si>
  <si>
    <t>UA7104001</t>
  </si>
  <si>
    <t>Velykokhutirska</t>
  </si>
  <si>
    <t>Великохуторская</t>
  </si>
  <si>
    <t>Великохутірська</t>
  </si>
  <si>
    <t>UA7104003</t>
  </si>
  <si>
    <t>UA7104005</t>
  </si>
  <si>
    <t>Helmiazivska</t>
  </si>
  <si>
    <t>Гельмязовская</t>
  </si>
  <si>
    <t>Гельмязівська</t>
  </si>
  <si>
    <t>UA7104007</t>
  </si>
  <si>
    <t>Drabivska</t>
  </si>
  <si>
    <t>Драбовская</t>
  </si>
  <si>
    <t>Драбівська</t>
  </si>
  <si>
    <t>UA7104009</t>
  </si>
  <si>
    <t>Zolotoniska</t>
  </si>
  <si>
    <t>Золотоношская</t>
  </si>
  <si>
    <t>Золотоніська</t>
  </si>
  <si>
    <t>UA7104011</t>
  </si>
  <si>
    <t>Zorivska</t>
  </si>
  <si>
    <t>Зоревская</t>
  </si>
  <si>
    <t>Зорівська</t>
  </si>
  <si>
    <t>UA7104013</t>
  </si>
  <si>
    <t>Irkliivska</t>
  </si>
  <si>
    <t>Ирклиевская</t>
  </si>
  <si>
    <t>Іркліївська</t>
  </si>
  <si>
    <t>UA7104015</t>
  </si>
  <si>
    <t>Novodmytrivska</t>
  </si>
  <si>
    <t>Новодмитровская</t>
  </si>
  <si>
    <t>Новодмитрівська</t>
  </si>
  <si>
    <t>UA7104017</t>
  </si>
  <si>
    <t>UA7104019</t>
  </si>
  <si>
    <t>UA7104021</t>
  </si>
  <si>
    <t>Shramkivska</t>
  </si>
  <si>
    <t>Шрамковская</t>
  </si>
  <si>
    <t>Шрамківська</t>
  </si>
  <si>
    <t>UA7106001</t>
  </si>
  <si>
    <t>Babanska</t>
  </si>
  <si>
    <t>Бабанская</t>
  </si>
  <si>
    <t>Бабанська</t>
  </si>
  <si>
    <t>UA7106003</t>
  </si>
  <si>
    <t>Bashtechkivska</t>
  </si>
  <si>
    <t>Баштечковская</t>
  </si>
  <si>
    <t>Баштечківська</t>
  </si>
  <si>
    <t>UA7106005</t>
  </si>
  <si>
    <t>Butska</t>
  </si>
  <si>
    <t>Букская</t>
  </si>
  <si>
    <t>Буцька</t>
  </si>
  <si>
    <t>UA7106007</t>
  </si>
  <si>
    <t>Dmytrushkivska</t>
  </si>
  <si>
    <t>Дмитрушковская</t>
  </si>
  <si>
    <t>Дмитрушківська</t>
  </si>
  <si>
    <t>UA7106009</t>
  </si>
  <si>
    <t>Zhashkivska</t>
  </si>
  <si>
    <t>Жашковская</t>
  </si>
  <si>
    <t>Жашківська</t>
  </si>
  <si>
    <t>UA7106011</t>
  </si>
  <si>
    <t>Иваньковская</t>
  </si>
  <si>
    <t>Іваньківська</t>
  </si>
  <si>
    <t>UA7106013</t>
  </si>
  <si>
    <t>UA7106015</t>
  </si>
  <si>
    <t>Mankivska</t>
  </si>
  <si>
    <t>Маньковская</t>
  </si>
  <si>
    <t>Маньківська</t>
  </si>
  <si>
    <t>UA7106017</t>
  </si>
  <si>
    <t>Monastyryshchenska</t>
  </si>
  <si>
    <t>Монастырищенская</t>
  </si>
  <si>
    <t>Монастирищенська</t>
  </si>
  <si>
    <t>UA7106019</t>
  </si>
  <si>
    <t>Palanska</t>
  </si>
  <si>
    <t>Паланская</t>
  </si>
  <si>
    <t>Паланська</t>
  </si>
  <si>
    <t>UA7106021</t>
  </si>
  <si>
    <t>Umanska</t>
  </si>
  <si>
    <t>Уманская</t>
  </si>
  <si>
    <t>Уманська</t>
  </si>
  <si>
    <t>UA7106023</t>
  </si>
  <si>
    <t>Khrystynivska</t>
  </si>
  <si>
    <t>Христиновская</t>
  </si>
  <si>
    <t>Христинівська</t>
  </si>
  <si>
    <t>UA7108001</t>
  </si>
  <si>
    <t>Balakleivska</t>
  </si>
  <si>
    <t>Балаклеевская</t>
  </si>
  <si>
    <t>Балаклеївська</t>
  </si>
  <si>
    <t>UA7108003</t>
  </si>
  <si>
    <t>Berezniakivska</t>
  </si>
  <si>
    <t>Березняковская</t>
  </si>
  <si>
    <t>Березняківська</t>
  </si>
  <si>
    <t>UA7108005</t>
  </si>
  <si>
    <t>Bilozirska</t>
  </si>
  <si>
    <t>Белозорская</t>
  </si>
  <si>
    <t>Білозірська</t>
  </si>
  <si>
    <t>UA7108007</t>
  </si>
  <si>
    <t>Bobrytska</t>
  </si>
  <si>
    <t>Бобрицкая</t>
  </si>
  <si>
    <t>Бобрицька</t>
  </si>
  <si>
    <t>UA7108009</t>
  </si>
  <si>
    <t>Budyshchenska</t>
  </si>
  <si>
    <t>Будищенская</t>
  </si>
  <si>
    <t>Будищенська</t>
  </si>
  <si>
    <t>UA7108011</t>
  </si>
  <si>
    <t>UA7108013</t>
  </si>
  <si>
    <t>UA7108015</t>
  </si>
  <si>
    <t>Kanivska</t>
  </si>
  <si>
    <t>Каневская</t>
  </si>
  <si>
    <t>Канівська</t>
  </si>
  <si>
    <t>UA7108017</t>
  </si>
  <si>
    <t>Korsun-Shevchenkivska</t>
  </si>
  <si>
    <t>Корсунь-Шевченковская</t>
  </si>
  <si>
    <t>Корсунь-Шевченківська</t>
  </si>
  <si>
    <t>UA7108019</t>
  </si>
  <si>
    <t>Leskivska</t>
  </si>
  <si>
    <t>Леськовская</t>
  </si>
  <si>
    <t>Леськівська</t>
  </si>
  <si>
    <t>UA7108021</t>
  </si>
  <si>
    <t>Lipliavska</t>
  </si>
  <si>
    <t>Леплявская</t>
  </si>
  <si>
    <t>Ліплявська</t>
  </si>
  <si>
    <t>UA7108023</t>
  </si>
  <si>
    <t>Medvedivska</t>
  </si>
  <si>
    <t>Медведевская</t>
  </si>
  <si>
    <t>Медведівська</t>
  </si>
  <si>
    <t>UA7108025</t>
  </si>
  <si>
    <t>UA7108027</t>
  </si>
  <si>
    <t>Mliivska</t>
  </si>
  <si>
    <t>Млиевская</t>
  </si>
  <si>
    <t>Мліївська</t>
  </si>
  <si>
    <t>UA7108029</t>
  </si>
  <si>
    <t>Moshnivska</t>
  </si>
  <si>
    <t>Мошновская</t>
  </si>
  <si>
    <t>Мошнівська</t>
  </si>
  <si>
    <t>UA7108031</t>
  </si>
  <si>
    <t>Nabutivska</t>
  </si>
  <si>
    <t>Набутовская</t>
  </si>
  <si>
    <t>Набутівська</t>
  </si>
  <si>
    <t>UA7108033</t>
  </si>
  <si>
    <t>Rotmistrivska</t>
  </si>
  <si>
    <t>Ротмистровская</t>
  </si>
  <si>
    <t>Ротмістрівська</t>
  </si>
  <si>
    <t>UA7108035</t>
  </si>
  <si>
    <t>Ruskopolianska</t>
  </si>
  <si>
    <t>Русскополянская</t>
  </si>
  <si>
    <t>Руськополянська</t>
  </si>
  <si>
    <t>UA7108037</t>
  </si>
  <si>
    <t>Sahunivska</t>
  </si>
  <si>
    <t>Сагуновская</t>
  </si>
  <si>
    <t>Сагунівська</t>
  </si>
  <si>
    <t>UA7108039</t>
  </si>
  <si>
    <t>Smilianska</t>
  </si>
  <si>
    <t>Смелянская</t>
  </si>
  <si>
    <t>Смілянська</t>
  </si>
  <si>
    <t>UA7108041</t>
  </si>
  <si>
    <t>Stepanetska</t>
  </si>
  <si>
    <t>Степанецкая</t>
  </si>
  <si>
    <t>Степанецька</t>
  </si>
  <si>
    <t>UA7108043</t>
  </si>
  <si>
    <t>Stepankivska</t>
  </si>
  <si>
    <t>Степанковская</t>
  </si>
  <si>
    <t>Степанківська</t>
  </si>
  <si>
    <t>UA7108045</t>
  </si>
  <si>
    <t>UA7108047</t>
  </si>
  <si>
    <t>Chervonoslobidska</t>
  </si>
  <si>
    <t>Червонослободская</t>
  </si>
  <si>
    <t>Червонослобідська</t>
  </si>
  <si>
    <t>UA7108049</t>
  </si>
  <si>
    <t>UA7108051</t>
  </si>
  <si>
    <t>Chyhyrynska</t>
  </si>
  <si>
    <t>Чигиринская</t>
  </si>
  <si>
    <t>Чигиринська</t>
  </si>
  <si>
    <t>UA7302001</t>
  </si>
  <si>
    <t>Banylivska</t>
  </si>
  <si>
    <t>Баниловская</t>
  </si>
  <si>
    <t>Банилівська</t>
  </si>
  <si>
    <t>UA7302003</t>
  </si>
  <si>
    <t>Berehometska</t>
  </si>
  <si>
    <t>Берегометская</t>
  </si>
  <si>
    <t>Берегометська</t>
  </si>
  <si>
    <t>UA7302005</t>
  </si>
  <si>
    <t>Brusnytska</t>
  </si>
  <si>
    <t>Брусницкая</t>
  </si>
  <si>
    <t>Брусницька</t>
  </si>
  <si>
    <t>UA7302007</t>
  </si>
  <si>
    <t>Vashkivetska</t>
  </si>
  <si>
    <t>Вашковецкая</t>
  </si>
  <si>
    <t>Вашківецька</t>
  </si>
  <si>
    <t>UA7302009</t>
  </si>
  <si>
    <t>Vyzhnytska</t>
  </si>
  <si>
    <t>Вижницкая</t>
  </si>
  <si>
    <t>Вижницька</t>
  </si>
  <si>
    <t>UA7302011</t>
  </si>
  <si>
    <t>Koniatynska</t>
  </si>
  <si>
    <t>Конятинская</t>
  </si>
  <si>
    <t>Конятинська</t>
  </si>
  <si>
    <t>UA7302013</t>
  </si>
  <si>
    <t>Putylska</t>
  </si>
  <si>
    <t>Путильская</t>
  </si>
  <si>
    <t>Путильська</t>
  </si>
  <si>
    <t>UA7302015</t>
  </si>
  <si>
    <t>Seliatynska</t>
  </si>
  <si>
    <t>Селятинская</t>
  </si>
  <si>
    <t>Селятинська</t>
  </si>
  <si>
    <t>UA7302017</t>
  </si>
  <si>
    <t>Ust-Putylska</t>
  </si>
  <si>
    <t>Усть-Путильская</t>
  </si>
  <si>
    <t>Усть-Путильська</t>
  </si>
  <si>
    <t>UA7304001</t>
  </si>
  <si>
    <t>Vashkovetska</t>
  </si>
  <si>
    <t>Вашковецька</t>
  </si>
  <si>
    <t>UA7304003</t>
  </si>
  <si>
    <t>Kelmenetska</t>
  </si>
  <si>
    <t>Кельменецкая</t>
  </si>
  <si>
    <t>Кельменецька</t>
  </si>
  <si>
    <t>UA7304005</t>
  </si>
  <si>
    <t>Klishkovetska</t>
  </si>
  <si>
    <t>Клишковецкая</t>
  </si>
  <si>
    <t>Клішковецька</t>
  </si>
  <si>
    <t>UA7304007</t>
  </si>
  <si>
    <t>Livynetska</t>
  </si>
  <si>
    <t>Левинецкая</t>
  </si>
  <si>
    <t>Лівинецька</t>
  </si>
  <si>
    <t>UA7304009</t>
  </si>
  <si>
    <t>Mamalyhivska</t>
  </si>
  <si>
    <t>Мамалыговская</t>
  </si>
  <si>
    <t>Мамалигівська</t>
  </si>
  <si>
    <t>UA7304011</t>
  </si>
  <si>
    <t>Nedoboivska</t>
  </si>
  <si>
    <t>Недобоевская</t>
  </si>
  <si>
    <t>Недобоївська</t>
  </si>
  <si>
    <t>UA7304013</t>
  </si>
  <si>
    <t>Novodnistrovska</t>
  </si>
  <si>
    <t>Новоднестровская</t>
  </si>
  <si>
    <t>Новодністровська</t>
  </si>
  <si>
    <t>UA7304015</t>
  </si>
  <si>
    <t>Rukshynska</t>
  </si>
  <si>
    <t>Рукшинская</t>
  </si>
  <si>
    <t>Рукшинська</t>
  </si>
  <si>
    <t>UA7304017</t>
  </si>
  <si>
    <t>Sokyrianska</t>
  </si>
  <si>
    <t>Сокирянская</t>
  </si>
  <si>
    <t>Сокирянська</t>
  </si>
  <si>
    <t>UA7304019</t>
  </si>
  <si>
    <t>Khotynska</t>
  </si>
  <si>
    <t>Хотинская</t>
  </si>
  <si>
    <t>Хотинська</t>
  </si>
  <si>
    <t>UA7306001</t>
  </si>
  <si>
    <t>Boianska</t>
  </si>
  <si>
    <t>Боянская</t>
  </si>
  <si>
    <t>Боянська</t>
  </si>
  <si>
    <t>UA7306003</t>
  </si>
  <si>
    <t>Vanchykovetska</t>
  </si>
  <si>
    <t>Ванчиковецкая</t>
  </si>
  <si>
    <t>Ванчиковецька</t>
  </si>
  <si>
    <t>UA7306005</t>
  </si>
  <si>
    <t>Velykokuchurivska</t>
  </si>
  <si>
    <t>Великокучуровская</t>
  </si>
  <si>
    <t>Великокучурівська</t>
  </si>
  <si>
    <t>UA7306007</t>
  </si>
  <si>
    <t>Verenchanska</t>
  </si>
  <si>
    <t>Веренчанская</t>
  </si>
  <si>
    <t>Веренчанська</t>
  </si>
  <si>
    <t>UA7306009</t>
  </si>
  <si>
    <t>Viknianska</t>
  </si>
  <si>
    <t>Вікнянська</t>
  </si>
  <si>
    <t>UA7306011</t>
  </si>
  <si>
    <t>Volokivska</t>
  </si>
  <si>
    <t>Волоковская</t>
  </si>
  <si>
    <t>Волоківська</t>
  </si>
  <si>
    <t>UA7306013</t>
  </si>
  <si>
    <t>Hertsaivska</t>
  </si>
  <si>
    <t>Герцаевская</t>
  </si>
  <si>
    <t>Герцаївська</t>
  </si>
  <si>
    <t>UA7306015</t>
  </si>
  <si>
    <t>Hlybotska</t>
  </si>
  <si>
    <t>Глыбокская</t>
  </si>
  <si>
    <t>Глибоцька</t>
  </si>
  <si>
    <t>UA7306017</t>
  </si>
  <si>
    <t>Horishnosherovetska</t>
  </si>
  <si>
    <t>Горишнешеровецкая</t>
  </si>
  <si>
    <t>Горішньошеровецька</t>
  </si>
  <si>
    <t>UA7306019</t>
  </si>
  <si>
    <t>Zastavnivska</t>
  </si>
  <si>
    <t>Заставновская</t>
  </si>
  <si>
    <t>Заставнівська</t>
  </si>
  <si>
    <t>UA7306021</t>
  </si>
  <si>
    <t>Kadubovetska</t>
  </si>
  <si>
    <t>Кадубовецкая</t>
  </si>
  <si>
    <t>Кадубовецька</t>
  </si>
  <si>
    <t>UA7306023</t>
  </si>
  <si>
    <t>Kamianetska</t>
  </si>
  <si>
    <t>Кам'янецька</t>
  </si>
  <si>
    <t>UA7306025</t>
  </si>
  <si>
    <t>UA7306027</t>
  </si>
  <si>
    <t>Karapchivska</t>
  </si>
  <si>
    <t>Карапчовская</t>
  </si>
  <si>
    <t>Карапчівська</t>
  </si>
  <si>
    <t>UA7306029</t>
  </si>
  <si>
    <t>Kitsmanska</t>
  </si>
  <si>
    <t>Кицманская</t>
  </si>
  <si>
    <t>Кіцманська</t>
  </si>
  <si>
    <t>UA7306031</t>
  </si>
  <si>
    <t>Kostryzhivska</t>
  </si>
  <si>
    <t>Кострижевская</t>
  </si>
  <si>
    <t>Кострижівська</t>
  </si>
  <si>
    <t>UA7306033</t>
  </si>
  <si>
    <t>Krasnoilska</t>
  </si>
  <si>
    <t>Красноильская</t>
  </si>
  <si>
    <t>Красноїльська</t>
  </si>
  <si>
    <t>UA7306035</t>
  </si>
  <si>
    <t>Mahalska</t>
  </si>
  <si>
    <t>Магальская</t>
  </si>
  <si>
    <t>Магальська</t>
  </si>
  <si>
    <t>UA7306037</t>
  </si>
  <si>
    <t>Mamaivska</t>
  </si>
  <si>
    <t>Мамаевская</t>
  </si>
  <si>
    <t>Мамаївська</t>
  </si>
  <si>
    <t>UA7306039</t>
  </si>
  <si>
    <t>Nepolokovetska</t>
  </si>
  <si>
    <t>Неполоковецкая</t>
  </si>
  <si>
    <t>Неполоковецька</t>
  </si>
  <si>
    <t>UA7306041</t>
  </si>
  <si>
    <t>Novoselytska</t>
  </si>
  <si>
    <t>Новоселицкая</t>
  </si>
  <si>
    <t>Новоселицька</t>
  </si>
  <si>
    <t>UA7306043</t>
  </si>
  <si>
    <t>Ostrytska</t>
  </si>
  <si>
    <t>Острицкая</t>
  </si>
  <si>
    <t>Острицька</t>
  </si>
  <si>
    <t>UA7306045</t>
  </si>
  <si>
    <t>Petrovetska</t>
  </si>
  <si>
    <t>Петровецкая</t>
  </si>
  <si>
    <t>Петровецька</t>
  </si>
  <si>
    <t>UA7306047</t>
  </si>
  <si>
    <t>Stavchanska</t>
  </si>
  <si>
    <t>Ставчанская</t>
  </si>
  <si>
    <t>Ставчанська</t>
  </si>
  <si>
    <t>UA7306049</t>
  </si>
  <si>
    <t>Storozhynetska</t>
  </si>
  <si>
    <t>Сторожинецкая</t>
  </si>
  <si>
    <t>Сторожинецька</t>
  </si>
  <si>
    <t>UA7306051</t>
  </si>
  <si>
    <t>Suchevenska</t>
  </si>
  <si>
    <t>Сучевенская</t>
  </si>
  <si>
    <t>Сучевенська</t>
  </si>
  <si>
    <t>UA7306053</t>
  </si>
  <si>
    <t>Tarashanska</t>
  </si>
  <si>
    <t>Тарашанская</t>
  </si>
  <si>
    <t>Тарашанська</t>
  </si>
  <si>
    <t>UA7306055</t>
  </si>
  <si>
    <t>Tereblechenska</t>
  </si>
  <si>
    <t>Тереблеченская</t>
  </si>
  <si>
    <t>Тереблеченська</t>
  </si>
  <si>
    <t>UA7306057</t>
  </si>
  <si>
    <t>Toporivska</t>
  </si>
  <si>
    <t>Топоровская</t>
  </si>
  <si>
    <t>Топорівська</t>
  </si>
  <si>
    <t>UA7306059</t>
  </si>
  <si>
    <t>Chahorska</t>
  </si>
  <si>
    <t>Чагорская</t>
  </si>
  <si>
    <t>Чагорська</t>
  </si>
  <si>
    <t>UA7306061</t>
  </si>
  <si>
    <t>UA7306063</t>
  </si>
  <si>
    <t>Chudeiska</t>
  </si>
  <si>
    <t>Чудейская</t>
  </si>
  <si>
    <t>Чудейська</t>
  </si>
  <si>
    <t>UA7306065</t>
  </si>
  <si>
    <t>Yurkovetska</t>
  </si>
  <si>
    <t>Юрковецкая</t>
  </si>
  <si>
    <t>Юрковецька</t>
  </si>
  <si>
    <t>UA7402001</t>
  </si>
  <si>
    <t>Koriukivska</t>
  </si>
  <si>
    <t>Корюковская</t>
  </si>
  <si>
    <t>Корюківська</t>
  </si>
  <si>
    <t>UA7402003</t>
  </si>
  <si>
    <t>Menska</t>
  </si>
  <si>
    <t>Менская</t>
  </si>
  <si>
    <t>Менська</t>
  </si>
  <si>
    <t>UA7402005</t>
  </si>
  <si>
    <t>Snovska</t>
  </si>
  <si>
    <t>Сновская</t>
  </si>
  <si>
    <t>Сновська</t>
  </si>
  <si>
    <t>UA7402007</t>
  </si>
  <si>
    <t>Sosnytska</t>
  </si>
  <si>
    <t>Сосницкая</t>
  </si>
  <si>
    <t>Сосницька</t>
  </si>
  <si>
    <t>UA7402009</t>
  </si>
  <si>
    <t>Kholmynska</t>
  </si>
  <si>
    <t>Холмынская</t>
  </si>
  <si>
    <t>Холминська</t>
  </si>
  <si>
    <t>UA7404001</t>
  </si>
  <si>
    <t>Baturynska</t>
  </si>
  <si>
    <t>Батуринская</t>
  </si>
  <si>
    <t>Батуринська</t>
  </si>
  <si>
    <t>UA7404003</t>
  </si>
  <si>
    <t>Bakhmatska</t>
  </si>
  <si>
    <t>Бахмачская</t>
  </si>
  <si>
    <t>Бахмацька</t>
  </si>
  <si>
    <t>UA7404005</t>
  </si>
  <si>
    <t>Bobrovytska</t>
  </si>
  <si>
    <t>Бобровицкая</t>
  </si>
  <si>
    <t>Бобровицька</t>
  </si>
  <si>
    <t>UA7404007</t>
  </si>
  <si>
    <t>Borznianska</t>
  </si>
  <si>
    <t>Борзнянская</t>
  </si>
  <si>
    <t>Борзнянська</t>
  </si>
  <si>
    <t>UA7404009</t>
  </si>
  <si>
    <t>Vertiivska</t>
  </si>
  <si>
    <t>Вертиевская</t>
  </si>
  <si>
    <t>Вертіївська</t>
  </si>
  <si>
    <t>UA7404011</t>
  </si>
  <si>
    <t>UA7404013</t>
  </si>
  <si>
    <t>UA7404015</t>
  </si>
  <si>
    <t>Komarivska</t>
  </si>
  <si>
    <t>Комаровская</t>
  </si>
  <si>
    <t>Комарівська</t>
  </si>
  <si>
    <t>UA7404017</t>
  </si>
  <si>
    <t>Krutivska</t>
  </si>
  <si>
    <t>Крутовская</t>
  </si>
  <si>
    <t>Крутівська</t>
  </si>
  <si>
    <t>UA7404019</t>
  </si>
  <si>
    <t>Losynivska</t>
  </si>
  <si>
    <t>Лосиновcкая</t>
  </si>
  <si>
    <t>Лосинівська</t>
  </si>
  <si>
    <t>UA7404021</t>
  </si>
  <si>
    <t>UA7404023</t>
  </si>
  <si>
    <t>Mrynska</t>
  </si>
  <si>
    <t>Мринская</t>
  </si>
  <si>
    <t>Мринська</t>
  </si>
  <si>
    <t>UA7404025</t>
  </si>
  <si>
    <t>Nizhynska</t>
  </si>
  <si>
    <t>Нежинская</t>
  </si>
  <si>
    <t>Ніжинська</t>
  </si>
  <si>
    <t>UA7404027</t>
  </si>
  <si>
    <t>Novobasanska</t>
  </si>
  <si>
    <t>Новобасанская</t>
  </si>
  <si>
    <t>Новобасанська</t>
  </si>
  <si>
    <t>UA7404029</t>
  </si>
  <si>
    <t>Nosivska</t>
  </si>
  <si>
    <t>Носовская</t>
  </si>
  <si>
    <t>Носівська</t>
  </si>
  <si>
    <t>UA7404031</t>
  </si>
  <si>
    <t>Plyskivska</t>
  </si>
  <si>
    <t>Плисковская</t>
  </si>
  <si>
    <t>Плисківська</t>
  </si>
  <si>
    <t>UA7404033</t>
  </si>
  <si>
    <t>Talalaivska</t>
  </si>
  <si>
    <t>Талалаевская</t>
  </si>
  <si>
    <t>Талалаївська</t>
  </si>
  <si>
    <t>UA7406001</t>
  </si>
  <si>
    <t>Koropska</t>
  </si>
  <si>
    <t>Коропская</t>
  </si>
  <si>
    <t>Коропська</t>
  </si>
  <si>
    <t>UA7406003</t>
  </si>
  <si>
    <t>Novhorod-Siverska</t>
  </si>
  <si>
    <t>Новгород-Северская</t>
  </si>
  <si>
    <t>Новгород-Сіверська</t>
  </si>
  <si>
    <t>UA7406005</t>
  </si>
  <si>
    <t>Ponornytska</t>
  </si>
  <si>
    <t>Понорницкая</t>
  </si>
  <si>
    <t>Понорницька</t>
  </si>
  <si>
    <t>UA7406007</t>
  </si>
  <si>
    <t>UA7408001</t>
  </si>
  <si>
    <t>Varvynska</t>
  </si>
  <si>
    <t>Варвинская</t>
  </si>
  <si>
    <t>Варвинська</t>
  </si>
  <si>
    <t>UA7408003</t>
  </si>
  <si>
    <t>Ichnianska</t>
  </si>
  <si>
    <t>Ичнянская</t>
  </si>
  <si>
    <t>Ічнянська</t>
  </si>
  <si>
    <t>UA7408005</t>
  </si>
  <si>
    <t>Ladanska</t>
  </si>
  <si>
    <t>Ладанская</t>
  </si>
  <si>
    <t>Ладанська</t>
  </si>
  <si>
    <t>UA7408007</t>
  </si>
  <si>
    <t>Lynovytska</t>
  </si>
  <si>
    <t>Линовицкая</t>
  </si>
  <si>
    <t>Линовицька</t>
  </si>
  <si>
    <t>UA7408009</t>
  </si>
  <si>
    <t>Malodivytska</t>
  </si>
  <si>
    <t>Малодевицкая</t>
  </si>
  <si>
    <t>Малодівицька</t>
  </si>
  <si>
    <t>UA7408011</t>
  </si>
  <si>
    <t>Parafiivska</t>
  </si>
  <si>
    <t>Парафиевская</t>
  </si>
  <si>
    <t>Парафіївська</t>
  </si>
  <si>
    <t>UA7408013</t>
  </si>
  <si>
    <t>Prylutska</t>
  </si>
  <si>
    <t>Прилукская</t>
  </si>
  <si>
    <t>Прилуцька</t>
  </si>
  <si>
    <t>UA7408015</t>
  </si>
  <si>
    <t>Sribnianska</t>
  </si>
  <si>
    <t>Сребнянская</t>
  </si>
  <si>
    <t>Срібнянська</t>
  </si>
  <si>
    <t>UA7408017</t>
  </si>
  <si>
    <t>Sukhopolovianska</t>
  </si>
  <si>
    <t>Сухополовянская</t>
  </si>
  <si>
    <t>Сухополов'янська</t>
  </si>
  <si>
    <t>UA7408019</t>
  </si>
  <si>
    <t>UA7408021</t>
  </si>
  <si>
    <t>UA7410001</t>
  </si>
  <si>
    <t>Bereznianska</t>
  </si>
  <si>
    <t>Березнянская</t>
  </si>
  <si>
    <t>Березнянська</t>
  </si>
  <si>
    <t>UA7410003</t>
  </si>
  <si>
    <t>Honcharivska</t>
  </si>
  <si>
    <t>Гончаровская</t>
  </si>
  <si>
    <t>Гончарівська</t>
  </si>
  <si>
    <t>UA7410005</t>
  </si>
  <si>
    <t>Horodnianska</t>
  </si>
  <si>
    <t>Городнянская</t>
  </si>
  <si>
    <t>Городнянська</t>
  </si>
  <si>
    <t>UA7410007</t>
  </si>
  <si>
    <t>Desnianska</t>
  </si>
  <si>
    <t>Деснянская</t>
  </si>
  <si>
    <t>Деснянська</t>
  </si>
  <si>
    <t>UA7410009</t>
  </si>
  <si>
    <t>Dobrianska</t>
  </si>
  <si>
    <t>Добрянская</t>
  </si>
  <si>
    <t>Добрянська</t>
  </si>
  <si>
    <t>UA7410011</t>
  </si>
  <si>
    <t>UA7410013</t>
  </si>
  <si>
    <t>Kyinska</t>
  </si>
  <si>
    <t>Киенская</t>
  </si>
  <si>
    <t>Киїнська</t>
  </si>
  <si>
    <t>UA7410015</t>
  </si>
  <si>
    <t>Kyselivska</t>
  </si>
  <si>
    <t>Киселевская</t>
  </si>
  <si>
    <t>Киселівська</t>
  </si>
  <si>
    <t>UA7410017</t>
  </si>
  <si>
    <t>Kiptivska</t>
  </si>
  <si>
    <t>Коптевская</t>
  </si>
  <si>
    <t>Кіптівська</t>
  </si>
  <si>
    <t>UA7410019</t>
  </si>
  <si>
    <t>Kozeletska</t>
  </si>
  <si>
    <t>Козелецкая</t>
  </si>
  <si>
    <t>Козелецька</t>
  </si>
  <si>
    <t>UA7410021</t>
  </si>
  <si>
    <t>UA7410023</t>
  </si>
  <si>
    <t>Liubetska</t>
  </si>
  <si>
    <t>Любечская</t>
  </si>
  <si>
    <t>Любецька</t>
  </si>
  <si>
    <t>UA7410025</t>
  </si>
  <si>
    <t>Mykhailo-Kotsiubynska</t>
  </si>
  <si>
    <t>Михайло-Коцюбинская</t>
  </si>
  <si>
    <t>Михайло-Коцюбинська</t>
  </si>
  <si>
    <t>UA7410027</t>
  </si>
  <si>
    <t>Novobilouska</t>
  </si>
  <si>
    <t>Новобелоусская</t>
  </si>
  <si>
    <t>Новобілоуська</t>
  </si>
  <si>
    <t>UA7410029</t>
  </si>
  <si>
    <t>Olyshivska</t>
  </si>
  <si>
    <t>Олишевская</t>
  </si>
  <si>
    <t>Олишівська</t>
  </si>
  <si>
    <t>UA7410031</t>
  </si>
  <si>
    <t>Osterska</t>
  </si>
  <si>
    <t>Остерская</t>
  </si>
  <si>
    <t>Остерська</t>
  </si>
  <si>
    <t>UA7410033</t>
  </si>
  <si>
    <t>Ripkynska</t>
  </si>
  <si>
    <t>Репкинская</t>
  </si>
  <si>
    <t>Ріпкинська</t>
  </si>
  <si>
    <t>UA7410035</t>
  </si>
  <si>
    <t>Sednivska</t>
  </si>
  <si>
    <t>Седневская</t>
  </si>
  <si>
    <t>Седнівська</t>
  </si>
  <si>
    <t>UA7410037</t>
  </si>
  <si>
    <t>Tupychivska</t>
  </si>
  <si>
    <t>Тупичевская</t>
  </si>
  <si>
    <t>Тупичівська</t>
  </si>
  <si>
    <t>UA7410039</t>
  </si>
  <si>
    <t>UA8000000</t>
  </si>
  <si>
    <t>UA0502001001</t>
  </si>
  <si>
    <t>UA0502003004</t>
  </si>
  <si>
    <t>UA0502005001</t>
  </si>
  <si>
    <t>UA0502007001</t>
  </si>
  <si>
    <t>UA0502007005</t>
  </si>
  <si>
    <t>UA0502009001</t>
  </si>
  <si>
    <t>UA0502011011</t>
  </si>
  <si>
    <t>UA0502013001</t>
  </si>
  <si>
    <t>UA0502013030</t>
  </si>
  <si>
    <t>UA0502015001</t>
  </si>
  <si>
    <t>UA0502017001</t>
  </si>
  <si>
    <t>UA0502019045</t>
  </si>
  <si>
    <t>UA0502021001</t>
  </si>
  <si>
    <t>UA0502021038</t>
  </si>
  <si>
    <t>UA0502023001</t>
  </si>
  <si>
    <t>UA0502023003</t>
  </si>
  <si>
    <t>UA0502023010</t>
  </si>
  <si>
    <t>UA0502025001</t>
  </si>
  <si>
    <t>UA0502027001</t>
  </si>
  <si>
    <t>UA0502029012</t>
  </si>
  <si>
    <t>UA0504001001</t>
  </si>
  <si>
    <t>UA0504007001</t>
  </si>
  <si>
    <t>UA0504011002</t>
  </si>
  <si>
    <t>UA0504013001</t>
  </si>
  <si>
    <t>UA0504013002</t>
  </si>
  <si>
    <t>UA0504013003</t>
  </si>
  <si>
    <t>UA0504015007</t>
  </si>
  <si>
    <t>UA0504015009</t>
  </si>
  <si>
    <t>UA0504017001</t>
  </si>
  <si>
    <t>UA0504019001</t>
  </si>
  <si>
    <t>UA0504025001</t>
  </si>
  <si>
    <t>UA0504027001</t>
  </si>
  <si>
    <t>UA0506001001</t>
  </si>
  <si>
    <t>UA0506001013</t>
  </si>
  <si>
    <t>UA0506001029</t>
  </si>
  <si>
    <t>UA0506003001</t>
  </si>
  <si>
    <t>UA0506003011</t>
  </si>
  <si>
    <t>UA0506003013</t>
  </si>
  <si>
    <t>UA0506005001</t>
  </si>
  <si>
    <t>UA0506005002</t>
  </si>
  <si>
    <t>UA0506005005</t>
  </si>
  <si>
    <t>UA0506005007</t>
  </si>
  <si>
    <t>UA0506005009</t>
  </si>
  <si>
    <t>UA0506005013</t>
  </si>
  <si>
    <t>UA0506007006</t>
  </si>
  <si>
    <t>UA0506011001</t>
  </si>
  <si>
    <t>UA0508001001</t>
  </si>
  <si>
    <t>UA0508003005</t>
  </si>
  <si>
    <t>UA0508003021</t>
  </si>
  <si>
    <t>UA0508005001</t>
  </si>
  <si>
    <t>UA0508005002</t>
  </si>
  <si>
    <t>UA0508005010</t>
  </si>
  <si>
    <t>UA0508005011</t>
  </si>
  <si>
    <t>UA0508007001</t>
  </si>
  <si>
    <t>UA0508011001</t>
  </si>
  <si>
    <t>UA0508013001</t>
  </si>
  <si>
    <t>UA0510001001</t>
  </si>
  <si>
    <t>UA0510003001</t>
  </si>
  <si>
    <t>UA0510005001</t>
  </si>
  <si>
    <t>UA0510005003</t>
  </si>
  <si>
    <t>UA0510005005</t>
  </si>
  <si>
    <t>UA0510005006</t>
  </si>
  <si>
    <t>UA0510007001</t>
  </si>
  <si>
    <t>UA0510007003</t>
  </si>
  <si>
    <t>UA0510007004</t>
  </si>
  <si>
    <t>UA0510007011</t>
  </si>
  <si>
    <t>UA0510009001</t>
  </si>
  <si>
    <t>UA0510009002</t>
  </si>
  <si>
    <t>UA0510009003</t>
  </si>
  <si>
    <t>UA0510009004</t>
  </si>
  <si>
    <t>UA0510009006</t>
  </si>
  <si>
    <t>UA0510009008</t>
  </si>
  <si>
    <t>UA0510009009</t>
  </si>
  <si>
    <t>UA0510009010</t>
  </si>
  <si>
    <t>UA0510009011</t>
  </si>
  <si>
    <t>UA0510009013</t>
  </si>
  <si>
    <t>UA0510011001</t>
  </si>
  <si>
    <t>UA0510011002</t>
  </si>
  <si>
    <t>UA0510011005</t>
  </si>
  <si>
    <t>UA0510011009</t>
  </si>
  <si>
    <t>UA0510011010</t>
  </si>
  <si>
    <t>UA0510013001</t>
  </si>
  <si>
    <t>UA0510013007</t>
  </si>
  <si>
    <t>UA0510013014</t>
  </si>
  <si>
    <t>UA0510015001</t>
  </si>
  <si>
    <t>UA0510015002</t>
  </si>
  <si>
    <t>UA0510015006</t>
  </si>
  <si>
    <t>UA0510015010</t>
  </si>
  <si>
    <t>UA0510015012</t>
  </si>
  <si>
    <t>UA0510015013</t>
  </si>
  <si>
    <t>UA0510015014</t>
  </si>
  <si>
    <t>UA0510015021</t>
  </si>
  <si>
    <t>UA0510015024</t>
  </si>
  <si>
    <t>UA0510015028</t>
  </si>
  <si>
    <t>UA0510017024</t>
  </si>
  <si>
    <t>UA0512001001</t>
  </si>
  <si>
    <t>UA0512001006</t>
  </si>
  <si>
    <t>UA0512001013</t>
  </si>
  <si>
    <t>UA0512003010</t>
  </si>
  <si>
    <t>UA0512005004</t>
  </si>
  <si>
    <t>UA0512007001</t>
  </si>
  <si>
    <t>UA0512007004</t>
  </si>
  <si>
    <t>UA0512007009</t>
  </si>
  <si>
    <t>UA0512007012</t>
  </si>
  <si>
    <t>UA0512007013</t>
  </si>
  <si>
    <t>UA0512007016</t>
  </si>
  <si>
    <t>UA0512007019</t>
  </si>
  <si>
    <t>UA0512007021</t>
  </si>
  <si>
    <t>UA0512007027</t>
  </si>
  <si>
    <t>UA0512007028</t>
  </si>
  <si>
    <t>UA0512007030</t>
  </si>
  <si>
    <t>UA0512007032</t>
  </si>
  <si>
    <t>UA0512007035</t>
  </si>
  <si>
    <t>UA0512007037</t>
  </si>
  <si>
    <t>UA0512007040</t>
  </si>
  <si>
    <t>UA0512007043</t>
  </si>
  <si>
    <t>UA0512007044</t>
  </si>
  <si>
    <t>UA0512009001</t>
  </si>
  <si>
    <t>UA0512009002</t>
  </si>
  <si>
    <t>UA0512009007</t>
  </si>
  <si>
    <t>UA0512009016</t>
  </si>
  <si>
    <t>UA0512011001</t>
  </si>
  <si>
    <t>UA0512013001</t>
  </si>
  <si>
    <t>UA0512015001</t>
  </si>
  <si>
    <t>UA0512017001</t>
  </si>
  <si>
    <t>UA0702001001</t>
  </si>
  <si>
    <t>UA0702001006</t>
  </si>
  <si>
    <t>UA0702005001</t>
  </si>
  <si>
    <t>UA0702005003</t>
  </si>
  <si>
    <t>UA0702005010</t>
  </si>
  <si>
    <t>UA0702005020</t>
  </si>
  <si>
    <t>UA0702005026</t>
  </si>
  <si>
    <t>UA0702009001</t>
  </si>
  <si>
    <t>UA0702009004</t>
  </si>
  <si>
    <t>UA0702011001</t>
  </si>
  <si>
    <t>UA0702013001</t>
  </si>
  <si>
    <t>UA0702013002</t>
  </si>
  <si>
    <t>UA0702015001</t>
  </si>
  <si>
    <t>UA0702015002</t>
  </si>
  <si>
    <t>UA0702015003</t>
  </si>
  <si>
    <t>UA0702015005</t>
  </si>
  <si>
    <t>UA0702015009</t>
  </si>
  <si>
    <t>UA0702015011</t>
  </si>
  <si>
    <t>UA0702015012</t>
  </si>
  <si>
    <t>UA0702015014</t>
  </si>
  <si>
    <t>UA0702015017</t>
  </si>
  <si>
    <t>UA0702015018</t>
  </si>
  <si>
    <t>UA0702015021</t>
  </si>
  <si>
    <t>UA0702017012</t>
  </si>
  <si>
    <t>UA0702019001</t>
  </si>
  <si>
    <t>UA0702019002</t>
  </si>
  <si>
    <t>UA0702019003</t>
  </si>
  <si>
    <t>UA0702019006</t>
  </si>
  <si>
    <t>UA0702019008</t>
  </si>
  <si>
    <t>UA0702019009</t>
  </si>
  <si>
    <t>UA0702019011</t>
  </si>
  <si>
    <t>UA0702019012</t>
  </si>
  <si>
    <t>UA0702019013</t>
  </si>
  <si>
    <t>UA0702019015</t>
  </si>
  <si>
    <t>UA0702019017</t>
  </si>
  <si>
    <t>UA0702021008</t>
  </si>
  <si>
    <t>UA0702021010</t>
  </si>
  <si>
    <t>UA0702021012</t>
  </si>
  <si>
    <t>UA0702021013</t>
  </si>
  <si>
    <t>UA0702021016</t>
  </si>
  <si>
    <t>UA0702021017</t>
  </si>
  <si>
    <t>UA0702021022</t>
  </si>
  <si>
    <t>UA0702021025</t>
  </si>
  <si>
    <t>UA0704001006</t>
  </si>
  <si>
    <t>UA0704001042</t>
  </si>
  <si>
    <t>UA0704003001</t>
  </si>
  <si>
    <t>UA0704005001</t>
  </si>
  <si>
    <t>UA0704005006</t>
  </si>
  <si>
    <t>UA0704005032</t>
  </si>
  <si>
    <t>UA0704007001</t>
  </si>
  <si>
    <t>UA0704007011</t>
  </si>
  <si>
    <t>UA0704009001</t>
  </si>
  <si>
    <t>UA0704009005</t>
  </si>
  <si>
    <t>UA0704009008</t>
  </si>
  <si>
    <t>UA0704009010</t>
  </si>
  <si>
    <t>UA0706001001</t>
  </si>
  <si>
    <t>UA0706003001</t>
  </si>
  <si>
    <t>UA0706005017</t>
  </si>
  <si>
    <t>UA0706007015</t>
  </si>
  <si>
    <t>UA0706009001</t>
  </si>
  <si>
    <t>UA0706009005</t>
  </si>
  <si>
    <t>UA0706015001</t>
  </si>
  <si>
    <t>UA0706019001</t>
  </si>
  <si>
    <t>UA0706019002</t>
  </si>
  <si>
    <t>UA0706019004</t>
  </si>
  <si>
    <t>UA0706021013</t>
  </si>
  <si>
    <t>UA0706023001</t>
  </si>
  <si>
    <t>UA0706027001</t>
  </si>
  <si>
    <t>UA0706027006</t>
  </si>
  <si>
    <t>UA0706029001</t>
  </si>
  <si>
    <t>UA0706039001</t>
  </si>
  <si>
    <t>UA0706039002</t>
  </si>
  <si>
    <t>UA0706039005</t>
  </si>
  <si>
    <t>UA0706039009</t>
  </si>
  <si>
    <t>UA0706041001</t>
  </si>
  <si>
    <t>UA0706041007</t>
  </si>
  <si>
    <t>UA0706041010</t>
  </si>
  <si>
    <t>UA0706041011</t>
  </si>
  <si>
    <t>UA0706041013</t>
  </si>
  <si>
    <t>UA0706043001</t>
  </si>
  <si>
    <t>UA0706045001</t>
  </si>
  <si>
    <t>UA0708001001</t>
  </si>
  <si>
    <t>UA0708001006</t>
  </si>
  <si>
    <t>UA0708003006</t>
  </si>
  <si>
    <t>UA0708005002</t>
  </si>
  <si>
    <t>UA0708007001</t>
  </si>
  <si>
    <t>UA0708007010</t>
  </si>
  <si>
    <t>UA0708007024</t>
  </si>
  <si>
    <t>UA0708007032</t>
  </si>
  <si>
    <t>UA0708007033</t>
  </si>
  <si>
    <t>UA0708007035</t>
  </si>
  <si>
    <t>UA0708007041</t>
  </si>
  <si>
    <t>UA0708009001</t>
  </si>
  <si>
    <t>UA0708009007</t>
  </si>
  <si>
    <t>UA0708011005</t>
  </si>
  <si>
    <t>UA0708011014</t>
  </si>
  <si>
    <t>UA0708013001</t>
  </si>
  <si>
    <t>UA0708017001</t>
  </si>
  <si>
    <t>UA0708017011</t>
  </si>
  <si>
    <t>UA0708017019</t>
  </si>
  <si>
    <t>UA0708019001</t>
  </si>
  <si>
    <t>UA0708019003</t>
  </si>
  <si>
    <t>UA0708019013</t>
  </si>
  <si>
    <t>UA0708021001</t>
  </si>
  <si>
    <t>UA0708021003</t>
  </si>
  <si>
    <t>UA0708021008</t>
  </si>
  <si>
    <t>UA0708021009</t>
  </si>
  <si>
    <t>UA0708021015</t>
  </si>
  <si>
    <t>UA0708023012</t>
  </si>
  <si>
    <t>UA0708023016</t>
  </si>
  <si>
    <t>UA0708023017</t>
  </si>
  <si>
    <t>UA0708025001</t>
  </si>
  <si>
    <t>UA0708027001</t>
  </si>
  <si>
    <t>UA0708027006</t>
  </si>
  <si>
    <t>UA0708027007</t>
  </si>
  <si>
    <t>UA0708029001</t>
  </si>
  <si>
    <t>UA0708029011</t>
  </si>
  <si>
    <t>UA1202001001</t>
  </si>
  <si>
    <t>UA1202003001</t>
  </si>
  <si>
    <t>UA1202011001</t>
  </si>
  <si>
    <t>UA1202011012</t>
  </si>
  <si>
    <t>UA1202013001</t>
  </si>
  <si>
    <t>UA1202013003</t>
  </si>
  <si>
    <t>UA1202015001</t>
  </si>
  <si>
    <t>UA1202015002</t>
  </si>
  <si>
    <t>UA1202015011</t>
  </si>
  <si>
    <t>UA1202015015</t>
  </si>
  <si>
    <t>UA1202015024</t>
  </si>
  <si>
    <t>UA1202017001</t>
  </si>
  <si>
    <t>UA1202021001</t>
  </si>
  <si>
    <t>UA1202023001</t>
  </si>
  <si>
    <t>UA1202025001</t>
  </si>
  <si>
    <t>UA1202025005</t>
  </si>
  <si>
    <t>UA1202025006</t>
  </si>
  <si>
    <t>UA1202031001</t>
  </si>
  <si>
    <t>UA1202031002</t>
  </si>
  <si>
    <t>UA1202031012</t>
  </si>
  <si>
    <t>UA1202033001</t>
  </si>
  <si>
    <t>UA1202033009</t>
  </si>
  <si>
    <t>UA1204001011</t>
  </si>
  <si>
    <t>UA1204001016</t>
  </si>
  <si>
    <t>UA1204001028</t>
  </si>
  <si>
    <t>UA1204003011</t>
  </si>
  <si>
    <t>UA1204005001</t>
  </si>
  <si>
    <t>UA1204005002</t>
  </si>
  <si>
    <t>UA1204007001</t>
  </si>
  <si>
    <t>UA1204009001</t>
  </si>
  <si>
    <t>UA1204011001</t>
  </si>
  <si>
    <t>UA1204013001</t>
  </si>
  <si>
    <t>UA1204013006</t>
  </si>
  <si>
    <t>UA1204013015</t>
  </si>
  <si>
    <t>UA1204015001</t>
  </si>
  <si>
    <t>UA1204017001</t>
  </si>
  <si>
    <t>UA1204019001</t>
  </si>
  <si>
    <t>UA1204021001</t>
  </si>
  <si>
    <t>UA1206017001</t>
  </si>
  <si>
    <t>UA1206027001</t>
  </si>
  <si>
    <t>UA1208003004</t>
  </si>
  <si>
    <t>UA1208003008</t>
  </si>
  <si>
    <t>UA1208003012</t>
  </si>
  <si>
    <t>UA1208003013</t>
  </si>
  <si>
    <t>UA1208005001</t>
  </si>
  <si>
    <t>UA1208009001</t>
  </si>
  <si>
    <t>UA1208011001</t>
  </si>
  <si>
    <t>UA1208013001</t>
  </si>
  <si>
    <t>UA1208015006</t>
  </si>
  <si>
    <t>UA1210001004</t>
  </si>
  <si>
    <t>UA1210001006</t>
  </si>
  <si>
    <t>UA1210001009</t>
  </si>
  <si>
    <t>UA1210001010</t>
  </si>
  <si>
    <t>UA1210001012</t>
  </si>
  <si>
    <t>UA1210001013</t>
  </si>
  <si>
    <t>UA1210001014</t>
  </si>
  <si>
    <t>UA1210001015</t>
  </si>
  <si>
    <t>UA1210001024</t>
  </si>
  <si>
    <t>UA1210005001</t>
  </si>
  <si>
    <t>UA1210005010</t>
  </si>
  <si>
    <t>UA1210005012</t>
  </si>
  <si>
    <t>UA1210005014</t>
  </si>
  <si>
    <t>UA1210005015</t>
  </si>
  <si>
    <t>UA1210005018</t>
  </si>
  <si>
    <t>UA1210005020</t>
  </si>
  <si>
    <t>UA1210005022</t>
  </si>
  <si>
    <t>UA1210005025</t>
  </si>
  <si>
    <t>UA1210005026</t>
  </si>
  <si>
    <t>UA1210005027</t>
  </si>
  <si>
    <t>UA1210005033</t>
  </si>
  <si>
    <t>UA1210007001</t>
  </si>
  <si>
    <t>UA1210009001</t>
  </si>
  <si>
    <t>UA1210009021</t>
  </si>
  <si>
    <t>UA1210011001</t>
  </si>
  <si>
    <t>UA1210011002</t>
  </si>
  <si>
    <t>UA1210011003</t>
  </si>
  <si>
    <t>UA1210011006</t>
  </si>
  <si>
    <t>UA1210015001</t>
  </si>
  <si>
    <t>UA1212001002</t>
  </si>
  <si>
    <t>UA1212001007</t>
  </si>
  <si>
    <t>UA1212001009</t>
  </si>
  <si>
    <t>UA1212003001</t>
  </si>
  <si>
    <t>UA1212003009</t>
  </si>
  <si>
    <t>UA1212005005</t>
  </si>
  <si>
    <t>UA1212007001</t>
  </si>
  <si>
    <t>UA1212009001</t>
  </si>
  <si>
    <t>UA1212011001</t>
  </si>
  <si>
    <t>UA1212013001</t>
  </si>
  <si>
    <t>UA1214003001</t>
  </si>
  <si>
    <t>UA1214003013</t>
  </si>
  <si>
    <t>UA1214003015</t>
  </si>
  <si>
    <t>UA1214003038</t>
  </si>
  <si>
    <t>UA1214007002</t>
  </si>
  <si>
    <t>UA1214007004</t>
  </si>
  <si>
    <t>UA1214007007</t>
  </si>
  <si>
    <t>UA1214007017</t>
  </si>
  <si>
    <t>UA1214007027</t>
  </si>
  <si>
    <t>UA1214009007</t>
  </si>
  <si>
    <t>UA1214011001</t>
  </si>
  <si>
    <t>UA1214015001</t>
  </si>
  <si>
    <t>UA1214017001</t>
  </si>
  <si>
    <t>UA1214017004</t>
  </si>
  <si>
    <t>UA1214021001</t>
  </si>
  <si>
    <t>UA1214025001</t>
  </si>
  <si>
    <t>UA1214027032</t>
  </si>
  <si>
    <t>UA1214031001</t>
  </si>
  <si>
    <t>UA1214033005</t>
  </si>
  <si>
    <t>UA1412003001</t>
  </si>
  <si>
    <t>UA1412007001</t>
  </si>
  <si>
    <t>UA1412009001</t>
  </si>
  <si>
    <t>UA1412019001</t>
  </si>
  <si>
    <t>UA1416007001</t>
  </si>
  <si>
    <t>UA1416007002</t>
  </si>
  <si>
    <t>UA1416011001</t>
  </si>
  <si>
    <t>UA1416013012</t>
  </si>
  <si>
    <t>UA1416015001</t>
  </si>
  <si>
    <t>UA1416017001</t>
  </si>
  <si>
    <t>UA1416021001</t>
  </si>
  <si>
    <t>UA1416023001</t>
  </si>
  <si>
    <t>UA1416027007</t>
  </si>
  <si>
    <t>UA1802001001</t>
  </si>
  <si>
    <t>UA1802001003</t>
  </si>
  <si>
    <t>UA1802001006</t>
  </si>
  <si>
    <t>UA1802001009</t>
  </si>
  <si>
    <t>UA1802001022</t>
  </si>
  <si>
    <t>UA1802003001</t>
  </si>
  <si>
    <t>UA1802005001</t>
  </si>
  <si>
    <t>UA1802007008</t>
  </si>
  <si>
    <t>UA1802011007</t>
  </si>
  <si>
    <t>UA1802013003</t>
  </si>
  <si>
    <t>UA1802013006</t>
  </si>
  <si>
    <t>UA1802013010</t>
  </si>
  <si>
    <t>UA1802013024</t>
  </si>
  <si>
    <t>UA1802013025</t>
  </si>
  <si>
    <t>UA1802017001</t>
  </si>
  <si>
    <t>UA1804003002</t>
  </si>
  <si>
    <t>UA1804003011</t>
  </si>
  <si>
    <t>UA1804019001</t>
  </si>
  <si>
    <t>UA1804023001</t>
  </si>
  <si>
    <t>UA1804029001</t>
  </si>
  <si>
    <t>UA1804043023</t>
  </si>
  <si>
    <t>UA1806001003</t>
  </si>
  <si>
    <t>UA1806009001</t>
  </si>
  <si>
    <t>UA1806009011</t>
  </si>
  <si>
    <t>UA1806009017</t>
  </si>
  <si>
    <t>UA1808001017</t>
  </si>
  <si>
    <t>UA1808009001</t>
  </si>
  <si>
    <t>UA1808015001</t>
  </si>
  <si>
    <t>UA1808019006</t>
  </si>
  <si>
    <t>UA2102001001</t>
  </si>
  <si>
    <t>UA2102001003</t>
  </si>
  <si>
    <t>UA2102001004</t>
  </si>
  <si>
    <t>UA2102001008</t>
  </si>
  <si>
    <t>UA2102003001</t>
  </si>
  <si>
    <t>UA2102003004</t>
  </si>
  <si>
    <t>UA2102003006</t>
  </si>
  <si>
    <t>UA2102003011</t>
  </si>
  <si>
    <t>UA2102003018</t>
  </si>
  <si>
    <t>UA2102005001</t>
  </si>
  <si>
    <t>UA2102005002</t>
  </si>
  <si>
    <t>UA2102005004</t>
  </si>
  <si>
    <t>UA2102005005</t>
  </si>
  <si>
    <t>UA2102007002</t>
  </si>
  <si>
    <t>UA2102007004</t>
  </si>
  <si>
    <t>UA2102009004</t>
  </si>
  <si>
    <t>UA2102009007</t>
  </si>
  <si>
    <t>UA2102009011</t>
  </si>
  <si>
    <t>UA2102011001</t>
  </si>
  <si>
    <t>UA2102011003</t>
  </si>
  <si>
    <t>UA2102011005</t>
  </si>
  <si>
    <t>UA2102011010</t>
  </si>
  <si>
    <t>UA2102013001</t>
  </si>
  <si>
    <t>UA2102013002</t>
  </si>
  <si>
    <t>UA2102013003</t>
  </si>
  <si>
    <t>UA2102013005</t>
  </si>
  <si>
    <t>UA2102013006</t>
  </si>
  <si>
    <t>UA2102013007</t>
  </si>
  <si>
    <t>UA2102013008</t>
  </si>
  <si>
    <t>UA2102015001</t>
  </si>
  <si>
    <t>UA2102015008</t>
  </si>
  <si>
    <t>UA2102017002</t>
  </si>
  <si>
    <t>UA2102017003</t>
  </si>
  <si>
    <t>UA2102019006</t>
  </si>
  <si>
    <t>UA2102019010</t>
  </si>
  <si>
    <t>UA2102019015</t>
  </si>
  <si>
    <t>UA2104001001</t>
  </si>
  <si>
    <t>UA2104001002</t>
  </si>
  <si>
    <t>UA2104001007</t>
  </si>
  <si>
    <t>UA2104001010</t>
  </si>
  <si>
    <t>UA2104001012</t>
  </si>
  <si>
    <t>UA2104003002</t>
  </si>
  <si>
    <t>UA2104003007</t>
  </si>
  <si>
    <t>UA2104003008</t>
  </si>
  <si>
    <t>UA2104003009</t>
  </si>
  <si>
    <t>UA2104003011</t>
  </si>
  <si>
    <t>UA2104003012</t>
  </si>
  <si>
    <t>UA2104005001</t>
  </si>
  <si>
    <t>UA2104005002</t>
  </si>
  <si>
    <t>UA2104005004</t>
  </si>
  <si>
    <t>UA2104007003</t>
  </si>
  <si>
    <t>UA2104009001</t>
  </si>
  <si>
    <t>UA2104009008</t>
  </si>
  <si>
    <t>UA2104009009</t>
  </si>
  <si>
    <t>UA2104011002</t>
  </si>
  <si>
    <t>UA2104011004</t>
  </si>
  <si>
    <t>UA2104011008</t>
  </si>
  <si>
    <t>UA2104011011</t>
  </si>
  <si>
    <t>UA2104013001</t>
  </si>
  <si>
    <t>UA2104013002</t>
  </si>
  <si>
    <t>UA2104013006</t>
  </si>
  <si>
    <t>UA2104013011</t>
  </si>
  <si>
    <t>UA2104015001</t>
  </si>
  <si>
    <t>UA2104017001</t>
  </si>
  <si>
    <t>UA2104017003</t>
  </si>
  <si>
    <t>UA2104017004</t>
  </si>
  <si>
    <t>UA2104019001</t>
  </si>
  <si>
    <t>UA2104021001</t>
  </si>
  <si>
    <t>UA2104021002</t>
  </si>
  <si>
    <t>UA2104021003</t>
  </si>
  <si>
    <t>UA2104021007</t>
  </si>
  <si>
    <t>UA2104021009</t>
  </si>
  <si>
    <t>UA2104021011</t>
  </si>
  <si>
    <t>UA2104021013</t>
  </si>
  <si>
    <t>UA2104023001</t>
  </si>
  <si>
    <t>UA2104023003</t>
  </si>
  <si>
    <t>UA2104023004</t>
  </si>
  <si>
    <t>UA2104023007</t>
  </si>
  <si>
    <t>UA2104023008</t>
  </si>
  <si>
    <t>UA2104023009</t>
  </si>
  <si>
    <t>UA2104025001</t>
  </si>
  <si>
    <t>UA2104025003</t>
  </si>
  <si>
    <t>UA2104025005</t>
  </si>
  <si>
    <t>UA2104025007</t>
  </si>
  <si>
    <t>UA2104025011</t>
  </si>
  <si>
    <t>UA2104025012</t>
  </si>
  <si>
    <t>UA2106001001</t>
  </si>
  <si>
    <t>UA2106001003</t>
  </si>
  <si>
    <t>UA2106001005</t>
  </si>
  <si>
    <t>UA2106003001</t>
  </si>
  <si>
    <t>UA2106003002</t>
  </si>
  <si>
    <t>UA2106003005</t>
  </si>
  <si>
    <t>UA2106003006</t>
  </si>
  <si>
    <t>UA2106005001</t>
  </si>
  <si>
    <t>UA2106005002</t>
  </si>
  <si>
    <t>UA2106007001</t>
  </si>
  <si>
    <t>UA2106007002</t>
  </si>
  <si>
    <t>UA2106007003</t>
  </si>
  <si>
    <t>UA2108001001</t>
  </si>
  <si>
    <t>UA2108001003</t>
  </si>
  <si>
    <t>UA2108003001</t>
  </si>
  <si>
    <t>UA2108003002</t>
  </si>
  <si>
    <t>UA2108003003</t>
  </si>
  <si>
    <t>UA2108003004</t>
  </si>
  <si>
    <t>UA2108003005</t>
  </si>
  <si>
    <t>UA2108003008</t>
  </si>
  <si>
    <t>UA2108003009</t>
  </si>
  <si>
    <t>UA2108005001</t>
  </si>
  <si>
    <t>UA2108005002</t>
  </si>
  <si>
    <t>UA2108005005</t>
  </si>
  <si>
    <t>UA2108007001</t>
  </si>
  <si>
    <t>UA2108007003</t>
  </si>
  <si>
    <t>UA2108007004</t>
  </si>
  <si>
    <t>UA2108009001</t>
  </si>
  <si>
    <t>UA2108009002</t>
  </si>
  <si>
    <t>UA2108009003</t>
  </si>
  <si>
    <t>UA2108009004</t>
  </si>
  <si>
    <t>UA2108009006</t>
  </si>
  <si>
    <t>UA2108009008</t>
  </si>
  <si>
    <t>UA2108009009</t>
  </si>
  <si>
    <t>UA2108011001</t>
  </si>
  <si>
    <t>UA2108011005</t>
  </si>
  <si>
    <t>UA2108011008</t>
  </si>
  <si>
    <t>UA2108013001</t>
  </si>
  <si>
    <t>UA2108013003</t>
  </si>
  <si>
    <t>UA2108015001</t>
  </si>
  <si>
    <t>UA2108015003</t>
  </si>
  <si>
    <t>UA2108017001</t>
  </si>
  <si>
    <t>UA2108019001</t>
  </si>
  <si>
    <t>UA2110001001</t>
  </si>
  <si>
    <t>UA2110001004</t>
  </si>
  <si>
    <t>UA2110001008</t>
  </si>
  <si>
    <t>UA2110001009</t>
  </si>
  <si>
    <t>UA2110001011</t>
  </si>
  <si>
    <t>UA2110001012</t>
  </si>
  <si>
    <t>UA2110003001</t>
  </si>
  <si>
    <t>UA2110003003</t>
  </si>
  <si>
    <t>UA2110005001</t>
  </si>
  <si>
    <t>UA2110005005</t>
  </si>
  <si>
    <t>UA2110007001</t>
  </si>
  <si>
    <t>UA2110007004</t>
  </si>
  <si>
    <t>UA2110007006</t>
  </si>
  <si>
    <t>UA2110007009</t>
  </si>
  <si>
    <t>UA2110009002</t>
  </si>
  <si>
    <t>UA2110009003</t>
  </si>
  <si>
    <t>UA2110009005</t>
  </si>
  <si>
    <t>UA2110009006</t>
  </si>
  <si>
    <t>UA2110011001</t>
  </si>
  <si>
    <t>UA2110011002</t>
  </si>
  <si>
    <t>UA2110011004</t>
  </si>
  <si>
    <t>UA2110011005</t>
  </si>
  <si>
    <t>UA2110013001</t>
  </si>
  <si>
    <t>UA2110013002</t>
  </si>
  <si>
    <t>UA2110013003</t>
  </si>
  <si>
    <t>UA2110013004</t>
  </si>
  <si>
    <t>UA2110013005</t>
  </si>
  <si>
    <t>UA2110015001</t>
  </si>
  <si>
    <t>UA2110015002</t>
  </si>
  <si>
    <t>UA2110015003</t>
  </si>
  <si>
    <t>UA2110015005</t>
  </si>
  <si>
    <t>UA2110015007</t>
  </si>
  <si>
    <t>UA2110015015</t>
  </si>
  <si>
    <t>UA2110017001</t>
  </si>
  <si>
    <t>UA2110017002</t>
  </si>
  <si>
    <t>UA2110017003</t>
  </si>
  <si>
    <t>UA2110017005</t>
  </si>
  <si>
    <t>UA2110017011</t>
  </si>
  <si>
    <t>UA2110017012</t>
  </si>
  <si>
    <t>UA2110019004</t>
  </si>
  <si>
    <t>UA2110019005</t>
  </si>
  <si>
    <t>UA2110019007</t>
  </si>
  <si>
    <t>UA2110019009</t>
  </si>
  <si>
    <t>UA2110019011</t>
  </si>
  <si>
    <t>UA2110019012</t>
  </si>
  <si>
    <t>UA2110021001</t>
  </si>
  <si>
    <t>UA2110021002</t>
  </si>
  <si>
    <t>UA2110021004</t>
  </si>
  <si>
    <t>UA2110021007</t>
  </si>
  <si>
    <t>UA2110021009</t>
  </si>
  <si>
    <t>UA2110021010</t>
  </si>
  <si>
    <t>UA2110021011</t>
  </si>
  <si>
    <t>UA2110021014</t>
  </si>
  <si>
    <t>UA2110021015</t>
  </si>
  <si>
    <t>UA2110021017</t>
  </si>
  <si>
    <t>UA2110023001</t>
  </si>
  <si>
    <t>UA2110025004</t>
  </si>
  <si>
    <t>UA2110025006</t>
  </si>
  <si>
    <t>UA2110027001</t>
  </si>
  <si>
    <t>UA2110027002</t>
  </si>
  <si>
    <t>UA2110027003</t>
  </si>
  <si>
    <t>UA2110027006</t>
  </si>
  <si>
    <t>UA2112001001</t>
  </si>
  <si>
    <t>UA2112001002</t>
  </si>
  <si>
    <t>UA2112001003</t>
  </si>
  <si>
    <t>UA2112001004</t>
  </si>
  <si>
    <t>UA2112001005</t>
  </si>
  <si>
    <t>UA2112001006</t>
  </si>
  <si>
    <t>UA2112003001</t>
  </si>
  <si>
    <t>UA2112003002</t>
  </si>
  <si>
    <t>UA2112003004</t>
  </si>
  <si>
    <t>UA2112003005</t>
  </si>
  <si>
    <t>UA2112003006</t>
  </si>
  <si>
    <t>UA2112005001</t>
  </si>
  <si>
    <t>UA2112005004</t>
  </si>
  <si>
    <t>UA2112005008</t>
  </si>
  <si>
    <t>UA2112005011</t>
  </si>
  <si>
    <t>UA2112005012</t>
  </si>
  <si>
    <t>UA2112007001</t>
  </si>
  <si>
    <t>UA2112007002</t>
  </si>
  <si>
    <t>UA2112007006</t>
  </si>
  <si>
    <t>UA2112009001</t>
  </si>
  <si>
    <t>UA2112009002</t>
  </si>
  <si>
    <t>UA2112011001</t>
  </si>
  <si>
    <t>UA2112011002</t>
  </si>
  <si>
    <t>UA2112011003</t>
  </si>
  <si>
    <t>UA2112011004</t>
  </si>
  <si>
    <t>UA2112013002</t>
  </si>
  <si>
    <t>UA2112013003</t>
  </si>
  <si>
    <t>UA2112013007</t>
  </si>
  <si>
    <t>UA2112013009</t>
  </si>
  <si>
    <t>UA2112013016</t>
  </si>
  <si>
    <t>UA2112015002</t>
  </si>
  <si>
    <t>UA2112017001</t>
  </si>
  <si>
    <t>UA2112017002</t>
  </si>
  <si>
    <t>UA2112017005</t>
  </si>
  <si>
    <t>UA2112019001</t>
  </si>
  <si>
    <t>UA2112019002</t>
  </si>
  <si>
    <t>UA2112019003</t>
  </si>
  <si>
    <t>UA2112019004</t>
  </si>
  <si>
    <t>UA2112019007</t>
  </si>
  <si>
    <t>UA2112019008</t>
  </si>
  <si>
    <t>UA2112019009</t>
  </si>
  <si>
    <t>UA2112019010</t>
  </si>
  <si>
    <t>UA2112019011</t>
  </si>
  <si>
    <t>UA2112019012</t>
  </si>
  <si>
    <t>UA2112019016</t>
  </si>
  <si>
    <t>UA2112019017</t>
  </si>
  <si>
    <t>UA2112019019</t>
  </si>
  <si>
    <t>UA2112019020</t>
  </si>
  <si>
    <t>UA2112021001</t>
  </si>
  <si>
    <t>UA2112021003</t>
  </si>
  <si>
    <t>UA2112021005</t>
  </si>
  <si>
    <t>UA2112021007</t>
  </si>
  <si>
    <t>UA2112021009</t>
  </si>
  <si>
    <t>UA2112021010</t>
  </si>
  <si>
    <t>UA2112021011</t>
  </si>
  <si>
    <t>UA2112023001</t>
  </si>
  <si>
    <t>UA2112023006</t>
  </si>
  <si>
    <t>UA2112025001</t>
  </si>
  <si>
    <t>UA2112025003</t>
  </si>
  <si>
    <t>UA2112025010</t>
  </si>
  <si>
    <t>UA2112025014</t>
  </si>
  <si>
    <t>UA2112025017</t>
  </si>
  <si>
    <t>UA2112025019</t>
  </si>
  <si>
    <t>UA2112025020</t>
  </si>
  <si>
    <t>UA2112025028</t>
  </si>
  <si>
    <t>UA2306007001</t>
  </si>
  <si>
    <t>UA2306019001</t>
  </si>
  <si>
    <t>UA2306033001</t>
  </si>
  <si>
    <t>UA2306033007</t>
  </si>
  <si>
    <t>UA2306033015</t>
  </si>
  <si>
    <t>UA2306033017</t>
  </si>
  <si>
    <t>UA2306033034</t>
  </si>
  <si>
    <t>UA2602001001</t>
  </si>
  <si>
    <t>UA2602001007</t>
  </si>
  <si>
    <t>UA2602003001</t>
  </si>
  <si>
    <t>UA2602003003</t>
  </si>
  <si>
    <t>UA2602003005</t>
  </si>
  <si>
    <t>UA2602003009</t>
  </si>
  <si>
    <t>UA2602003010</t>
  </si>
  <si>
    <t>UA2602003013</t>
  </si>
  <si>
    <t>UA2602003014</t>
  </si>
  <si>
    <t>UA2602003015</t>
  </si>
  <si>
    <t>UA2602003016</t>
  </si>
  <si>
    <t>UA2604001001</t>
  </si>
  <si>
    <t>UA2604003001</t>
  </si>
  <si>
    <t>UA2604003005</t>
  </si>
  <si>
    <t>UA2604003015</t>
  </si>
  <si>
    <t>UA2604007001</t>
  </si>
  <si>
    <t>UA2604007013</t>
  </si>
  <si>
    <t>UA2604009001</t>
  </si>
  <si>
    <t>UA2604009002</t>
  </si>
  <si>
    <t>UA2604009023</t>
  </si>
  <si>
    <t>UA2604011001</t>
  </si>
  <si>
    <t>UA2604013006</t>
  </si>
  <si>
    <t>UA2604013009</t>
  </si>
  <si>
    <t>UA2604013014</t>
  </si>
  <si>
    <t>UA2604015001</t>
  </si>
  <si>
    <t>UA2604019001</t>
  </si>
  <si>
    <t>UA2604019015</t>
  </si>
  <si>
    <t>UA2604019017</t>
  </si>
  <si>
    <t>UA2604021001</t>
  </si>
  <si>
    <t>UA2604023001</t>
  </si>
  <si>
    <t>UA2604023006</t>
  </si>
  <si>
    <t>UA2604025001</t>
  </si>
  <si>
    <t>UA2604025011</t>
  </si>
  <si>
    <t>UA2604027001</t>
  </si>
  <si>
    <t>UA2604027050</t>
  </si>
  <si>
    <t>UA2604027062</t>
  </si>
  <si>
    <t>UA2604029001</t>
  </si>
  <si>
    <t>UA2604029007</t>
  </si>
  <si>
    <t>UA2604029011</t>
  </si>
  <si>
    <t>UA2604033001</t>
  </si>
  <si>
    <t>UA2604033011</t>
  </si>
  <si>
    <t>UA2604035001</t>
  </si>
  <si>
    <t>UA2604035012</t>
  </si>
  <si>
    <t>UA2604035025</t>
  </si>
  <si>
    <t>UA2606001001</t>
  </si>
  <si>
    <t>UA2606003001</t>
  </si>
  <si>
    <t>UA2606007016</t>
  </si>
  <si>
    <t>UA2606007017</t>
  </si>
  <si>
    <t>UA2606011001</t>
  </si>
  <si>
    <t>UA2606011016</t>
  </si>
  <si>
    <t>UA2606013001</t>
  </si>
  <si>
    <t>UA2606017001</t>
  </si>
  <si>
    <t>UA2606017003</t>
  </si>
  <si>
    <t>UA2606017010</t>
  </si>
  <si>
    <t>UA2606021008</t>
  </si>
  <si>
    <t>UA2608001003</t>
  </si>
  <si>
    <t>UA2608001006</t>
  </si>
  <si>
    <t>UA2608003001</t>
  </si>
  <si>
    <t>UA2608003030</t>
  </si>
  <si>
    <t>UA2608005001</t>
  </si>
  <si>
    <t>UA2608005003</t>
  </si>
  <si>
    <t>UA2608005007</t>
  </si>
  <si>
    <t>UA2608005010</t>
  </si>
  <si>
    <t>UA2608005011</t>
  </si>
  <si>
    <t>UA2608005015</t>
  </si>
  <si>
    <t>UA2608005016</t>
  </si>
  <si>
    <t>UA2608005018</t>
  </si>
  <si>
    <t>UA2608007001</t>
  </si>
  <si>
    <t>UA2608007006</t>
  </si>
  <si>
    <t>UA2608009001</t>
  </si>
  <si>
    <t>UA2608011001</t>
  </si>
  <si>
    <t>UA2608011005</t>
  </si>
  <si>
    <t>UA2608011006</t>
  </si>
  <si>
    <t>UA2608011013</t>
  </si>
  <si>
    <t>UA2608011014</t>
  </si>
  <si>
    <t>UA2608013001</t>
  </si>
  <si>
    <t>UA2608013002</t>
  </si>
  <si>
    <t>UA2608013004</t>
  </si>
  <si>
    <t>UA2608013005</t>
  </si>
  <si>
    <t>UA2608015001</t>
  </si>
  <si>
    <t>UA2608015005</t>
  </si>
  <si>
    <t>UA2608015008</t>
  </si>
  <si>
    <t>UA2608015013</t>
  </si>
  <si>
    <t>UA2608015016</t>
  </si>
  <si>
    <t>UA2608015017</t>
  </si>
  <si>
    <t>UA2608017001</t>
  </si>
  <si>
    <t>UA2608017006</t>
  </si>
  <si>
    <t>UA2608017007</t>
  </si>
  <si>
    <t>UA2608019001</t>
  </si>
  <si>
    <t>UA2608019002</t>
  </si>
  <si>
    <t>UA2608021001</t>
  </si>
  <si>
    <t>UA2608021004</t>
  </si>
  <si>
    <t>UA2608021007</t>
  </si>
  <si>
    <t>UA2608023001</t>
  </si>
  <si>
    <t>UA2608023004</t>
  </si>
  <si>
    <t>UA2608023005</t>
  </si>
  <si>
    <t>UA2608023006</t>
  </si>
  <si>
    <t>UA2608023007</t>
  </si>
  <si>
    <t>UA2608023008</t>
  </si>
  <si>
    <t>UA2608023010</t>
  </si>
  <si>
    <t>UA2608023011</t>
  </si>
  <si>
    <t>UA2608023013</t>
  </si>
  <si>
    <t>UA2608023017</t>
  </si>
  <si>
    <t>UA2608023018</t>
  </si>
  <si>
    <t>UA2608023019</t>
  </si>
  <si>
    <t>UA2608023020</t>
  </si>
  <si>
    <t>UA2608023022</t>
  </si>
  <si>
    <t>UA2608023027</t>
  </si>
  <si>
    <t>UA2608025001</t>
  </si>
  <si>
    <t>UA2608025002</t>
  </si>
  <si>
    <t>UA2608025003</t>
  </si>
  <si>
    <t>UA2608025005</t>
  </si>
  <si>
    <t>UA2608025006</t>
  </si>
  <si>
    <t>UA2608025010</t>
  </si>
  <si>
    <t>UA2610001001</t>
  </si>
  <si>
    <t>UA2610001003</t>
  </si>
  <si>
    <t>UA2610001006</t>
  </si>
  <si>
    <t>UA2610001007</t>
  </si>
  <si>
    <t>UA2610001008</t>
  </si>
  <si>
    <t>UA2610001011</t>
  </si>
  <si>
    <t>UA2610001015</t>
  </si>
  <si>
    <t>UA2610003001</t>
  </si>
  <si>
    <t>UA2610003002</t>
  </si>
  <si>
    <t>UA2610005001</t>
  </si>
  <si>
    <t>UA2610005003</t>
  </si>
  <si>
    <t>UA2610005004</t>
  </si>
  <si>
    <t>UA2610005006</t>
  </si>
  <si>
    <t>UA2610005007</t>
  </si>
  <si>
    <t>UA2610007001</t>
  </si>
  <si>
    <t>UA2610007002</t>
  </si>
  <si>
    <t>UA2610007003</t>
  </si>
  <si>
    <t>UA2610007004</t>
  </si>
  <si>
    <t>UA2610009001</t>
  </si>
  <si>
    <t>UA2610009002</t>
  </si>
  <si>
    <t>UA2610009003</t>
  </si>
  <si>
    <t>UA2610009004</t>
  </si>
  <si>
    <t>UA2610009005</t>
  </si>
  <si>
    <t>UA2610009006</t>
  </si>
  <si>
    <t>UA2612001001</t>
  </si>
  <si>
    <t>UA2612003001</t>
  </si>
  <si>
    <t>UA2612003002</t>
  </si>
  <si>
    <t>UA2612003003</t>
  </si>
  <si>
    <t>UA2612005001</t>
  </si>
  <si>
    <t>UA2612005004</t>
  </si>
  <si>
    <t>UA2612007001</t>
  </si>
  <si>
    <t>UA2612007004</t>
  </si>
  <si>
    <t>UA2612007010</t>
  </si>
  <si>
    <t>UA2612009001</t>
  </si>
  <si>
    <t>UA2612009002</t>
  </si>
  <si>
    <t>UA2612009005</t>
  </si>
  <si>
    <t>UA2612011001</t>
  </si>
  <si>
    <t>UA2612011002</t>
  </si>
  <si>
    <t>UA2612011003</t>
  </si>
  <si>
    <t>UA2612011004</t>
  </si>
  <si>
    <t>UA2612013001</t>
  </si>
  <si>
    <t>UA2612013002</t>
  </si>
  <si>
    <t>UA2612013003</t>
  </si>
  <si>
    <t>UA2612013005</t>
  </si>
  <si>
    <t>UA2612015001</t>
  </si>
  <si>
    <t>UA2612015002</t>
  </si>
  <si>
    <t>UA3202001001</t>
  </si>
  <si>
    <t>UA3202001002</t>
  </si>
  <si>
    <t>UA3202003001</t>
  </si>
  <si>
    <t>UA3202003019</t>
  </si>
  <si>
    <t>UA3202003030</t>
  </si>
  <si>
    <t>UA3202009016</t>
  </si>
  <si>
    <t>UA3202011001</t>
  </si>
  <si>
    <t>UA3202013001</t>
  </si>
  <si>
    <t>UA3202013020</t>
  </si>
  <si>
    <t>UA3202015001</t>
  </si>
  <si>
    <t>UA3202015044</t>
  </si>
  <si>
    <t>UA3202017001</t>
  </si>
  <si>
    <t>UA3202017006</t>
  </si>
  <si>
    <t>UA3202017019</t>
  </si>
  <si>
    <t>UA3202019001</t>
  </si>
  <si>
    <t>UA3202019034</t>
  </si>
  <si>
    <t>UA3202021008</t>
  </si>
  <si>
    <t>UA3202023001</t>
  </si>
  <si>
    <t>UA3202025008</t>
  </si>
  <si>
    <t>UA3204005004</t>
  </si>
  <si>
    <t>UA3204011001</t>
  </si>
  <si>
    <t>UA3204013001</t>
  </si>
  <si>
    <t>UA3204017001</t>
  </si>
  <si>
    <t>UA3204017016</t>
  </si>
  <si>
    <t>UA3204019001</t>
  </si>
  <si>
    <t>UA3204021001</t>
  </si>
  <si>
    <t>UA3204021014</t>
  </si>
  <si>
    <t>UA3204021039</t>
  </si>
  <si>
    <t>UA3206001019</t>
  </si>
  <si>
    <t>UA3206003001</t>
  </si>
  <si>
    <t>UA3206005001</t>
  </si>
  <si>
    <t>UA3206007001</t>
  </si>
  <si>
    <t>UA3206011008</t>
  </si>
  <si>
    <t>UA3208001008</t>
  </si>
  <si>
    <t>UA3208003001</t>
  </si>
  <si>
    <t>UA3208003002</t>
  </si>
  <si>
    <t>UA3208007001</t>
  </si>
  <si>
    <t>UA3208007003</t>
  </si>
  <si>
    <t>UA3208011001</t>
  </si>
  <si>
    <t>UA3208011002</t>
  </si>
  <si>
    <t>UA3208013001</t>
  </si>
  <si>
    <t>UA3208013002</t>
  </si>
  <si>
    <t>UA3208015001</t>
  </si>
  <si>
    <t>UA3208019001</t>
  </si>
  <si>
    <t>UA3210003001</t>
  </si>
  <si>
    <t>UA3210003009</t>
  </si>
  <si>
    <t>UA3210005001</t>
  </si>
  <si>
    <t>UA3210005009</t>
  </si>
  <si>
    <t>UA3210005029</t>
  </si>
  <si>
    <t>UA3210005051</t>
  </si>
  <si>
    <t>UA3210009001</t>
  </si>
  <si>
    <t>UA3210011005</t>
  </si>
  <si>
    <t>UA3212001001</t>
  </si>
  <si>
    <t>UA3212003001</t>
  </si>
  <si>
    <t>UA3212003008</t>
  </si>
  <si>
    <t>UA3212003010</t>
  </si>
  <si>
    <t>UA3212003017</t>
  </si>
  <si>
    <t>UA3212009001</t>
  </si>
  <si>
    <t>UA3212009008</t>
  </si>
  <si>
    <t>UA3212009009</t>
  </si>
  <si>
    <t>UA3212009011</t>
  </si>
  <si>
    <t>UA3212011006</t>
  </si>
  <si>
    <t>UA3212013001</t>
  </si>
  <si>
    <t>UA3212013019</t>
  </si>
  <si>
    <t>UA3212013020</t>
  </si>
  <si>
    <t>UA3214001004</t>
  </si>
  <si>
    <t>UA3214001009</t>
  </si>
  <si>
    <t>UA3214003001</t>
  </si>
  <si>
    <t>UA3214003004</t>
  </si>
  <si>
    <t>UA3214007001</t>
  </si>
  <si>
    <t>UA3214011006</t>
  </si>
  <si>
    <t>UA3214011007</t>
  </si>
  <si>
    <t>UA3214013008</t>
  </si>
  <si>
    <t>UA3214013009</t>
  </si>
  <si>
    <t>UA3214015001</t>
  </si>
  <si>
    <t>UA3214015002</t>
  </si>
  <si>
    <t>UA3214015007</t>
  </si>
  <si>
    <t>UA3214015014</t>
  </si>
  <si>
    <t>UA3214015015</t>
  </si>
  <si>
    <t>UA3502001001</t>
  </si>
  <si>
    <t>UA3502001002</t>
  </si>
  <si>
    <t>UA3502001006</t>
  </si>
  <si>
    <t>UA3502001010</t>
  </si>
  <si>
    <t>UA3502001011</t>
  </si>
  <si>
    <t>UA3502001013</t>
  </si>
  <si>
    <t>UA3502001014</t>
  </si>
  <si>
    <t>UA3502001016</t>
  </si>
  <si>
    <t>UA3502001017</t>
  </si>
  <si>
    <t>UA3502001019</t>
  </si>
  <si>
    <t>UA3502001020</t>
  </si>
  <si>
    <t>UA3502003001</t>
  </si>
  <si>
    <t>UA3502003002</t>
  </si>
  <si>
    <t>UA3502003004</t>
  </si>
  <si>
    <t>UA3502003007</t>
  </si>
  <si>
    <t>UA3502003011</t>
  </si>
  <si>
    <t>UA3502003012</t>
  </si>
  <si>
    <t>UA3502003023</t>
  </si>
  <si>
    <t>UA3502005001</t>
  </si>
  <si>
    <t>UA3502005016</t>
  </si>
  <si>
    <t>UA3502007001</t>
  </si>
  <si>
    <t>UA3502007003</t>
  </si>
  <si>
    <t>UA3502007004</t>
  </si>
  <si>
    <t>UA3502007005</t>
  </si>
  <si>
    <t>UA3502007007</t>
  </si>
  <si>
    <t>UA3502007010</t>
  </si>
  <si>
    <t>UA3502007016</t>
  </si>
  <si>
    <t>UA3502007019</t>
  </si>
  <si>
    <t>UA3502007027</t>
  </si>
  <si>
    <t>UA3502007029</t>
  </si>
  <si>
    <t>UA3502009001</t>
  </si>
  <si>
    <t>UA3502009002</t>
  </si>
  <si>
    <t>UA3502009007</t>
  </si>
  <si>
    <t>UA3502009008</t>
  </si>
  <si>
    <t>UA3502009011</t>
  </si>
  <si>
    <t>UA3502011001</t>
  </si>
  <si>
    <t>UA3502011002</t>
  </si>
  <si>
    <t>UA3502011005</t>
  </si>
  <si>
    <t>UA3502011007</t>
  </si>
  <si>
    <t>UA3502013001</t>
  </si>
  <si>
    <t>UA3502013020</t>
  </si>
  <si>
    <t>UA3502015001</t>
  </si>
  <si>
    <t>UA3502015002</t>
  </si>
  <si>
    <t>UA3502015003</t>
  </si>
  <si>
    <t>UA3502015004</t>
  </si>
  <si>
    <t>UA3502015007</t>
  </si>
  <si>
    <t>UA3502015008</t>
  </si>
  <si>
    <t>UA3502017006</t>
  </si>
  <si>
    <t>UA3502017009</t>
  </si>
  <si>
    <t>UA3502017011</t>
  </si>
  <si>
    <t>UA3502017012</t>
  </si>
  <si>
    <t>UA3502017015</t>
  </si>
  <si>
    <t>UA3502017017</t>
  </si>
  <si>
    <t>UA3502019001</t>
  </si>
  <si>
    <t>UA3502019003</t>
  </si>
  <si>
    <t>UA3502019008</t>
  </si>
  <si>
    <t>UA3502019009</t>
  </si>
  <si>
    <t>UA3504001001</t>
  </si>
  <si>
    <t>UA3504003001</t>
  </si>
  <si>
    <t>UA3504005001</t>
  </si>
  <si>
    <t>UA3504005006</t>
  </si>
  <si>
    <t>UA3504007003</t>
  </si>
  <si>
    <t>UA3504007004</t>
  </si>
  <si>
    <t>UA3504007008</t>
  </si>
  <si>
    <t>UA3504007011</t>
  </si>
  <si>
    <t>UA3504009001</t>
  </si>
  <si>
    <t>UA3504009013</t>
  </si>
  <si>
    <t>UA3504011001</t>
  </si>
  <si>
    <t>UA3504013001</t>
  </si>
  <si>
    <t>UA3504013002</t>
  </si>
  <si>
    <t>UA3504015001</t>
  </si>
  <si>
    <t>UA3504015003</t>
  </si>
  <si>
    <t>UA3504015004</t>
  </si>
  <si>
    <t>UA3504015005</t>
  </si>
  <si>
    <t>UA3504015008</t>
  </si>
  <si>
    <t>UA3504015009</t>
  </si>
  <si>
    <t>UA3504015012</t>
  </si>
  <si>
    <t>UA3504017001</t>
  </si>
  <si>
    <t>UA3504017003</t>
  </si>
  <si>
    <t>UA3504017006</t>
  </si>
  <si>
    <t>UA3504017007</t>
  </si>
  <si>
    <t>UA3504017014</t>
  </si>
  <si>
    <t>UA3504017015</t>
  </si>
  <si>
    <t>UA3504017017</t>
  </si>
  <si>
    <t>UA3504017025</t>
  </si>
  <si>
    <t>UA3504017028</t>
  </si>
  <si>
    <t>UA3504017030</t>
  </si>
  <si>
    <t>UA3504017040</t>
  </si>
  <si>
    <t>UA3504017042</t>
  </si>
  <si>
    <t>UA3504017047</t>
  </si>
  <si>
    <t>UA3504017066</t>
  </si>
  <si>
    <t>UA3504019001</t>
  </si>
  <si>
    <t>UA3504019008</t>
  </si>
  <si>
    <t>UA3504019022</t>
  </si>
  <si>
    <t>UA3504019026</t>
  </si>
  <si>
    <t>UA3504019029</t>
  </si>
  <si>
    <t>UA3504019046</t>
  </si>
  <si>
    <t>UA3504021001</t>
  </si>
  <si>
    <t>UA3504021002</t>
  </si>
  <si>
    <t>UA3504023001</t>
  </si>
  <si>
    <t>UA3504025001</t>
  </si>
  <si>
    <t>UA3504025002</t>
  </si>
  <si>
    <t>UA3504025007</t>
  </si>
  <si>
    <t>UA3504025008</t>
  </si>
  <si>
    <t>UA3504025011</t>
  </si>
  <si>
    <t>UA3504025012</t>
  </si>
  <si>
    <t>UA3504025013</t>
  </si>
  <si>
    <t>UA3504025017</t>
  </si>
  <si>
    <t>UA3504025021</t>
  </si>
  <si>
    <t>UA3504025030</t>
  </si>
  <si>
    <t>UA3504025036</t>
  </si>
  <si>
    <t>UA3504025037</t>
  </si>
  <si>
    <t>UA3504025045</t>
  </si>
  <si>
    <t>UA3504025052</t>
  </si>
  <si>
    <t>UA3504027002</t>
  </si>
  <si>
    <t>UA3504027004</t>
  </si>
  <si>
    <t>UA3504027015</t>
  </si>
  <si>
    <t>UA3504027019</t>
  </si>
  <si>
    <t>UA3504029001</t>
  </si>
  <si>
    <t>UA3504029003</t>
  </si>
  <si>
    <t>UA3504029004</t>
  </si>
  <si>
    <t>UA3504029009</t>
  </si>
  <si>
    <t>UA3504029010</t>
  </si>
  <si>
    <t>UA3504029013</t>
  </si>
  <si>
    <t>UA3504029018</t>
  </si>
  <si>
    <t>UA3504031005</t>
  </si>
  <si>
    <t>UA3504031009</t>
  </si>
  <si>
    <t>UA3504031018</t>
  </si>
  <si>
    <t>UA3504031020</t>
  </si>
  <si>
    <t>UA3504033006</t>
  </si>
  <si>
    <t>UA3504033007</t>
  </si>
  <si>
    <t>UA3504033009</t>
  </si>
  <si>
    <t>UA3504033012</t>
  </si>
  <si>
    <t>UA3504033014</t>
  </si>
  <si>
    <t>UA3504033022</t>
  </si>
  <si>
    <t>UA3504033026</t>
  </si>
  <si>
    <t>UA3504033030</t>
  </si>
  <si>
    <t>UA3504033033</t>
  </si>
  <si>
    <t>UA3506001004</t>
  </si>
  <si>
    <t>UA3506001007</t>
  </si>
  <si>
    <t>UA3506003001</t>
  </si>
  <si>
    <t>UA3506003002</t>
  </si>
  <si>
    <t>UA3506003004</t>
  </si>
  <si>
    <t>UA3506003008</t>
  </si>
  <si>
    <t>UA3506005001</t>
  </si>
  <si>
    <t>UA3506005012</t>
  </si>
  <si>
    <t>UA3506005013</t>
  </si>
  <si>
    <t>UA3506007001</t>
  </si>
  <si>
    <t>UA3506007005</t>
  </si>
  <si>
    <t>UA3506009001</t>
  </si>
  <si>
    <t>UA3506009005</t>
  </si>
  <si>
    <t>UA3506009010</t>
  </si>
  <si>
    <t>UA3506009011</t>
  </si>
  <si>
    <t>UA3506011001</t>
  </si>
  <si>
    <t>UA3506013001</t>
  </si>
  <si>
    <t>UA3506013002</t>
  </si>
  <si>
    <t>UA3506013007</t>
  </si>
  <si>
    <t>UA3506013010</t>
  </si>
  <si>
    <t>UA3506013011</t>
  </si>
  <si>
    <t>UA3506013017</t>
  </si>
  <si>
    <t>UA3506013022</t>
  </si>
  <si>
    <t>UA3506013023</t>
  </si>
  <si>
    <t>UA3506013025</t>
  </si>
  <si>
    <t>UA3506013028</t>
  </si>
  <si>
    <t>UA3506013032</t>
  </si>
  <si>
    <t>UA3506015001</t>
  </si>
  <si>
    <t>UA3506015014</t>
  </si>
  <si>
    <t>UA3506017001</t>
  </si>
  <si>
    <t>UA3506017008</t>
  </si>
  <si>
    <t>UA3506017010</t>
  </si>
  <si>
    <t>UA3506019001</t>
  </si>
  <si>
    <t>UA3506021008</t>
  </si>
  <si>
    <t>UA3506023001</t>
  </si>
  <si>
    <t>UA3506023009</t>
  </si>
  <si>
    <t>UA3506023015</t>
  </si>
  <si>
    <t>UA3506023021</t>
  </si>
  <si>
    <t>UA3506023022</t>
  </si>
  <si>
    <t>UA3506025001</t>
  </si>
  <si>
    <t>UA3506025002</t>
  </si>
  <si>
    <t>UA3506025005</t>
  </si>
  <si>
    <t>UA3506025011</t>
  </si>
  <si>
    <t>UA3508001009</t>
  </si>
  <si>
    <t>UA3508001010</t>
  </si>
  <si>
    <t>UA3508003001</t>
  </si>
  <si>
    <t>UA3508003009</t>
  </si>
  <si>
    <t>UA3508005001</t>
  </si>
  <si>
    <t>UA3508007001</t>
  </si>
  <si>
    <t>UA3508007006</t>
  </si>
  <si>
    <t>UA3508007019</t>
  </si>
  <si>
    <t>UA3508007022</t>
  </si>
  <si>
    <t>UA3508009003</t>
  </si>
  <si>
    <t>UA3508009006</t>
  </si>
  <si>
    <t>UA3508011001</t>
  </si>
  <si>
    <t>UA3508011005</t>
  </si>
  <si>
    <t>UA3508011009</t>
  </si>
  <si>
    <t>UA3508011010</t>
  </si>
  <si>
    <t>UA3508011015</t>
  </si>
  <si>
    <t>UA3508011019</t>
  </si>
  <si>
    <t>UA3508011021</t>
  </si>
  <si>
    <t>UA3508011024</t>
  </si>
  <si>
    <t>UA3508011037</t>
  </si>
  <si>
    <t>UA3508011039</t>
  </si>
  <si>
    <t>UA3508013004</t>
  </si>
  <si>
    <t>UA3508013005</t>
  </si>
  <si>
    <t>UA3508013014</t>
  </si>
  <si>
    <t>UA3508013029</t>
  </si>
  <si>
    <t>UA3508015001</t>
  </si>
  <si>
    <t>UA3508015006</t>
  </si>
  <si>
    <t>UA3508017001</t>
  </si>
  <si>
    <t>UA3508017002</t>
  </si>
  <si>
    <t>UA4602001001</t>
  </si>
  <si>
    <t>UA4602003001</t>
  </si>
  <si>
    <t>UA4602003002</t>
  </si>
  <si>
    <t>UA4602003007</t>
  </si>
  <si>
    <t>UA4602003011</t>
  </si>
  <si>
    <t>UA4602003012</t>
  </si>
  <si>
    <t>UA4602003021</t>
  </si>
  <si>
    <t>UA4602005001</t>
  </si>
  <si>
    <t>UA4602005002</t>
  </si>
  <si>
    <t>UA4602005003</t>
  </si>
  <si>
    <t>UA4602005004</t>
  </si>
  <si>
    <t>UA4602005006</t>
  </si>
  <si>
    <t>UA4602005008</t>
  </si>
  <si>
    <t>UA4602005013</t>
  </si>
  <si>
    <t>UA4602005017</t>
  </si>
  <si>
    <t>UA4602007001</t>
  </si>
  <si>
    <t>UA4602007002</t>
  </si>
  <si>
    <t>UA4602007004</t>
  </si>
  <si>
    <t>UA4602007006</t>
  </si>
  <si>
    <t>UA4602007008</t>
  </si>
  <si>
    <t>UA4602007012</t>
  </si>
  <si>
    <t>UA4602007013</t>
  </si>
  <si>
    <t>UA4602007014</t>
  </si>
  <si>
    <t>UA4602007015</t>
  </si>
  <si>
    <t>UA4602007022</t>
  </si>
  <si>
    <t>UA4602009001</t>
  </si>
  <si>
    <t>UA4602009005</t>
  </si>
  <si>
    <t>UA4602009006</t>
  </si>
  <si>
    <t>UA4604001001</t>
  </si>
  <si>
    <t>UA4604003001</t>
  </si>
  <si>
    <t>UA4604003002</t>
  </si>
  <si>
    <t>UA4604005001</t>
  </si>
  <si>
    <t>UA4604005014</t>
  </si>
  <si>
    <t>UA4604005015</t>
  </si>
  <si>
    <t>UA4604007001</t>
  </si>
  <si>
    <t>UA4604007002</t>
  </si>
  <si>
    <t>UA4604007038</t>
  </si>
  <si>
    <t>UA4604007065</t>
  </si>
  <si>
    <t>UA4604009001</t>
  </si>
  <si>
    <t>UA4604009005</t>
  </si>
  <si>
    <t>UA4604009016</t>
  </si>
  <si>
    <t>UA4604009017</t>
  </si>
  <si>
    <t>UA4604011001</t>
  </si>
  <si>
    <t>UA4604011002</t>
  </si>
  <si>
    <t>UA4604011004</t>
  </si>
  <si>
    <t>UA4604011013</t>
  </si>
  <si>
    <t>UA4604011018</t>
  </si>
  <si>
    <t>UA4604011020</t>
  </si>
  <si>
    <t>UA4604011021</t>
  </si>
  <si>
    <t>UA4604013001</t>
  </si>
  <si>
    <t>UA4604013004</t>
  </si>
  <si>
    <t>UA4604013006</t>
  </si>
  <si>
    <t>UA4606001038</t>
  </si>
  <si>
    <t>UA4606003001</t>
  </si>
  <si>
    <t>UA4606005001</t>
  </si>
  <si>
    <t>UA4606005014</t>
  </si>
  <si>
    <t>UA4606005019</t>
  </si>
  <si>
    <t>UA4606007001</t>
  </si>
  <si>
    <t>UA4606007005</t>
  </si>
  <si>
    <t>UA4606007012</t>
  </si>
  <si>
    <t>UA4606007025</t>
  </si>
  <si>
    <t>UA4606007031</t>
  </si>
  <si>
    <t>UA4606007033</t>
  </si>
  <si>
    <t>UA4606011027</t>
  </si>
  <si>
    <t>UA4606013001</t>
  </si>
  <si>
    <t>UA4606013007</t>
  </si>
  <si>
    <t>UA4606013019</t>
  </si>
  <si>
    <t>UA4606013034</t>
  </si>
  <si>
    <t>UA4606019001</t>
  </si>
  <si>
    <t>UA4606021001</t>
  </si>
  <si>
    <t>UA4606021016</t>
  </si>
  <si>
    <t>UA4606025001</t>
  </si>
  <si>
    <t>UA4606025004</t>
  </si>
  <si>
    <t>UA4606025006</t>
  </si>
  <si>
    <t>UA4606025013</t>
  </si>
  <si>
    <t>UA4606029010</t>
  </si>
  <si>
    <t>UA4606033001</t>
  </si>
  <si>
    <t>UA4606033015</t>
  </si>
  <si>
    <t>UA4606033054</t>
  </si>
  <si>
    <t>UA4606035006</t>
  </si>
  <si>
    <t>UA4606039001</t>
  </si>
  <si>
    <t>UA4606039008</t>
  </si>
  <si>
    <t>UA4606041001</t>
  </si>
  <si>
    <t>UA4606043021</t>
  </si>
  <si>
    <t>UA4608001002</t>
  </si>
  <si>
    <t>UA4608001003</t>
  </si>
  <si>
    <t>UA4608001005</t>
  </si>
  <si>
    <t>UA4608001006</t>
  </si>
  <si>
    <t>UA4608001008</t>
  </si>
  <si>
    <t>UA4608001011</t>
  </si>
  <si>
    <t>UA4608001012</t>
  </si>
  <si>
    <t>UA4608001019</t>
  </si>
  <si>
    <t>UA4608001020</t>
  </si>
  <si>
    <t>UA4608001023</t>
  </si>
  <si>
    <t>UA4608001024</t>
  </si>
  <si>
    <t>UA4608001025</t>
  </si>
  <si>
    <t>UA4608001026</t>
  </si>
  <si>
    <t>UA4608001027</t>
  </si>
  <si>
    <t>UA4608001030</t>
  </si>
  <si>
    <t>UA4608003001</t>
  </si>
  <si>
    <t>UA4608003009</t>
  </si>
  <si>
    <t>UA4608003011</t>
  </si>
  <si>
    <t>UA4608003022</t>
  </si>
  <si>
    <t>UA4608005001</t>
  </si>
  <si>
    <t>UA4608005002</t>
  </si>
  <si>
    <t>UA4608005004</t>
  </si>
  <si>
    <t>UA4608005005</t>
  </si>
  <si>
    <t>UA4608005010</t>
  </si>
  <si>
    <t>UA4608005011</t>
  </si>
  <si>
    <t>UA4608005014</t>
  </si>
  <si>
    <t>UA4608005016</t>
  </si>
  <si>
    <t>UA4608005018</t>
  </si>
  <si>
    <t>UA4608005020</t>
  </si>
  <si>
    <t>UA4608005022</t>
  </si>
  <si>
    <t>UA4608005023</t>
  </si>
  <si>
    <t>UA4608005024</t>
  </si>
  <si>
    <t>UA4608005025</t>
  </si>
  <si>
    <t>UA4608005027</t>
  </si>
  <si>
    <t>UA4608005028</t>
  </si>
  <si>
    <t>UA4608005036</t>
  </si>
  <si>
    <t>UA4608007017</t>
  </si>
  <si>
    <t>UA4608009001</t>
  </si>
  <si>
    <t>UA4608009002</t>
  </si>
  <si>
    <t>UA4608009003</t>
  </si>
  <si>
    <t>UA4608009008</t>
  </si>
  <si>
    <t>UA4608009009</t>
  </si>
  <si>
    <t>UA4608009018</t>
  </si>
  <si>
    <t>UA4608009023</t>
  </si>
  <si>
    <t>UA4608011001</t>
  </si>
  <si>
    <t>UA4608011003</t>
  </si>
  <si>
    <t>UA4608011010</t>
  </si>
  <si>
    <t>UA4608011011</t>
  </si>
  <si>
    <t>UA4608011014</t>
  </si>
  <si>
    <t>UA4608011016</t>
  </si>
  <si>
    <t>UA4608011020</t>
  </si>
  <si>
    <t>UA4608011022</t>
  </si>
  <si>
    <t>UA4608011023</t>
  </si>
  <si>
    <t>UA4608011024</t>
  </si>
  <si>
    <t>UA4608011026</t>
  </si>
  <si>
    <t>UA4608011028</t>
  </si>
  <si>
    <t>UA4608013001</t>
  </si>
  <si>
    <t>UA4608015001</t>
  </si>
  <si>
    <t>UA4608015002</t>
  </si>
  <si>
    <t>UA4608015005</t>
  </si>
  <si>
    <t>UA4608015006</t>
  </si>
  <si>
    <t>UA4608015011</t>
  </si>
  <si>
    <t>UA4608015015</t>
  </si>
  <si>
    <t>UA4608015018</t>
  </si>
  <si>
    <t>UA4608015021</t>
  </si>
  <si>
    <t>UA4608015023</t>
  </si>
  <si>
    <t>UA4608015026</t>
  </si>
  <si>
    <t>UA4608017001</t>
  </si>
  <si>
    <t>UA4608017020</t>
  </si>
  <si>
    <t>UA4608019001</t>
  </si>
  <si>
    <t>UA4608019019</t>
  </si>
  <si>
    <t>UA4608019023</t>
  </si>
  <si>
    <t>UA4608021001</t>
  </si>
  <si>
    <t>UA4608021006</t>
  </si>
  <si>
    <t>UA4608021018</t>
  </si>
  <si>
    <t>UA4608021021</t>
  </si>
  <si>
    <t>UA4610001001</t>
  </si>
  <si>
    <t>UA4610001008</t>
  </si>
  <si>
    <t>UA4610003001</t>
  </si>
  <si>
    <t>UA4610003002</t>
  </si>
  <si>
    <t>UA4610003006</t>
  </si>
  <si>
    <t>UA4610003007</t>
  </si>
  <si>
    <t>UA4610005001</t>
  </si>
  <si>
    <t>UA4610007001</t>
  </si>
  <si>
    <t>UA4610007003</t>
  </si>
  <si>
    <t>UA4610007013</t>
  </si>
  <si>
    <t>UA4610007020</t>
  </si>
  <si>
    <t>UA4610009004</t>
  </si>
  <si>
    <t>UA4610009006</t>
  </si>
  <si>
    <t>UA4610009009</t>
  </si>
  <si>
    <t>UA4610009010</t>
  </si>
  <si>
    <t>UA4610009015</t>
  </si>
  <si>
    <t>UA4610009016</t>
  </si>
  <si>
    <t>UA4610009018</t>
  </si>
  <si>
    <t>UA4610009020</t>
  </si>
  <si>
    <t>UA4610009024</t>
  </si>
  <si>
    <t>UA4610011001</t>
  </si>
  <si>
    <t>UA4610011008</t>
  </si>
  <si>
    <t>UA4610013001</t>
  </si>
  <si>
    <t>UA4610013009</t>
  </si>
  <si>
    <t>UA4610015001</t>
  </si>
  <si>
    <t>UA4610015002</t>
  </si>
  <si>
    <t>UA4610015005</t>
  </si>
  <si>
    <t>UA4610017003</t>
  </si>
  <si>
    <t>UA4610017004</t>
  </si>
  <si>
    <t>UA4610017008</t>
  </si>
  <si>
    <t>UA4610019001</t>
  </si>
  <si>
    <t>UA4610019002</t>
  </si>
  <si>
    <t>UA4610019005</t>
  </si>
  <si>
    <t>UA4610021001</t>
  </si>
  <si>
    <t>UA4610021003</t>
  </si>
  <si>
    <t>UA4610021007</t>
  </si>
  <si>
    <t>UA4610021008</t>
  </si>
  <si>
    <t>UA4610021009</t>
  </si>
  <si>
    <t>UA4610021012</t>
  </si>
  <si>
    <t>UA4610021013</t>
  </si>
  <si>
    <t>UA4610021016</t>
  </si>
  <si>
    <t>UA4610023001</t>
  </si>
  <si>
    <t>UA4610023002</t>
  </si>
  <si>
    <t>UA4610025008</t>
  </si>
  <si>
    <t>UA4610025010</t>
  </si>
  <si>
    <t>UA4610025016</t>
  </si>
  <si>
    <t>UA4610027001</t>
  </si>
  <si>
    <t>UA4610027005</t>
  </si>
  <si>
    <t>UA4610027017</t>
  </si>
  <si>
    <t>UA4610027018</t>
  </si>
  <si>
    <t>UA4610027022</t>
  </si>
  <si>
    <t>UA4610027023</t>
  </si>
  <si>
    <t>UA4610027029</t>
  </si>
  <si>
    <t>UA4610027034</t>
  </si>
  <si>
    <t>UA4610027035</t>
  </si>
  <si>
    <t>UA4610027042</t>
  </si>
  <si>
    <t>UA4612001001</t>
  </si>
  <si>
    <t>UA4612001002</t>
  </si>
  <si>
    <t>UA4612003001</t>
  </si>
  <si>
    <t>UA4612003006</t>
  </si>
  <si>
    <t>UA4612005001</t>
  </si>
  <si>
    <t>UA4612005003</t>
  </si>
  <si>
    <t>UA4612007001</t>
  </si>
  <si>
    <t>UA4612007003</t>
  </si>
  <si>
    <t>UA4612007006</t>
  </si>
  <si>
    <t>UA4612007008</t>
  </si>
  <si>
    <t>UA4612007009</t>
  </si>
  <si>
    <t>UA4612007013</t>
  </si>
  <si>
    <t>UA4612007014</t>
  </si>
  <si>
    <t>UA4612007020</t>
  </si>
  <si>
    <t>UA4612007021</t>
  </si>
  <si>
    <t>UA4612009001</t>
  </si>
  <si>
    <t>UA4612009002</t>
  </si>
  <si>
    <t>UA4612009006</t>
  </si>
  <si>
    <t>UA4612009013</t>
  </si>
  <si>
    <t>UA4612009029</t>
  </si>
  <si>
    <t>UA4612009036</t>
  </si>
  <si>
    <t>UA4612011001</t>
  </si>
  <si>
    <t>UA4612011002</t>
  </si>
  <si>
    <t>UA4612011008</t>
  </si>
  <si>
    <t>UA4612011010</t>
  </si>
  <si>
    <t>UA4612011021</t>
  </si>
  <si>
    <t>UA4612011024</t>
  </si>
  <si>
    <t>UA4612011050</t>
  </si>
  <si>
    <t>UA4612011054</t>
  </si>
  <si>
    <t>UA4612013001</t>
  </si>
  <si>
    <t>UA4612013002</t>
  </si>
  <si>
    <t>UA4612013007</t>
  </si>
  <si>
    <t>UA4612013010</t>
  </si>
  <si>
    <t>UA4612013012</t>
  </si>
  <si>
    <t>UA4612013014</t>
  </si>
  <si>
    <t>UA4614001001</t>
  </si>
  <si>
    <t>UA4614001005</t>
  </si>
  <si>
    <t>UA4614001029</t>
  </si>
  <si>
    <t>UA4614003007</t>
  </si>
  <si>
    <t>UA4614003023</t>
  </si>
  <si>
    <t>UA4614003024</t>
  </si>
  <si>
    <t>UA4614003044</t>
  </si>
  <si>
    <t>UA4614005001</t>
  </si>
  <si>
    <t>UA4614005002</t>
  </si>
  <si>
    <t>UA4614005014</t>
  </si>
  <si>
    <t>UA4614005015</t>
  </si>
  <si>
    <t>UA4614007001</t>
  </si>
  <si>
    <t>UA4614007005</t>
  </si>
  <si>
    <t>UA4614009001</t>
  </si>
  <si>
    <t>UA4614009007</t>
  </si>
  <si>
    <t>UA4614009008</t>
  </si>
  <si>
    <t>UA4614009022</t>
  </si>
  <si>
    <t>UA4614011001</t>
  </si>
  <si>
    <t>UA4614011003</t>
  </si>
  <si>
    <t>UA4614011012</t>
  </si>
  <si>
    <t>UA4614011076</t>
  </si>
  <si>
    <t>UA4802005011</t>
  </si>
  <si>
    <t>UA4802007001</t>
  </si>
  <si>
    <t>UA4802011002</t>
  </si>
  <si>
    <t>UA4802011014</t>
  </si>
  <si>
    <t>UA4802013008</t>
  </si>
  <si>
    <t>UA4802015001</t>
  </si>
  <si>
    <t>UA4802021003</t>
  </si>
  <si>
    <t>UA4804005001</t>
  </si>
  <si>
    <t>UA4804005028</t>
  </si>
  <si>
    <t>UA4804007001</t>
  </si>
  <si>
    <t>UA4804011001</t>
  </si>
  <si>
    <t>UA4804015001</t>
  </si>
  <si>
    <t>UA4806003001</t>
  </si>
  <si>
    <t>UA4806009001</t>
  </si>
  <si>
    <t>UA4806015001</t>
  </si>
  <si>
    <t>UA4806017001</t>
  </si>
  <si>
    <t>UA4806029006</t>
  </si>
  <si>
    <t>UA4806033003</t>
  </si>
  <si>
    <t>UA4806033005</t>
  </si>
  <si>
    <t>UA4806033008</t>
  </si>
  <si>
    <t>UA4806035001</t>
  </si>
  <si>
    <t>UA4806037013</t>
  </si>
  <si>
    <t>UA4808001002</t>
  </si>
  <si>
    <t>UA4808009001</t>
  </si>
  <si>
    <t>UA4808013001</t>
  </si>
  <si>
    <t>UA5102001001</t>
  </si>
  <si>
    <t>UA5102001005</t>
  </si>
  <si>
    <t>UA5102001007</t>
  </si>
  <si>
    <t>UA5102001008</t>
  </si>
  <si>
    <t>UA5102001012</t>
  </si>
  <si>
    <t>UA5102005001</t>
  </si>
  <si>
    <t>UA5102005002</t>
  </si>
  <si>
    <t>UA5102007001</t>
  </si>
  <si>
    <t>UA5102007002</t>
  </si>
  <si>
    <t>UA5102007011</t>
  </si>
  <si>
    <t>UA5102007016</t>
  </si>
  <si>
    <t>UA5102009001</t>
  </si>
  <si>
    <t>UA5102009005</t>
  </si>
  <si>
    <t>UA5102009009</t>
  </si>
  <si>
    <t>UA5102011006</t>
  </si>
  <si>
    <t>UA5102011007</t>
  </si>
  <si>
    <t>UA5102011012</t>
  </si>
  <si>
    <t>UA5102013001</t>
  </si>
  <si>
    <t>UA5102015001</t>
  </si>
  <si>
    <t>UA5102015002</t>
  </si>
  <si>
    <t>UA5102015003</t>
  </si>
  <si>
    <t>UA5102015004</t>
  </si>
  <si>
    <t>UA5102015012</t>
  </si>
  <si>
    <t>UA5102015016</t>
  </si>
  <si>
    <t>UA5102019001</t>
  </si>
  <si>
    <t>UA5102019002</t>
  </si>
  <si>
    <t>UA5102021006</t>
  </si>
  <si>
    <t>UA5102023001</t>
  </si>
  <si>
    <t>UA5102023002</t>
  </si>
  <si>
    <t>UA5102023012</t>
  </si>
  <si>
    <t>UA5102027001</t>
  </si>
  <si>
    <t>UA5102027007</t>
  </si>
  <si>
    <t>UA5102029001</t>
  </si>
  <si>
    <t>UA5102029002</t>
  </si>
  <si>
    <t>UA5102029006</t>
  </si>
  <si>
    <t>UA5102031001</t>
  </si>
  <si>
    <t>UA5104001001</t>
  </si>
  <si>
    <t>UA5104003001</t>
  </si>
  <si>
    <t>UA5104003004</t>
  </si>
  <si>
    <t>UA5104005001</t>
  </si>
  <si>
    <t>UA5104005002</t>
  </si>
  <si>
    <t>UA5104007001</t>
  </si>
  <si>
    <t>UA5104007004</t>
  </si>
  <si>
    <t>UA5104009004</t>
  </si>
  <si>
    <t>UA5104011001</t>
  </si>
  <si>
    <t>UA5104011002</t>
  </si>
  <si>
    <t>UA5104011003</t>
  </si>
  <si>
    <t>UA5104011005</t>
  </si>
  <si>
    <t>UA5104011009</t>
  </si>
  <si>
    <t>UA5104013004</t>
  </si>
  <si>
    <t>UA5104015001</t>
  </si>
  <si>
    <t>UA5104015004</t>
  </si>
  <si>
    <t>UA5104015007</t>
  </si>
  <si>
    <t>UA5104015008</t>
  </si>
  <si>
    <t>UA5104017007</t>
  </si>
  <si>
    <t>UA5104019001</t>
  </si>
  <si>
    <t>UA5104019002</t>
  </si>
  <si>
    <t>UA5104019003</t>
  </si>
  <si>
    <t>UA5104019004</t>
  </si>
  <si>
    <t>UA5104019006</t>
  </si>
  <si>
    <t>UA5104019010</t>
  </si>
  <si>
    <t>UA5104019011</t>
  </si>
  <si>
    <t>UA5104021001</t>
  </si>
  <si>
    <t>UA5104021004</t>
  </si>
  <si>
    <t>UA5104023001</t>
  </si>
  <si>
    <t>UA5104025004</t>
  </si>
  <si>
    <t>UA5104025005</t>
  </si>
  <si>
    <t>UA5104031007</t>
  </si>
  <si>
    <t>UA5106001001</t>
  </si>
  <si>
    <t>UA5106001002</t>
  </si>
  <si>
    <t>UA5106001003</t>
  </si>
  <si>
    <t>UA5106001006</t>
  </si>
  <si>
    <t>UA5106001007</t>
  </si>
  <si>
    <t>UA5106001008</t>
  </si>
  <si>
    <t>UA5106001010</t>
  </si>
  <si>
    <t>UA5106001012</t>
  </si>
  <si>
    <t>UA5106003001</t>
  </si>
  <si>
    <t>UA5106005001</t>
  </si>
  <si>
    <t>UA5106005003</t>
  </si>
  <si>
    <t>UA5106005016</t>
  </si>
  <si>
    <t>UA5106005017</t>
  </si>
  <si>
    <t>UA5106005019</t>
  </si>
  <si>
    <t>UA5106007001</t>
  </si>
  <si>
    <t>UA5106007004</t>
  </si>
  <si>
    <t>UA5106007005</t>
  </si>
  <si>
    <t>UA5106009001</t>
  </si>
  <si>
    <t>UA5106009004</t>
  </si>
  <si>
    <t>UA5106013002</t>
  </si>
  <si>
    <t>UA5106013003</t>
  </si>
  <si>
    <t>UA5106017001</t>
  </si>
  <si>
    <t>UA5106017002</t>
  </si>
  <si>
    <t>UA5106017003</t>
  </si>
  <si>
    <t>UA5106017005</t>
  </si>
  <si>
    <t>UA5106017009</t>
  </si>
  <si>
    <t>UA5106017012</t>
  </si>
  <si>
    <t>UA5106017013</t>
  </si>
  <si>
    <t>UA5106019001</t>
  </si>
  <si>
    <t>UA5106019003</t>
  </si>
  <si>
    <t>UA5108001001</t>
  </si>
  <si>
    <t>UA5108001004</t>
  </si>
  <si>
    <t>UA5108003001</t>
  </si>
  <si>
    <t>UA5108005001</t>
  </si>
  <si>
    <t>UA5108005003</t>
  </si>
  <si>
    <t>UA5108005004</t>
  </si>
  <si>
    <t>UA5108005006</t>
  </si>
  <si>
    <t>UA5108005008</t>
  </si>
  <si>
    <t>UA5108005009</t>
  </si>
  <si>
    <t>UA5108005010</t>
  </si>
  <si>
    <t>UA5108007006</t>
  </si>
  <si>
    <t>UA5108009006</t>
  </si>
  <si>
    <t>UA5108009016</t>
  </si>
  <si>
    <t>UA5108011001</t>
  </si>
  <si>
    <t>UA5108011002</t>
  </si>
  <si>
    <t>UA5108011005</t>
  </si>
  <si>
    <t>UA5108011006</t>
  </si>
  <si>
    <t>UA5110001001</t>
  </si>
  <si>
    <t>UA5110001002</t>
  </si>
  <si>
    <t>UA5110003001</t>
  </si>
  <si>
    <t>UA5110005001</t>
  </si>
  <si>
    <t>UA5110009015</t>
  </si>
  <si>
    <t>UA5110011001</t>
  </si>
  <si>
    <t>UA5110013002</t>
  </si>
  <si>
    <t>UA5110013007</t>
  </si>
  <si>
    <t>UA5110015001</t>
  </si>
  <si>
    <t>UA5110015003</t>
  </si>
  <si>
    <t>UA5110017001</t>
  </si>
  <si>
    <t>UA5110021001</t>
  </si>
  <si>
    <t>UA5110021002</t>
  </si>
  <si>
    <t>UA5110021004</t>
  </si>
  <si>
    <t>UA5110025001</t>
  </si>
  <si>
    <t>UA5110027001</t>
  </si>
  <si>
    <t>UA5110029001</t>
  </si>
  <si>
    <t>UA5110033001</t>
  </si>
  <si>
    <t>UA5110033002</t>
  </si>
  <si>
    <t>UA5110035001</t>
  </si>
  <si>
    <t>UA5110035004</t>
  </si>
  <si>
    <t>UA5110037001</t>
  </si>
  <si>
    <t>UA5112001001</t>
  </si>
  <si>
    <t>UA5112005001</t>
  </si>
  <si>
    <t>UA5112007004</t>
  </si>
  <si>
    <t>UA5112007008</t>
  </si>
  <si>
    <t>UA5112007011</t>
  </si>
  <si>
    <t>UA5112009016</t>
  </si>
  <si>
    <t>UA5112009017</t>
  </si>
  <si>
    <t>UA5112011001</t>
  </si>
  <si>
    <t>UA5112011011</t>
  </si>
  <si>
    <t>UA5112011024</t>
  </si>
  <si>
    <t>UA5112011025</t>
  </si>
  <si>
    <t>UA5112011027</t>
  </si>
  <si>
    <t>UA5112011032</t>
  </si>
  <si>
    <t>UA5112011033</t>
  </si>
  <si>
    <t>UA5112011036</t>
  </si>
  <si>
    <t>UA5112011047</t>
  </si>
  <si>
    <t>UA5112011049</t>
  </si>
  <si>
    <t>UA5112011052</t>
  </si>
  <si>
    <t>UA5112013001</t>
  </si>
  <si>
    <t>UA5112013002</t>
  </si>
  <si>
    <t>UA5112013003</t>
  </si>
  <si>
    <t>UA5112013006</t>
  </si>
  <si>
    <t>UA5112013021</t>
  </si>
  <si>
    <t>UA5112013030</t>
  </si>
  <si>
    <t>UA5112013036</t>
  </si>
  <si>
    <t>UA5112019001</t>
  </si>
  <si>
    <t>UA5112021012</t>
  </si>
  <si>
    <t>UA5112021014</t>
  </si>
  <si>
    <t>UA5112023001</t>
  </si>
  <si>
    <t>UA5112023005</t>
  </si>
  <si>
    <t>UA5114001001</t>
  </si>
  <si>
    <t>UA5114001010</t>
  </si>
  <si>
    <t>UA5114001018</t>
  </si>
  <si>
    <t>UA5114001020</t>
  </si>
  <si>
    <t>UA5114001021</t>
  </si>
  <si>
    <t>UA5114001024</t>
  </si>
  <si>
    <t>UA5114001025</t>
  </si>
  <si>
    <t>UA5114003001</t>
  </si>
  <si>
    <t>UA5114005001</t>
  </si>
  <si>
    <t>UA5114005016</t>
  </si>
  <si>
    <t>UA5114007001</t>
  </si>
  <si>
    <t>UA5114009001</t>
  </si>
  <si>
    <t>UA5302003001</t>
  </si>
  <si>
    <t>UA5302005001</t>
  </si>
  <si>
    <t>UA5302011001</t>
  </si>
  <si>
    <t>UA5302013001</t>
  </si>
  <si>
    <t>UA5302021001</t>
  </si>
  <si>
    <t>UA5304003001</t>
  </si>
  <si>
    <t>UA5304003011</t>
  </si>
  <si>
    <t>UA5304005017</t>
  </si>
  <si>
    <t>UA5304007001</t>
  </si>
  <si>
    <t>UA5304007012</t>
  </si>
  <si>
    <t>UA5304009001</t>
  </si>
  <si>
    <t>UA5304011001</t>
  </si>
  <si>
    <t>UA5304011036</t>
  </si>
  <si>
    <t>UA5304011051</t>
  </si>
  <si>
    <t>UA5304011092</t>
  </si>
  <si>
    <t>UA5306005007</t>
  </si>
  <si>
    <t>UA5306009001</t>
  </si>
  <si>
    <t>UA5306009012</t>
  </si>
  <si>
    <t>UA5306013001</t>
  </si>
  <si>
    <t>UA5306017006</t>
  </si>
  <si>
    <t>UA5306019001</t>
  </si>
  <si>
    <t>UA5306019041</t>
  </si>
  <si>
    <t>UA5306021001</t>
  </si>
  <si>
    <t>UA5306021011</t>
  </si>
  <si>
    <t>UA5306023001</t>
  </si>
  <si>
    <t>UA5306023011</t>
  </si>
  <si>
    <t>UA5306023034</t>
  </si>
  <si>
    <t>UA5306025001</t>
  </si>
  <si>
    <t>UA5306025003</t>
  </si>
  <si>
    <t>UA5306029001</t>
  </si>
  <si>
    <t>UA5306029003</t>
  </si>
  <si>
    <t>UA5306031007</t>
  </si>
  <si>
    <t>UA5306033075</t>
  </si>
  <si>
    <t>UA5308001019</t>
  </si>
  <si>
    <t>UA5308003012</t>
  </si>
  <si>
    <t>UA5308005032</t>
  </si>
  <si>
    <t>UA5308007014</t>
  </si>
  <si>
    <t>UA5308011001</t>
  </si>
  <si>
    <t>UA5308013001</t>
  </si>
  <si>
    <t>UA5308013043</t>
  </si>
  <si>
    <t>UA5308017003</t>
  </si>
  <si>
    <t>UA5308019001</t>
  </si>
  <si>
    <t>UA5308019002</t>
  </si>
  <si>
    <t>UA5308021003</t>
  </si>
  <si>
    <t>UA5308027001</t>
  </si>
  <si>
    <t>UA5308029005</t>
  </si>
  <si>
    <t>UA5308031001</t>
  </si>
  <si>
    <t>UA5308033027</t>
  </si>
  <si>
    <t>UA5308035001</t>
  </si>
  <si>
    <t>UA5308035025</t>
  </si>
  <si>
    <t>UA5308035030</t>
  </si>
  <si>
    <t>UA5308037001</t>
  </si>
  <si>
    <t>UA5308039001</t>
  </si>
  <si>
    <t>UA5308039068</t>
  </si>
  <si>
    <t>UA5308041013</t>
  </si>
  <si>
    <t>UA5308043006</t>
  </si>
  <si>
    <t>UA5308043011</t>
  </si>
  <si>
    <t>UA5308043016</t>
  </si>
  <si>
    <t>UA5308047012</t>
  </si>
  <si>
    <t>UA5602005001</t>
  </si>
  <si>
    <t>UA5602005003</t>
  </si>
  <si>
    <t>UA5602007001</t>
  </si>
  <si>
    <t>UA5602009001</t>
  </si>
  <si>
    <t>UA5602013001</t>
  </si>
  <si>
    <t>UA5602013002</t>
  </si>
  <si>
    <t>UA5602013003</t>
  </si>
  <si>
    <t>UA5602013004</t>
  </si>
  <si>
    <t>UA5602013007</t>
  </si>
  <si>
    <t>UA5602013008</t>
  </si>
  <si>
    <t>UA5604003005</t>
  </si>
  <si>
    <t>UA5604005001</t>
  </si>
  <si>
    <t>UA5604005010</t>
  </si>
  <si>
    <t>UA5604009001</t>
  </si>
  <si>
    <t>UA5604009019</t>
  </si>
  <si>
    <t>UA5604009023</t>
  </si>
  <si>
    <t>UA5604011001</t>
  </si>
  <si>
    <t>UA5604013010</t>
  </si>
  <si>
    <t>UA5604013014</t>
  </si>
  <si>
    <t>UA5604017001</t>
  </si>
  <si>
    <t>UA5604019001</t>
  </si>
  <si>
    <t>UA5604019007</t>
  </si>
  <si>
    <t>UA5604019019</t>
  </si>
  <si>
    <t>UA5604021001</t>
  </si>
  <si>
    <t>UA5604023001</t>
  </si>
  <si>
    <t>UA5604025001</t>
  </si>
  <si>
    <t>UA5604027002</t>
  </si>
  <si>
    <t>UA5604027011</t>
  </si>
  <si>
    <t>UA5604027014</t>
  </si>
  <si>
    <t>UA5604029001</t>
  </si>
  <si>
    <t>UA5604029022</t>
  </si>
  <si>
    <t>UA5604035001</t>
  </si>
  <si>
    <t>UA5604035013</t>
  </si>
  <si>
    <t>UA5606001002</t>
  </si>
  <si>
    <t>UA5606001010</t>
  </si>
  <si>
    <t>UA5606003001</t>
  </si>
  <si>
    <t>UA5606005011</t>
  </si>
  <si>
    <t>UA5606007001</t>
  </si>
  <si>
    <t>UA5606009001</t>
  </si>
  <si>
    <t>UA5606011001</t>
  </si>
  <si>
    <t>UA5606011002</t>
  </si>
  <si>
    <t>UA5606011004</t>
  </si>
  <si>
    <t>UA5606015001</t>
  </si>
  <si>
    <t>UA5606015005</t>
  </si>
  <si>
    <t>UA5606017001</t>
  </si>
  <si>
    <t>UA5606017002</t>
  </si>
  <si>
    <t>UA5606017013</t>
  </si>
  <si>
    <t>UA5606017029</t>
  </si>
  <si>
    <t>UA5606017032</t>
  </si>
  <si>
    <t>UA5606017036</t>
  </si>
  <si>
    <t>UA5606019001</t>
  </si>
  <si>
    <t>UA5606021001</t>
  </si>
  <si>
    <t>UA5606021006</t>
  </si>
  <si>
    <t>UA5606021013</t>
  </si>
  <si>
    <t>UA5606023001</t>
  </si>
  <si>
    <t>UA5606023003</t>
  </si>
  <si>
    <t>UA5606023006</t>
  </si>
  <si>
    <t>UA5606023011</t>
  </si>
  <si>
    <t>UA5606023013</t>
  </si>
  <si>
    <t>UA5606023014</t>
  </si>
  <si>
    <t>UA5606023015</t>
  </si>
  <si>
    <t>UA5606025001</t>
  </si>
  <si>
    <t>UA5606025003</t>
  </si>
  <si>
    <t>UA5606027001</t>
  </si>
  <si>
    <t>UA5606027002</t>
  </si>
  <si>
    <t>UA5606027003</t>
  </si>
  <si>
    <t>UA5606027008</t>
  </si>
  <si>
    <t>UA5606027009</t>
  </si>
  <si>
    <t>UA5606029001</t>
  </si>
  <si>
    <t>UA5606029003</t>
  </si>
  <si>
    <t>UA5606031001</t>
  </si>
  <si>
    <t>UA5606031012</t>
  </si>
  <si>
    <t>UA5606031018</t>
  </si>
  <si>
    <t>UA5606031019</t>
  </si>
  <si>
    <t>UA5606031027</t>
  </si>
  <si>
    <t>UA5606033001</t>
  </si>
  <si>
    <t>UA5606035001</t>
  </si>
  <si>
    <t>UA5606035002</t>
  </si>
  <si>
    <t>UA5606035022</t>
  </si>
  <si>
    <t>UA5606035024</t>
  </si>
  <si>
    <t>UA5606041001</t>
  </si>
  <si>
    <t>UA5606041025</t>
  </si>
  <si>
    <t>UA5606041026</t>
  </si>
  <si>
    <t>UA5606043001</t>
  </si>
  <si>
    <t>UA5606043002</t>
  </si>
  <si>
    <t>UA5606045001</t>
  </si>
  <si>
    <t>UA5606045010</t>
  </si>
  <si>
    <t>UA5606045030</t>
  </si>
  <si>
    <t>UA5606047001</t>
  </si>
  <si>
    <t>UA5606047002</t>
  </si>
  <si>
    <t>UA5606049001</t>
  </si>
  <si>
    <t>UA5606051001</t>
  </si>
  <si>
    <t>UA5606051009</t>
  </si>
  <si>
    <t>UA5608007001</t>
  </si>
  <si>
    <t>UA5608009001</t>
  </si>
  <si>
    <t>UA5608009007</t>
  </si>
  <si>
    <t>UA5608015001</t>
  </si>
  <si>
    <t>UA5608015012</t>
  </si>
  <si>
    <t>UA5608017001</t>
  </si>
  <si>
    <t>UA5608017025</t>
  </si>
  <si>
    <t>UA5608021001</t>
  </si>
  <si>
    <t>UA5902007001</t>
  </si>
  <si>
    <t>UA5902011017</t>
  </si>
  <si>
    <t>UA5902015001</t>
  </si>
  <si>
    <t>UA5904005001</t>
  </si>
  <si>
    <t>UA5904007006</t>
  </si>
  <si>
    <t>UA5904009009</t>
  </si>
  <si>
    <t>UA5904011001</t>
  </si>
  <si>
    <t>UA5904013001</t>
  </si>
  <si>
    <t>UA5904013005</t>
  </si>
  <si>
    <t>UA5904013033</t>
  </si>
  <si>
    <t>UA5906001009</t>
  </si>
  <si>
    <t>UA5906011029</t>
  </si>
  <si>
    <t>UA5906013001</t>
  </si>
  <si>
    <t>UA5906015017</t>
  </si>
  <si>
    <t>UA5906015020</t>
  </si>
  <si>
    <t>UA5908003010</t>
  </si>
  <si>
    <t>UA5908009001</t>
  </si>
  <si>
    <t>UA5908011001</t>
  </si>
  <si>
    <t>UA5908011073</t>
  </si>
  <si>
    <t>UA5908011081</t>
  </si>
  <si>
    <t>UA5908011117</t>
  </si>
  <si>
    <t>UA5908013002</t>
  </si>
  <si>
    <t>UA5908025007</t>
  </si>
  <si>
    <t>UA5908027001</t>
  </si>
  <si>
    <t>UA5908031002</t>
  </si>
  <si>
    <t>UA5910003001</t>
  </si>
  <si>
    <t>UA5910015001</t>
  </si>
  <si>
    <t>UA5910017001</t>
  </si>
  <si>
    <t>UA6102005001</t>
  </si>
  <si>
    <t>UA6102005015</t>
  </si>
  <si>
    <t>UA6102007001</t>
  </si>
  <si>
    <t>UA6102007003</t>
  </si>
  <si>
    <t>UA6102007034</t>
  </si>
  <si>
    <t>UA6102009001</t>
  </si>
  <si>
    <t>UA6102009009</t>
  </si>
  <si>
    <t>UA6102009022</t>
  </si>
  <si>
    <t>UA6102009029</t>
  </si>
  <si>
    <t>UA6102013001</t>
  </si>
  <si>
    <t>UA6102013010</t>
  </si>
  <si>
    <t>UA6102015001</t>
  </si>
  <si>
    <t>UA6102015020</t>
  </si>
  <si>
    <t>UA6104001001</t>
  </si>
  <si>
    <t>UA6104003001</t>
  </si>
  <si>
    <t>UA6104005002</t>
  </si>
  <si>
    <t>UA6104007001</t>
  </si>
  <si>
    <t>UA6104007007</t>
  </si>
  <si>
    <t>UA6104007008</t>
  </si>
  <si>
    <t>UA6104007010</t>
  </si>
  <si>
    <t>UA6104009001</t>
  </si>
  <si>
    <t>UA6104011001</t>
  </si>
  <si>
    <t>UA6104011002</t>
  </si>
  <si>
    <t>UA6104011004</t>
  </si>
  <si>
    <t>UA6104013001</t>
  </si>
  <si>
    <t>UA6104013004</t>
  </si>
  <si>
    <t>UA6104013010</t>
  </si>
  <si>
    <t>UA6104013011</t>
  </si>
  <si>
    <t>UA6104013013</t>
  </si>
  <si>
    <t>UA6104013014</t>
  </si>
  <si>
    <t>UA6104013015</t>
  </si>
  <si>
    <t>UA6104015001</t>
  </si>
  <si>
    <t>UA6104015012</t>
  </si>
  <si>
    <t>UA6104015014</t>
  </si>
  <si>
    <t>UA6104015023</t>
  </si>
  <si>
    <t>UA6104015024</t>
  </si>
  <si>
    <t>UA6104015026</t>
  </si>
  <si>
    <t>UA6104015027</t>
  </si>
  <si>
    <t>UA6104015029</t>
  </si>
  <si>
    <t>UA6104015033</t>
  </si>
  <si>
    <t>UA6104015042</t>
  </si>
  <si>
    <t>UA6104015043</t>
  </si>
  <si>
    <t>UA6104015045</t>
  </si>
  <si>
    <t>UA6104015048</t>
  </si>
  <si>
    <t>UA6104015053</t>
  </si>
  <si>
    <t>UA6104015054</t>
  </si>
  <si>
    <t>UA6104017001</t>
  </si>
  <si>
    <t>UA6104017004</t>
  </si>
  <si>
    <t>UA6104017005</t>
  </si>
  <si>
    <t>UA6104017007</t>
  </si>
  <si>
    <t>UA6104017010</t>
  </si>
  <si>
    <t>UA6104017031</t>
  </si>
  <si>
    <t>UA6104019001</t>
  </si>
  <si>
    <t>UA6104019010</t>
  </si>
  <si>
    <t>UA6104019021</t>
  </si>
  <si>
    <t>UA6104021003</t>
  </si>
  <si>
    <t>UA6104021005</t>
  </si>
  <si>
    <t>UA6104023001</t>
  </si>
  <si>
    <t>UA6104023004</t>
  </si>
  <si>
    <t>UA6104023006</t>
  </si>
  <si>
    <t>UA6104023008</t>
  </si>
  <si>
    <t>UA6104023009</t>
  </si>
  <si>
    <t>UA6104023013</t>
  </si>
  <si>
    <t>UA6104023014</t>
  </si>
  <si>
    <t>UA6104023035</t>
  </si>
  <si>
    <t>UA6104025001</t>
  </si>
  <si>
    <t>UA6104025003</t>
  </si>
  <si>
    <t>UA6104027004</t>
  </si>
  <si>
    <t>UA6104027006</t>
  </si>
  <si>
    <t>UA6104031005</t>
  </si>
  <si>
    <t>UA6104033001</t>
  </si>
  <si>
    <t>UA6104035001</t>
  </si>
  <si>
    <t>UA6104037033</t>
  </si>
  <si>
    <t>UA6104039001</t>
  </si>
  <si>
    <t>UA6104039002</t>
  </si>
  <si>
    <t>UA6104039005</t>
  </si>
  <si>
    <t>UA6104041001</t>
  </si>
  <si>
    <t>UA6104041004</t>
  </si>
  <si>
    <t>UA6104041011</t>
  </si>
  <si>
    <t>UA6104041016</t>
  </si>
  <si>
    <t>UA6104043004</t>
  </si>
  <si>
    <t>UA6104043008</t>
  </si>
  <si>
    <t>UA6104043009</t>
  </si>
  <si>
    <t>UA6104047001</t>
  </si>
  <si>
    <t>UA6104049001</t>
  </si>
  <si>
    <t>UA6106001001</t>
  </si>
  <si>
    <t>UA6106001004</t>
  </si>
  <si>
    <t>UA6106001005</t>
  </si>
  <si>
    <t>UA6106001006</t>
  </si>
  <si>
    <t>UA6106001007</t>
  </si>
  <si>
    <t>UA6106001009</t>
  </si>
  <si>
    <t>UA6106001012</t>
  </si>
  <si>
    <t>UA6106001014</t>
  </si>
  <si>
    <t>UA6106001015</t>
  </si>
  <si>
    <t>UA6106001016</t>
  </si>
  <si>
    <t>UA6106003005</t>
  </si>
  <si>
    <t>UA6106003006</t>
  </si>
  <si>
    <t>UA6106005001</t>
  </si>
  <si>
    <t>UA6106005012</t>
  </si>
  <si>
    <t>UA6106005017</t>
  </si>
  <si>
    <t>UA6106007035</t>
  </si>
  <si>
    <t>UA6106007037</t>
  </si>
  <si>
    <t>UA6106013001</t>
  </si>
  <si>
    <t>UA6106015001</t>
  </si>
  <si>
    <t>UA6106017001</t>
  </si>
  <si>
    <t>UA6106017006</t>
  </si>
  <si>
    <t>UA6106017021</t>
  </si>
  <si>
    <t>UA6106019001</t>
  </si>
  <si>
    <t>UA6106019003</t>
  </si>
  <si>
    <t>UA6106023005</t>
  </si>
  <si>
    <t>UA6106025001</t>
  </si>
  <si>
    <t>UA6106027004</t>
  </si>
  <si>
    <t>UA6106029001</t>
  </si>
  <si>
    <t>UA6106031001</t>
  </si>
  <si>
    <t>UA6106031037</t>
  </si>
  <si>
    <t>UA6106035003</t>
  </si>
  <si>
    <t>UA6106035006</t>
  </si>
  <si>
    <t>UA6106035011</t>
  </si>
  <si>
    <t>UA6106037007</t>
  </si>
  <si>
    <t>UA6106037011</t>
  </si>
  <si>
    <t>UA6106037015</t>
  </si>
  <si>
    <t>UA6106037017</t>
  </si>
  <si>
    <t>UA6106037020</t>
  </si>
  <si>
    <t>UA6106039001</t>
  </si>
  <si>
    <t>UA6106041001</t>
  </si>
  <si>
    <t>UA6106041004</t>
  </si>
  <si>
    <t>UA6106041006</t>
  </si>
  <si>
    <t>UA6106041007</t>
  </si>
  <si>
    <t>UA6106043001</t>
  </si>
  <si>
    <t>UA6302001001</t>
  </si>
  <si>
    <t>UA6302003001</t>
  </si>
  <si>
    <t>UA6302003002</t>
  </si>
  <si>
    <t>UA6302003012</t>
  </si>
  <si>
    <t>UA6302003030</t>
  </si>
  <si>
    <t>UA6302003056</t>
  </si>
  <si>
    <t>UA6302003067</t>
  </si>
  <si>
    <t>UA6302003078</t>
  </si>
  <si>
    <t>UA6306001001</t>
  </si>
  <si>
    <t>UA6306001003</t>
  </si>
  <si>
    <t>UA6306001013</t>
  </si>
  <si>
    <t>UA6306001023</t>
  </si>
  <si>
    <t>UA6306001030</t>
  </si>
  <si>
    <t>UA6306003022</t>
  </si>
  <si>
    <t>UA6306005001</t>
  </si>
  <si>
    <t>UA6306011001</t>
  </si>
  <si>
    <t>UA6306011020</t>
  </si>
  <si>
    <t>UA6310005001</t>
  </si>
  <si>
    <t>UA6310009001</t>
  </si>
  <si>
    <t>UA6312003001</t>
  </si>
  <si>
    <t>UA6312011001</t>
  </si>
  <si>
    <t>UA6312017001</t>
  </si>
  <si>
    <t>UA6312017017</t>
  </si>
  <si>
    <t>UA6312021008</t>
  </si>
  <si>
    <t>UA6312023001</t>
  </si>
  <si>
    <t>UA6312023007</t>
  </si>
  <si>
    <t>UA6312025015</t>
  </si>
  <si>
    <t>UA6312027001</t>
  </si>
  <si>
    <t>UA6314003001</t>
  </si>
  <si>
    <t>UA6314011001</t>
  </si>
  <si>
    <t>UA6314011004</t>
  </si>
  <si>
    <t>UA6314013001</t>
  </si>
  <si>
    <t>UA6314017001</t>
  </si>
  <si>
    <t>UA6314017002</t>
  </si>
  <si>
    <t>UA6502005001</t>
  </si>
  <si>
    <t>UA6510015001</t>
  </si>
  <si>
    <t>UA6802001004</t>
  </si>
  <si>
    <t>UA6802003004</t>
  </si>
  <si>
    <t>UA6802003007</t>
  </si>
  <si>
    <t>UA6802003008</t>
  </si>
  <si>
    <t>UA6802005001</t>
  </si>
  <si>
    <t>UA6802005004</t>
  </si>
  <si>
    <t>UA6802005005</t>
  </si>
  <si>
    <t>UA6802005009</t>
  </si>
  <si>
    <t>UA6802005010</t>
  </si>
  <si>
    <t>UA6802005013</t>
  </si>
  <si>
    <t>UA6802005014</t>
  </si>
  <si>
    <t>UA6802005020</t>
  </si>
  <si>
    <t>UA6802005027</t>
  </si>
  <si>
    <t>UA6802005030</t>
  </si>
  <si>
    <t>UA6802005040</t>
  </si>
  <si>
    <t>UA6802005044</t>
  </si>
  <si>
    <t>UA6802007001</t>
  </si>
  <si>
    <t>UA6802009002</t>
  </si>
  <si>
    <t>UA6802009004</t>
  </si>
  <si>
    <t>UA6802011001</t>
  </si>
  <si>
    <t>UA6802011004</t>
  </si>
  <si>
    <t>UA6802011006</t>
  </si>
  <si>
    <t>UA6802011008</t>
  </si>
  <si>
    <t>UA6802011009</t>
  </si>
  <si>
    <t>UA6802011012</t>
  </si>
  <si>
    <t>UA6802013005</t>
  </si>
  <si>
    <t>UA6802013006</t>
  </si>
  <si>
    <t>UA6802015001</t>
  </si>
  <si>
    <t>UA6802015003</t>
  </si>
  <si>
    <t>UA6802017005</t>
  </si>
  <si>
    <t>UA6802017016</t>
  </si>
  <si>
    <t>UA6802019001</t>
  </si>
  <si>
    <t>UA6802021001</t>
  </si>
  <si>
    <t>UA6802023008</t>
  </si>
  <si>
    <t>UA6802023009</t>
  </si>
  <si>
    <t>UA6802025001</t>
  </si>
  <si>
    <t>UA6802025002</t>
  </si>
  <si>
    <t>UA6802025008</t>
  </si>
  <si>
    <t>UA6802027001</t>
  </si>
  <si>
    <t>UA6802027002</t>
  </si>
  <si>
    <t>UA6802027010</t>
  </si>
  <si>
    <t>UA6802029001</t>
  </si>
  <si>
    <t>UA6802029004</t>
  </si>
  <si>
    <t>UA6802029016</t>
  </si>
  <si>
    <t>UA6802029022</t>
  </si>
  <si>
    <t>UA6802029023</t>
  </si>
  <si>
    <t>UA6802029026</t>
  </si>
  <si>
    <t>UA6802029035</t>
  </si>
  <si>
    <t>UA6802029038</t>
  </si>
  <si>
    <t>UA6802029042</t>
  </si>
  <si>
    <t>UA6802029044</t>
  </si>
  <si>
    <t>UA6804001001</t>
  </si>
  <si>
    <t>UA6804003010</t>
  </si>
  <si>
    <t>UA6804005006</t>
  </si>
  <si>
    <t>UA6804005007</t>
  </si>
  <si>
    <t>UA6804005013</t>
  </si>
  <si>
    <t>UA6804005014</t>
  </si>
  <si>
    <t>UA6804005016</t>
  </si>
  <si>
    <t>UA6804005028</t>
  </si>
  <si>
    <t>UA6804005030</t>
  </si>
  <si>
    <t>UA6804007009</t>
  </si>
  <si>
    <t>UA6804007011</t>
  </si>
  <si>
    <t>UA6804009001</t>
  </si>
  <si>
    <t>UA6804009028</t>
  </si>
  <si>
    <t>UA6804011004</t>
  </si>
  <si>
    <t>UA6804013005</t>
  </si>
  <si>
    <t>UA6804013017</t>
  </si>
  <si>
    <t>UA6804013021</t>
  </si>
  <si>
    <t>UA6804013043</t>
  </si>
  <si>
    <t>UA6804015009</t>
  </si>
  <si>
    <t>UA6804015011</t>
  </si>
  <si>
    <t>UA6804015012</t>
  </si>
  <si>
    <t>UA6804015014</t>
  </si>
  <si>
    <t>UA6804017010</t>
  </si>
  <si>
    <t>UA6804019003</t>
  </si>
  <si>
    <t>UA6804021001</t>
  </si>
  <si>
    <t>UA6804021018</t>
  </si>
  <si>
    <t>UA6804021023</t>
  </si>
  <si>
    <t>UA6804021030</t>
  </si>
  <si>
    <t>UA6804023008</t>
  </si>
  <si>
    <t>UA6804023009</t>
  </si>
  <si>
    <t>UA6804023012</t>
  </si>
  <si>
    <t>UA6804023040</t>
  </si>
  <si>
    <t>UA6804023041</t>
  </si>
  <si>
    <t>UA6804025011</t>
  </si>
  <si>
    <t>UA6804027001</t>
  </si>
  <si>
    <t>UA6804027003</t>
  </si>
  <si>
    <t>UA6804027006</t>
  </si>
  <si>
    <t>UA6804027010</t>
  </si>
  <si>
    <t>UA6804029001</t>
  </si>
  <si>
    <t>UA6804029003</t>
  </si>
  <si>
    <t>UA6804029010</t>
  </si>
  <si>
    <t>UA6804029012</t>
  </si>
  <si>
    <t>UA6804029015</t>
  </si>
  <si>
    <t>UA6804031004</t>
  </si>
  <si>
    <t>UA6804033001</t>
  </si>
  <si>
    <t>UA6804033005</t>
  </si>
  <si>
    <t>UA6804033015</t>
  </si>
  <si>
    <t>UA6804033017</t>
  </si>
  <si>
    <t>UA6804033023</t>
  </si>
  <si>
    <t>UA6804033024</t>
  </si>
  <si>
    <t>UA6804035001</t>
  </si>
  <si>
    <t>UA6804035003</t>
  </si>
  <si>
    <t>UA6804035012</t>
  </si>
  <si>
    <t>UA6804035015</t>
  </si>
  <si>
    <t>UA6804035021</t>
  </si>
  <si>
    <t>UA6804037001</t>
  </si>
  <si>
    <t>UA6804039001</t>
  </si>
  <si>
    <t>UA6804039018</t>
  </si>
  <si>
    <t>UA6804039032</t>
  </si>
  <si>
    <t>UA6804039045</t>
  </si>
  <si>
    <t>UA6804039059</t>
  </si>
  <si>
    <t>UA6804045001</t>
  </si>
  <si>
    <t>UA6804045002</t>
  </si>
  <si>
    <t>UA6804045004</t>
  </si>
  <si>
    <t>UA6804045007</t>
  </si>
  <si>
    <t>UA6804045009</t>
  </si>
  <si>
    <t>UA6804045014</t>
  </si>
  <si>
    <t>UA6804045018</t>
  </si>
  <si>
    <t>UA6804045019</t>
  </si>
  <si>
    <t>UA6804045021</t>
  </si>
  <si>
    <t>UA6804045022</t>
  </si>
  <si>
    <t>UA6804045023</t>
  </si>
  <si>
    <t>UA6804045026</t>
  </si>
  <si>
    <t>UA6804045029</t>
  </si>
  <si>
    <t>UA6804045037</t>
  </si>
  <si>
    <t>UA6804045041</t>
  </si>
  <si>
    <t>UA6804045044</t>
  </si>
  <si>
    <t>UA6804045047</t>
  </si>
  <si>
    <t>UA6804045048</t>
  </si>
  <si>
    <t>UA6804045050</t>
  </si>
  <si>
    <t>UA6804045054</t>
  </si>
  <si>
    <t>UA6804045055</t>
  </si>
  <si>
    <t>UA6804047001</t>
  </si>
  <si>
    <t>UA6804047008</t>
  </si>
  <si>
    <t>UA6804049001</t>
  </si>
  <si>
    <t>UA6804051004</t>
  </si>
  <si>
    <t>UA6804053001</t>
  </si>
  <si>
    <t>UA6804053015</t>
  </si>
  <si>
    <t>UA6804053028</t>
  </si>
  <si>
    <t>UA6806001009</t>
  </si>
  <si>
    <t>UA6806001021</t>
  </si>
  <si>
    <t>UA6806003001</t>
  </si>
  <si>
    <t>UA6806003006</t>
  </si>
  <si>
    <t>UA6806003022</t>
  </si>
  <si>
    <t>UA6806003024</t>
  </si>
  <si>
    <t>UA6806003029</t>
  </si>
  <si>
    <t>UA6806003034</t>
  </si>
  <si>
    <t>UA6806003038</t>
  </si>
  <si>
    <t>UA6806003040</t>
  </si>
  <si>
    <t>UA6806003058</t>
  </si>
  <si>
    <t>UA6806007001</t>
  </si>
  <si>
    <t>UA6806009001</t>
  </si>
  <si>
    <t>UA6806011006</t>
  </si>
  <si>
    <t>UA6806011010</t>
  </si>
  <si>
    <t>UA6806013002</t>
  </si>
  <si>
    <t>UA6806013004</t>
  </si>
  <si>
    <t>UA6806013009</t>
  </si>
  <si>
    <t>UA6806015001</t>
  </si>
  <si>
    <t>UA6806015003</t>
  </si>
  <si>
    <t>UA6806015007</t>
  </si>
  <si>
    <t>UA6806015011</t>
  </si>
  <si>
    <t>UA6806015012</t>
  </si>
  <si>
    <t>UA6806017001</t>
  </si>
  <si>
    <t>UA6806019015</t>
  </si>
  <si>
    <t>UA6806019023</t>
  </si>
  <si>
    <t>UA6806021001</t>
  </si>
  <si>
    <t>UA6806021015</t>
  </si>
  <si>
    <t>UA6806023001</t>
  </si>
  <si>
    <t>UA6806025018</t>
  </si>
  <si>
    <t>UA6806027001</t>
  </si>
  <si>
    <t>UA6806029007</t>
  </si>
  <si>
    <t>UA6806029019</t>
  </si>
  <si>
    <t>UA6806031001</t>
  </si>
  <si>
    <t>UA6806031009</t>
  </si>
  <si>
    <t>UA6806031012</t>
  </si>
  <si>
    <t>UA6806031014</t>
  </si>
  <si>
    <t>UA6806031018</t>
  </si>
  <si>
    <t>UA6806033001</t>
  </si>
  <si>
    <t>UA6806035004</t>
  </si>
  <si>
    <t>UA6806035006</t>
  </si>
  <si>
    <t>UA6806035010</t>
  </si>
  <si>
    <t>UA6806035011</t>
  </si>
  <si>
    <t>UA7102001001</t>
  </si>
  <si>
    <t>UA7102001003</t>
  </si>
  <si>
    <t>UA7102001005</t>
  </si>
  <si>
    <t>UA7102003001</t>
  </si>
  <si>
    <t>UA7102005001</t>
  </si>
  <si>
    <t>UA7102007001</t>
  </si>
  <si>
    <t>UA7102007004</t>
  </si>
  <si>
    <t>UA7102007006</t>
  </si>
  <si>
    <t>UA7102007009</t>
  </si>
  <si>
    <t>UA7102009006</t>
  </si>
  <si>
    <t>UA7102009012</t>
  </si>
  <si>
    <t>UA7102011001</t>
  </si>
  <si>
    <t>UA7102013001</t>
  </si>
  <si>
    <t>UA7102015001</t>
  </si>
  <si>
    <t>UA7102015005</t>
  </si>
  <si>
    <t>UA7102015008</t>
  </si>
  <si>
    <t>UA7102019002</t>
  </si>
  <si>
    <t>UA7102019006</t>
  </si>
  <si>
    <t>UA7102019008</t>
  </si>
  <si>
    <t>UA7102019010</t>
  </si>
  <si>
    <t>UA7102019013</t>
  </si>
  <si>
    <t>UA7102019015</t>
  </si>
  <si>
    <t>UA7102019016</t>
  </si>
  <si>
    <t>UA7102019019</t>
  </si>
  <si>
    <t>UA7102023001</t>
  </si>
  <si>
    <t>UA7102023003</t>
  </si>
  <si>
    <t>UA7102023007</t>
  </si>
  <si>
    <t>UA7102023008</t>
  </si>
  <si>
    <t>UA7102027003</t>
  </si>
  <si>
    <t>UA7102027010</t>
  </si>
  <si>
    <t>UA7102029001</t>
  </si>
  <si>
    <t>UA7102029024</t>
  </si>
  <si>
    <t>UA7102029032</t>
  </si>
  <si>
    <t>UA7102031001</t>
  </si>
  <si>
    <t>UA7102031005</t>
  </si>
  <si>
    <t>UA7102031006</t>
  </si>
  <si>
    <t>UA7102033001</t>
  </si>
  <si>
    <t>UA7102033011</t>
  </si>
  <si>
    <t>UA7102033014</t>
  </si>
  <si>
    <t>UA7102033018</t>
  </si>
  <si>
    <t>UA7102033019</t>
  </si>
  <si>
    <t>UA7104003006</t>
  </si>
  <si>
    <t>UA7104005001</t>
  </si>
  <si>
    <t>UA7104007001</t>
  </si>
  <si>
    <t>UA7104009001</t>
  </si>
  <si>
    <t>UA7104011001</t>
  </si>
  <si>
    <t>UA7104011002</t>
  </si>
  <si>
    <t>UA7104011004</t>
  </si>
  <si>
    <t>UA7104011006</t>
  </si>
  <si>
    <t>UA7104011007</t>
  </si>
  <si>
    <t>UA7104013021</t>
  </si>
  <si>
    <t>UA7104015006</t>
  </si>
  <si>
    <t>UA7104017001</t>
  </si>
  <si>
    <t>UA7104017003</t>
  </si>
  <si>
    <t>UA7104017007</t>
  </si>
  <si>
    <t>UA7106003001</t>
  </si>
  <si>
    <t>UA7106003003</t>
  </si>
  <si>
    <t>UA7106003005</t>
  </si>
  <si>
    <t>UA7106007001</t>
  </si>
  <si>
    <t>UA7106007002</t>
  </si>
  <si>
    <t>UA7106007003</t>
  </si>
  <si>
    <t>UA7106007004</t>
  </si>
  <si>
    <t>UA7106007006</t>
  </si>
  <si>
    <t>UA7106007007</t>
  </si>
  <si>
    <t>UA7106007008</t>
  </si>
  <si>
    <t>UA7106007011</t>
  </si>
  <si>
    <t>UA7106007012</t>
  </si>
  <si>
    <t>UA7106009001</t>
  </si>
  <si>
    <t>UA7106009003</t>
  </si>
  <si>
    <t>UA7106009012</t>
  </si>
  <si>
    <t>UA7106011001</t>
  </si>
  <si>
    <t>UA7106011003</t>
  </si>
  <si>
    <t>UA7106011005</t>
  </si>
  <si>
    <t>UA7106013002</t>
  </si>
  <si>
    <t>UA7106013004</t>
  </si>
  <si>
    <t>UA7106015001</t>
  </si>
  <si>
    <t>UA7106017001</t>
  </si>
  <si>
    <t>UA7106017002</t>
  </si>
  <si>
    <t>UA7106017034</t>
  </si>
  <si>
    <t>UA7106019003</t>
  </si>
  <si>
    <t>UA7106019004</t>
  </si>
  <si>
    <t>UA7106019006</t>
  </si>
  <si>
    <t>UA7106019009</t>
  </si>
  <si>
    <t>UA7106019011</t>
  </si>
  <si>
    <t>UA7106019012</t>
  </si>
  <si>
    <t>UA7106019013</t>
  </si>
  <si>
    <t>UA7106021001</t>
  </si>
  <si>
    <t>UA7106021002</t>
  </si>
  <si>
    <t>UA7106023005</t>
  </si>
  <si>
    <t>UA7108001001</t>
  </si>
  <si>
    <t>UA7108001002</t>
  </si>
  <si>
    <t>UA7108001004</t>
  </si>
  <si>
    <t>UA7108001006</t>
  </si>
  <si>
    <t>UA7108003001</t>
  </si>
  <si>
    <t>UA7108003002</t>
  </si>
  <si>
    <t>UA7108003004</t>
  </si>
  <si>
    <t>UA7108007011</t>
  </si>
  <si>
    <t>UA7108007016</t>
  </si>
  <si>
    <t>UA7108009001</t>
  </si>
  <si>
    <t>UA7108009005</t>
  </si>
  <si>
    <t>UA7108011001</t>
  </si>
  <si>
    <t>UA7108013001</t>
  </si>
  <si>
    <t>UA7108015001</t>
  </si>
  <si>
    <t>UA7108017001</t>
  </si>
  <si>
    <t>UA7108017003</t>
  </si>
  <si>
    <t>UA7108019003</t>
  </si>
  <si>
    <t>UA7108025001</t>
  </si>
  <si>
    <t>UA7108025002</t>
  </si>
  <si>
    <t>UA7108025005</t>
  </si>
  <si>
    <t>UA7108025006</t>
  </si>
  <si>
    <t>UA7108025007</t>
  </si>
  <si>
    <t>UA7108025008</t>
  </si>
  <si>
    <t>UA7108027001</t>
  </si>
  <si>
    <t>UA7108029008</t>
  </si>
  <si>
    <t>UA7108031005</t>
  </si>
  <si>
    <t>UA7108031011</t>
  </si>
  <si>
    <t>UA7108033001</t>
  </si>
  <si>
    <t>UA7108033004</t>
  </si>
  <si>
    <t>UA7108033009</t>
  </si>
  <si>
    <t>UA7108033010</t>
  </si>
  <si>
    <t>UA7108033011</t>
  </si>
  <si>
    <t>UA7108039001</t>
  </si>
  <si>
    <t>UA7108041001</t>
  </si>
  <si>
    <t>UA7108045001</t>
  </si>
  <si>
    <t>UA7108045003</t>
  </si>
  <si>
    <t>UA7108047002</t>
  </si>
  <si>
    <t>UA7108049001</t>
  </si>
  <si>
    <t>UA7108051001</t>
  </si>
  <si>
    <t>UA7108051016</t>
  </si>
  <si>
    <t>UA7302001002</t>
  </si>
  <si>
    <t>UA7302001003</t>
  </si>
  <si>
    <t>UA7302001004</t>
  </si>
  <si>
    <t>UA7302003001</t>
  </si>
  <si>
    <t>UA7302003003</t>
  </si>
  <si>
    <t>UA7302003010</t>
  </si>
  <si>
    <t>UA7302003012</t>
  </si>
  <si>
    <t>UA7302005001</t>
  </si>
  <si>
    <t>UA7302005003</t>
  </si>
  <si>
    <t>UA7302005005</t>
  </si>
  <si>
    <t>UA7302005007</t>
  </si>
  <si>
    <t>UA7302005010</t>
  </si>
  <si>
    <t>UA7302007001</t>
  </si>
  <si>
    <t>UA7302009001</t>
  </si>
  <si>
    <t>UA7302009004</t>
  </si>
  <si>
    <t>UA7302009007</t>
  </si>
  <si>
    <t>UA7302009010</t>
  </si>
  <si>
    <t>UA7302013001</t>
  </si>
  <si>
    <t>UA7302013005</t>
  </si>
  <si>
    <t>UA7302013007</t>
  </si>
  <si>
    <t>UA7302013014</t>
  </si>
  <si>
    <t>UA7302015001</t>
  </si>
  <si>
    <t>UA7302017001</t>
  </si>
  <si>
    <t>UA7302017004</t>
  </si>
  <si>
    <t>UA7302017005</t>
  </si>
  <si>
    <t>UA7302017008</t>
  </si>
  <si>
    <t>UA7302017009</t>
  </si>
  <si>
    <t>UA7304001004</t>
  </si>
  <si>
    <t>UA7304003002</t>
  </si>
  <si>
    <t>UA7304003007</t>
  </si>
  <si>
    <t>UA7304003015</t>
  </si>
  <si>
    <t>UA7304005001</t>
  </si>
  <si>
    <t>UA7304005009</t>
  </si>
  <si>
    <t>UA7304005012</t>
  </si>
  <si>
    <t>UA7304007005</t>
  </si>
  <si>
    <t>UA7304009001</t>
  </si>
  <si>
    <t>UA7304009004</t>
  </si>
  <si>
    <t>UA7304009008</t>
  </si>
  <si>
    <t>UA7304011001</t>
  </si>
  <si>
    <t>UA7304011003</t>
  </si>
  <si>
    <t>UA7304011006</t>
  </si>
  <si>
    <t>UA7304011007</t>
  </si>
  <si>
    <t>UA7304013001</t>
  </si>
  <si>
    <t>UA7304015002</t>
  </si>
  <si>
    <t>UA7304017001</t>
  </si>
  <si>
    <t>UA7304017003</t>
  </si>
  <si>
    <t>UA7304017006</t>
  </si>
  <si>
    <t>UA7304019001</t>
  </si>
  <si>
    <t>UA7304019004</t>
  </si>
  <si>
    <t>UA7304019008</t>
  </si>
  <si>
    <t>UA7306003001</t>
  </si>
  <si>
    <t>UA7306003004</t>
  </si>
  <si>
    <t>UA7306003005</t>
  </si>
  <si>
    <t>UA7306005002</t>
  </si>
  <si>
    <t>UA7306005004</t>
  </si>
  <si>
    <t>UA7306005005</t>
  </si>
  <si>
    <t>UA7306007002</t>
  </si>
  <si>
    <t>UA7306009001</t>
  </si>
  <si>
    <t>UA7306009003</t>
  </si>
  <si>
    <t>UA7306009006</t>
  </si>
  <si>
    <t>UA7306009007</t>
  </si>
  <si>
    <t>UA7306009008</t>
  </si>
  <si>
    <t>UA7306013001</t>
  </si>
  <si>
    <t>UA7306013008</t>
  </si>
  <si>
    <t>UA7306015001</t>
  </si>
  <si>
    <t>UA7306015003</t>
  </si>
  <si>
    <t>UA7306019001</t>
  </si>
  <si>
    <t>UA7306019002</t>
  </si>
  <si>
    <t>UA7306019003</t>
  </si>
  <si>
    <t>UA7306021001</t>
  </si>
  <si>
    <t>UA7306021004</t>
  </si>
  <si>
    <t>UA7306021006</t>
  </si>
  <si>
    <t>UA7306023001</t>
  </si>
  <si>
    <t>UA7306023002</t>
  </si>
  <si>
    <t>UA7306025001</t>
  </si>
  <si>
    <t>UA7306025002</t>
  </si>
  <si>
    <t>UA7306029001</t>
  </si>
  <si>
    <t>UA7306031001</t>
  </si>
  <si>
    <t>UA7306033001</t>
  </si>
  <si>
    <t>UA7306035001</t>
  </si>
  <si>
    <t>UA7306035003</t>
  </si>
  <si>
    <t>UA7306035005</t>
  </si>
  <si>
    <t>UA7306037001</t>
  </si>
  <si>
    <t>UA7306037002</t>
  </si>
  <si>
    <t>UA7306039001</t>
  </si>
  <si>
    <t>UA7306039004</t>
  </si>
  <si>
    <t>UA7306039006</t>
  </si>
  <si>
    <t>UA7306041001</t>
  </si>
  <si>
    <t>UA7306041002</t>
  </si>
  <si>
    <t>UA7306041003</t>
  </si>
  <si>
    <t>UA7306041005</t>
  </si>
  <si>
    <t>UA7306041006</t>
  </si>
  <si>
    <t>UA7306041007</t>
  </si>
  <si>
    <t>UA7306041008</t>
  </si>
  <si>
    <t>UA7306045001</t>
  </si>
  <si>
    <t>UA7306045003</t>
  </si>
  <si>
    <t>UA7306047001</t>
  </si>
  <si>
    <t>UA7306047002</t>
  </si>
  <si>
    <t>UA7306047003</t>
  </si>
  <si>
    <t>UA7306047004</t>
  </si>
  <si>
    <t>UA7306047005</t>
  </si>
  <si>
    <t>UA7306049001</t>
  </si>
  <si>
    <t>UA7306049002</t>
  </si>
  <si>
    <t>UA7306049016</t>
  </si>
  <si>
    <t>UA7306051004</t>
  </si>
  <si>
    <t>UA7306053005</t>
  </si>
  <si>
    <t>UA7306055005</t>
  </si>
  <si>
    <t>UA7306057001</t>
  </si>
  <si>
    <t>UA7306057002</t>
  </si>
  <si>
    <t>UA7306057003</t>
  </si>
  <si>
    <t>UA7306057004</t>
  </si>
  <si>
    <t>UA7306059004</t>
  </si>
  <si>
    <t>UA7306061001</t>
  </si>
  <si>
    <t>UA7306061002</t>
  </si>
  <si>
    <t>UA7306061003</t>
  </si>
  <si>
    <t>UA7306063001</t>
  </si>
  <si>
    <t>UA7306063003</t>
  </si>
  <si>
    <t>UA7306063005</t>
  </si>
  <si>
    <t>UA7306065003</t>
  </si>
  <si>
    <t>UA7306065007</t>
  </si>
  <si>
    <t>UA7404005001</t>
  </si>
  <si>
    <t>UA7404025001</t>
  </si>
  <si>
    <t>UA7404027008</t>
  </si>
  <si>
    <t>UA7408005001</t>
  </si>
  <si>
    <t>UA7408013001</t>
  </si>
  <si>
    <t>UA7410015005</t>
  </si>
  <si>
    <t>UA7410015009</t>
  </si>
  <si>
    <t>UA7410027010</t>
  </si>
  <si>
    <t>UA7410027016</t>
  </si>
  <si>
    <t>UA7410039001</t>
  </si>
  <si>
    <t>UA8000000000</t>
  </si>
  <si>
    <t>Ahronomichne</t>
  </si>
  <si>
    <t>Агрономичное</t>
  </si>
  <si>
    <t>Агрономічне</t>
  </si>
  <si>
    <t>Vinnytski Khutory</t>
  </si>
  <si>
    <t>Винницкие Хутора</t>
  </si>
  <si>
    <t>Вінницькі Хутори</t>
  </si>
  <si>
    <t>Voronovytsia</t>
  </si>
  <si>
    <t>Вороновица</t>
  </si>
  <si>
    <t>Вороновиця</t>
  </si>
  <si>
    <t>Hnivan</t>
  </si>
  <si>
    <t>Гнивань</t>
  </si>
  <si>
    <t>Гнівань</t>
  </si>
  <si>
    <t>Demydivka</t>
  </si>
  <si>
    <t>Демидовка</t>
  </si>
  <si>
    <t>Демидівка</t>
  </si>
  <si>
    <t>Illintsi</t>
  </si>
  <si>
    <t>Ильинцы</t>
  </si>
  <si>
    <t>Іллінці</t>
  </si>
  <si>
    <t>Zoziv</t>
  </si>
  <si>
    <t>Зозов</t>
  </si>
  <si>
    <t>Зозів</t>
  </si>
  <si>
    <t>Lityn</t>
  </si>
  <si>
    <t>Литин</t>
  </si>
  <si>
    <t>Літин</t>
  </si>
  <si>
    <t>Sadove</t>
  </si>
  <si>
    <t>Садовое</t>
  </si>
  <si>
    <t>Садове</t>
  </si>
  <si>
    <t>Nemyriv</t>
  </si>
  <si>
    <t>Немиров</t>
  </si>
  <si>
    <t>Немирів</t>
  </si>
  <si>
    <t>Cherniavka</t>
  </si>
  <si>
    <t>Чернявка</t>
  </si>
  <si>
    <t>Pohrebyshche</t>
  </si>
  <si>
    <t>Погребище</t>
  </si>
  <si>
    <t>Plyskiv</t>
  </si>
  <si>
    <t>Плисков</t>
  </si>
  <si>
    <t>Плисків</t>
  </si>
  <si>
    <t>Stryzhavka</t>
  </si>
  <si>
    <t>Стрижавка</t>
  </si>
  <si>
    <t>Dorozhne</t>
  </si>
  <si>
    <t>Дорожное</t>
  </si>
  <si>
    <t>Дорожне</t>
  </si>
  <si>
    <t>Sosonka</t>
  </si>
  <si>
    <t>Сосонка</t>
  </si>
  <si>
    <t>Sutysky</t>
  </si>
  <si>
    <t>Сутиски</t>
  </si>
  <si>
    <t>Tyvriv</t>
  </si>
  <si>
    <t>Тывров</t>
  </si>
  <si>
    <t>Тиврів</t>
  </si>
  <si>
    <t>Nova Pryluka</t>
  </si>
  <si>
    <t>Новая Прилука</t>
  </si>
  <si>
    <t>Нова Прилука</t>
  </si>
  <si>
    <t>Bershad</t>
  </si>
  <si>
    <t>Бершадь</t>
  </si>
  <si>
    <t>Dzhulynka</t>
  </si>
  <si>
    <t>Джулинка</t>
  </si>
  <si>
    <t>Kosanove</t>
  </si>
  <si>
    <t>Косаново</t>
  </si>
  <si>
    <t>Косанове</t>
  </si>
  <si>
    <t>Ladyzhyn</t>
  </si>
  <si>
    <t>Ладыжин</t>
  </si>
  <si>
    <t>Ладижин</t>
  </si>
  <si>
    <t>Vasylivka</t>
  </si>
  <si>
    <t>Василевка</t>
  </si>
  <si>
    <t>Василівка</t>
  </si>
  <si>
    <t>Zaozerne</t>
  </si>
  <si>
    <t>Заозерное</t>
  </si>
  <si>
    <t>Заозерне</t>
  </si>
  <si>
    <t>Nova Obodivka</t>
  </si>
  <si>
    <t>Новая Ободовка</t>
  </si>
  <si>
    <t>Нова Ободівка</t>
  </si>
  <si>
    <t>Tsybulivka</t>
  </si>
  <si>
    <t>Цибулевка</t>
  </si>
  <si>
    <t>Цибулівка</t>
  </si>
  <si>
    <t>Olhopil</t>
  </si>
  <si>
    <t>Ольгополь</t>
  </si>
  <si>
    <t>Ольгопіль</t>
  </si>
  <si>
    <t>Raihorod</t>
  </si>
  <si>
    <t>Райгород</t>
  </si>
  <si>
    <t>Trostianets</t>
  </si>
  <si>
    <t>Тростянец</t>
  </si>
  <si>
    <t>Тростянець</t>
  </si>
  <si>
    <t>Chechelnyk</t>
  </si>
  <si>
    <t>Чечельник</t>
  </si>
  <si>
    <t>Bar</t>
  </si>
  <si>
    <t>Бар</t>
  </si>
  <si>
    <t>Harmaky</t>
  </si>
  <si>
    <t>Гармаки</t>
  </si>
  <si>
    <t>Komarivtsi</t>
  </si>
  <si>
    <t>Комаровцы</t>
  </si>
  <si>
    <t>Комарівці</t>
  </si>
  <si>
    <t>Dzhuryn</t>
  </si>
  <si>
    <t>Джурин</t>
  </si>
  <si>
    <t>Pokutyne</t>
  </si>
  <si>
    <t>Покутино</t>
  </si>
  <si>
    <t>Покутине</t>
  </si>
  <si>
    <t>Sapizhanka</t>
  </si>
  <si>
    <t>Сапежанка</t>
  </si>
  <si>
    <t>Сапіжанка</t>
  </si>
  <si>
    <t>Zhmerynka</t>
  </si>
  <si>
    <t>Жмеринка</t>
  </si>
  <si>
    <t>Brailiv</t>
  </si>
  <si>
    <t>Браилов</t>
  </si>
  <si>
    <t>Браїлів</t>
  </si>
  <si>
    <t>Zhukivtsi</t>
  </si>
  <si>
    <t>Жуковцы</t>
  </si>
  <si>
    <t>Жуківці</t>
  </si>
  <si>
    <t>Karmaliukove</t>
  </si>
  <si>
    <t>Кармалюково</t>
  </si>
  <si>
    <t>Кармалюкове</t>
  </si>
  <si>
    <t>Kurylivtsi</t>
  </si>
  <si>
    <t>Куриловцы</t>
  </si>
  <si>
    <t>Курилівці</t>
  </si>
  <si>
    <t>Liudavka</t>
  </si>
  <si>
    <t>Людавка</t>
  </si>
  <si>
    <t>Hrabivtsi</t>
  </si>
  <si>
    <t>Грабовцы</t>
  </si>
  <si>
    <t>Грабівці</t>
  </si>
  <si>
    <t>Severynivka</t>
  </si>
  <si>
    <t>Севериновка</t>
  </si>
  <si>
    <t>Северинівка</t>
  </si>
  <si>
    <t>Babchyntsi</t>
  </si>
  <si>
    <t>Бабчинцы</t>
  </si>
  <si>
    <t>Бабчинці</t>
  </si>
  <si>
    <t>Hrabarivka</t>
  </si>
  <si>
    <t>Грабаровка</t>
  </si>
  <si>
    <t>Грабарівка</t>
  </si>
  <si>
    <t>Suhaky</t>
  </si>
  <si>
    <t>Сугаки</t>
  </si>
  <si>
    <t>Bronnytsia</t>
  </si>
  <si>
    <t>Бронница</t>
  </si>
  <si>
    <t>Бронниця</t>
  </si>
  <si>
    <t>Ozaryntsi</t>
  </si>
  <si>
    <t>Озаринцы</t>
  </si>
  <si>
    <t>Озаринці</t>
  </si>
  <si>
    <t>Olenivka</t>
  </si>
  <si>
    <t>Оленовка</t>
  </si>
  <si>
    <t>Оленівка</t>
  </si>
  <si>
    <t>Murovani Kurylivtsi</t>
  </si>
  <si>
    <t>Мурованые Куриловцы</t>
  </si>
  <si>
    <t>Муровані Курилівці</t>
  </si>
  <si>
    <t>Yampil</t>
  </si>
  <si>
    <t>Ямполь</t>
  </si>
  <si>
    <t>Ямпіль</t>
  </si>
  <si>
    <t>Yaryshiv</t>
  </si>
  <si>
    <t>Ярышев</t>
  </si>
  <si>
    <t>Яришів</t>
  </si>
  <si>
    <t>Bratslav</t>
  </si>
  <si>
    <t>Брацлав</t>
  </si>
  <si>
    <t>Vapniarka</t>
  </si>
  <si>
    <t>Вапнярка</t>
  </si>
  <si>
    <t>Horodkivka</t>
  </si>
  <si>
    <t>Городковка</t>
  </si>
  <si>
    <t>Городківка</t>
  </si>
  <si>
    <t>Verbka</t>
  </si>
  <si>
    <t>Вербка</t>
  </si>
  <si>
    <t>Vilshanka</t>
  </si>
  <si>
    <t>Ольшанка</t>
  </si>
  <si>
    <t>Вільшанка</t>
  </si>
  <si>
    <t>Hariachkivka</t>
  </si>
  <si>
    <t>Горячковка</t>
  </si>
  <si>
    <t>Гарячківка</t>
  </si>
  <si>
    <t>Kryzhopil</t>
  </si>
  <si>
    <t>Крыжополь</t>
  </si>
  <si>
    <t>Крижопіль</t>
  </si>
  <si>
    <t>Zhabokrych</t>
  </si>
  <si>
    <t>Жабокрич</t>
  </si>
  <si>
    <t>Zabolotne</t>
  </si>
  <si>
    <t>Заболотное</t>
  </si>
  <si>
    <t>Заболотне</t>
  </si>
  <si>
    <t>Kryklyvets</t>
  </si>
  <si>
    <t>Крикливец</t>
  </si>
  <si>
    <t>Крикливець</t>
  </si>
  <si>
    <t>Pishchanka</t>
  </si>
  <si>
    <t>Песчанка</t>
  </si>
  <si>
    <t>Піщанка</t>
  </si>
  <si>
    <t>Rudnytsia</t>
  </si>
  <si>
    <t>Рудница</t>
  </si>
  <si>
    <t>Рудниця</t>
  </si>
  <si>
    <t>Horodyshche</t>
  </si>
  <si>
    <t>Городище</t>
  </si>
  <si>
    <t>Dmytrashkivka</t>
  </si>
  <si>
    <t>Дмитрашковка</t>
  </si>
  <si>
    <t>Дмитрашківка</t>
  </si>
  <si>
    <t>Myroliubivka</t>
  </si>
  <si>
    <t>Миролюбовка</t>
  </si>
  <si>
    <t>Миролюбівка</t>
  </si>
  <si>
    <t>Rudnytske</t>
  </si>
  <si>
    <t>Рудницкое</t>
  </si>
  <si>
    <t>Рудницьке</t>
  </si>
  <si>
    <t>Stavky</t>
  </si>
  <si>
    <t>Ставки</t>
  </si>
  <si>
    <t>Chornomyn</t>
  </si>
  <si>
    <t>Черномин</t>
  </si>
  <si>
    <t>Чорномин</t>
  </si>
  <si>
    <t>Yavorivka</t>
  </si>
  <si>
    <t>Яворовка</t>
  </si>
  <si>
    <t>Яворівка</t>
  </si>
  <si>
    <t>Popeliukhy</t>
  </si>
  <si>
    <t>Попелюхи</t>
  </si>
  <si>
    <t>Studena</t>
  </si>
  <si>
    <t>Студеная</t>
  </si>
  <si>
    <t>Студена</t>
  </si>
  <si>
    <t>Bolhan</t>
  </si>
  <si>
    <t>Болган</t>
  </si>
  <si>
    <t>Honorivka</t>
  </si>
  <si>
    <t>Гоноровка</t>
  </si>
  <si>
    <t>Гонорівка</t>
  </si>
  <si>
    <t>Kukuly</t>
  </si>
  <si>
    <t>Кукулы</t>
  </si>
  <si>
    <t>Кукули</t>
  </si>
  <si>
    <t>Trybusivka</t>
  </si>
  <si>
    <t>Трибусовка</t>
  </si>
  <si>
    <t>Трибусівка</t>
  </si>
  <si>
    <t>Tomashpil</t>
  </si>
  <si>
    <t>Томашполь</t>
  </si>
  <si>
    <t>Томашпіль</t>
  </si>
  <si>
    <t>Hnatkiv</t>
  </si>
  <si>
    <t>Гнатков</t>
  </si>
  <si>
    <t>Гнатків</t>
  </si>
  <si>
    <t>Komarhorod</t>
  </si>
  <si>
    <t>Комаргород</t>
  </si>
  <si>
    <t>Tulchyn</t>
  </si>
  <si>
    <t>Тульчин</t>
  </si>
  <si>
    <t>Kyrnasivka</t>
  </si>
  <si>
    <t>Кирнасовка</t>
  </si>
  <si>
    <t>Кирнасівка</t>
  </si>
  <si>
    <t>Hannopil</t>
  </si>
  <si>
    <t>Аннополь</t>
  </si>
  <si>
    <t>Ганнопіль</t>
  </si>
  <si>
    <t>Zarichne</t>
  </si>
  <si>
    <t>Заречное</t>
  </si>
  <si>
    <t>Зарічне</t>
  </si>
  <si>
    <t>Kynashiv</t>
  </si>
  <si>
    <t>Кинашев</t>
  </si>
  <si>
    <t>Кинашів</t>
  </si>
  <si>
    <t>Kleban</t>
  </si>
  <si>
    <t>Клебань</t>
  </si>
  <si>
    <t>Kopiivka</t>
  </si>
  <si>
    <t>Копиевка</t>
  </si>
  <si>
    <t>Копіївка</t>
  </si>
  <si>
    <t>Nestervarka</t>
  </si>
  <si>
    <t>Нестерварка</t>
  </si>
  <si>
    <t>Suvorovske</t>
  </si>
  <si>
    <t>Суворовское</t>
  </si>
  <si>
    <t>Суворовське</t>
  </si>
  <si>
    <t>Shura-Kopiivska</t>
  </si>
  <si>
    <t>Шура-Копиевская</t>
  </si>
  <si>
    <t>Шура-Копіївська</t>
  </si>
  <si>
    <t>Yarove</t>
  </si>
  <si>
    <t>Яровое</t>
  </si>
  <si>
    <t>Ярове</t>
  </si>
  <si>
    <t>Hlukhivtsi</t>
  </si>
  <si>
    <t>Глуховцы</t>
  </si>
  <si>
    <t>Глухівці</t>
  </si>
  <si>
    <t>Vernyhorodok</t>
  </si>
  <si>
    <t>Вернигородок</t>
  </si>
  <si>
    <t>Pliakhova</t>
  </si>
  <si>
    <t>Пляховая</t>
  </si>
  <si>
    <t>Пляхова</t>
  </si>
  <si>
    <t>Semky</t>
  </si>
  <si>
    <t>Семки</t>
  </si>
  <si>
    <t>Hushchyntsi</t>
  </si>
  <si>
    <t>Гущинцы</t>
  </si>
  <si>
    <t>Гущинці</t>
  </si>
  <si>
    <t>Kalynivka</t>
  </si>
  <si>
    <t>Калиновка</t>
  </si>
  <si>
    <t>Калинівка</t>
  </si>
  <si>
    <t>Berezhany</t>
  </si>
  <si>
    <t>Бережаны</t>
  </si>
  <si>
    <t>Бережани</t>
  </si>
  <si>
    <t>Hlynsk</t>
  </si>
  <si>
    <t>Глинск</t>
  </si>
  <si>
    <t>Глинськ</t>
  </si>
  <si>
    <t>Druzheliubivka</t>
  </si>
  <si>
    <t>Дружелюбовка</t>
  </si>
  <si>
    <t>Дружелюбівка</t>
  </si>
  <si>
    <t>Druzhne</t>
  </si>
  <si>
    <t>Дружное</t>
  </si>
  <si>
    <t>Дружне</t>
  </si>
  <si>
    <t>Zalyvanshchyna</t>
  </si>
  <si>
    <t>Заливанщина</t>
  </si>
  <si>
    <t>Lemeshivka</t>
  </si>
  <si>
    <t>Лемешевка</t>
  </si>
  <si>
    <t>Лемешівка</t>
  </si>
  <si>
    <t>Liulyntsi</t>
  </si>
  <si>
    <t>Люлинцы</t>
  </si>
  <si>
    <t>Люлинці</t>
  </si>
  <si>
    <t>Napadivka</t>
  </si>
  <si>
    <t>Нападовка</t>
  </si>
  <si>
    <t>Нападівка</t>
  </si>
  <si>
    <t>Nova Hreblia</t>
  </si>
  <si>
    <t>Новая Гребля</t>
  </si>
  <si>
    <t>Нова Гребля</t>
  </si>
  <si>
    <t>Pavlivka</t>
  </si>
  <si>
    <t>Павловка</t>
  </si>
  <si>
    <t>Павлівка</t>
  </si>
  <si>
    <t>Pysarivka</t>
  </si>
  <si>
    <t>Писаревка</t>
  </si>
  <si>
    <t>Писарівка</t>
  </si>
  <si>
    <t>Radivka</t>
  </si>
  <si>
    <t>Радовка</t>
  </si>
  <si>
    <t>Радівка</t>
  </si>
  <si>
    <t>Salnyk</t>
  </si>
  <si>
    <t>Сальник</t>
  </si>
  <si>
    <t>Uladivske</t>
  </si>
  <si>
    <t>Уладовское</t>
  </si>
  <si>
    <t>Уладівське</t>
  </si>
  <si>
    <t>Cherepashyntsi</t>
  </si>
  <si>
    <t>Черепашинцы</t>
  </si>
  <si>
    <t>Черепашинці</t>
  </si>
  <si>
    <t>Cherniatyn</t>
  </si>
  <si>
    <t>Чернятин</t>
  </si>
  <si>
    <t>Koziatyn</t>
  </si>
  <si>
    <t>Казатин</t>
  </si>
  <si>
    <t>Козятин</t>
  </si>
  <si>
    <t>Zaliznychne</t>
  </si>
  <si>
    <t>Зализничное</t>
  </si>
  <si>
    <t>Залізничне</t>
  </si>
  <si>
    <t>Makharyntsi</t>
  </si>
  <si>
    <t>Махаринцы</t>
  </si>
  <si>
    <t>Махаринці</t>
  </si>
  <si>
    <t>Florianivka</t>
  </si>
  <si>
    <t>Флориановка</t>
  </si>
  <si>
    <t>Флоріанівка</t>
  </si>
  <si>
    <t>Makhnivka</t>
  </si>
  <si>
    <t>Махновка</t>
  </si>
  <si>
    <t>Махнівка</t>
  </si>
  <si>
    <t>Samhorodok</t>
  </si>
  <si>
    <t>Самгородок</t>
  </si>
  <si>
    <t>Ulaniv</t>
  </si>
  <si>
    <t>Уланов</t>
  </si>
  <si>
    <t>Уланів</t>
  </si>
  <si>
    <t>Khmilnyk</t>
  </si>
  <si>
    <t>Хмельник</t>
  </si>
  <si>
    <t>Хмільник</t>
  </si>
  <si>
    <t>Volodymyr</t>
  </si>
  <si>
    <t>Владимир</t>
  </si>
  <si>
    <t>Володимир</t>
  </si>
  <si>
    <t>Novosilky</t>
  </si>
  <si>
    <t>Новоселки</t>
  </si>
  <si>
    <t>Новосілки</t>
  </si>
  <si>
    <t>Zymne</t>
  </si>
  <si>
    <t>Зимнее</t>
  </si>
  <si>
    <t>Зимне</t>
  </si>
  <si>
    <t>Berezovychi</t>
  </si>
  <si>
    <t>Березовичи</t>
  </si>
  <si>
    <t>Березовичі</t>
  </si>
  <si>
    <t>Lotnyche</t>
  </si>
  <si>
    <t>Летничье</t>
  </si>
  <si>
    <t>Льотниче</t>
  </si>
  <si>
    <t>Rusniv</t>
  </si>
  <si>
    <t>Руснов</t>
  </si>
  <si>
    <t>Руснів</t>
  </si>
  <si>
    <t>Khobultova</t>
  </si>
  <si>
    <t>Хобултова</t>
  </si>
  <si>
    <t>Lytovezh</t>
  </si>
  <si>
    <t>Литовеж</t>
  </si>
  <si>
    <t>Zastavne</t>
  </si>
  <si>
    <t>Заставное</t>
  </si>
  <si>
    <t>Заставне</t>
  </si>
  <si>
    <t>Lokachi</t>
  </si>
  <si>
    <t>Локачи</t>
  </si>
  <si>
    <t>Локачі</t>
  </si>
  <si>
    <t>Novovolynsk</t>
  </si>
  <si>
    <t>Нововолынск</t>
  </si>
  <si>
    <t>Нововолинськ</t>
  </si>
  <si>
    <t>Blahodatne</t>
  </si>
  <si>
    <t>Благодатное</t>
  </si>
  <si>
    <t>Благодатне</t>
  </si>
  <si>
    <t>Ovadne</t>
  </si>
  <si>
    <t>Овадное</t>
  </si>
  <si>
    <t>Овадне</t>
  </si>
  <si>
    <t>Bilyn</t>
  </si>
  <si>
    <t>Белин</t>
  </si>
  <si>
    <t>Білин</t>
  </si>
  <si>
    <t>Verba</t>
  </si>
  <si>
    <t>Верба</t>
  </si>
  <si>
    <t>Haiky</t>
  </si>
  <si>
    <t>Гайки</t>
  </si>
  <si>
    <t>Krasnostav</t>
  </si>
  <si>
    <t>Красностав</t>
  </si>
  <si>
    <t>Lisky</t>
  </si>
  <si>
    <t>Лески</t>
  </si>
  <si>
    <t>Ліски</t>
  </si>
  <si>
    <t>Liudmylpil</t>
  </si>
  <si>
    <t>Людмилполь</t>
  </si>
  <si>
    <t>Людмильпіль</t>
  </si>
  <si>
    <t>Ovlochyn</t>
  </si>
  <si>
    <t>Овлочин</t>
  </si>
  <si>
    <t>Ruda</t>
  </si>
  <si>
    <t>Руда</t>
  </si>
  <si>
    <t>Sviichiv</t>
  </si>
  <si>
    <t>Свийчев</t>
  </si>
  <si>
    <t>Свійчів</t>
  </si>
  <si>
    <t>Yahidne</t>
  </si>
  <si>
    <t>Ягодное</t>
  </si>
  <si>
    <t>Ягідне</t>
  </si>
  <si>
    <t>Pereslavychi</t>
  </si>
  <si>
    <t>Переславичи</t>
  </si>
  <si>
    <t>Переславичі</t>
  </si>
  <si>
    <t>Poromiv</t>
  </si>
  <si>
    <t>Поромов</t>
  </si>
  <si>
    <t>Поромів</t>
  </si>
  <si>
    <t>Bortniv</t>
  </si>
  <si>
    <t>Бортнов</t>
  </si>
  <si>
    <t>Бортнів</t>
  </si>
  <si>
    <t>Budiatychi</t>
  </si>
  <si>
    <t>Будятичи</t>
  </si>
  <si>
    <t>Будятичі</t>
  </si>
  <si>
    <t>Volytsia-Morozovytska</t>
  </si>
  <si>
    <t>Волица-Морозовицкая</t>
  </si>
  <si>
    <t>Волиця-Морозовицька</t>
  </si>
  <si>
    <t>Kosmivka</t>
  </si>
  <si>
    <t>Космовка</t>
  </si>
  <si>
    <t>Космівка</t>
  </si>
  <si>
    <t>Lezhnytsia</t>
  </si>
  <si>
    <t>Лежница</t>
  </si>
  <si>
    <t>Лежниця</t>
  </si>
  <si>
    <t>Mlynyshche</t>
  </si>
  <si>
    <t>Млынище</t>
  </si>
  <si>
    <t>Млинище</t>
  </si>
  <si>
    <t>Morozovychi</t>
  </si>
  <si>
    <t>Морозовичи</t>
  </si>
  <si>
    <t>Морозовичі</t>
  </si>
  <si>
    <t>Nova Lishnia</t>
  </si>
  <si>
    <t>Новая Лешня</t>
  </si>
  <si>
    <t>Нова Лішня</t>
  </si>
  <si>
    <t>Petrove</t>
  </si>
  <si>
    <t>Петрово</t>
  </si>
  <si>
    <t>Петрове</t>
  </si>
  <si>
    <t>Stara Lishnia</t>
  </si>
  <si>
    <t>Старая Лешня</t>
  </si>
  <si>
    <t>Стара Лішня</t>
  </si>
  <si>
    <t>Izov</t>
  </si>
  <si>
    <t>Изов</t>
  </si>
  <si>
    <t>Ізов</t>
  </si>
  <si>
    <t>Korytnytsia</t>
  </si>
  <si>
    <t>Корытница</t>
  </si>
  <si>
    <t>Коритниця</t>
  </si>
  <si>
    <t>Mykytychi</t>
  </si>
  <si>
    <t>Никитичи</t>
  </si>
  <si>
    <t>Микитичі</t>
  </si>
  <si>
    <t>Novyny</t>
  </si>
  <si>
    <t>Новины</t>
  </si>
  <si>
    <t>Новини</t>
  </si>
  <si>
    <t>Piatydni</t>
  </si>
  <si>
    <t>Пятидни</t>
  </si>
  <si>
    <t>П'ятидні</t>
  </si>
  <si>
    <t>Rohozhany</t>
  </si>
  <si>
    <t>Рогожаны</t>
  </si>
  <si>
    <t>Рогожани</t>
  </si>
  <si>
    <t>Trostianka</t>
  </si>
  <si>
    <t>Тростянка</t>
  </si>
  <si>
    <t>Khrypalychi</t>
  </si>
  <si>
    <t>Хрипаличи</t>
  </si>
  <si>
    <t>Хрипаличі</t>
  </si>
  <si>
    <t>Velykyi Obzyr</t>
  </si>
  <si>
    <t>Великий Обзыр</t>
  </si>
  <si>
    <t>Великий Обзир</t>
  </si>
  <si>
    <t>Pidtsyria</t>
  </si>
  <si>
    <t>Подцирье</t>
  </si>
  <si>
    <t>Підцир'я</t>
  </si>
  <si>
    <t>Liubeshiv</t>
  </si>
  <si>
    <t>Любешов</t>
  </si>
  <si>
    <t>Любешів</t>
  </si>
  <si>
    <t>Manevychi</t>
  </si>
  <si>
    <t>Маневичи</t>
  </si>
  <si>
    <t>Маневичі</t>
  </si>
  <si>
    <t>Vovchytsk</t>
  </si>
  <si>
    <t>Волчицк</t>
  </si>
  <si>
    <t>Вовчицьк</t>
  </si>
  <si>
    <t>Troianivka</t>
  </si>
  <si>
    <t>Трояновка</t>
  </si>
  <si>
    <t>Троянівка</t>
  </si>
  <si>
    <t>Prylisne</t>
  </si>
  <si>
    <t>Прилесное</t>
  </si>
  <si>
    <t>Прилісне</t>
  </si>
  <si>
    <t>Toboly</t>
  </si>
  <si>
    <t>Тоболы</t>
  </si>
  <si>
    <t>Тоболи</t>
  </si>
  <si>
    <t>Soshychne</t>
  </si>
  <si>
    <t>Сошично</t>
  </si>
  <si>
    <t>Сошичне</t>
  </si>
  <si>
    <t>Karpylivka</t>
  </si>
  <si>
    <t>Карпиловка</t>
  </si>
  <si>
    <t>Карпилівка</t>
  </si>
  <si>
    <t>Nuino</t>
  </si>
  <si>
    <t>Нуйно</t>
  </si>
  <si>
    <t>Radoshynka</t>
  </si>
  <si>
    <t>Радошинка</t>
  </si>
  <si>
    <t>Velymche</t>
  </si>
  <si>
    <t>Велимче</t>
  </si>
  <si>
    <t>Velytsk</t>
  </si>
  <si>
    <t>Велицк</t>
  </si>
  <si>
    <t>Велицьк</t>
  </si>
  <si>
    <t>Novyi Mosyr</t>
  </si>
  <si>
    <t>Новый Мосыр</t>
  </si>
  <si>
    <t>Новий Мосир</t>
  </si>
  <si>
    <t>Holovne</t>
  </si>
  <si>
    <t>Головно</t>
  </si>
  <si>
    <t>Головне</t>
  </si>
  <si>
    <t>Zabolottia</t>
  </si>
  <si>
    <t>Заболотье</t>
  </si>
  <si>
    <t>Заболоття</t>
  </si>
  <si>
    <t>Kovel</t>
  </si>
  <si>
    <t>Ковель</t>
  </si>
  <si>
    <t>Volia-Kovelska</t>
  </si>
  <si>
    <t>Воля-Ковельская</t>
  </si>
  <si>
    <t>Воля-Ковельська</t>
  </si>
  <si>
    <t>Liubytiv</t>
  </si>
  <si>
    <t>Любитов</t>
  </si>
  <si>
    <t>Любитів</t>
  </si>
  <si>
    <t>Lukiv</t>
  </si>
  <si>
    <t>Луков</t>
  </si>
  <si>
    <t>Луків</t>
  </si>
  <si>
    <t>Liuboml</t>
  </si>
  <si>
    <t>Любомль</t>
  </si>
  <si>
    <t>Horodnie</t>
  </si>
  <si>
    <t>Городнее</t>
  </si>
  <si>
    <t>Городнє</t>
  </si>
  <si>
    <t>Povorsk</t>
  </si>
  <si>
    <t>Поворск</t>
  </si>
  <si>
    <t>Поворськ</t>
  </si>
  <si>
    <t>Smidyn</t>
  </si>
  <si>
    <t>Смидин</t>
  </si>
  <si>
    <t>Смідин</t>
  </si>
  <si>
    <t>Bilychi</t>
  </si>
  <si>
    <t>Беличи</t>
  </si>
  <si>
    <t>Біличі</t>
  </si>
  <si>
    <t>Zachernechchia</t>
  </si>
  <si>
    <t>Зачернечье</t>
  </si>
  <si>
    <t>Зачернеччя</t>
  </si>
  <si>
    <t>Rudnia</t>
  </si>
  <si>
    <t>Рудня</t>
  </si>
  <si>
    <t>Stara Vyzhivka</t>
  </si>
  <si>
    <t>Старая Выжевка</t>
  </si>
  <si>
    <t>Стара Вижівка</t>
  </si>
  <si>
    <t>Myzove</t>
  </si>
  <si>
    <t>Мызово</t>
  </si>
  <si>
    <t>Мизове</t>
  </si>
  <si>
    <t>Rudka</t>
  </si>
  <si>
    <t>Рудка</t>
  </si>
  <si>
    <t>Sedlyshche</t>
  </si>
  <si>
    <t>Седлище</t>
  </si>
  <si>
    <t>Stara Huta</t>
  </si>
  <si>
    <t>Старая Гута</t>
  </si>
  <si>
    <t>Стара Гута</t>
  </si>
  <si>
    <t>Turiisk</t>
  </si>
  <si>
    <t>Турийск</t>
  </si>
  <si>
    <t>Турійськ</t>
  </si>
  <si>
    <t>Shatsk</t>
  </si>
  <si>
    <t>Шацк</t>
  </si>
  <si>
    <t>Шацьк</t>
  </si>
  <si>
    <t>Berestechko</t>
  </si>
  <si>
    <t>Берестечко</t>
  </si>
  <si>
    <t>Hektary</t>
  </si>
  <si>
    <t>Гектары</t>
  </si>
  <si>
    <t>Гектари</t>
  </si>
  <si>
    <t>Hirka Polonka</t>
  </si>
  <si>
    <t>Горькая Полонка</t>
  </si>
  <si>
    <t>Гірка Полонка</t>
  </si>
  <si>
    <t>Senkevychivka</t>
  </si>
  <si>
    <t>Сенкевичевка</t>
  </si>
  <si>
    <t>Сенкевичівка</t>
  </si>
  <si>
    <t>Horokhiv</t>
  </si>
  <si>
    <t>Горохов</t>
  </si>
  <si>
    <t>Горохів</t>
  </si>
  <si>
    <t>Zvyniache</t>
  </si>
  <si>
    <t>Звиняче</t>
  </si>
  <si>
    <t>Ozertsi</t>
  </si>
  <si>
    <t>Озерцы</t>
  </si>
  <si>
    <t>Озерці</t>
  </si>
  <si>
    <t>Rachyn</t>
  </si>
  <si>
    <t>Рачин</t>
  </si>
  <si>
    <t>Siltse</t>
  </si>
  <si>
    <t>Сельцо</t>
  </si>
  <si>
    <t>Сільце</t>
  </si>
  <si>
    <t>Skobelka</t>
  </si>
  <si>
    <t>Скобелка</t>
  </si>
  <si>
    <t>Kholoniv</t>
  </si>
  <si>
    <t>Холонов</t>
  </si>
  <si>
    <t>Холонів</t>
  </si>
  <si>
    <t>Dorosyni</t>
  </si>
  <si>
    <t>Доросини</t>
  </si>
  <si>
    <t>Доросині</t>
  </si>
  <si>
    <t>Kyiazh</t>
  </si>
  <si>
    <t>Кияж</t>
  </si>
  <si>
    <t>Domashiv</t>
  </si>
  <si>
    <t>Домашов</t>
  </si>
  <si>
    <t>Домашів</t>
  </si>
  <si>
    <t>Ozero</t>
  </si>
  <si>
    <t>Озеро</t>
  </si>
  <si>
    <t>Kolky</t>
  </si>
  <si>
    <t>Колки</t>
  </si>
  <si>
    <t>Lutsk</t>
  </si>
  <si>
    <t>Луцк</t>
  </si>
  <si>
    <t>Луцьк</t>
  </si>
  <si>
    <t>Dachne</t>
  </si>
  <si>
    <t>Дачное</t>
  </si>
  <si>
    <t>Дачне</t>
  </si>
  <si>
    <t>Kniahynynok</t>
  </si>
  <si>
    <t>Княгининок</t>
  </si>
  <si>
    <t>Marianivka</t>
  </si>
  <si>
    <t>Марьяновка</t>
  </si>
  <si>
    <t>Мар'янівка</t>
  </si>
  <si>
    <t>Borochyche</t>
  </si>
  <si>
    <t>Борочиче</t>
  </si>
  <si>
    <t>Tsehiv</t>
  </si>
  <si>
    <t>Цегов</t>
  </si>
  <si>
    <t>Цегів</t>
  </si>
  <si>
    <t>Olyka</t>
  </si>
  <si>
    <t>Олыка</t>
  </si>
  <si>
    <t>Олика</t>
  </si>
  <si>
    <t>Derno</t>
  </si>
  <si>
    <t>Дерно</t>
  </si>
  <si>
    <t>Lychany</t>
  </si>
  <si>
    <t>Лычаны</t>
  </si>
  <si>
    <t>Личани</t>
  </si>
  <si>
    <t>Metelne</t>
  </si>
  <si>
    <t>Метельное</t>
  </si>
  <si>
    <t>Метельне</t>
  </si>
  <si>
    <t>Stavok</t>
  </si>
  <si>
    <t>Ставок</t>
  </si>
  <si>
    <t>Lypyny</t>
  </si>
  <si>
    <t>Липины</t>
  </si>
  <si>
    <t>Липини</t>
  </si>
  <si>
    <t>Palche</t>
  </si>
  <si>
    <t>Пальче</t>
  </si>
  <si>
    <t>Piddubtsi</t>
  </si>
  <si>
    <t>Поддубцы</t>
  </si>
  <si>
    <t>Піддубці</t>
  </si>
  <si>
    <t>Rozhyshche</t>
  </si>
  <si>
    <t>Рожище</t>
  </si>
  <si>
    <t>Torchyn</t>
  </si>
  <si>
    <t>Торчин</t>
  </si>
  <si>
    <t>Vesele</t>
  </si>
  <si>
    <t>Веселое</t>
  </si>
  <si>
    <t>Веселе</t>
  </si>
  <si>
    <t>Voiutyn</t>
  </si>
  <si>
    <t>Воютин</t>
  </si>
  <si>
    <t>Tsuman</t>
  </si>
  <si>
    <t>Цумань</t>
  </si>
  <si>
    <t>Lypne</t>
  </si>
  <si>
    <t>Липно</t>
  </si>
  <si>
    <t>Липне</t>
  </si>
  <si>
    <t>Dnipro</t>
  </si>
  <si>
    <t>Днипро</t>
  </si>
  <si>
    <t>Дніпро</t>
  </si>
  <si>
    <t>Kytaihorod</t>
  </si>
  <si>
    <t>Китайгород</t>
  </si>
  <si>
    <t>Mohyliv</t>
  </si>
  <si>
    <t>Могилев</t>
  </si>
  <si>
    <t>Могилів</t>
  </si>
  <si>
    <t>Molodizhne</t>
  </si>
  <si>
    <t>Молодежное</t>
  </si>
  <si>
    <t>Молодіжне</t>
  </si>
  <si>
    <t>Novooleksandrivka</t>
  </si>
  <si>
    <t>Новоалександровка</t>
  </si>
  <si>
    <t>Новоолександрівка</t>
  </si>
  <si>
    <t>Voloske</t>
  </si>
  <si>
    <t>Волосское</t>
  </si>
  <si>
    <t>Волоське</t>
  </si>
  <si>
    <t>Novopokrovka</t>
  </si>
  <si>
    <t>Новопокровка</t>
  </si>
  <si>
    <t>Bahate</t>
  </si>
  <si>
    <t>Богатое</t>
  </si>
  <si>
    <t>Багате</t>
  </si>
  <si>
    <t>Iverske</t>
  </si>
  <si>
    <t>Иверское</t>
  </si>
  <si>
    <t>Іверське</t>
  </si>
  <si>
    <t>Krynychky</t>
  </si>
  <si>
    <t>Кринички</t>
  </si>
  <si>
    <t>Oleksandropil</t>
  </si>
  <si>
    <t>Александрополь</t>
  </si>
  <si>
    <t>Олександропіль</t>
  </si>
  <si>
    <t>Obukhivka</t>
  </si>
  <si>
    <t>Обуховка</t>
  </si>
  <si>
    <t>Обухівка</t>
  </si>
  <si>
    <t>Pidhorodne</t>
  </si>
  <si>
    <t>Подгородное</t>
  </si>
  <si>
    <t>Підгородне</t>
  </si>
  <si>
    <t>Sviatovasylivka</t>
  </si>
  <si>
    <t>Святовасильевка</t>
  </si>
  <si>
    <t>Святовасилівка</t>
  </si>
  <si>
    <t>Slobozhanske</t>
  </si>
  <si>
    <t>Слобожанское</t>
  </si>
  <si>
    <t>Слобожанське</t>
  </si>
  <si>
    <t>Partyzanske</t>
  </si>
  <si>
    <t>Партизанское</t>
  </si>
  <si>
    <t>Партизанське</t>
  </si>
  <si>
    <t>Stepove</t>
  </si>
  <si>
    <t>Степовое</t>
  </si>
  <si>
    <t>Степове</t>
  </si>
  <si>
    <t>Tsarychanka</t>
  </si>
  <si>
    <t>Царичанка</t>
  </si>
  <si>
    <t>Babaikivka</t>
  </si>
  <si>
    <t>Бабайковка</t>
  </si>
  <si>
    <t>Бабайківка</t>
  </si>
  <si>
    <t>Mykhailivka</t>
  </si>
  <si>
    <t>Михайловка</t>
  </si>
  <si>
    <t>Михайлівка</t>
  </si>
  <si>
    <t>Chumaky</t>
  </si>
  <si>
    <t>Чумаки</t>
  </si>
  <si>
    <t>Pryiut</t>
  </si>
  <si>
    <t>Приют</t>
  </si>
  <si>
    <t>Vilne</t>
  </si>
  <si>
    <t>Вольное</t>
  </si>
  <si>
    <t>Вільне</t>
  </si>
  <si>
    <t>Zoria</t>
  </si>
  <si>
    <t>Заря</t>
  </si>
  <si>
    <t>Зоря</t>
  </si>
  <si>
    <t>Novomyloradivka</t>
  </si>
  <si>
    <t>Новомилорадовка</t>
  </si>
  <si>
    <t>Новомилорадівка</t>
  </si>
  <si>
    <t>Sokolivka</t>
  </si>
  <si>
    <t>Соколовка</t>
  </si>
  <si>
    <t>Соколівка</t>
  </si>
  <si>
    <t>Verkhnodniprovsk</t>
  </si>
  <si>
    <t>Верхнеднепровск</t>
  </si>
  <si>
    <t>Верхньодніпровськ</t>
  </si>
  <si>
    <t>Dniprovske</t>
  </si>
  <si>
    <t>Днепровское</t>
  </si>
  <si>
    <t>Дніпровське</t>
  </si>
  <si>
    <t>Vyshneve</t>
  </si>
  <si>
    <t>Вишневое</t>
  </si>
  <si>
    <t>Вишневе</t>
  </si>
  <si>
    <t>Vilnohirsk</t>
  </si>
  <si>
    <t>Вольногорск</t>
  </si>
  <si>
    <t>Вільногірськ</t>
  </si>
  <si>
    <t>Zhovti Vody</t>
  </si>
  <si>
    <t>Желтые Воды</t>
  </si>
  <si>
    <t>Жовті Води</t>
  </si>
  <si>
    <t>Zatyshne</t>
  </si>
  <si>
    <t>Затишное</t>
  </si>
  <si>
    <t>Затишне</t>
  </si>
  <si>
    <t>Vitrivka</t>
  </si>
  <si>
    <t>Ветровка</t>
  </si>
  <si>
    <t>Вітрівка</t>
  </si>
  <si>
    <t>Preobrazhenka</t>
  </si>
  <si>
    <t>Преображенка</t>
  </si>
  <si>
    <t>Kamianske</t>
  </si>
  <si>
    <t>Каменское</t>
  </si>
  <si>
    <t>Кам'янське</t>
  </si>
  <si>
    <t>Lykhivka</t>
  </si>
  <si>
    <t>Лиховка</t>
  </si>
  <si>
    <t>Лихівка</t>
  </si>
  <si>
    <t>Piatykhatky</t>
  </si>
  <si>
    <t>Пятихатки</t>
  </si>
  <si>
    <t>П'ятихатки</t>
  </si>
  <si>
    <t>Kryvyi Rih</t>
  </si>
  <si>
    <t>Кривой Рог</t>
  </si>
  <si>
    <t>Кривий Ріг</t>
  </si>
  <si>
    <t>Sofiivka</t>
  </si>
  <si>
    <t>Софиевка</t>
  </si>
  <si>
    <t>Софіївка</t>
  </si>
  <si>
    <t>Vyshchetarasivka</t>
  </si>
  <si>
    <t>Высшетарасовка</t>
  </si>
  <si>
    <t>Вищетарасівка</t>
  </si>
  <si>
    <t>Nastasivka</t>
  </si>
  <si>
    <t>Настасовка</t>
  </si>
  <si>
    <t>Настасівка</t>
  </si>
  <si>
    <t>Topyla</t>
  </si>
  <si>
    <t>Топила</t>
  </si>
  <si>
    <t>Nikopol</t>
  </si>
  <si>
    <t>Никополь</t>
  </si>
  <si>
    <t>Нікополь</t>
  </si>
  <si>
    <t>Pokrov</t>
  </si>
  <si>
    <t>Покров</t>
  </si>
  <si>
    <t>Pokrovske</t>
  </si>
  <si>
    <t>Покровское</t>
  </si>
  <si>
    <t>Покровське</t>
  </si>
  <si>
    <t>Tomakivka</t>
  </si>
  <si>
    <t>Томаковка</t>
  </si>
  <si>
    <t>Томаківка</t>
  </si>
  <si>
    <t>Prydniprovske</t>
  </si>
  <si>
    <t>Приднепровское</t>
  </si>
  <si>
    <t>Придніпровське</t>
  </si>
  <si>
    <t>Hnativka</t>
  </si>
  <si>
    <t>Гнатовка</t>
  </si>
  <si>
    <t>Гнатівка</t>
  </si>
  <si>
    <t>Yevetsko-Mykolaivka</t>
  </si>
  <si>
    <t>Евецко-Николаевка</t>
  </si>
  <si>
    <t>Євецько-Миколаївка</t>
  </si>
  <si>
    <t>Ivano-Mykhailivka</t>
  </si>
  <si>
    <t>Ивано-Михайловка</t>
  </si>
  <si>
    <t>Івано-Михайлівка</t>
  </si>
  <si>
    <t>Korolivka</t>
  </si>
  <si>
    <t>Королевка</t>
  </si>
  <si>
    <t>Королівка</t>
  </si>
  <si>
    <t>Mykolaivka</t>
  </si>
  <si>
    <t>Николаевка</t>
  </si>
  <si>
    <t>Миколаївка</t>
  </si>
  <si>
    <t>Khashcheve</t>
  </si>
  <si>
    <t>Хащевое</t>
  </si>
  <si>
    <t>Хащеве</t>
  </si>
  <si>
    <t>Mahdalynivka</t>
  </si>
  <si>
    <t>Магдалиновка</t>
  </si>
  <si>
    <t>Магдалинівка</t>
  </si>
  <si>
    <t>Zhdanivka</t>
  </si>
  <si>
    <t>Ждановка</t>
  </si>
  <si>
    <t>Жданівка</t>
  </si>
  <si>
    <t>Kaznacheivka</t>
  </si>
  <si>
    <t>Казначеевка</t>
  </si>
  <si>
    <t>Казначеївка</t>
  </si>
  <si>
    <t>Kilchen</t>
  </si>
  <si>
    <t>Кильчень</t>
  </si>
  <si>
    <t>Кільчень</t>
  </si>
  <si>
    <t>Kotovka</t>
  </si>
  <si>
    <t>Котовка</t>
  </si>
  <si>
    <t>Marivka</t>
  </si>
  <si>
    <t>Марьевка</t>
  </si>
  <si>
    <t>Мар'ївка</t>
  </si>
  <si>
    <t>Novopetrivka</t>
  </si>
  <si>
    <t>Новопетровка</t>
  </si>
  <si>
    <t>Новопетрівка</t>
  </si>
  <si>
    <t>Pershotravenka</t>
  </si>
  <si>
    <t>Першотравенка</t>
  </si>
  <si>
    <t>Polyvanivka</t>
  </si>
  <si>
    <t>Поливановка</t>
  </si>
  <si>
    <t>Поливанівка</t>
  </si>
  <si>
    <t>Pochyno-Sofiivka</t>
  </si>
  <si>
    <t>Почино-Софиевка</t>
  </si>
  <si>
    <t>Почино-Софіївка</t>
  </si>
  <si>
    <t>Topchyne</t>
  </si>
  <si>
    <t>Топчино</t>
  </si>
  <si>
    <t>Топчине</t>
  </si>
  <si>
    <t>Novomoskovsk</t>
  </si>
  <si>
    <t>Новомосковск</t>
  </si>
  <si>
    <t>Новомосковськ</t>
  </si>
  <si>
    <t>Pereshchepyne</t>
  </si>
  <si>
    <t>Перещепино</t>
  </si>
  <si>
    <t>Перещепине</t>
  </si>
  <si>
    <t>Melioratyvne</t>
  </si>
  <si>
    <t>Мелиоративное</t>
  </si>
  <si>
    <t>Меліоративне</t>
  </si>
  <si>
    <t>Znamenivka</t>
  </si>
  <si>
    <t>Знаменовка</t>
  </si>
  <si>
    <t>Знаменівка</t>
  </si>
  <si>
    <t>Orlivshchyna</t>
  </si>
  <si>
    <t>Орловщина</t>
  </si>
  <si>
    <t>Орлівщина</t>
  </si>
  <si>
    <t>Chernechchyna</t>
  </si>
  <si>
    <t>Чернетчина</t>
  </si>
  <si>
    <t>Чернеччина</t>
  </si>
  <si>
    <t>Bohuslav</t>
  </si>
  <si>
    <t>Богуслав</t>
  </si>
  <si>
    <t>Nova Dacha</t>
  </si>
  <si>
    <t>Новая Дача</t>
  </si>
  <si>
    <t>Нова Дача</t>
  </si>
  <si>
    <t>Samarske</t>
  </si>
  <si>
    <t>Самарское</t>
  </si>
  <si>
    <t>Самарське</t>
  </si>
  <si>
    <t>Verbky</t>
  </si>
  <si>
    <t>Вербки</t>
  </si>
  <si>
    <t>Oleksandrivka</t>
  </si>
  <si>
    <t>Александровка</t>
  </si>
  <si>
    <t>Олександрівка</t>
  </si>
  <si>
    <t>Karabynivka</t>
  </si>
  <si>
    <t>Карабиновка</t>
  </si>
  <si>
    <t>Карабинівка</t>
  </si>
  <si>
    <t>Pavlohrad</t>
  </si>
  <si>
    <t>Павлоград</t>
  </si>
  <si>
    <t>Ternivka</t>
  </si>
  <si>
    <t>Терновка</t>
  </si>
  <si>
    <t>Тернівка</t>
  </si>
  <si>
    <t>Troitske</t>
  </si>
  <si>
    <t>Троицкое</t>
  </si>
  <si>
    <t>Троїцьке</t>
  </si>
  <si>
    <t>Yurivka</t>
  </si>
  <si>
    <t>Юрьевка</t>
  </si>
  <si>
    <t>Юр'ївка</t>
  </si>
  <si>
    <t>Vasylkivka</t>
  </si>
  <si>
    <t>Васильковка</t>
  </si>
  <si>
    <t>Васильківка</t>
  </si>
  <si>
    <t>Voskresenivka</t>
  </si>
  <si>
    <t>Воскресеновка</t>
  </si>
  <si>
    <t>Воскресенівка</t>
  </si>
  <si>
    <t>Debaltseve</t>
  </si>
  <si>
    <t>Дебальцево</t>
  </si>
  <si>
    <t>Дебальцеве</t>
  </si>
  <si>
    <t>Chaplyne</t>
  </si>
  <si>
    <t>Чаплино</t>
  </si>
  <si>
    <t>Чаплине</t>
  </si>
  <si>
    <t>Brovky</t>
  </si>
  <si>
    <t>Бровки</t>
  </si>
  <si>
    <t>Dobrovillia</t>
  </si>
  <si>
    <t>Доброволье</t>
  </si>
  <si>
    <t>Добровілля</t>
  </si>
  <si>
    <t>Medychne</t>
  </si>
  <si>
    <t>Медичное</t>
  </si>
  <si>
    <t>Медичне</t>
  </si>
  <si>
    <t>Shevchenkove</t>
  </si>
  <si>
    <t>Шевченково</t>
  </si>
  <si>
    <t>Шевченкове</t>
  </si>
  <si>
    <t>Maiske</t>
  </si>
  <si>
    <t>Майское</t>
  </si>
  <si>
    <t>Майське</t>
  </si>
  <si>
    <t>Ilarionove</t>
  </si>
  <si>
    <t>Илларионово</t>
  </si>
  <si>
    <t>Іларіонове</t>
  </si>
  <si>
    <t>Mezhova</t>
  </si>
  <si>
    <t>Межевая</t>
  </si>
  <si>
    <t>Межова</t>
  </si>
  <si>
    <t>Dmytrivka</t>
  </si>
  <si>
    <t>Дмитровка</t>
  </si>
  <si>
    <t>Дмитрівка</t>
  </si>
  <si>
    <t>Pershotravensk</t>
  </si>
  <si>
    <t>Першотравенск</t>
  </si>
  <si>
    <t>Першотравенськ</t>
  </si>
  <si>
    <t>Novohnide</t>
  </si>
  <si>
    <t>Новогнедое</t>
  </si>
  <si>
    <t>Новогніде</t>
  </si>
  <si>
    <t>Synelnykove</t>
  </si>
  <si>
    <t>Синельниково</t>
  </si>
  <si>
    <t>Синельникове</t>
  </si>
  <si>
    <t>Varvarivka</t>
  </si>
  <si>
    <t>Варваровка</t>
  </si>
  <si>
    <t>Варварівка</t>
  </si>
  <si>
    <t>Druzhkivka</t>
  </si>
  <si>
    <t>Дружковка</t>
  </si>
  <si>
    <t>Дружківка</t>
  </si>
  <si>
    <t>Kostiantynivka</t>
  </si>
  <si>
    <t>Константиновка</t>
  </si>
  <si>
    <t>Костянтинівка</t>
  </si>
  <si>
    <t>Kramatorsk</t>
  </si>
  <si>
    <t>Краматорск</t>
  </si>
  <si>
    <t>Краматорськ</t>
  </si>
  <si>
    <t>Sviatohirsk</t>
  </si>
  <si>
    <t>Святогорск</t>
  </si>
  <si>
    <t>Святогірськ</t>
  </si>
  <si>
    <t>Dobropillia</t>
  </si>
  <si>
    <t>Доброполье</t>
  </si>
  <si>
    <t>Добропілля</t>
  </si>
  <si>
    <t>Bilytske</t>
  </si>
  <si>
    <t>Белицкое</t>
  </si>
  <si>
    <t>Білицьке</t>
  </si>
  <si>
    <t>Kurakhove</t>
  </si>
  <si>
    <t>Курахово</t>
  </si>
  <si>
    <t>Курахове</t>
  </si>
  <si>
    <t>Maksymilianivka</t>
  </si>
  <si>
    <t>Максимильяновка</t>
  </si>
  <si>
    <t>Максимільянівка</t>
  </si>
  <si>
    <t>Myrnohrad</t>
  </si>
  <si>
    <t>Мирноград</t>
  </si>
  <si>
    <t>Novohrodivka</t>
  </si>
  <si>
    <t>Новогродовка</t>
  </si>
  <si>
    <t>Новогродівка</t>
  </si>
  <si>
    <t>Pokrovsk</t>
  </si>
  <si>
    <t>Покровск</t>
  </si>
  <si>
    <t>Покровськ</t>
  </si>
  <si>
    <t>Selydove</t>
  </si>
  <si>
    <t>Селидово</t>
  </si>
  <si>
    <t>Селидове</t>
  </si>
  <si>
    <t>Zolotyi Kolodiaz</t>
  </si>
  <si>
    <t>Золотой Колодезь</t>
  </si>
  <si>
    <t>Золотий Колодязь</t>
  </si>
  <si>
    <t>Andrushivka</t>
  </si>
  <si>
    <t>Андрушевка</t>
  </si>
  <si>
    <t>Андрушівка</t>
  </si>
  <si>
    <t>Brovky Druhi</t>
  </si>
  <si>
    <t>Бровки-Вторые</t>
  </si>
  <si>
    <t>Бровки Другі</t>
  </si>
  <si>
    <t>Halchyn</t>
  </si>
  <si>
    <t>Гальчин</t>
  </si>
  <si>
    <t>Pavelky</t>
  </si>
  <si>
    <t>Павелки</t>
  </si>
  <si>
    <t>Berdychiv</t>
  </si>
  <si>
    <t>Бердичев</t>
  </si>
  <si>
    <t>Бердичів</t>
  </si>
  <si>
    <t>Vchoraishe</t>
  </si>
  <si>
    <t>Вчерайше</t>
  </si>
  <si>
    <t>Вчорайше</t>
  </si>
  <si>
    <t>Nykonivka</t>
  </si>
  <si>
    <t>Никоновка</t>
  </si>
  <si>
    <t>Никонівка</t>
  </si>
  <si>
    <t>Velyka Piatyhirka</t>
  </si>
  <si>
    <t>Великая Пятигорка</t>
  </si>
  <si>
    <t>Велика П'ятигірка</t>
  </si>
  <si>
    <t>Bystryk</t>
  </si>
  <si>
    <t>Быстрик</t>
  </si>
  <si>
    <t>Бистрик</t>
  </si>
  <si>
    <t>Verkhivnia</t>
  </si>
  <si>
    <t>Верховня</t>
  </si>
  <si>
    <t>Верхівня</t>
  </si>
  <si>
    <t>Horodok</t>
  </si>
  <si>
    <t>Городок</t>
  </si>
  <si>
    <t>Nemyryntsi</t>
  </si>
  <si>
    <t>Немиринцы</t>
  </si>
  <si>
    <t>Немиринці</t>
  </si>
  <si>
    <t>Ohiivka</t>
  </si>
  <si>
    <t>Огиевка</t>
  </si>
  <si>
    <t>Огіївка</t>
  </si>
  <si>
    <t>Chervone</t>
  </si>
  <si>
    <t>Червоное</t>
  </si>
  <si>
    <t>Червоне</t>
  </si>
  <si>
    <t>Barashivka</t>
  </si>
  <si>
    <t>Барашевка</t>
  </si>
  <si>
    <t>Барашівка</t>
  </si>
  <si>
    <t>Ivanivka</t>
  </si>
  <si>
    <t>Ивановка</t>
  </si>
  <si>
    <t>Іванівка</t>
  </si>
  <si>
    <t>Zhytomyr</t>
  </si>
  <si>
    <t>Житомир</t>
  </si>
  <si>
    <t>Kornyn</t>
  </si>
  <si>
    <t>Корнин</t>
  </si>
  <si>
    <t>Liubar</t>
  </si>
  <si>
    <t>Любар</t>
  </si>
  <si>
    <t>Ocheretianka</t>
  </si>
  <si>
    <t>Очеретянка</t>
  </si>
  <si>
    <t>Novi Bilokorovychi</t>
  </si>
  <si>
    <t>Новые Белокоровичи</t>
  </si>
  <si>
    <t>Нові Білокоровичі</t>
  </si>
  <si>
    <t>Korosten</t>
  </si>
  <si>
    <t>Коростень</t>
  </si>
  <si>
    <t>Hrozyne</t>
  </si>
  <si>
    <t>Грозино</t>
  </si>
  <si>
    <t>Грозине</t>
  </si>
  <si>
    <t>Iskorost</t>
  </si>
  <si>
    <t>Искорость</t>
  </si>
  <si>
    <t>Іскорость</t>
  </si>
  <si>
    <t>Kashperivka</t>
  </si>
  <si>
    <t>Кашперовка</t>
  </si>
  <si>
    <t>Кашперівка</t>
  </si>
  <si>
    <t>Dovbysh</t>
  </si>
  <si>
    <t>Довбыш</t>
  </si>
  <si>
    <t>Довбиш</t>
  </si>
  <si>
    <t>Zviahel</t>
  </si>
  <si>
    <t>Звягель</t>
  </si>
  <si>
    <t>Kyianka</t>
  </si>
  <si>
    <t>Киянка</t>
  </si>
  <si>
    <t>Batovo</t>
  </si>
  <si>
    <t>Батьево</t>
  </si>
  <si>
    <t>Батьово</t>
  </si>
  <si>
    <t>Bakosh</t>
  </si>
  <si>
    <t>Бакош</t>
  </si>
  <si>
    <t>Barkasovo</t>
  </si>
  <si>
    <t>Баркасово</t>
  </si>
  <si>
    <t>Svoboda</t>
  </si>
  <si>
    <t>Свобода</t>
  </si>
  <si>
    <t>Berehove</t>
  </si>
  <si>
    <t>Берегово</t>
  </si>
  <si>
    <t>Берегове</t>
  </si>
  <si>
    <t>Bene</t>
  </si>
  <si>
    <t>Бэнэ</t>
  </si>
  <si>
    <t>Бене</t>
  </si>
  <si>
    <t>Vary</t>
  </si>
  <si>
    <t>Вары</t>
  </si>
  <si>
    <t>Вари</t>
  </si>
  <si>
    <t>Yanoshi</t>
  </si>
  <si>
    <t>Яноши</t>
  </si>
  <si>
    <t>Яноші</t>
  </si>
  <si>
    <t>Velyki Berehy</t>
  </si>
  <si>
    <t>Великие Береги</t>
  </si>
  <si>
    <t>Великі Береги</t>
  </si>
  <si>
    <t>Berehuifalu</t>
  </si>
  <si>
    <t>Берегуйфалу</t>
  </si>
  <si>
    <t>Kvasovo</t>
  </si>
  <si>
    <t>Квасово</t>
  </si>
  <si>
    <t>Nyzhni Remety</t>
  </si>
  <si>
    <t>Нижние Реметы</t>
  </si>
  <si>
    <t>Нижні Ремети</t>
  </si>
  <si>
    <t>Astei</t>
  </si>
  <si>
    <t>Астей</t>
  </si>
  <si>
    <t>Hut</t>
  </si>
  <si>
    <t>Гут</t>
  </si>
  <si>
    <t>Karachyn</t>
  </si>
  <si>
    <t>Карачин</t>
  </si>
  <si>
    <t>Perekhrestia</t>
  </si>
  <si>
    <t>Перекрестье</t>
  </si>
  <si>
    <t>Перехрестя</t>
  </si>
  <si>
    <t>Shalanky</t>
  </si>
  <si>
    <t>Шаланки</t>
  </si>
  <si>
    <t>Vynohradiv</t>
  </si>
  <si>
    <t>Виноградов</t>
  </si>
  <si>
    <t>Виноградів</t>
  </si>
  <si>
    <t>Bukove</t>
  </si>
  <si>
    <t>Буковое</t>
  </si>
  <si>
    <t>Букове</t>
  </si>
  <si>
    <t>Velyki Komiaty</t>
  </si>
  <si>
    <t>Великие Комяты</t>
  </si>
  <si>
    <t>Великі Ком'яти</t>
  </si>
  <si>
    <t>Pidvynohradiv</t>
  </si>
  <si>
    <t>Подвиноградов</t>
  </si>
  <si>
    <t>Підвиноградів</t>
  </si>
  <si>
    <t>Ardanovo</t>
  </si>
  <si>
    <t>Арданово</t>
  </si>
  <si>
    <t>Boharevytsia</t>
  </si>
  <si>
    <t>Богаревица</t>
  </si>
  <si>
    <t>Богаревиця</t>
  </si>
  <si>
    <t>Dunkovytsia</t>
  </si>
  <si>
    <t>Дунковица</t>
  </si>
  <si>
    <t>Дунковиця</t>
  </si>
  <si>
    <t>Midianytsia</t>
  </si>
  <si>
    <t>Медяница</t>
  </si>
  <si>
    <t>Мідяниця</t>
  </si>
  <si>
    <t>Korolevo</t>
  </si>
  <si>
    <t>Королево</t>
  </si>
  <si>
    <t>Khyzha</t>
  </si>
  <si>
    <t>Хижа</t>
  </si>
  <si>
    <t>Heten</t>
  </si>
  <si>
    <t>Гетен</t>
  </si>
  <si>
    <t>Zapson</t>
  </si>
  <si>
    <t>Запсонь</t>
  </si>
  <si>
    <t>Zatysivka</t>
  </si>
  <si>
    <t>Затисовка</t>
  </si>
  <si>
    <t>Затисівка</t>
  </si>
  <si>
    <t>Okli Hed</t>
  </si>
  <si>
    <t>Окли Гедь</t>
  </si>
  <si>
    <t>Оклі Гедь</t>
  </si>
  <si>
    <t>Chepa</t>
  </si>
  <si>
    <t>Чепа</t>
  </si>
  <si>
    <t>Velyki Luchky</t>
  </si>
  <si>
    <t>Великие Лучки</t>
  </si>
  <si>
    <t>Великі Лучки</t>
  </si>
  <si>
    <t>Benedykivtsi</t>
  </si>
  <si>
    <t>Бенедиковцы</t>
  </si>
  <si>
    <t>Бенедиківці</t>
  </si>
  <si>
    <t>Kaidanovo</t>
  </si>
  <si>
    <t>Кайданово</t>
  </si>
  <si>
    <t>Kuzmyno</t>
  </si>
  <si>
    <t>Кузьмино</t>
  </si>
  <si>
    <t>Rakoshyno</t>
  </si>
  <si>
    <t>Ракошино</t>
  </si>
  <si>
    <t>Berezynka</t>
  </si>
  <si>
    <t>Березинка</t>
  </si>
  <si>
    <t>Kushtanovytsia</t>
  </si>
  <si>
    <t>Куштановица</t>
  </si>
  <si>
    <t>Куштановиця</t>
  </si>
  <si>
    <t>Lalovo</t>
  </si>
  <si>
    <t>Лалово</t>
  </si>
  <si>
    <t>Novoselytsia</t>
  </si>
  <si>
    <t>Новоселица</t>
  </si>
  <si>
    <t>Новоселиця</t>
  </si>
  <si>
    <t>Stanovo</t>
  </si>
  <si>
    <t>Станово</t>
  </si>
  <si>
    <t>Yabluniv</t>
  </si>
  <si>
    <t>Яблонов</t>
  </si>
  <si>
    <t>Яблунів</t>
  </si>
  <si>
    <t>Volovets</t>
  </si>
  <si>
    <t>Воловец</t>
  </si>
  <si>
    <t>Воловець</t>
  </si>
  <si>
    <t>Huklyvyi</t>
  </si>
  <si>
    <t>Гукливый</t>
  </si>
  <si>
    <t>Гукливий</t>
  </si>
  <si>
    <t>Skotarske</t>
  </si>
  <si>
    <t>Скотарское</t>
  </si>
  <si>
    <t>Скотарське</t>
  </si>
  <si>
    <t>Strabychovo</t>
  </si>
  <si>
    <t>Страбичово</t>
  </si>
  <si>
    <t>Zhdeniievo</t>
  </si>
  <si>
    <t>Ждениево</t>
  </si>
  <si>
    <t>Жденієво</t>
  </si>
  <si>
    <t>Pidpolozzia</t>
  </si>
  <si>
    <t>Подполозье</t>
  </si>
  <si>
    <t>Підполоззя</t>
  </si>
  <si>
    <t>Roztoka</t>
  </si>
  <si>
    <t>Ростока</t>
  </si>
  <si>
    <t>Розтока</t>
  </si>
  <si>
    <t>Bobovyshche</t>
  </si>
  <si>
    <t>Бобовище</t>
  </si>
  <si>
    <t>Zhukovo</t>
  </si>
  <si>
    <t>Жуково</t>
  </si>
  <si>
    <t>Lokhovo</t>
  </si>
  <si>
    <t>Лохово</t>
  </si>
  <si>
    <t>Stare Davydkovo</t>
  </si>
  <si>
    <t>Старое Давыдково</t>
  </si>
  <si>
    <t>Старе Давидково</t>
  </si>
  <si>
    <t>Kolchyno</t>
  </si>
  <si>
    <t>Кольчино</t>
  </si>
  <si>
    <t>Verkhnia Vyznytsia</t>
  </si>
  <si>
    <t>Верхняя Визница</t>
  </si>
  <si>
    <t>Верхня Визниця</t>
  </si>
  <si>
    <t>Klenovets</t>
  </si>
  <si>
    <t>Кленовец</t>
  </si>
  <si>
    <t>Кленовець</t>
  </si>
  <si>
    <t>Puzniakivtsi</t>
  </si>
  <si>
    <t>Пузняковцы</t>
  </si>
  <si>
    <t>Пузняківці</t>
  </si>
  <si>
    <t>Mukachevo</t>
  </si>
  <si>
    <t>Мукачево</t>
  </si>
  <si>
    <t>Nelipyno</t>
  </si>
  <si>
    <t>Нелепино</t>
  </si>
  <si>
    <t>Неліпино</t>
  </si>
  <si>
    <t>Hankovytsia</t>
  </si>
  <si>
    <t>Ганьковица</t>
  </si>
  <si>
    <t>Ганьковиця</t>
  </si>
  <si>
    <t>Sasivka</t>
  </si>
  <si>
    <t>Сасовка</t>
  </si>
  <si>
    <t>Сасівка</t>
  </si>
  <si>
    <t>Nyzhni Vorota</t>
  </si>
  <si>
    <t>Нижние Ворота</t>
  </si>
  <si>
    <t>Нижні Ворота</t>
  </si>
  <si>
    <t>Poliana</t>
  </si>
  <si>
    <t>Поляна</t>
  </si>
  <si>
    <t>Holubyne</t>
  </si>
  <si>
    <t>Голубиное</t>
  </si>
  <si>
    <t>Голубине</t>
  </si>
  <si>
    <t>Olenovo</t>
  </si>
  <si>
    <t>Оленево</t>
  </si>
  <si>
    <t>Оленьово</t>
  </si>
  <si>
    <t>Ploskyi Potik</t>
  </si>
  <si>
    <t>Плоский Поток</t>
  </si>
  <si>
    <t>Плоский Потік</t>
  </si>
  <si>
    <t>Rodnykova Huta</t>
  </si>
  <si>
    <t>Родникова Гута</t>
  </si>
  <si>
    <t>Suskovo</t>
  </si>
  <si>
    <t>Сусково</t>
  </si>
  <si>
    <t>Yakivske</t>
  </si>
  <si>
    <t>Яковское</t>
  </si>
  <si>
    <t>Яківське</t>
  </si>
  <si>
    <t>Svaliava</t>
  </si>
  <si>
    <t>Свалява</t>
  </si>
  <si>
    <t>Dusyno</t>
  </si>
  <si>
    <t>Дусино</t>
  </si>
  <si>
    <t>Lopushanka</t>
  </si>
  <si>
    <t>Лопушанка</t>
  </si>
  <si>
    <t>Rososh</t>
  </si>
  <si>
    <t>Россошь</t>
  </si>
  <si>
    <t>Росош</t>
  </si>
  <si>
    <t>Stroine</t>
  </si>
  <si>
    <t>Стройное</t>
  </si>
  <si>
    <t>Стройне</t>
  </si>
  <si>
    <t>Tybava</t>
  </si>
  <si>
    <t>Тибава</t>
  </si>
  <si>
    <t>Chynadiiovo</t>
  </si>
  <si>
    <t>Чинадиево</t>
  </si>
  <si>
    <t>Чинадійово</t>
  </si>
  <si>
    <t>Bystrytsia</t>
  </si>
  <si>
    <t>Быстрица</t>
  </si>
  <si>
    <t>Бистриця</t>
  </si>
  <si>
    <t>Vilkhovytsia</t>
  </si>
  <si>
    <t>Ольховица</t>
  </si>
  <si>
    <t>Вільховиця</t>
  </si>
  <si>
    <t>Dubyno</t>
  </si>
  <si>
    <t>Дубино</t>
  </si>
  <si>
    <t>Obava</t>
  </si>
  <si>
    <t>Обава</t>
  </si>
  <si>
    <t>Ploskanovytsia</t>
  </si>
  <si>
    <t>Плоскановица</t>
  </si>
  <si>
    <t>Плоскановиця</t>
  </si>
  <si>
    <t>Bohdan</t>
  </si>
  <si>
    <t>Богдан</t>
  </si>
  <si>
    <t>Vydrychka</t>
  </si>
  <si>
    <t>Выдричка</t>
  </si>
  <si>
    <t>Видричка</t>
  </si>
  <si>
    <t>Luhy</t>
  </si>
  <si>
    <t>Луги</t>
  </si>
  <si>
    <t>Velykyi Bychkiv</t>
  </si>
  <si>
    <t>Великий Бычков</t>
  </si>
  <si>
    <t>Великий Бичків</t>
  </si>
  <si>
    <t>Kobyletska Poliana</t>
  </si>
  <si>
    <t>Кобылецкая Поляна</t>
  </si>
  <si>
    <t>Кобилецька Поляна</t>
  </si>
  <si>
    <t>Kosivska Poliana</t>
  </si>
  <si>
    <t>Косовская Поляна</t>
  </si>
  <si>
    <t>Косівська Поляна</t>
  </si>
  <si>
    <t>Luh</t>
  </si>
  <si>
    <t>Луг</t>
  </si>
  <si>
    <t>Rakhiv</t>
  </si>
  <si>
    <t>Рахов</t>
  </si>
  <si>
    <t>Рахів</t>
  </si>
  <si>
    <t>Yasinia</t>
  </si>
  <si>
    <t>Ясиня</t>
  </si>
  <si>
    <t>Ясіня</t>
  </si>
  <si>
    <t>Kvasy</t>
  </si>
  <si>
    <t>Квасы</t>
  </si>
  <si>
    <t>Кваси</t>
  </si>
  <si>
    <t>Lazeshchyna</t>
  </si>
  <si>
    <t>Лазещина</t>
  </si>
  <si>
    <t>Bedevlia</t>
  </si>
  <si>
    <t>Бедевля</t>
  </si>
  <si>
    <t>Hlynianyi</t>
  </si>
  <si>
    <t>Глиняный</t>
  </si>
  <si>
    <t>Глиняний</t>
  </si>
  <si>
    <t>Bushtyno</t>
  </si>
  <si>
    <t>Буштыно</t>
  </si>
  <si>
    <t>Буштино</t>
  </si>
  <si>
    <t>Vonihove</t>
  </si>
  <si>
    <t>Вонигово</t>
  </si>
  <si>
    <t>Вонігове</t>
  </si>
  <si>
    <t>Dulovo</t>
  </si>
  <si>
    <t>Дулово</t>
  </si>
  <si>
    <t>Krychovo</t>
  </si>
  <si>
    <t>Кричево</t>
  </si>
  <si>
    <t>Кричово</t>
  </si>
  <si>
    <t>Novobarovo</t>
  </si>
  <si>
    <t>Новобарово</t>
  </si>
  <si>
    <t>Tereblia</t>
  </si>
  <si>
    <t>Теребля</t>
  </si>
  <si>
    <t>Chumalovo</t>
  </si>
  <si>
    <t>Чумалево</t>
  </si>
  <si>
    <t>Чумальово</t>
  </si>
  <si>
    <t>Vilkhivtsi</t>
  </si>
  <si>
    <t>Ольховцы</t>
  </si>
  <si>
    <t>Вільхівці</t>
  </si>
  <si>
    <t>Vilkhivtsi-Lazy</t>
  </si>
  <si>
    <t>Ольховцы-Лазы</t>
  </si>
  <si>
    <t>Вільхівці-Лази</t>
  </si>
  <si>
    <t>Rakove</t>
  </si>
  <si>
    <t>Раково</t>
  </si>
  <si>
    <t>Ракове</t>
  </si>
  <si>
    <t>Dubove</t>
  </si>
  <si>
    <t>Дубовое</t>
  </si>
  <si>
    <t>Дубове</t>
  </si>
  <si>
    <t>Kalyny</t>
  </si>
  <si>
    <t>Калины</t>
  </si>
  <si>
    <t>Калини</t>
  </si>
  <si>
    <t>Krasna</t>
  </si>
  <si>
    <t>Красная</t>
  </si>
  <si>
    <t>Красна</t>
  </si>
  <si>
    <t>Neresnytsia</t>
  </si>
  <si>
    <t>Нересница</t>
  </si>
  <si>
    <t>Нересниця</t>
  </si>
  <si>
    <t>Vyshovatyi</t>
  </si>
  <si>
    <t>Вышоватый</t>
  </si>
  <si>
    <t>Вишоватий</t>
  </si>
  <si>
    <t>Hanychi</t>
  </si>
  <si>
    <t>Ганичи</t>
  </si>
  <si>
    <t>Ганичі</t>
  </si>
  <si>
    <t>Pidplesha</t>
  </si>
  <si>
    <t>Подплеша</t>
  </si>
  <si>
    <t>Підплеша</t>
  </si>
  <si>
    <t>Tarasivka</t>
  </si>
  <si>
    <t>Тарасовка</t>
  </si>
  <si>
    <t>Тарасівка</t>
  </si>
  <si>
    <t>Ternovo</t>
  </si>
  <si>
    <t>Терново</t>
  </si>
  <si>
    <t>Solotvyno</t>
  </si>
  <si>
    <t>Солотвино</t>
  </si>
  <si>
    <t>Nyzhnia Apsha</t>
  </si>
  <si>
    <t>Нижняя Апша</t>
  </si>
  <si>
    <t>Нижня Апша</t>
  </si>
  <si>
    <t>Serednie Vodiane</t>
  </si>
  <si>
    <t>Среднее Водяное</t>
  </si>
  <si>
    <t>Середнє Водяне</t>
  </si>
  <si>
    <t>Teresva</t>
  </si>
  <si>
    <t>Тересва</t>
  </si>
  <si>
    <t>Kryva</t>
  </si>
  <si>
    <t>Крива</t>
  </si>
  <si>
    <t>Tiachiv</t>
  </si>
  <si>
    <t>Тячев</t>
  </si>
  <si>
    <t>Тячів</t>
  </si>
  <si>
    <t>Okruhla</t>
  </si>
  <si>
    <t>Округлая</t>
  </si>
  <si>
    <t>Округла</t>
  </si>
  <si>
    <t>Uhlia</t>
  </si>
  <si>
    <t>Угля</t>
  </si>
  <si>
    <t>Ust-Chorna</t>
  </si>
  <si>
    <t>Усть-Чорна</t>
  </si>
  <si>
    <t>Baranyntsi</t>
  </si>
  <si>
    <t>Баранинцы</t>
  </si>
  <si>
    <t>Баранинці</t>
  </si>
  <si>
    <t>Hlyboke</t>
  </si>
  <si>
    <t>Глубокое</t>
  </si>
  <si>
    <t>Глибоке</t>
  </si>
  <si>
    <t>Ruski Komarivtsi</t>
  </si>
  <si>
    <t>Русские Комаровцы</t>
  </si>
  <si>
    <t>Руські Комарівці</t>
  </si>
  <si>
    <t>Strypa</t>
  </si>
  <si>
    <t>Стрыпа</t>
  </si>
  <si>
    <t>Стрипа</t>
  </si>
  <si>
    <t>Tsyhanivtsi</t>
  </si>
  <si>
    <t>Цыгановцы</t>
  </si>
  <si>
    <t>Циганівці</t>
  </si>
  <si>
    <t>Yarok</t>
  </si>
  <si>
    <t>Ярок</t>
  </si>
  <si>
    <t>Velykyi Bereznyi</t>
  </si>
  <si>
    <t>Великий Березный</t>
  </si>
  <si>
    <t>Великий Березний</t>
  </si>
  <si>
    <t>Zabrid</t>
  </si>
  <si>
    <t>Забродь</t>
  </si>
  <si>
    <t>Забрідь</t>
  </si>
  <si>
    <t>Velyka Dobron</t>
  </si>
  <si>
    <t>Великая Добронь</t>
  </si>
  <si>
    <t>Велика Добронь</t>
  </si>
  <si>
    <t>Chomonyn</t>
  </si>
  <si>
    <t>Чомонин</t>
  </si>
  <si>
    <t>Dubrynychi</t>
  </si>
  <si>
    <t>Дубриничи</t>
  </si>
  <si>
    <t>Дубриничі</t>
  </si>
  <si>
    <t>Malyi Bereznyi</t>
  </si>
  <si>
    <t>Малый Березный</t>
  </si>
  <si>
    <t>Малий Березний</t>
  </si>
  <si>
    <t>Chornoholova</t>
  </si>
  <si>
    <t>Черноголова</t>
  </si>
  <si>
    <t>Чорноголова</t>
  </si>
  <si>
    <t>Vyshka</t>
  </si>
  <si>
    <t>Вышка</t>
  </si>
  <si>
    <t>Вишка</t>
  </si>
  <si>
    <t>Domashyn</t>
  </si>
  <si>
    <t>Домашин</t>
  </si>
  <si>
    <t>Liuta</t>
  </si>
  <si>
    <t>Люта</t>
  </si>
  <si>
    <t>Sil</t>
  </si>
  <si>
    <t>Соль</t>
  </si>
  <si>
    <t>Сіль</t>
  </si>
  <si>
    <t>Onokivtsi</t>
  </si>
  <si>
    <t>Оноковцы</t>
  </si>
  <si>
    <t>Оноківці</t>
  </si>
  <si>
    <t>Huta</t>
  </si>
  <si>
    <t>Гута</t>
  </si>
  <si>
    <t>Nevytske</t>
  </si>
  <si>
    <t>Невицкое</t>
  </si>
  <si>
    <t>Невицьке</t>
  </si>
  <si>
    <t>Orikhovytsia</t>
  </si>
  <si>
    <t>Ореховица</t>
  </si>
  <si>
    <t>Оріховиця</t>
  </si>
  <si>
    <t>Perechyn</t>
  </si>
  <si>
    <t>Перечин</t>
  </si>
  <si>
    <t>Vorochovo</t>
  </si>
  <si>
    <t>Ворочево</t>
  </si>
  <si>
    <t>Ворочово</t>
  </si>
  <si>
    <t>Zarichovo</t>
  </si>
  <si>
    <t>Заречево</t>
  </si>
  <si>
    <t>Зарічово</t>
  </si>
  <si>
    <t>Simer</t>
  </si>
  <si>
    <t>Симер</t>
  </si>
  <si>
    <t>Сімер</t>
  </si>
  <si>
    <t>Simerky</t>
  </si>
  <si>
    <t>Симерки</t>
  </si>
  <si>
    <t>Сімерки</t>
  </si>
  <si>
    <t>Serednie</t>
  </si>
  <si>
    <t>Среднее</t>
  </si>
  <si>
    <t>Середнє</t>
  </si>
  <si>
    <t>Andriivka</t>
  </si>
  <si>
    <t>Андреевка</t>
  </si>
  <si>
    <t>Андріївка</t>
  </si>
  <si>
    <t>Antalovtsi</t>
  </si>
  <si>
    <t>Анталовцы</t>
  </si>
  <si>
    <t>Анталовці</t>
  </si>
  <si>
    <t>Vovkove</t>
  </si>
  <si>
    <t>Волково</t>
  </si>
  <si>
    <t>Вовкове</t>
  </si>
  <si>
    <t>Dubrivka</t>
  </si>
  <si>
    <t>Дубровка</t>
  </si>
  <si>
    <t>Дубрівка</t>
  </si>
  <si>
    <t>Chertezh</t>
  </si>
  <si>
    <t>Чертеж</t>
  </si>
  <si>
    <t>Stavne</t>
  </si>
  <si>
    <t>Ставное</t>
  </si>
  <si>
    <t>Ставне</t>
  </si>
  <si>
    <t>Verkhovyna-Bystra</t>
  </si>
  <si>
    <t>Верховина-Быстрая</t>
  </si>
  <si>
    <t>Верховина-Бистра</t>
  </si>
  <si>
    <t>Volosianka</t>
  </si>
  <si>
    <t>Волосянка</t>
  </si>
  <si>
    <t>Zhornava</t>
  </si>
  <si>
    <t>Жорнава</t>
  </si>
  <si>
    <t>Tykhyi</t>
  </si>
  <si>
    <t>Тихий</t>
  </si>
  <si>
    <t>Uzhok</t>
  </si>
  <si>
    <t>Ужок</t>
  </si>
  <si>
    <t>Haloch</t>
  </si>
  <si>
    <t>Галоч</t>
  </si>
  <si>
    <t>Mali Heivtsi</t>
  </si>
  <si>
    <t>Малые Геевцы</t>
  </si>
  <si>
    <t>Малі Геївці</t>
  </si>
  <si>
    <t>Palad-Komarivtsi</t>
  </si>
  <si>
    <t>Паладь-Комаровцы</t>
  </si>
  <si>
    <t>Паладь-Комарівці</t>
  </si>
  <si>
    <t>Rativtsi</t>
  </si>
  <si>
    <t>Ратовцы</t>
  </si>
  <si>
    <t>Ратівці</t>
  </si>
  <si>
    <t>Tyihlash</t>
  </si>
  <si>
    <t>Тыйглаш</t>
  </si>
  <si>
    <t>Тийглаш</t>
  </si>
  <si>
    <t>Chaslivtsi</t>
  </si>
  <si>
    <t>Часловцы</t>
  </si>
  <si>
    <t>Часлівці</t>
  </si>
  <si>
    <t>Turi Remety</t>
  </si>
  <si>
    <t>Турьи Реметы</t>
  </si>
  <si>
    <t>Тур'ї Ремети</t>
  </si>
  <si>
    <t>Vilshynky</t>
  </si>
  <si>
    <t>Ольшинки</t>
  </si>
  <si>
    <t>Вільшинки</t>
  </si>
  <si>
    <t>Lypovets</t>
  </si>
  <si>
    <t>Липовец</t>
  </si>
  <si>
    <t>Липовець</t>
  </si>
  <si>
    <t>Maiurky</t>
  </si>
  <si>
    <t>Маюрки</t>
  </si>
  <si>
    <t>Polianska Huta</t>
  </si>
  <si>
    <t>Полянская Гута</t>
  </si>
  <si>
    <t>Полянська Гута</t>
  </si>
  <si>
    <t>Poroshkovo</t>
  </si>
  <si>
    <t>Порошково</t>
  </si>
  <si>
    <t>Rakovo</t>
  </si>
  <si>
    <t>Turychky</t>
  </si>
  <si>
    <t>Турички</t>
  </si>
  <si>
    <t>Turia Pasika</t>
  </si>
  <si>
    <t>Турья Пасека</t>
  </si>
  <si>
    <t>Тур'я Пасіка</t>
  </si>
  <si>
    <t>Turia-Bystra</t>
  </si>
  <si>
    <t>Турья-Быстрая</t>
  </si>
  <si>
    <t>Тур'я-Бистра</t>
  </si>
  <si>
    <t>Uzhhorod</t>
  </si>
  <si>
    <t>Ужгород</t>
  </si>
  <si>
    <t>Kontsovo</t>
  </si>
  <si>
    <t>Концово</t>
  </si>
  <si>
    <t>Mynai</t>
  </si>
  <si>
    <t>Минай</t>
  </si>
  <si>
    <t>Chop</t>
  </si>
  <si>
    <t>Чоп</t>
  </si>
  <si>
    <t>Esen</t>
  </si>
  <si>
    <t>Эсень</t>
  </si>
  <si>
    <t>Есень</t>
  </si>
  <si>
    <t>Petrivka</t>
  </si>
  <si>
    <t>Петровка</t>
  </si>
  <si>
    <t>Петрівка</t>
  </si>
  <si>
    <t>Tysaashvan</t>
  </si>
  <si>
    <t>Тисаашвань</t>
  </si>
  <si>
    <t>Bilky</t>
  </si>
  <si>
    <t>Белки</t>
  </si>
  <si>
    <t>Білки</t>
  </si>
  <si>
    <t>Velykyi Rakovets</t>
  </si>
  <si>
    <t>Великий Раковец</t>
  </si>
  <si>
    <t>Великий Раковець</t>
  </si>
  <si>
    <t>Imstychovo</t>
  </si>
  <si>
    <t>Имстичево</t>
  </si>
  <si>
    <t>Імстичово</t>
  </si>
  <si>
    <t>Lukovo</t>
  </si>
  <si>
    <t>Луково</t>
  </si>
  <si>
    <t>Malyi Rakovets</t>
  </si>
  <si>
    <t>Малый Раковец</t>
  </si>
  <si>
    <t>Малий Раковець</t>
  </si>
  <si>
    <t>Vyshkovo</t>
  </si>
  <si>
    <t>Вышково</t>
  </si>
  <si>
    <t>Вишково</t>
  </si>
  <si>
    <t>Veliatyno</t>
  </si>
  <si>
    <t>Велятино</t>
  </si>
  <si>
    <t>Rakosh</t>
  </si>
  <si>
    <t>Ракош</t>
  </si>
  <si>
    <t>Shaian</t>
  </si>
  <si>
    <t>Шаян</t>
  </si>
  <si>
    <t>Yablunivka</t>
  </si>
  <si>
    <t>Яблоновка</t>
  </si>
  <si>
    <t>Яблунівка</t>
  </si>
  <si>
    <t>Horinchovo</t>
  </si>
  <si>
    <t>Горинчово</t>
  </si>
  <si>
    <t>Горінчово</t>
  </si>
  <si>
    <t>Dilok</t>
  </si>
  <si>
    <t>Дилок</t>
  </si>
  <si>
    <t>Ділок</t>
  </si>
  <si>
    <t>Nyzhnii Bystryi</t>
  </si>
  <si>
    <t>Нижний Быстрый</t>
  </si>
  <si>
    <t>Нижній Бистрий</t>
  </si>
  <si>
    <t>Potochok</t>
  </si>
  <si>
    <t>Поточек</t>
  </si>
  <si>
    <t>Поточок</t>
  </si>
  <si>
    <t>Protyven</t>
  </si>
  <si>
    <t>Противень</t>
  </si>
  <si>
    <t>Dovhe</t>
  </si>
  <si>
    <t>Долгое</t>
  </si>
  <si>
    <t>Довге</t>
  </si>
  <si>
    <t>Bronka</t>
  </si>
  <si>
    <t>Бронька</t>
  </si>
  <si>
    <t>Pryborzhavske</t>
  </si>
  <si>
    <t>Приборжавское</t>
  </si>
  <si>
    <t>Приборжавське</t>
  </si>
  <si>
    <t>Drahovo</t>
  </si>
  <si>
    <t>Драгово</t>
  </si>
  <si>
    <t>Vilshany</t>
  </si>
  <si>
    <t>Ольшаны</t>
  </si>
  <si>
    <t>Вільшани</t>
  </si>
  <si>
    <t>Zarichchia</t>
  </si>
  <si>
    <t>Заречье</t>
  </si>
  <si>
    <t>Заріччя</t>
  </si>
  <si>
    <t>Vilkhivka</t>
  </si>
  <si>
    <t>Ольховка</t>
  </si>
  <si>
    <t>Вільхівка</t>
  </si>
  <si>
    <t>Hreblia</t>
  </si>
  <si>
    <t>Гребля</t>
  </si>
  <si>
    <t>Nyzhnie Bolotne</t>
  </si>
  <si>
    <t>Нижнее Болотное</t>
  </si>
  <si>
    <t>Нижнє Болотне</t>
  </si>
  <si>
    <t>Brid</t>
  </si>
  <si>
    <t>Брод</t>
  </si>
  <si>
    <t>Брід</t>
  </si>
  <si>
    <t>Velyka Roztoka</t>
  </si>
  <si>
    <t>Великая Ростока</t>
  </si>
  <si>
    <t>Велика Розтока</t>
  </si>
  <si>
    <t>Zahattia</t>
  </si>
  <si>
    <t>Загатье</t>
  </si>
  <si>
    <t>Загаття</t>
  </si>
  <si>
    <t>Ilnytsia</t>
  </si>
  <si>
    <t>Ильница</t>
  </si>
  <si>
    <t>Ільниця</t>
  </si>
  <si>
    <t>Osii</t>
  </si>
  <si>
    <t>Осой</t>
  </si>
  <si>
    <t>Осій</t>
  </si>
  <si>
    <t>Bereznyky</t>
  </si>
  <si>
    <t>Березники</t>
  </si>
  <si>
    <t>Kolochava</t>
  </si>
  <si>
    <t>Колочава</t>
  </si>
  <si>
    <t>Horb</t>
  </si>
  <si>
    <t>Горб</t>
  </si>
  <si>
    <t>Nehrovets</t>
  </si>
  <si>
    <t>Негровец</t>
  </si>
  <si>
    <t>Негровець</t>
  </si>
  <si>
    <t>Mizhhiria</t>
  </si>
  <si>
    <t>Межгорье</t>
  </si>
  <si>
    <t>Міжгір'я</t>
  </si>
  <si>
    <t>Verkhnii Bystryi</t>
  </si>
  <si>
    <t>Верхний Быстрый</t>
  </si>
  <si>
    <t>Верхній Бистрий</t>
  </si>
  <si>
    <t>Vuchkove</t>
  </si>
  <si>
    <t>Вучково</t>
  </si>
  <si>
    <t>Вучкове</t>
  </si>
  <si>
    <t>Holiatyn</t>
  </si>
  <si>
    <t>Голятин</t>
  </si>
  <si>
    <t>Zaperedillia</t>
  </si>
  <si>
    <t>Запеределье</t>
  </si>
  <si>
    <t>Запереділля</t>
  </si>
  <si>
    <t>Liskovets</t>
  </si>
  <si>
    <t>Лесковец</t>
  </si>
  <si>
    <t>Лісковець</t>
  </si>
  <si>
    <t>Lozianskyi</t>
  </si>
  <si>
    <t>Лозянский</t>
  </si>
  <si>
    <t>Лозянський</t>
  </si>
  <si>
    <t>Lopushne</t>
  </si>
  <si>
    <t>Лопушное</t>
  </si>
  <si>
    <t>Лопушне</t>
  </si>
  <si>
    <t>Maidan</t>
  </si>
  <si>
    <t>Майдан</t>
  </si>
  <si>
    <t>Repynne</t>
  </si>
  <si>
    <t>Репинное</t>
  </si>
  <si>
    <t>Репинне</t>
  </si>
  <si>
    <t>Soimy</t>
  </si>
  <si>
    <t>Соймы</t>
  </si>
  <si>
    <t>Сойми</t>
  </si>
  <si>
    <t>Stryhalnia</t>
  </si>
  <si>
    <t>Стригальня</t>
  </si>
  <si>
    <t>Sukhyi</t>
  </si>
  <si>
    <t>Сухой</t>
  </si>
  <si>
    <t>Сухий</t>
  </si>
  <si>
    <t>Pylypets</t>
  </si>
  <si>
    <t>Пилипец</t>
  </si>
  <si>
    <t>Пилипець</t>
  </si>
  <si>
    <t>Verkhnii Studenyi</t>
  </si>
  <si>
    <t>Верхний Студеный</t>
  </si>
  <si>
    <t>Верхній Студений</t>
  </si>
  <si>
    <t>Kelechyn</t>
  </si>
  <si>
    <t>Келечин</t>
  </si>
  <si>
    <t>Podobovets</t>
  </si>
  <si>
    <t>Подобовец</t>
  </si>
  <si>
    <t>Подобовець</t>
  </si>
  <si>
    <t>Richka</t>
  </si>
  <si>
    <t>Речка</t>
  </si>
  <si>
    <t>Річка</t>
  </si>
  <si>
    <t>Tiushka</t>
  </si>
  <si>
    <t>Тюшка</t>
  </si>
  <si>
    <t>Synevyr</t>
  </si>
  <si>
    <t>Синевир</t>
  </si>
  <si>
    <t>Synevyrska Poliana</t>
  </si>
  <si>
    <t>Синевирская Поляна</t>
  </si>
  <si>
    <t>Синевирська Поляна</t>
  </si>
  <si>
    <t>Khust</t>
  </si>
  <si>
    <t>Хуст</t>
  </si>
  <si>
    <t>Vertep</t>
  </si>
  <si>
    <t>Вертеп</t>
  </si>
  <si>
    <t>Kopashnovo</t>
  </si>
  <si>
    <t>Копашново</t>
  </si>
  <si>
    <t>Lypcha</t>
  </si>
  <si>
    <t>Липча</t>
  </si>
  <si>
    <t>Nankovo</t>
  </si>
  <si>
    <t>Нанково</t>
  </si>
  <si>
    <t>Nyzhnie Selyshche</t>
  </si>
  <si>
    <t>Нижнее Селище</t>
  </si>
  <si>
    <t>Нижнє Селище</t>
  </si>
  <si>
    <t>Chertizh</t>
  </si>
  <si>
    <t>Чертиж</t>
  </si>
  <si>
    <t>Чертіж</t>
  </si>
  <si>
    <t>Zaporizhzhia</t>
  </si>
  <si>
    <t>Запорожье</t>
  </si>
  <si>
    <t>Запоріжжя</t>
  </si>
  <si>
    <t>Novomykolaivka</t>
  </si>
  <si>
    <t>Новониколаевка</t>
  </si>
  <si>
    <t>Новомиколаївка</t>
  </si>
  <si>
    <t>Shyroke</t>
  </si>
  <si>
    <t>Широкое</t>
  </si>
  <si>
    <t>Широке</t>
  </si>
  <si>
    <t>Dniprelstan</t>
  </si>
  <si>
    <t>Днепрельстан</t>
  </si>
  <si>
    <t>Дніпрельстан</t>
  </si>
  <si>
    <t>Lukasheve</t>
  </si>
  <si>
    <t>Лукашево</t>
  </si>
  <si>
    <t>Лукашеве</t>
  </si>
  <si>
    <t>Mykolai-Pole</t>
  </si>
  <si>
    <t>Николай-Поле</t>
  </si>
  <si>
    <t>Миколай-Поле</t>
  </si>
  <si>
    <t>Vidradne</t>
  </si>
  <si>
    <t>Отрадное</t>
  </si>
  <si>
    <t>Відрадне</t>
  </si>
  <si>
    <t>Белоберезка</t>
  </si>
  <si>
    <t>Білоберізка</t>
  </si>
  <si>
    <t>Dovhopole</t>
  </si>
  <si>
    <t>Долгополе</t>
  </si>
  <si>
    <t>Довгополе</t>
  </si>
  <si>
    <t>Verkhovyna</t>
  </si>
  <si>
    <t>Верховина</t>
  </si>
  <si>
    <t>Bukovets</t>
  </si>
  <si>
    <t>Буковец</t>
  </si>
  <si>
    <t>Буковець</t>
  </si>
  <si>
    <t>Verkhnii Yaseniv</t>
  </si>
  <si>
    <t>Верхний Ясенов</t>
  </si>
  <si>
    <t>Верхній Ясенів</t>
  </si>
  <si>
    <t>Holovy</t>
  </si>
  <si>
    <t>Головы</t>
  </si>
  <si>
    <t>Голови</t>
  </si>
  <si>
    <t>Zamahora</t>
  </si>
  <si>
    <t>Замагора</t>
  </si>
  <si>
    <t>Krasnoillia</t>
  </si>
  <si>
    <t>Красноилья</t>
  </si>
  <si>
    <t>Красноїлля</t>
  </si>
  <si>
    <t>Kryvopillia</t>
  </si>
  <si>
    <t>Кривополье</t>
  </si>
  <si>
    <t>Кривопілля</t>
  </si>
  <si>
    <t>Kryvorivnia</t>
  </si>
  <si>
    <t>Криворовня</t>
  </si>
  <si>
    <t>Криворівня</t>
  </si>
  <si>
    <t>Perekhresne</t>
  </si>
  <si>
    <t>Перекрестное</t>
  </si>
  <si>
    <t>Перехресне</t>
  </si>
  <si>
    <t>Bilshivtsi</t>
  </si>
  <si>
    <t>Большовцы</t>
  </si>
  <si>
    <t>Більшівці</t>
  </si>
  <si>
    <t>Bohorodchany</t>
  </si>
  <si>
    <t>Богородчаны</t>
  </si>
  <si>
    <t>Богородчани</t>
  </si>
  <si>
    <t>Horokholyna</t>
  </si>
  <si>
    <t>Горохолина</t>
  </si>
  <si>
    <t>Sadzhava</t>
  </si>
  <si>
    <t>Саджава</t>
  </si>
  <si>
    <t>Burshtyn</t>
  </si>
  <si>
    <t>Бурштын</t>
  </si>
  <si>
    <t>Бурштин</t>
  </si>
  <si>
    <t>Ozeriany</t>
  </si>
  <si>
    <t>Озеряны</t>
  </si>
  <si>
    <t>Озеряни</t>
  </si>
  <si>
    <t>Halych</t>
  </si>
  <si>
    <t>Галич</t>
  </si>
  <si>
    <t>Bliudnyky</t>
  </si>
  <si>
    <t>Блюдники</t>
  </si>
  <si>
    <t>Sokil</t>
  </si>
  <si>
    <t>Сокол</t>
  </si>
  <si>
    <t>Сокіл</t>
  </si>
  <si>
    <t>Dzvyniach</t>
  </si>
  <si>
    <t>Дзвиняч</t>
  </si>
  <si>
    <t>Kinchaky</t>
  </si>
  <si>
    <t>Кинчаки</t>
  </si>
  <si>
    <t>Кінчаки</t>
  </si>
  <si>
    <t>Mariiampil</t>
  </si>
  <si>
    <t>Мариямполь</t>
  </si>
  <si>
    <t>Маріямпіль</t>
  </si>
  <si>
    <t>Tumyr</t>
  </si>
  <si>
    <t>Тумир</t>
  </si>
  <si>
    <t>Yezupil</t>
  </si>
  <si>
    <t>Езупиль</t>
  </si>
  <si>
    <t>Єзупіль</t>
  </si>
  <si>
    <t>Ivano-Frankivsk</t>
  </si>
  <si>
    <t>Ивано-Франковск</t>
  </si>
  <si>
    <t>Івано-Франківськ</t>
  </si>
  <si>
    <t>Uhornyky</t>
  </si>
  <si>
    <t>Угорники</t>
  </si>
  <si>
    <t>Khryplyn</t>
  </si>
  <si>
    <t>Хриплин</t>
  </si>
  <si>
    <t>Lysets</t>
  </si>
  <si>
    <t>Лисец</t>
  </si>
  <si>
    <t>Лисець</t>
  </si>
  <si>
    <t>Obertyn</t>
  </si>
  <si>
    <t>Обертин</t>
  </si>
  <si>
    <t>Zhukiv</t>
  </si>
  <si>
    <t>Жуков</t>
  </si>
  <si>
    <t>Жуків</t>
  </si>
  <si>
    <t>Olesha</t>
  </si>
  <si>
    <t>Олеша</t>
  </si>
  <si>
    <t>Petriv</t>
  </si>
  <si>
    <t>Петров</t>
  </si>
  <si>
    <t>Петрів</t>
  </si>
  <si>
    <t>Rohatyn</t>
  </si>
  <si>
    <t>Рогатин</t>
  </si>
  <si>
    <t>Pidmykhailivtsi</t>
  </si>
  <si>
    <t>Подмихайловцы</t>
  </si>
  <si>
    <t>Підмихайлівці</t>
  </si>
  <si>
    <t>Cherche</t>
  </si>
  <si>
    <t>Черче</t>
  </si>
  <si>
    <t>Solotvyn</t>
  </si>
  <si>
    <t>Солотвин</t>
  </si>
  <si>
    <t>Maniava</t>
  </si>
  <si>
    <t>Манява</t>
  </si>
  <si>
    <t>Rakovets</t>
  </si>
  <si>
    <t>Раковец</t>
  </si>
  <si>
    <t>Раковець</t>
  </si>
  <si>
    <t>Tysmenytsia</t>
  </si>
  <si>
    <t>Тысменица</t>
  </si>
  <si>
    <t>Тисмениця</t>
  </si>
  <si>
    <t>Pohonia</t>
  </si>
  <si>
    <t>Погоня</t>
  </si>
  <si>
    <t>Tlumach</t>
  </si>
  <si>
    <t>Тлумач</t>
  </si>
  <si>
    <t>Hrynivtsi</t>
  </si>
  <si>
    <t>Гриновцы</t>
  </si>
  <si>
    <t>Гринівці</t>
  </si>
  <si>
    <t>Nyzhniv</t>
  </si>
  <si>
    <t>Нижнев</t>
  </si>
  <si>
    <t>Нижнів</t>
  </si>
  <si>
    <t>Bolekhiv</t>
  </si>
  <si>
    <t>Болехов</t>
  </si>
  <si>
    <t>Болехів</t>
  </si>
  <si>
    <t>Broshniv-Osada</t>
  </si>
  <si>
    <t>Брошнев-Осада</t>
  </si>
  <si>
    <t>Брошнів-Осада</t>
  </si>
  <si>
    <t>Staryi Mizun</t>
  </si>
  <si>
    <t>Старый Мизунь</t>
  </si>
  <si>
    <t>Старий Мізунь</t>
  </si>
  <si>
    <t>Voinyliv</t>
  </si>
  <si>
    <t>Войнилов</t>
  </si>
  <si>
    <t>Войнилів</t>
  </si>
  <si>
    <t>Tsvitova</t>
  </si>
  <si>
    <t>Цветовая</t>
  </si>
  <si>
    <t>Цвітова</t>
  </si>
  <si>
    <t>Dolyna</t>
  </si>
  <si>
    <t>Долина</t>
  </si>
  <si>
    <t>Kalush</t>
  </si>
  <si>
    <t>Калуш</t>
  </si>
  <si>
    <t>Bodnariv</t>
  </si>
  <si>
    <t>Боднаров</t>
  </si>
  <si>
    <t>Боднарів</t>
  </si>
  <si>
    <t>Mostyshche</t>
  </si>
  <si>
    <t>Мостище</t>
  </si>
  <si>
    <t>Osmoloda</t>
  </si>
  <si>
    <t>Осмолода</t>
  </si>
  <si>
    <t>Kulachkivtsi</t>
  </si>
  <si>
    <t>Кулачковцы</t>
  </si>
  <si>
    <t>Кулачківці</t>
  </si>
  <si>
    <t>Staryi Hvizdets</t>
  </si>
  <si>
    <t>Старый Гвоздец</t>
  </si>
  <si>
    <t>Старий Гвіздець</t>
  </si>
  <si>
    <t>Horodenka</t>
  </si>
  <si>
    <t>Городенка</t>
  </si>
  <si>
    <t>Soroky</t>
  </si>
  <si>
    <t>Сороки</t>
  </si>
  <si>
    <t>Zabolotiv</t>
  </si>
  <si>
    <t>Заболотов</t>
  </si>
  <si>
    <t>Заболотів</t>
  </si>
  <si>
    <t>Borshchiv</t>
  </si>
  <si>
    <t>Борщов</t>
  </si>
  <si>
    <t>Борщів</t>
  </si>
  <si>
    <t>Hankivtsi</t>
  </si>
  <si>
    <t>Ганьковцы</t>
  </si>
  <si>
    <t>Ганьківці</t>
  </si>
  <si>
    <t>Kelykhiv</t>
  </si>
  <si>
    <t>Келихов</t>
  </si>
  <si>
    <t>Келихів</t>
  </si>
  <si>
    <t>Liubkivtsi</t>
  </si>
  <si>
    <t>Любковцы</t>
  </si>
  <si>
    <t>Любківці</t>
  </si>
  <si>
    <t>Troitsia</t>
  </si>
  <si>
    <t>Троица</t>
  </si>
  <si>
    <t>Троїця</t>
  </si>
  <si>
    <t>Tulukiv</t>
  </si>
  <si>
    <t>Тулуков</t>
  </si>
  <si>
    <t>Тулуків</t>
  </si>
  <si>
    <t>Kolomyia</t>
  </si>
  <si>
    <t>Коломыя</t>
  </si>
  <si>
    <t>Коломия</t>
  </si>
  <si>
    <t>Korshiv</t>
  </si>
  <si>
    <t>Коршев</t>
  </si>
  <si>
    <t>Коршів</t>
  </si>
  <si>
    <t>Mateivtsi</t>
  </si>
  <si>
    <t>Матеевцы</t>
  </si>
  <si>
    <t>Матеївці</t>
  </si>
  <si>
    <t>Zaluchchia</t>
  </si>
  <si>
    <t>Залучье</t>
  </si>
  <si>
    <t>Залуччя</t>
  </si>
  <si>
    <t>Zamulyntsi</t>
  </si>
  <si>
    <t>Замулинцы</t>
  </si>
  <si>
    <t>Замулинці</t>
  </si>
  <si>
    <t>Semakivtsi</t>
  </si>
  <si>
    <t>Семаковцы</t>
  </si>
  <si>
    <t>Семаківці</t>
  </si>
  <si>
    <t>Trach</t>
  </si>
  <si>
    <t>Трач</t>
  </si>
  <si>
    <t>Nyzhnii Verbizh</t>
  </si>
  <si>
    <t>Нижний Вербиж</t>
  </si>
  <si>
    <t>Нижній Вербіж</t>
  </si>
  <si>
    <t>Velykyi Kliuchiv</t>
  </si>
  <si>
    <t>Великий Ключев</t>
  </si>
  <si>
    <t>Великий Ключів</t>
  </si>
  <si>
    <t>Kovalivka</t>
  </si>
  <si>
    <t>Ковалевка</t>
  </si>
  <si>
    <t>Ковалівка</t>
  </si>
  <si>
    <t>Myshyn</t>
  </si>
  <si>
    <t>Мышин</t>
  </si>
  <si>
    <t>Мишин</t>
  </si>
  <si>
    <t>Otyniia</t>
  </si>
  <si>
    <t>Отыния</t>
  </si>
  <si>
    <t>Отинія</t>
  </si>
  <si>
    <t>Vorona</t>
  </si>
  <si>
    <t>Ворона</t>
  </si>
  <si>
    <t>Hrabych</t>
  </si>
  <si>
    <t>Грабич</t>
  </si>
  <si>
    <t>Sidlyshche</t>
  </si>
  <si>
    <t>Сідлище</t>
  </si>
  <si>
    <t>Strupkiv</t>
  </si>
  <si>
    <t>Струпков</t>
  </si>
  <si>
    <t>Струпків</t>
  </si>
  <si>
    <t>Torhovytsia</t>
  </si>
  <si>
    <t>Торговица</t>
  </si>
  <si>
    <t>Торговиця</t>
  </si>
  <si>
    <t>Pechenizhyn</t>
  </si>
  <si>
    <t>Печенежин</t>
  </si>
  <si>
    <t>Печеніжин</t>
  </si>
  <si>
    <t>Molodiatyn</t>
  </si>
  <si>
    <t>Молодятин</t>
  </si>
  <si>
    <t>Runhury</t>
  </si>
  <si>
    <t>Рунгуры</t>
  </si>
  <si>
    <t>Рунгури</t>
  </si>
  <si>
    <t>Pidhaichyky</t>
  </si>
  <si>
    <t>Подгайчики</t>
  </si>
  <si>
    <t>Підгайчики</t>
  </si>
  <si>
    <t>Dzhurkiv</t>
  </si>
  <si>
    <t>Джурков</t>
  </si>
  <si>
    <t>Джурків</t>
  </si>
  <si>
    <t>Piadyky</t>
  </si>
  <si>
    <t>Пядики</t>
  </si>
  <si>
    <t>П'ядики</t>
  </si>
  <si>
    <t>Mala Kamianka</t>
  </si>
  <si>
    <t>Малая Каменка</t>
  </si>
  <si>
    <t>Мала Кам'янка</t>
  </si>
  <si>
    <t>Tseniava</t>
  </si>
  <si>
    <t>Ценява</t>
  </si>
  <si>
    <t>Sniatyn</t>
  </si>
  <si>
    <t>Снятын</t>
  </si>
  <si>
    <t>Снятин</t>
  </si>
  <si>
    <t>Vydyniv</t>
  </si>
  <si>
    <t>Видинов</t>
  </si>
  <si>
    <t>Видинів</t>
  </si>
  <si>
    <t>Vovchkivtsi</t>
  </si>
  <si>
    <t>Волчковцы</t>
  </si>
  <si>
    <t>Вовчківці</t>
  </si>
  <si>
    <t>Horishnie Zaluchchia</t>
  </si>
  <si>
    <t>Горишнее Залучье</t>
  </si>
  <si>
    <t>Горішнє Залуччя</t>
  </si>
  <si>
    <t>Dzhuriv</t>
  </si>
  <si>
    <t>Джуров</t>
  </si>
  <si>
    <t>Джурів</t>
  </si>
  <si>
    <t>Dolishnie Zaluchchia</t>
  </si>
  <si>
    <t>Долишнее Залучье</t>
  </si>
  <si>
    <t>Долішнє Залуччя</t>
  </si>
  <si>
    <t>Zavallia</t>
  </si>
  <si>
    <t>Завалье</t>
  </si>
  <si>
    <t>Завалля</t>
  </si>
  <si>
    <t>Zadubrivtsi</t>
  </si>
  <si>
    <t>Задубровцы</t>
  </si>
  <si>
    <t>Задубрівці</t>
  </si>
  <si>
    <t>Kniazhe</t>
  </si>
  <si>
    <t>Княже</t>
  </si>
  <si>
    <t>Pidvysoke</t>
  </si>
  <si>
    <t>Подвысокое</t>
  </si>
  <si>
    <t>Підвисоке</t>
  </si>
  <si>
    <t>Popelnyky</t>
  </si>
  <si>
    <t>Попельники</t>
  </si>
  <si>
    <t>Potichok</t>
  </si>
  <si>
    <t>Потічок</t>
  </si>
  <si>
    <t>Prutivka</t>
  </si>
  <si>
    <t>Прутовка</t>
  </si>
  <si>
    <t>Прутівка</t>
  </si>
  <si>
    <t>Stetseva</t>
  </si>
  <si>
    <t>Стецева</t>
  </si>
  <si>
    <t>Khutir-Budyliv</t>
  </si>
  <si>
    <t>Хутор-Будилов</t>
  </si>
  <si>
    <t>Хутір-Будилів</t>
  </si>
  <si>
    <t>Chernelytsia</t>
  </si>
  <si>
    <t>Чернелица</t>
  </si>
  <si>
    <t>Чернелиця</t>
  </si>
  <si>
    <t>Daleshove</t>
  </si>
  <si>
    <t>Далешево</t>
  </si>
  <si>
    <t>Далешове</t>
  </si>
  <si>
    <t>Kolinky</t>
  </si>
  <si>
    <t>Коленки</t>
  </si>
  <si>
    <t>Колінки</t>
  </si>
  <si>
    <t>Kopachyntsi</t>
  </si>
  <si>
    <t>Копачинцы</t>
  </si>
  <si>
    <t>Копачинці</t>
  </si>
  <si>
    <t>Khmeleva</t>
  </si>
  <si>
    <t>Хмелева</t>
  </si>
  <si>
    <t>Kosiv</t>
  </si>
  <si>
    <t>Косов</t>
  </si>
  <si>
    <t>Косів</t>
  </si>
  <si>
    <t>Verbovets</t>
  </si>
  <si>
    <t>Вербовец</t>
  </si>
  <si>
    <t>Вербовець</t>
  </si>
  <si>
    <t>Pistyn</t>
  </si>
  <si>
    <t>Пистынь</t>
  </si>
  <si>
    <t>Пістинь</t>
  </si>
  <si>
    <t>Smodna</t>
  </si>
  <si>
    <t>Смодна</t>
  </si>
  <si>
    <t>Staryi Kosiv</t>
  </si>
  <si>
    <t>Старый Косов</t>
  </si>
  <si>
    <t>Старий Косів</t>
  </si>
  <si>
    <t>Yavoriv</t>
  </si>
  <si>
    <t>Яворов</t>
  </si>
  <si>
    <t>Яворів</t>
  </si>
  <si>
    <t>Kosmach</t>
  </si>
  <si>
    <t>Космач</t>
  </si>
  <si>
    <t>Brustury</t>
  </si>
  <si>
    <t>Брустуры</t>
  </si>
  <si>
    <t>Брустури</t>
  </si>
  <si>
    <t>Kuty</t>
  </si>
  <si>
    <t>Куты</t>
  </si>
  <si>
    <t>Кути</t>
  </si>
  <si>
    <t>Malyi Rozhyn</t>
  </si>
  <si>
    <t>Малый Рожин</t>
  </si>
  <si>
    <t>Малий Рожин</t>
  </si>
  <si>
    <t>Roztoky</t>
  </si>
  <si>
    <t>Ростоки</t>
  </si>
  <si>
    <t>Розтоки</t>
  </si>
  <si>
    <t>Stari Kuty</t>
  </si>
  <si>
    <t>Старые Куты</t>
  </si>
  <si>
    <t>Старі Кути</t>
  </si>
  <si>
    <t>Tiudiv</t>
  </si>
  <si>
    <t>Тюдов</t>
  </si>
  <si>
    <t>Тюдів</t>
  </si>
  <si>
    <t>Rozhniv</t>
  </si>
  <si>
    <t>Рожнов</t>
  </si>
  <si>
    <t>Рожнів</t>
  </si>
  <si>
    <t>Kobaky</t>
  </si>
  <si>
    <t>Кобаки</t>
  </si>
  <si>
    <t>Rybne</t>
  </si>
  <si>
    <t>Рыбное</t>
  </si>
  <si>
    <t>Рибне</t>
  </si>
  <si>
    <t>Khymchyn</t>
  </si>
  <si>
    <t>Химчин</t>
  </si>
  <si>
    <t>Хімчин</t>
  </si>
  <si>
    <t>Akreshory</t>
  </si>
  <si>
    <t>Акрешоры</t>
  </si>
  <si>
    <t>Акрешори</t>
  </si>
  <si>
    <t>Bania-Bereziv</t>
  </si>
  <si>
    <t>Баня-Березов</t>
  </si>
  <si>
    <t>Баня-Березів</t>
  </si>
  <si>
    <t>Vyzhnii Bereziv</t>
  </si>
  <si>
    <t>Вижний Березов</t>
  </si>
  <si>
    <t>Вижній Березів</t>
  </si>
  <si>
    <t>Liucha</t>
  </si>
  <si>
    <t>Люча</t>
  </si>
  <si>
    <t>Liuchky</t>
  </si>
  <si>
    <t>Лючки</t>
  </si>
  <si>
    <t>Vorokhta</t>
  </si>
  <si>
    <t>Ворохта</t>
  </si>
  <si>
    <t>Deliatyn</t>
  </si>
  <si>
    <t>Делятин</t>
  </si>
  <si>
    <t>Bili Oslavy</t>
  </si>
  <si>
    <t>Белые Ославы</t>
  </si>
  <si>
    <t>Білі Ослави</t>
  </si>
  <si>
    <t>Lanchyn</t>
  </si>
  <si>
    <t>Ланчин</t>
  </si>
  <si>
    <t>Dobrotiv</t>
  </si>
  <si>
    <t>Добротов</t>
  </si>
  <si>
    <t>Добротів</t>
  </si>
  <si>
    <t>Nadvirna</t>
  </si>
  <si>
    <t>Надворная</t>
  </si>
  <si>
    <t>Надвірна</t>
  </si>
  <si>
    <t>Molodkiv</t>
  </si>
  <si>
    <t>Молодков</t>
  </si>
  <si>
    <t>Молодків</t>
  </si>
  <si>
    <t>Pasichna</t>
  </si>
  <si>
    <t>Пасечная</t>
  </si>
  <si>
    <t>Пасічна</t>
  </si>
  <si>
    <t>Bytkiv</t>
  </si>
  <si>
    <t>Бытков</t>
  </si>
  <si>
    <t>Битків</t>
  </si>
  <si>
    <t>Zelena</t>
  </si>
  <si>
    <t>Зеленая</t>
  </si>
  <si>
    <t>Зелена</t>
  </si>
  <si>
    <t>Pererisl</t>
  </si>
  <si>
    <t>Переросль</t>
  </si>
  <si>
    <t>Перерісль</t>
  </si>
  <si>
    <t>Volosiv</t>
  </si>
  <si>
    <t>Волосов</t>
  </si>
  <si>
    <t>Волосів</t>
  </si>
  <si>
    <t>Havrylivka</t>
  </si>
  <si>
    <t>Гавриловка</t>
  </si>
  <si>
    <t>Гаврилівка</t>
  </si>
  <si>
    <t>Fytkiv</t>
  </si>
  <si>
    <t>Фитьков</t>
  </si>
  <si>
    <t>Фитьків</t>
  </si>
  <si>
    <t>Polianytsia</t>
  </si>
  <si>
    <t>Поляница</t>
  </si>
  <si>
    <t>Поляниця</t>
  </si>
  <si>
    <t>Voronenko</t>
  </si>
  <si>
    <t>Вороненко</t>
  </si>
  <si>
    <t>Yablunytsia</t>
  </si>
  <si>
    <t>Яблоница</t>
  </si>
  <si>
    <t>Яблуниця</t>
  </si>
  <si>
    <t>Yaremche</t>
  </si>
  <si>
    <t>Яремче</t>
  </si>
  <si>
    <t>Mykulychyn</t>
  </si>
  <si>
    <t>Микуличин</t>
  </si>
  <si>
    <t>Bila Tserkva</t>
  </si>
  <si>
    <t>Белая Церковь</t>
  </si>
  <si>
    <t>Біла Церква</t>
  </si>
  <si>
    <t>Terezyne</t>
  </si>
  <si>
    <t>Терезино</t>
  </si>
  <si>
    <t>Терезине</t>
  </si>
  <si>
    <t>Volodarka</t>
  </si>
  <si>
    <t>Володарка</t>
  </si>
  <si>
    <t>Matviikha</t>
  </si>
  <si>
    <t>Матвеиха</t>
  </si>
  <si>
    <t>Матвіїха</t>
  </si>
  <si>
    <t>Rude Selo</t>
  </si>
  <si>
    <t>Рудое Село</t>
  </si>
  <si>
    <t>Руде Село</t>
  </si>
  <si>
    <t>Fastivka</t>
  </si>
  <si>
    <t>Фастовка</t>
  </si>
  <si>
    <t>Фастівка</t>
  </si>
  <si>
    <t>Medvyn</t>
  </si>
  <si>
    <t>Медвин</t>
  </si>
  <si>
    <t>Rokytne</t>
  </si>
  <si>
    <t>Ракитное</t>
  </si>
  <si>
    <t>Рокитне</t>
  </si>
  <si>
    <t>Syniava</t>
  </si>
  <si>
    <t>Синява</t>
  </si>
  <si>
    <t>Skvyra</t>
  </si>
  <si>
    <t>Сквира</t>
  </si>
  <si>
    <t>Shapiivka</t>
  </si>
  <si>
    <t>Шапиевка</t>
  </si>
  <si>
    <t>Шапіївка</t>
  </si>
  <si>
    <t>Stavyshche</t>
  </si>
  <si>
    <t>Ставище</t>
  </si>
  <si>
    <t>Vasylykha</t>
  </si>
  <si>
    <t>Василиха</t>
  </si>
  <si>
    <t>Popruzhna</t>
  </si>
  <si>
    <t>Попружна</t>
  </si>
  <si>
    <t>Tarashcha</t>
  </si>
  <si>
    <t>Тараща</t>
  </si>
  <si>
    <t>Chernyn</t>
  </si>
  <si>
    <t>Чернин</t>
  </si>
  <si>
    <t>Denykhivka</t>
  </si>
  <si>
    <t>Дениховка</t>
  </si>
  <si>
    <t>Денихівка</t>
  </si>
  <si>
    <t>Uzyn</t>
  </si>
  <si>
    <t>Узин</t>
  </si>
  <si>
    <t>Pyshchyky</t>
  </si>
  <si>
    <t>Пищики</t>
  </si>
  <si>
    <t>Revne</t>
  </si>
  <si>
    <t>Ревное</t>
  </si>
  <si>
    <t>Ревне</t>
  </si>
  <si>
    <t>Pereiaslav</t>
  </si>
  <si>
    <t>Переяслав</t>
  </si>
  <si>
    <t>Shchaslyve</t>
  </si>
  <si>
    <t>Счастливое</t>
  </si>
  <si>
    <t>Щасливе</t>
  </si>
  <si>
    <t>Tashan</t>
  </si>
  <si>
    <t>Ташань</t>
  </si>
  <si>
    <t>Tsybli</t>
  </si>
  <si>
    <t>Цибли</t>
  </si>
  <si>
    <t>Циблі</t>
  </si>
  <si>
    <t>Yahotyn</t>
  </si>
  <si>
    <t>Яготин</t>
  </si>
  <si>
    <t>Kapustyntsi</t>
  </si>
  <si>
    <t>Капустинцы</t>
  </si>
  <si>
    <t>Капустинці</t>
  </si>
  <si>
    <t>Cherniakhivka</t>
  </si>
  <si>
    <t>Черняховка</t>
  </si>
  <si>
    <t>Черняхівка</t>
  </si>
  <si>
    <t>Peremoha</t>
  </si>
  <si>
    <t>Перемога</t>
  </si>
  <si>
    <t>Berezan</t>
  </si>
  <si>
    <t>Березань</t>
  </si>
  <si>
    <t>Brovary</t>
  </si>
  <si>
    <t>Бровары</t>
  </si>
  <si>
    <t>Бровари</t>
  </si>
  <si>
    <t>Velyka Dymerka</t>
  </si>
  <si>
    <t>Великая Дымерка</t>
  </si>
  <si>
    <t>Велика Димерка</t>
  </si>
  <si>
    <t>Voitove</t>
  </si>
  <si>
    <t>Войтово</t>
  </si>
  <si>
    <t>Войтове</t>
  </si>
  <si>
    <t>Sviatopetrivske</t>
  </si>
  <si>
    <t>Святопетровское</t>
  </si>
  <si>
    <t>Святопетрівське</t>
  </si>
  <si>
    <t>Borodianka</t>
  </si>
  <si>
    <t>Бородянка</t>
  </si>
  <si>
    <t>Berestianka</t>
  </si>
  <si>
    <t>Берестянка</t>
  </si>
  <si>
    <t>Bucha</t>
  </si>
  <si>
    <t>Буча</t>
  </si>
  <si>
    <t>Vorzel</t>
  </si>
  <si>
    <t>Ворзель</t>
  </si>
  <si>
    <t>Hostomel</t>
  </si>
  <si>
    <t>Гостомель</t>
  </si>
  <si>
    <t>Horenka</t>
  </si>
  <si>
    <t>Горенка</t>
  </si>
  <si>
    <t>Buzova</t>
  </si>
  <si>
    <t>Бузовая</t>
  </si>
  <si>
    <t>Бузова</t>
  </si>
  <si>
    <t>Irpin</t>
  </si>
  <si>
    <t>Ирпень</t>
  </si>
  <si>
    <t>Ірпінь</t>
  </si>
  <si>
    <t>Makariv</t>
  </si>
  <si>
    <t>Макаров</t>
  </si>
  <si>
    <t>Макарів</t>
  </si>
  <si>
    <t>Dymer</t>
  </si>
  <si>
    <t>Дымер</t>
  </si>
  <si>
    <t>Димер</t>
  </si>
  <si>
    <t>Demydiv</t>
  </si>
  <si>
    <t>Демидов</t>
  </si>
  <si>
    <t>Демидів</t>
  </si>
  <si>
    <t>Ivankiv</t>
  </si>
  <si>
    <t>Иванков</t>
  </si>
  <si>
    <t>Іванків</t>
  </si>
  <si>
    <t>Hornostaipil</t>
  </si>
  <si>
    <t>Горностайполь</t>
  </si>
  <si>
    <t>Горностайпіль</t>
  </si>
  <si>
    <t>Kukhari</t>
  </si>
  <si>
    <t>Кухари</t>
  </si>
  <si>
    <t>Кухарі</t>
  </si>
  <si>
    <t>Prybirsk</t>
  </si>
  <si>
    <t>Приборск</t>
  </si>
  <si>
    <t>Прибірськ</t>
  </si>
  <si>
    <t>Pirnove</t>
  </si>
  <si>
    <t>Пирново</t>
  </si>
  <si>
    <t>Пірнове</t>
  </si>
  <si>
    <t>Vovchkiv</t>
  </si>
  <si>
    <t>Волчков</t>
  </si>
  <si>
    <t>Вовчків</t>
  </si>
  <si>
    <t>Vasylkiv</t>
  </si>
  <si>
    <t>Васильков</t>
  </si>
  <si>
    <t>Васильків</t>
  </si>
  <si>
    <t>Zdorivka</t>
  </si>
  <si>
    <t>Здоровка</t>
  </si>
  <si>
    <t>Здорівка</t>
  </si>
  <si>
    <t>Kodaky</t>
  </si>
  <si>
    <t>Кодаки</t>
  </si>
  <si>
    <t>Myronivka</t>
  </si>
  <si>
    <t>Мироновка</t>
  </si>
  <si>
    <t>Миронівка</t>
  </si>
  <si>
    <t>Yemchykha</t>
  </si>
  <si>
    <t>Емчиха</t>
  </si>
  <si>
    <t>Ємчиха</t>
  </si>
  <si>
    <t>Zelenky</t>
  </si>
  <si>
    <t>Зеленьки</t>
  </si>
  <si>
    <t>Karapyshi</t>
  </si>
  <si>
    <t>Карапыши</t>
  </si>
  <si>
    <t>Карапиші</t>
  </si>
  <si>
    <t>Dereviana</t>
  </si>
  <si>
    <t>Деревянная</t>
  </si>
  <si>
    <t>Дерев'яна</t>
  </si>
  <si>
    <t>Rzhyshchiv</t>
  </si>
  <si>
    <t>Ржищев</t>
  </si>
  <si>
    <t>Ржищів</t>
  </si>
  <si>
    <t>Staiky</t>
  </si>
  <si>
    <t>Стайки</t>
  </si>
  <si>
    <t>Stritivka</t>
  </si>
  <si>
    <t>Стретовка</t>
  </si>
  <si>
    <t>Стрітівка</t>
  </si>
  <si>
    <t>Hruzke</t>
  </si>
  <si>
    <t>Грузское</t>
  </si>
  <si>
    <t>Грузьке</t>
  </si>
  <si>
    <t>Boiarka</t>
  </si>
  <si>
    <t>Боярка</t>
  </si>
  <si>
    <t>Zabiria</t>
  </si>
  <si>
    <t>Заборье</t>
  </si>
  <si>
    <t>Забір'я</t>
  </si>
  <si>
    <t>Hlevakha</t>
  </si>
  <si>
    <t>Глеваха</t>
  </si>
  <si>
    <t>Malopolovetske</t>
  </si>
  <si>
    <t>Малополовецкое</t>
  </si>
  <si>
    <t>Малополовецьке</t>
  </si>
  <si>
    <t>Pylypivka</t>
  </si>
  <si>
    <t>Пилиповка</t>
  </si>
  <si>
    <t>Пилипівка</t>
  </si>
  <si>
    <t>Didivshchyna</t>
  </si>
  <si>
    <t>Дедовщина</t>
  </si>
  <si>
    <t>Дідівщина</t>
  </si>
  <si>
    <t>Dorohynka</t>
  </si>
  <si>
    <t>Дорогинка</t>
  </si>
  <si>
    <t>Fastiv</t>
  </si>
  <si>
    <t>Фастов</t>
  </si>
  <si>
    <t>Фастів</t>
  </si>
  <si>
    <t>Borova</t>
  </si>
  <si>
    <t>Боровая</t>
  </si>
  <si>
    <t>Борова</t>
  </si>
  <si>
    <t>Vepryk</t>
  </si>
  <si>
    <t>Веприк</t>
  </si>
  <si>
    <t>Motovylivka</t>
  </si>
  <si>
    <t>Мотовиловка</t>
  </si>
  <si>
    <t>Мотовилівка</t>
  </si>
  <si>
    <t>Motovylivska Slobidka</t>
  </si>
  <si>
    <t>Мотовиловская Слободка</t>
  </si>
  <si>
    <t>Мотовилівська Слобідка</t>
  </si>
  <si>
    <t>Blahovishchenske</t>
  </si>
  <si>
    <t>Благовещенское</t>
  </si>
  <si>
    <t>Благовіщенське</t>
  </si>
  <si>
    <t>Bohdanove</t>
  </si>
  <si>
    <t>Богданово</t>
  </si>
  <si>
    <t>Богданове</t>
  </si>
  <si>
    <t>Danylova Balka</t>
  </si>
  <si>
    <t>Данилова Балка</t>
  </si>
  <si>
    <t>Kamiana Krynytsia</t>
  </si>
  <si>
    <t>Каменная Криница</t>
  </si>
  <si>
    <t>Кам'яна Криниця</t>
  </si>
  <si>
    <t>Kamianyi Brid</t>
  </si>
  <si>
    <t>Каменный Брод</t>
  </si>
  <si>
    <t>Кам'яний Брід</t>
  </si>
  <si>
    <t>Lozuvata</t>
  </si>
  <si>
    <t>Лозоватая</t>
  </si>
  <si>
    <t>Лозувата</t>
  </si>
  <si>
    <t>Lupolove</t>
  </si>
  <si>
    <t>Луполово</t>
  </si>
  <si>
    <t>Луполове</t>
  </si>
  <si>
    <t>Mechyslavka</t>
  </si>
  <si>
    <t>Мечиславка</t>
  </si>
  <si>
    <t>Roznoshenske</t>
  </si>
  <si>
    <t>Разношенское</t>
  </si>
  <si>
    <t>Розношенське</t>
  </si>
  <si>
    <t>Sabatynivka</t>
  </si>
  <si>
    <t>Сабатиновка</t>
  </si>
  <si>
    <t>Сабатинівка</t>
  </si>
  <si>
    <t>Berezova Balka</t>
  </si>
  <si>
    <t>Березовая Балка</t>
  </si>
  <si>
    <t>Березова Балка</t>
  </si>
  <si>
    <t>Vivsianyky</t>
  </si>
  <si>
    <t>Овсяники</t>
  </si>
  <si>
    <t>Вівсяники</t>
  </si>
  <si>
    <t>Dobre</t>
  </si>
  <si>
    <t>Доброе</t>
  </si>
  <si>
    <t>Yosypivka</t>
  </si>
  <si>
    <t>Йосиповка</t>
  </si>
  <si>
    <t>Йосипівка</t>
  </si>
  <si>
    <t>Chystopillia</t>
  </si>
  <si>
    <t>Чистополье</t>
  </si>
  <si>
    <t>Чистопілля</t>
  </si>
  <si>
    <t>Haivoron</t>
  </si>
  <si>
    <t>Гайворон</t>
  </si>
  <si>
    <t>Khashchuvate</t>
  </si>
  <si>
    <t>Хащеватое</t>
  </si>
  <si>
    <t>Хащувате</t>
  </si>
  <si>
    <t>Holovanivsk</t>
  </si>
  <si>
    <t>Голованевск</t>
  </si>
  <si>
    <t>Голованівськ</t>
  </si>
  <si>
    <t>Yemylivka</t>
  </si>
  <si>
    <t>Емиловка</t>
  </si>
  <si>
    <t>Ємилівка</t>
  </si>
  <si>
    <t>Zhuravlynka</t>
  </si>
  <si>
    <t>Журавлинка</t>
  </si>
  <si>
    <t>Klynove</t>
  </si>
  <si>
    <t>Клиновое</t>
  </si>
  <si>
    <t>Клинове</t>
  </si>
  <si>
    <t>Krasnohirka</t>
  </si>
  <si>
    <t>Красногорка</t>
  </si>
  <si>
    <t>Красногірка</t>
  </si>
  <si>
    <t>Mezhyrichka</t>
  </si>
  <si>
    <t>Межиречка</t>
  </si>
  <si>
    <t>Межирічка</t>
  </si>
  <si>
    <t>Nalyvaika</t>
  </si>
  <si>
    <t>Наливайка</t>
  </si>
  <si>
    <t>Troianka</t>
  </si>
  <si>
    <t>Троянка</t>
  </si>
  <si>
    <t>Shepylove</t>
  </si>
  <si>
    <t>Шепилово</t>
  </si>
  <si>
    <t>Шепилове</t>
  </si>
  <si>
    <t>Salkove</t>
  </si>
  <si>
    <t>Сальково</t>
  </si>
  <si>
    <t>Салькове</t>
  </si>
  <si>
    <t>Mohylne</t>
  </si>
  <si>
    <t>Могильное</t>
  </si>
  <si>
    <t>Могильне</t>
  </si>
  <si>
    <t>Tauzhne</t>
  </si>
  <si>
    <t>Таужное</t>
  </si>
  <si>
    <t>Таужне</t>
  </si>
  <si>
    <t>Chemerpil</t>
  </si>
  <si>
    <t>Чемерполь</t>
  </si>
  <si>
    <t>Чемерпіль</t>
  </si>
  <si>
    <t>Nadlak</t>
  </si>
  <si>
    <t>Надлак</t>
  </si>
  <si>
    <t>Kalnybolota</t>
  </si>
  <si>
    <t>Кальниболота</t>
  </si>
  <si>
    <t>Novoarkhanhelsk</t>
  </si>
  <si>
    <t>Новоархангельск</t>
  </si>
  <si>
    <t>Новоархангельськ</t>
  </si>
  <si>
    <t>Perehonivka</t>
  </si>
  <si>
    <t>Перегоновка</t>
  </si>
  <si>
    <t>Перегонівка</t>
  </si>
  <si>
    <t>Davydivka</t>
  </si>
  <si>
    <t>Давыдовка</t>
  </si>
  <si>
    <t>Давидівка</t>
  </si>
  <si>
    <t>Krutenke</t>
  </si>
  <si>
    <t>Крутенькое</t>
  </si>
  <si>
    <t>Крутеньке</t>
  </si>
  <si>
    <t>Lebedynka</t>
  </si>
  <si>
    <t>Лебединка</t>
  </si>
  <si>
    <t>Semyduby</t>
  </si>
  <si>
    <t>Семидубы</t>
  </si>
  <si>
    <t>Семидуби</t>
  </si>
  <si>
    <t>Tabanove</t>
  </si>
  <si>
    <t>Табаново</t>
  </si>
  <si>
    <t>Табанове</t>
  </si>
  <si>
    <t>Kopenkuvate</t>
  </si>
  <si>
    <t>Копенковатое</t>
  </si>
  <si>
    <t>Копенкувате</t>
  </si>
  <si>
    <t>Nerubaika</t>
  </si>
  <si>
    <t>Нерубайка</t>
  </si>
  <si>
    <t>Pokotylove</t>
  </si>
  <si>
    <t>Покотилово</t>
  </si>
  <si>
    <t>Покотилове</t>
  </si>
  <si>
    <t>Rozsokhuvatets</t>
  </si>
  <si>
    <t>Рассоховатец</t>
  </si>
  <si>
    <t>Розсохуватець</t>
  </si>
  <si>
    <t>Yatran</t>
  </si>
  <si>
    <t>Ятрань</t>
  </si>
  <si>
    <t>Pobuzke</t>
  </si>
  <si>
    <t>Побугское</t>
  </si>
  <si>
    <t>Побузьке</t>
  </si>
  <si>
    <t>Kapitanka</t>
  </si>
  <si>
    <t>Капитанка</t>
  </si>
  <si>
    <t>Капітанка</t>
  </si>
  <si>
    <t>Pushkove</t>
  </si>
  <si>
    <t>Пушково</t>
  </si>
  <si>
    <t>Пушкове</t>
  </si>
  <si>
    <t>Sukhyi Tashlyk</t>
  </si>
  <si>
    <t>Сухой Ташлык</t>
  </si>
  <si>
    <t>Сухий Ташлик</t>
  </si>
  <si>
    <t>Adzhamka</t>
  </si>
  <si>
    <t>Аджамка</t>
  </si>
  <si>
    <t>Bobrynets</t>
  </si>
  <si>
    <t>Бобринец</t>
  </si>
  <si>
    <t>Бобринець</t>
  </si>
  <si>
    <t>Velyka Severynka</t>
  </si>
  <si>
    <t>Великая Северинка</t>
  </si>
  <si>
    <t>Велика Северинка</t>
  </si>
  <si>
    <t>Osytniazhka</t>
  </si>
  <si>
    <t>Оситняжка</t>
  </si>
  <si>
    <t>Bokove</t>
  </si>
  <si>
    <t>Боковое</t>
  </si>
  <si>
    <t>Бокове</t>
  </si>
  <si>
    <t>Bratoliubivka</t>
  </si>
  <si>
    <t>Братолюбовка</t>
  </si>
  <si>
    <t>Братолюбівка</t>
  </si>
  <si>
    <t>Hannivka</t>
  </si>
  <si>
    <t>Анновка</t>
  </si>
  <si>
    <t>Ганнівка</t>
  </si>
  <si>
    <t>Tsybuleve</t>
  </si>
  <si>
    <t>Цибулево</t>
  </si>
  <si>
    <t>Цибулеве</t>
  </si>
  <si>
    <t>Znamianka</t>
  </si>
  <si>
    <t>Знаменка</t>
  </si>
  <si>
    <t>Знам'янка</t>
  </si>
  <si>
    <t>Znamianka Druha</t>
  </si>
  <si>
    <t>Знаменка-Вторая</t>
  </si>
  <si>
    <t>Знам'янка Друга</t>
  </si>
  <si>
    <t>Katerynivka</t>
  </si>
  <si>
    <t>Катериновка</t>
  </si>
  <si>
    <t>Катеринівка</t>
  </si>
  <si>
    <t>Volodymyrivka</t>
  </si>
  <si>
    <t>Владимировка</t>
  </si>
  <si>
    <t>Володимирівка</t>
  </si>
  <si>
    <t>Lisne</t>
  </si>
  <si>
    <t>Лесное</t>
  </si>
  <si>
    <t>Лісне</t>
  </si>
  <si>
    <t>Mohutnie</t>
  </si>
  <si>
    <t>Могутнее</t>
  </si>
  <si>
    <t>Могутнє</t>
  </si>
  <si>
    <t>Oboznivka</t>
  </si>
  <si>
    <t>Обозновка</t>
  </si>
  <si>
    <t>Обознівка</t>
  </si>
  <si>
    <t>Oleksiivka</t>
  </si>
  <si>
    <t>Алексеевка</t>
  </si>
  <si>
    <t>Олексіївка</t>
  </si>
  <si>
    <t>Ketrysanivka</t>
  </si>
  <si>
    <t>Кетрисановка</t>
  </si>
  <si>
    <t>Кетрисанівка</t>
  </si>
  <si>
    <t>Aprelivske</t>
  </si>
  <si>
    <t>Апрелевское</t>
  </si>
  <si>
    <t>Апрелівське</t>
  </si>
  <si>
    <t>Bobrynka</t>
  </si>
  <si>
    <t>Бобринка</t>
  </si>
  <si>
    <t>Verkhnoinhulske</t>
  </si>
  <si>
    <t>Верхнеингульское</t>
  </si>
  <si>
    <t>Верхньоінгульське</t>
  </si>
  <si>
    <t>Veselivka</t>
  </si>
  <si>
    <t>Веселовка</t>
  </si>
  <si>
    <t>Веселівка</t>
  </si>
  <si>
    <t>Vytiazivka</t>
  </si>
  <si>
    <t>Витязевка</t>
  </si>
  <si>
    <t>Витязівка</t>
  </si>
  <si>
    <t>Zlatopillia</t>
  </si>
  <si>
    <t>Златополье</t>
  </si>
  <si>
    <t>Златопілля</t>
  </si>
  <si>
    <t>Kostomarivka</t>
  </si>
  <si>
    <t>Костомаровка</t>
  </si>
  <si>
    <t>Костомарівка</t>
  </si>
  <si>
    <t>Kryvonosove</t>
  </si>
  <si>
    <t>Кривоносово</t>
  </si>
  <si>
    <t>Кривоносове</t>
  </si>
  <si>
    <t>Novohradivka</t>
  </si>
  <si>
    <t>Новоградовка</t>
  </si>
  <si>
    <t>Новоградівка</t>
  </si>
  <si>
    <t>Pavlohirkivka</t>
  </si>
  <si>
    <t>Павлогорковка</t>
  </si>
  <si>
    <t>Павлогірківка</t>
  </si>
  <si>
    <t>Charivne</t>
  </si>
  <si>
    <t>Чаривное</t>
  </si>
  <si>
    <t>Чарівне</t>
  </si>
  <si>
    <t>Kompaniivka</t>
  </si>
  <si>
    <t>Компанеевка</t>
  </si>
  <si>
    <t>Компаніївка</t>
  </si>
  <si>
    <t>Vynohradivka</t>
  </si>
  <si>
    <t>Виноградовка</t>
  </si>
  <si>
    <t>Виноградівка</t>
  </si>
  <si>
    <t>Zelene</t>
  </si>
  <si>
    <t>Зеленое</t>
  </si>
  <si>
    <t>Зелене</t>
  </si>
  <si>
    <t>Korotiak</t>
  </si>
  <si>
    <t>Коротяк</t>
  </si>
  <si>
    <t>Lozuvatka</t>
  </si>
  <si>
    <t>Лозоватка</t>
  </si>
  <si>
    <t>Лозуватка</t>
  </si>
  <si>
    <t>Nove</t>
  </si>
  <si>
    <t>Новое</t>
  </si>
  <si>
    <t>Нове</t>
  </si>
  <si>
    <t>Novhorodka</t>
  </si>
  <si>
    <t>Новгородка</t>
  </si>
  <si>
    <t>Yelyzavethradka</t>
  </si>
  <si>
    <t>Елизаветградка</t>
  </si>
  <si>
    <t>Єлизаветградка</t>
  </si>
  <si>
    <t>Birky</t>
  </si>
  <si>
    <t>Бирки</t>
  </si>
  <si>
    <t>Бірки</t>
  </si>
  <si>
    <t>Bovtyshka</t>
  </si>
  <si>
    <t>Бовтышка</t>
  </si>
  <si>
    <t>Бовтишка</t>
  </si>
  <si>
    <t>Vyshchi Vereshchaky</t>
  </si>
  <si>
    <t>Высшие Верещаки</t>
  </si>
  <si>
    <t>Вищі Верещаки</t>
  </si>
  <si>
    <t>Haiove</t>
  </si>
  <si>
    <t>Гаевое</t>
  </si>
  <si>
    <t>Гайове</t>
  </si>
  <si>
    <t>Ivanhorod</t>
  </si>
  <si>
    <t>Ивангород</t>
  </si>
  <si>
    <t>Івангород</t>
  </si>
  <si>
    <t>Krasnosillia</t>
  </si>
  <si>
    <t>Красноселье</t>
  </si>
  <si>
    <t>Красносілля</t>
  </si>
  <si>
    <t>Nesvatkove</t>
  </si>
  <si>
    <t>Несватково</t>
  </si>
  <si>
    <t>Несваткове</t>
  </si>
  <si>
    <t>Polove</t>
  </si>
  <si>
    <t>Полевое</t>
  </si>
  <si>
    <t>Польове</t>
  </si>
  <si>
    <t>Poselianivka</t>
  </si>
  <si>
    <t>Поселяновка</t>
  </si>
  <si>
    <t>Поселянівка</t>
  </si>
  <si>
    <t>Stavydla</t>
  </si>
  <si>
    <t>Ставидла</t>
  </si>
  <si>
    <t>Yasynove</t>
  </si>
  <si>
    <t>Ясиновое</t>
  </si>
  <si>
    <t>Ясинове</t>
  </si>
  <si>
    <t>Berezhynka</t>
  </si>
  <si>
    <t>Бережинка</t>
  </si>
  <si>
    <t>Haivka</t>
  </si>
  <si>
    <t>Гаевка</t>
  </si>
  <si>
    <t>Гаївка</t>
  </si>
  <si>
    <t>Fedorivka</t>
  </si>
  <si>
    <t>Федоровка</t>
  </si>
  <si>
    <t>Федорівка</t>
  </si>
  <si>
    <t>Sokolivske</t>
  </si>
  <si>
    <t>Соколовское</t>
  </si>
  <si>
    <t>Соколівське</t>
  </si>
  <si>
    <t>Vyshniakivka</t>
  </si>
  <si>
    <t>Вишняковка</t>
  </si>
  <si>
    <t>Вишняківка</t>
  </si>
  <si>
    <t>Ivano-Blahodatne</t>
  </si>
  <si>
    <t>Ивано-Благодатное</t>
  </si>
  <si>
    <t>Івано-Благодатне</t>
  </si>
  <si>
    <t>Karlivka</t>
  </si>
  <si>
    <t>Карловка</t>
  </si>
  <si>
    <t>Карлівка</t>
  </si>
  <si>
    <t>Oleno-Kosohorivka</t>
  </si>
  <si>
    <t>Олено-Косогоровка</t>
  </si>
  <si>
    <t>Олено-Косогорівка</t>
  </si>
  <si>
    <t>Kazarnia</t>
  </si>
  <si>
    <t>Казарня</t>
  </si>
  <si>
    <t>Novoromanivka</t>
  </si>
  <si>
    <t>Новоромановка</t>
  </si>
  <si>
    <t>Новороманівка</t>
  </si>
  <si>
    <t>Sablyne</t>
  </si>
  <si>
    <t>Саблино</t>
  </si>
  <si>
    <t>Саблине</t>
  </si>
  <si>
    <t>Hanno-Trebynivka</t>
  </si>
  <si>
    <t>Анно-Требиновка</t>
  </si>
  <si>
    <t>Ганно-Требинівка</t>
  </si>
  <si>
    <t>Dokuchaieve</t>
  </si>
  <si>
    <t>Докучаево</t>
  </si>
  <si>
    <t>Докучаєве</t>
  </si>
  <si>
    <t>Inhulske</t>
  </si>
  <si>
    <t>Ингульское</t>
  </si>
  <si>
    <t>Інгульське</t>
  </si>
  <si>
    <t>Krynychne</t>
  </si>
  <si>
    <t>Криничное</t>
  </si>
  <si>
    <t>Криничне</t>
  </si>
  <si>
    <t>Lebedyne</t>
  </si>
  <si>
    <t>Лебединое</t>
  </si>
  <si>
    <t>Лебедине</t>
  </si>
  <si>
    <t>Novoihorivka</t>
  </si>
  <si>
    <t>Новоигоревка</t>
  </si>
  <si>
    <t>Новоігорівка</t>
  </si>
  <si>
    <t>Sednivka</t>
  </si>
  <si>
    <t>Седневка</t>
  </si>
  <si>
    <t>Седнівка</t>
  </si>
  <si>
    <t>Stepanivka</t>
  </si>
  <si>
    <t>Степановка</t>
  </si>
  <si>
    <t>Степанівка</t>
  </si>
  <si>
    <t>Hryhorivka</t>
  </si>
  <si>
    <t>Григоровка</t>
  </si>
  <si>
    <t>Григорівка</t>
  </si>
  <si>
    <t>Kropyvnytske</t>
  </si>
  <si>
    <t>Кропивницкое</t>
  </si>
  <si>
    <t>Кропивницьке</t>
  </si>
  <si>
    <t>Hlodosy</t>
  </si>
  <si>
    <t>Глодосы</t>
  </si>
  <si>
    <t>Глодоси</t>
  </si>
  <si>
    <t>Verbivka</t>
  </si>
  <si>
    <t>Вербовка</t>
  </si>
  <si>
    <t>Вербівка</t>
  </si>
  <si>
    <t>Kozakova Balka</t>
  </si>
  <si>
    <t>Казакова Балка</t>
  </si>
  <si>
    <t>Козакова Балка</t>
  </si>
  <si>
    <t>Dobrovelychkivka</t>
  </si>
  <si>
    <t>Добровеличковка</t>
  </si>
  <si>
    <t>Добровеличківка</t>
  </si>
  <si>
    <t>Karbivka</t>
  </si>
  <si>
    <t>Карбовка</t>
  </si>
  <si>
    <t>Карбівка</t>
  </si>
  <si>
    <t>Zlynka</t>
  </si>
  <si>
    <t>Злынка</t>
  </si>
  <si>
    <t>Злинка</t>
  </si>
  <si>
    <t>Rozsokhuvatka</t>
  </si>
  <si>
    <t>Рассоховатка</t>
  </si>
  <si>
    <t>Розсохуватка</t>
  </si>
  <si>
    <t>Mala Vyska</t>
  </si>
  <si>
    <t>Малая Виска</t>
  </si>
  <si>
    <t>Мала Виска</t>
  </si>
  <si>
    <t>Paliivka</t>
  </si>
  <si>
    <t>Палиевка</t>
  </si>
  <si>
    <t>Паліївка</t>
  </si>
  <si>
    <t>Velyka Vyska</t>
  </si>
  <si>
    <t>Великая Виска</t>
  </si>
  <si>
    <t>Велика Виска</t>
  </si>
  <si>
    <t>Novomyrhorod</t>
  </si>
  <si>
    <t>Новомиргород</t>
  </si>
  <si>
    <t>Kapitanivka</t>
  </si>
  <si>
    <t>Капитановка</t>
  </si>
  <si>
    <t>Капітанівка</t>
  </si>
  <si>
    <t>Burty</t>
  </si>
  <si>
    <t>Бурты</t>
  </si>
  <si>
    <t>Бурти</t>
  </si>
  <si>
    <t>Dibrivka</t>
  </si>
  <si>
    <t>Дибровка</t>
  </si>
  <si>
    <t>Дібрівка</t>
  </si>
  <si>
    <t>Zashchyta</t>
  </si>
  <si>
    <t>Защита</t>
  </si>
  <si>
    <t>Kanizh</t>
  </si>
  <si>
    <t>Каниж</t>
  </si>
  <si>
    <t>Каніж</t>
  </si>
  <si>
    <t>Lystopadove</t>
  </si>
  <si>
    <t>Листопадово</t>
  </si>
  <si>
    <t>Листопадове</t>
  </si>
  <si>
    <t>Likareve</t>
  </si>
  <si>
    <t>Лекарево</t>
  </si>
  <si>
    <t>Лікареве</t>
  </si>
  <si>
    <t>Martonosha</t>
  </si>
  <si>
    <t>Мартоноша</t>
  </si>
  <si>
    <t>Novoukrainka</t>
  </si>
  <si>
    <t>Новоукраинка</t>
  </si>
  <si>
    <t>Новоукраїнка</t>
  </si>
  <si>
    <t>Furmanivka</t>
  </si>
  <si>
    <t>Фурмановка</t>
  </si>
  <si>
    <t>Фурманівка</t>
  </si>
  <si>
    <t>Pishchanyi Brid</t>
  </si>
  <si>
    <t>Песчаный Брод</t>
  </si>
  <si>
    <t>Піщаний Брід</t>
  </si>
  <si>
    <t>Liubomyrka</t>
  </si>
  <si>
    <t>Любомирка</t>
  </si>
  <si>
    <t>Pomichna</t>
  </si>
  <si>
    <t>Помошная</t>
  </si>
  <si>
    <t>Помічна</t>
  </si>
  <si>
    <t>Smoline</t>
  </si>
  <si>
    <t>Смолино</t>
  </si>
  <si>
    <t>Смоліне</t>
  </si>
  <si>
    <t>Kopanky</t>
  </si>
  <si>
    <t>Копанки</t>
  </si>
  <si>
    <t>Novopavlivka</t>
  </si>
  <si>
    <t>Новопавловка</t>
  </si>
  <si>
    <t>Новопавлівка</t>
  </si>
  <si>
    <t>Khmelove</t>
  </si>
  <si>
    <t>Хмелевое</t>
  </si>
  <si>
    <t>Хмельове</t>
  </si>
  <si>
    <t>Yakymivka</t>
  </si>
  <si>
    <t>Акимовка</t>
  </si>
  <si>
    <t>Якимівка</t>
  </si>
  <si>
    <t>Tyshkivka</t>
  </si>
  <si>
    <t>Тишковка</t>
  </si>
  <si>
    <t>Тишківка</t>
  </si>
  <si>
    <t>Zakharivka</t>
  </si>
  <si>
    <t>Захаровка</t>
  </si>
  <si>
    <t>Захарівка</t>
  </si>
  <si>
    <t>Nova Praha</t>
  </si>
  <si>
    <t>Новая Прага</t>
  </si>
  <si>
    <t>Нова Прага</t>
  </si>
  <si>
    <t>Sharivka</t>
  </si>
  <si>
    <t>Шаровка</t>
  </si>
  <si>
    <t>Шарівка</t>
  </si>
  <si>
    <t>Oleksandriia</t>
  </si>
  <si>
    <t>Александрия</t>
  </si>
  <si>
    <t>Олександрія</t>
  </si>
  <si>
    <t>Onufriivka</t>
  </si>
  <si>
    <t>Онуфриевка</t>
  </si>
  <si>
    <t>Онуфріївка</t>
  </si>
  <si>
    <t>Vyshnivtsi</t>
  </si>
  <si>
    <t>Вишневцы</t>
  </si>
  <si>
    <t>Вишнівці</t>
  </si>
  <si>
    <t>Omelnyk</t>
  </si>
  <si>
    <t>Омельник</t>
  </si>
  <si>
    <t>Popivka</t>
  </si>
  <si>
    <t>Поповка</t>
  </si>
  <si>
    <t>Попівка</t>
  </si>
  <si>
    <t>Dykivka</t>
  </si>
  <si>
    <t>Диковка</t>
  </si>
  <si>
    <t>Диківка</t>
  </si>
  <si>
    <t>Yasynuvatka</t>
  </si>
  <si>
    <t>Ясиноватка</t>
  </si>
  <si>
    <t>Ясинуватка</t>
  </si>
  <si>
    <t>Bohdanivka</t>
  </si>
  <si>
    <t>Богдановка</t>
  </si>
  <si>
    <t>Богданівка</t>
  </si>
  <si>
    <t>Kozatske</t>
  </si>
  <si>
    <t>Казацкое</t>
  </si>
  <si>
    <t>Козацьке</t>
  </si>
  <si>
    <t>Luhanka</t>
  </si>
  <si>
    <t>Луганка</t>
  </si>
  <si>
    <t>Malynivka</t>
  </si>
  <si>
    <t>Малиновка</t>
  </si>
  <si>
    <t>Малинівка</t>
  </si>
  <si>
    <t>Novyi Starodub</t>
  </si>
  <si>
    <t>Новый Стародуб</t>
  </si>
  <si>
    <t>Новий Стародуб</t>
  </si>
  <si>
    <t>Chervonokostiantynivka</t>
  </si>
  <si>
    <t>Червоноконстантиновка</t>
  </si>
  <si>
    <t>Червонокостянтинівка</t>
  </si>
  <si>
    <t>Checheliivka</t>
  </si>
  <si>
    <t>Чечелиевка</t>
  </si>
  <si>
    <t>Чечеліївка</t>
  </si>
  <si>
    <t>Divoche Pole</t>
  </si>
  <si>
    <t>Девичье Поле</t>
  </si>
  <si>
    <t>Дівоче Поле</t>
  </si>
  <si>
    <t>Dobronadiivka</t>
  </si>
  <si>
    <t>Добронадиевка</t>
  </si>
  <si>
    <t>Добронадіївка</t>
  </si>
  <si>
    <t>Pryiutivka</t>
  </si>
  <si>
    <t>Приютовка</t>
  </si>
  <si>
    <t>Приютівка</t>
  </si>
  <si>
    <t>Voinivka</t>
  </si>
  <si>
    <t>Войновка</t>
  </si>
  <si>
    <t>Войнівка</t>
  </si>
  <si>
    <t>Svitlovodsk</t>
  </si>
  <si>
    <t>Светловодск</t>
  </si>
  <si>
    <t>Світловодськ</t>
  </si>
  <si>
    <t>Vlasivka</t>
  </si>
  <si>
    <t>Власовка</t>
  </si>
  <si>
    <t>Власівка</t>
  </si>
  <si>
    <t>Boryslav</t>
  </si>
  <si>
    <t>Борислав</t>
  </si>
  <si>
    <t>Drohobych</t>
  </si>
  <si>
    <t>Дрогобыч</t>
  </si>
  <si>
    <t>Дрогобич</t>
  </si>
  <si>
    <t>Stebnyk</t>
  </si>
  <si>
    <t>Стебник</t>
  </si>
  <si>
    <t>Bronytsia</t>
  </si>
  <si>
    <t>Броница</t>
  </si>
  <si>
    <t>Брониця</t>
  </si>
  <si>
    <t>Derezhychi</t>
  </si>
  <si>
    <t>Дережичи</t>
  </si>
  <si>
    <t>Дережичі</t>
  </si>
  <si>
    <t>Dobrivliany</t>
  </si>
  <si>
    <t>Добровляны</t>
  </si>
  <si>
    <t>Добрівляни</t>
  </si>
  <si>
    <t>Nahuievychi</t>
  </si>
  <si>
    <t>Нагуевичи</t>
  </si>
  <si>
    <t>Нагуєвичі</t>
  </si>
  <si>
    <t>Medenychi</t>
  </si>
  <si>
    <t>Меденичи</t>
  </si>
  <si>
    <t>Меденичі</t>
  </si>
  <si>
    <t>Verkhnii Dorozhiv</t>
  </si>
  <si>
    <t>Верхний Дорожев</t>
  </si>
  <si>
    <t>Верхній Дорожів</t>
  </si>
  <si>
    <t>Voloshcha</t>
  </si>
  <si>
    <t>Волоща</t>
  </si>
  <si>
    <t>Voroblevychi</t>
  </si>
  <si>
    <t>Вороблевичи</t>
  </si>
  <si>
    <t>Вороблевичі</t>
  </si>
  <si>
    <t>Hrushiv</t>
  </si>
  <si>
    <t>Грушев</t>
  </si>
  <si>
    <t>Грушів</t>
  </si>
  <si>
    <t>Opory</t>
  </si>
  <si>
    <t>Опоры</t>
  </si>
  <si>
    <t>Опори</t>
  </si>
  <si>
    <t>Solonske</t>
  </si>
  <si>
    <t>Солонское</t>
  </si>
  <si>
    <t>Солонське</t>
  </si>
  <si>
    <t>Skhidnytsia</t>
  </si>
  <si>
    <t>Сходница</t>
  </si>
  <si>
    <t>Східниця</t>
  </si>
  <si>
    <t>Pidbuzh</t>
  </si>
  <si>
    <t>Подбуж</t>
  </si>
  <si>
    <t>Підбуж</t>
  </si>
  <si>
    <t>Holovske</t>
  </si>
  <si>
    <t>Головское</t>
  </si>
  <si>
    <t>Головське</t>
  </si>
  <si>
    <t>Zalokot</t>
  </si>
  <si>
    <t>Залокоть</t>
  </si>
  <si>
    <t>Lastivka</t>
  </si>
  <si>
    <t>Ластовка</t>
  </si>
  <si>
    <t>Ластівка</t>
  </si>
  <si>
    <t>Novyi Kropyvnyk</t>
  </si>
  <si>
    <t>Новый Крапивник</t>
  </si>
  <si>
    <t>Новий Кропивник</t>
  </si>
  <si>
    <t>Opaka</t>
  </si>
  <si>
    <t>Опака</t>
  </si>
  <si>
    <t>Storona</t>
  </si>
  <si>
    <t>Сторона</t>
  </si>
  <si>
    <t>Truskavets</t>
  </si>
  <si>
    <t>Трускавец</t>
  </si>
  <si>
    <t>Трускавець</t>
  </si>
  <si>
    <t>Modrychi</t>
  </si>
  <si>
    <t>Модрычи</t>
  </si>
  <si>
    <t>Модричі</t>
  </si>
  <si>
    <t>Oriv</t>
  </si>
  <si>
    <t>Оров</t>
  </si>
  <si>
    <t>Орів</t>
  </si>
  <si>
    <t>Brody</t>
  </si>
  <si>
    <t>Броды</t>
  </si>
  <si>
    <t>Броди</t>
  </si>
  <si>
    <t>Busk</t>
  </si>
  <si>
    <t>Буск</t>
  </si>
  <si>
    <t>Буськ</t>
  </si>
  <si>
    <t>Olesko</t>
  </si>
  <si>
    <t>Олеско</t>
  </si>
  <si>
    <t>Олесько</t>
  </si>
  <si>
    <t>Zabolottsi</t>
  </si>
  <si>
    <t>Заболотцы</t>
  </si>
  <si>
    <t>Заболотці</t>
  </si>
  <si>
    <t>Pidhirtsi</t>
  </si>
  <si>
    <t>Подгорцы</t>
  </si>
  <si>
    <t>Підгірці</t>
  </si>
  <si>
    <t>Razhniv</t>
  </si>
  <si>
    <t>Ражнев</t>
  </si>
  <si>
    <t>Ражнів</t>
  </si>
  <si>
    <t>Zolochiv</t>
  </si>
  <si>
    <t>Золочев</t>
  </si>
  <si>
    <t>Золочів</t>
  </si>
  <si>
    <t>Bilyi Kamin</t>
  </si>
  <si>
    <t>Белый Камень</t>
  </si>
  <si>
    <t>Білий Камінь</t>
  </si>
  <si>
    <t>Novoselyshche</t>
  </si>
  <si>
    <t>Новоселище</t>
  </si>
  <si>
    <t>Krasne</t>
  </si>
  <si>
    <t>Красное</t>
  </si>
  <si>
    <t>Красне</t>
  </si>
  <si>
    <t>Bortkiv</t>
  </si>
  <si>
    <t>Бортков</t>
  </si>
  <si>
    <t>Бортків</t>
  </si>
  <si>
    <t>Sknyliv</t>
  </si>
  <si>
    <t>Скнилов</t>
  </si>
  <si>
    <t>Скнилів</t>
  </si>
  <si>
    <t>Storonybaby</t>
  </si>
  <si>
    <t>Сторонибабы</t>
  </si>
  <si>
    <t>Сторонибаби</t>
  </si>
  <si>
    <t>Pidkamin</t>
  </si>
  <si>
    <t>Подкамень</t>
  </si>
  <si>
    <t>Підкамінь</t>
  </si>
  <si>
    <t>Batkiv</t>
  </si>
  <si>
    <t>Батьков</t>
  </si>
  <si>
    <t>Батьків</t>
  </si>
  <si>
    <t>Holubytsia</t>
  </si>
  <si>
    <t>Голубица</t>
  </si>
  <si>
    <t>Голубиця</t>
  </si>
  <si>
    <t>Lukashi</t>
  </si>
  <si>
    <t>Лукаши</t>
  </si>
  <si>
    <t>Лукаші</t>
  </si>
  <si>
    <t>Nakvasha</t>
  </si>
  <si>
    <t>Накваша</t>
  </si>
  <si>
    <t>Orykhivchyk</t>
  </si>
  <si>
    <t>Орыховчик</t>
  </si>
  <si>
    <t>Орихівчик</t>
  </si>
  <si>
    <t>Palykorovy</t>
  </si>
  <si>
    <t>Паликоровы</t>
  </si>
  <si>
    <t>Паликорови</t>
  </si>
  <si>
    <t>Pomoriany</t>
  </si>
  <si>
    <t>Поморяны</t>
  </si>
  <si>
    <t>Поморяни</t>
  </si>
  <si>
    <t>Koropets</t>
  </si>
  <si>
    <t>Коропец</t>
  </si>
  <si>
    <t>Коропець</t>
  </si>
  <si>
    <t>Sernyky</t>
  </si>
  <si>
    <t>Серники</t>
  </si>
  <si>
    <t>Velykyi Liubin</t>
  </si>
  <si>
    <t>Великий Любень</t>
  </si>
  <si>
    <t>Великий Любінь</t>
  </si>
  <si>
    <t>Hlyniany</t>
  </si>
  <si>
    <t>Глиняны</t>
  </si>
  <si>
    <t>Глиняни</t>
  </si>
  <si>
    <t>Rozvoriany</t>
  </si>
  <si>
    <t>Розворяны</t>
  </si>
  <si>
    <t>Розворяни</t>
  </si>
  <si>
    <t>Yaktoriv</t>
  </si>
  <si>
    <t>Якторов</t>
  </si>
  <si>
    <t>Якторів</t>
  </si>
  <si>
    <t>Bratkovychi</t>
  </si>
  <si>
    <t>Братковичи</t>
  </si>
  <si>
    <t>Братковичі</t>
  </si>
  <si>
    <t>Dobriany</t>
  </si>
  <si>
    <t>Добряны</t>
  </si>
  <si>
    <t>Добряни</t>
  </si>
  <si>
    <t>Myliatyn</t>
  </si>
  <si>
    <t>Милятин</t>
  </si>
  <si>
    <t>Putiatychi</t>
  </si>
  <si>
    <t>Путятичи</t>
  </si>
  <si>
    <t>Путятичі</t>
  </si>
  <si>
    <t>Rodatychi</t>
  </si>
  <si>
    <t>Родатичи</t>
  </si>
  <si>
    <t>Родатичі</t>
  </si>
  <si>
    <t>Monastyrok</t>
  </si>
  <si>
    <t>Монастырек</t>
  </si>
  <si>
    <t>Монастирок</t>
  </si>
  <si>
    <t>Zhovkva</t>
  </si>
  <si>
    <t>Жолква</t>
  </si>
  <si>
    <t>Жовква</t>
  </si>
  <si>
    <t>Volia-Vysotska</t>
  </si>
  <si>
    <t>Воля-Высоцкая</t>
  </si>
  <si>
    <t>Воля-Висоцька</t>
  </si>
  <si>
    <t>Zibolky</t>
  </si>
  <si>
    <t>Зиболки</t>
  </si>
  <si>
    <t>Зіболки</t>
  </si>
  <si>
    <t>Nova Skvariava</t>
  </si>
  <si>
    <t>Новая Скварява</t>
  </si>
  <si>
    <t>Нова Скварява</t>
  </si>
  <si>
    <t>Komarno</t>
  </si>
  <si>
    <t>Комарно</t>
  </si>
  <si>
    <t>Peremozhne</t>
  </si>
  <si>
    <t>Переможное</t>
  </si>
  <si>
    <t>Переможне</t>
  </si>
  <si>
    <t>Lviv</t>
  </si>
  <si>
    <t>Львов</t>
  </si>
  <si>
    <t>Львів</t>
  </si>
  <si>
    <t>Briukhovychi</t>
  </si>
  <si>
    <t>Брюховичи</t>
  </si>
  <si>
    <t>Брюховичі</t>
  </si>
  <si>
    <t>Velyki Hrybovychi</t>
  </si>
  <si>
    <t>Великие Грибовичи</t>
  </si>
  <si>
    <t>Великі Грибовичі</t>
  </si>
  <si>
    <t>Lysynychi</t>
  </si>
  <si>
    <t>Лисиничи</t>
  </si>
  <si>
    <t>Лисиничі</t>
  </si>
  <si>
    <t>Neslukhiv</t>
  </si>
  <si>
    <t>Неслухов</t>
  </si>
  <si>
    <t>Неслухів</t>
  </si>
  <si>
    <t>Peremyshliany</t>
  </si>
  <si>
    <t>Перемышляны</t>
  </si>
  <si>
    <t>Перемишляни</t>
  </si>
  <si>
    <t>Dunaiv</t>
  </si>
  <si>
    <t>Дунаев</t>
  </si>
  <si>
    <t>Дунаїв</t>
  </si>
  <si>
    <t>Univ</t>
  </si>
  <si>
    <t>Унив</t>
  </si>
  <si>
    <t>Унів</t>
  </si>
  <si>
    <t>Nyzhnia Bilka</t>
  </si>
  <si>
    <t>Нижняя Белка</t>
  </si>
  <si>
    <t>Нижня Білка</t>
  </si>
  <si>
    <t>Hiiche</t>
  </si>
  <si>
    <t>Гийче</t>
  </si>
  <si>
    <t>Гійче</t>
  </si>
  <si>
    <t>Sokilnyky</t>
  </si>
  <si>
    <t>Сокольники</t>
  </si>
  <si>
    <t>Сокільники</t>
  </si>
  <si>
    <t>Khorosno</t>
  </si>
  <si>
    <t>Хоросно</t>
  </si>
  <si>
    <t>Baranivtsi</t>
  </si>
  <si>
    <t>Барановцы</t>
  </si>
  <si>
    <t>Баранівці</t>
  </si>
  <si>
    <t>Berestiany</t>
  </si>
  <si>
    <t>Берестяны</t>
  </si>
  <si>
    <t>Берестяни</t>
  </si>
  <si>
    <t>Bukova</t>
  </si>
  <si>
    <t>Букова</t>
  </si>
  <si>
    <t>Vykoty</t>
  </si>
  <si>
    <t>Выкоты</t>
  </si>
  <si>
    <t>Викоти</t>
  </si>
  <si>
    <t>Volia-Baranetska</t>
  </si>
  <si>
    <t>Воля-Баранецкая</t>
  </si>
  <si>
    <t>Воля-Баранецька</t>
  </si>
  <si>
    <t>Voiutychi</t>
  </si>
  <si>
    <t>Воютичи</t>
  </si>
  <si>
    <t>Воютичі</t>
  </si>
  <si>
    <t>Liutovyska</t>
  </si>
  <si>
    <t>Лютовиска</t>
  </si>
  <si>
    <t>Лютовиська</t>
  </si>
  <si>
    <t>Maksymovychi</t>
  </si>
  <si>
    <t>Максимовичи</t>
  </si>
  <si>
    <t>Максимовичі</t>
  </si>
  <si>
    <t>Mizhhaitsi</t>
  </si>
  <si>
    <t>Межгайцы</t>
  </si>
  <si>
    <t>Міжгайці</t>
  </si>
  <si>
    <t>Nadyby</t>
  </si>
  <si>
    <t>Надыбы</t>
  </si>
  <si>
    <t>Надиби</t>
  </si>
  <si>
    <t>Pianovychi</t>
  </si>
  <si>
    <t>Пьяновичи</t>
  </si>
  <si>
    <t>П'яновичі</t>
  </si>
  <si>
    <t>Rakova</t>
  </si>
  <si>
    <t>Ракова</t>
  </si>
  <si>
    <t>Rohizno</t>
  </si>
  <si>
    <t>Рогизно</t>
  </si>
  <si>
    <t>Рогізно</t>
  </si>
  <si>
    <t>Susidovychi</t>
  </si>
  <si>
    <t>Соседовичи</t>
  </si>
  <si>
    <t>Сусідовичі</t>
  </si>
  <si>
    <t>Borynia</t>
  </si>
  <si>
    <t>Бориня</t>
  </si>
  <si>
    <t>Verkhnie Husne</t>
  </si>
  <si>
    <t>Верхнее Гусиное</t>
  </si>
  <si>
    <t>Верхнє Гусне</t>
  </si>
  <si>
    <t>Verkhnia Yablunka</t>
  </si>
  <si>
    <t>Верхняя Яблонька</t>
  </si>
  <si>
    <t>Верхня Яблунька</t>
  </si>
  <si>
    <t>Nyzhnie Vysotske</t>
  </si>
  <si>
    <t>Нижнее Высоцкое</t>
  </si>
  <si>
    <t>Нижнє Висоцьке</t>
  </si>
  <si>
    <t>Dobromyl</t>
  </si>
  <si>
    <t>Добромиль</t>
  </si>
  <si>
    <t>Nyzhankovychi</t>
  </si>
  <si>
    <t>Нижанковичи</t>
  </si>
  <si>
    <t>Нижанковичі</t>
  </si>
  <si>
    <t>Boloziv</t>
  </si>
  <si>
    <t>Болозев</t>
  </si>
  <si>
    <t>Болозів</t>
  </si>
  <si>
    <t>Bonevychi</t>
  </si>
  <si>
    <t>Боневичи</t>
  </si>
  <si>
    <t>Боневичі</t>
  </si>
  <si>
    <t>Hrabivnytsia</t>
  </si>
  <si>
    <t>Грабовница</t>
  </si>
  <si>
    <t>Грабівниця</t>
  </si>
  <si>
    <t>Hrushatychi</t>
  </si>
  <si>
    <t>Грушатичи</t>
  </si>
  <si>
    <t>Грушатичі</t>
  </si>
  <si>
    <t>Drozdovychi</t>
  </si>
  <si>
    <t>Дроздовичи</t>
  </si>
  <si>
    <t>Дроздовичі</t>
  </si>
  <si>
    <t>Kniazhpil</t>
  </si>
  <si>
    <t>Княжполь</t>
  </si>
  <si>
    <t>Княжпіль</t>
  </si>
  <si>
    <t>Koniv</t>
  </si>
  <si>
    <t>Конев</t>
  </si>
  <si>
    <t>Конів</t>
  </si>
  <si>
    <t>Mihovo</t>
  </si>
  <si>
    <t>Мигово</t>
  </si>
  <si>
    <t>Мігово</t>
  </si>
  <si>
    <t>Nyzhnia Vovcha</t>
  </si>
  <si>
    <t>Нижняя Волчья</t>
  </si>
  <si>
    <t>Нижня Вовча</t>
  </si>
  <si>
    <t>Nove Misto</t>
  </si>
  <si>
    <t>Новое Мисто</t>
  </si>
  <si>
    <t>Нове Місто</t>
  </si>
  <si>
    <t>Patskovychi</t>
  </si>
  <si>
    <t>Пацьковичи</t>
  </si>
  <si>
    <t>Пацьковичі</t>
  </si>
  <si>
    <t>Peredilnytsia</t>
  </si>
  <si>
    <t>Передельница</t>
  </si>
  <si>
    <t>Передільниця</t>
  </si>
  <si>
    <t>Posada-Novomiska</t>
  </si>
  <si>
    <t>Посада-Новомистская</t>
  </si>
  <si>
    <t>Посада-Новоміська</t>
  </si>
  <si>
    <t>Trushevychi</t>
  </si>
  <si>
    <t>Трушевичи</t>
  </si>
  <si>
    <t>Трушевичі</t>
  </si>
  <si>
    <t>Kruzhyky</t>
  </si>
  <si>
    <t>Кружики</t>
  </si>
  <si>
    <t>Ralivka</t>
  </si>
  <si>
    <t>Ралевка</t>
  </si>
  <si>
    <t>Ралівка</t>
  </si>
  <si>
    <t>Berezhnytsia</t>
  </si>
  <si>
    <t>Бережница</t>
  </si>
  <si>
    <t>Бережниця</t>
  </si>
  <si>
    <t>Blazhiv</t>
  </si>
  <si>
    <t>Блажев</t>
  </si>
  <si>
    <t>Блажів</t>
  </si>
  <si>
    <t>Zadnistria</t>
  </si>
  <si>
    <t>Заднестрье</t>
  </si>
  <si>
    <t>Задністря</t>
  </si>
  <si>
    <t>Side</t>
  </si>
  <si>
    <t>Сиде</t>
  </si>
  <si>
    <t>Сіде</t>
  </si>
  <si>
    <t>Chukva</t>
  </si>
  <si>
    <t>Чуква</t>
  </si>
  <si>
    <t>Rudky</t>
  </si>
  <si>
    <t>Рудки</t>
  </si>
  <si>
    <t>Vyshnia</t>
  </si>
  <si>
    <t>Вишня</t>
  </si>
  <si>
    <t>Kanafosty</t>
  </si>
  <si>
    <t>Канафосты</t>
  </si>
  <si>
    <t>Канафости</t>
  </si>
  <si>
    <t>Kolbaievychi</t>
  </si>
  <si>
    <t>Колбаевичи</t>
  </si>
  <si>
    <t>Колбаєвичі</t>
  </si>
  <si>
    <t>Krukovets</t>
  </si>
  <si>
    <t>Круковец</t>
  </si>
  <si>
    <t>Круковець</t>
  </si>
  <si>
    <t>Luky</t>
  </si>
  <si>
    <t>Луки</t>
  </si>
  <si>
    <t>Nyklovychi</t>
  </si>
  <si>
    <t>Никловичи</t>
  </si>
  <si>
    <t>Никловичі</t>
  </si>
  <si>
    <t>Novosilky-Hostynni</t>
  </si>
  <si>
    <t>Новоселки-Гостинные</t>
  </si>
  <si>
    <t>Новосілки-Гостинні</t>
  </si>
  <si>
    <t>Orkhovychi</t>
  </si>
  <si>
    <t>Орховичи</t>
  </si>
  <si>
    <t>Орховичі</t>
  </si>
  <si>
    <t>Ostriv</t>
  </si>
  <si>
    <t>Остров</t>
  </si>
  <si>
    <t>Острів</t>
  </si>
  <si>
    <t>Pohirtsi</t>
  </si>
  <si>
    <t>Погорцы</t>
  </si>
  <si>
    <t>Погірці</t>
  </si>
  <si>
    <t>Rozdilne</t>
  </si>
  <si>
    <t>Раздельное</t>
  </si>
  <si>
    <t>Роздільне</t>
  </si>
  <si>
    <t>Sambir</t>
  </si>
  <si>
    <t>Самбор</t>
  </si>
  <si>
    <t>Самбір</t>
  </si>
  <si>
    <t>Staryi Sambir</t>
  </si>
  <si>
    <t>Старый Самбор</t>
  </si>
  <si>
    <t>Старий Самбір</t>
  </si>
  <si>
    <t>Stara Sil</t>
  </si>
  <si>
    <t>Старая Соль</t>
  </si>
  <si>
    <t>Стара Сіль</t>
  </si>
  <si>
    <t>Velyka Linyna</t>
  </si>
  <si>
    <t>Великая Линина</t>
  </si>
  <si>
    <t>Велика Лінина</t>
  </si>
  <si>
    <t>Velykosillia</t>
  </si>
  <si>
    <t>Великоселье</t>
  </si>
  <si>
    <t>Великосілля</t>
  </si>
  <si>
    <t>Lavriv</t>
  </si>
  <si>
    <t>Лавров</t>
  </si>
  <si>
    <t>Лаврів</t>
  </si>
  <si>
    <t>Sozan</t>
  </si>
  <si>
    <t>Созань</t>
  </si>
  <si>
    <t>Stara Ropa</t>
  </si>
  <si>
    <t>Старая Ропа</t>
  </si>
  <si>
    <t>Стара Ропа</t>
  </si>
  <si>
    <t>Sushytsia</t>
  </si>
  <si>
    <t>Сушица</t>
  </si>
  <si>
    <t>Сушиця</t>
  </si>
  <si>
    <t>Tershiv</t>
  </si>
  <si>
    <t>Тершев</t>
  </si>
  <si>
    <t>Тершів</t>
  </si>
  <si>
    <t>Torchynovychi</t>
  </si>
  <si>
    <t>Торчиновичи</t>
  </si>
  <si>
    <t>Торчиновичі</t>
  </si>
  <si>
    <t>Strilky</t>
  </si>
  <si>
    <t>Стрелки</t>
  </si>
  <si>
    <t>Стрілки</t>
  </si>
  <si>
    <t>Turie</t>
  </si>
  <si>
    <t>Турье</t>
  </si>
  <si>
    <t>Тур'є</t>
  </si>
  <si>
    <t>Turka</t>
  </si>
  <si>
    <t>Турка</t>
  </si>
  <si>
    <t>Rozluch</t>
  </si>
  <si>
    <t>Розлуч</t>
  </si>
  <si>
    <t>Yavora</t>
  </si>
  <si>
    <t>Явора</t>
  </si>
  <si>
    <t>Khyriv</t>
  </si>
  <si>
    <t>Хыров</t>
  </si>
  <si>
    <t>Хирів</t>
  </si>
  <si>
    <t>Horodovychi</t>
  </si>
  <si>
    <t>Городовичи</t>
  </si>
  <si>
    <t>Городовичі</t>
  </si>
  <si>
    <t>Skelivka</t>
  </si>
  <si>
    <t>Скелевка</t>
  </si>
  <si>
    <t>Скелівка</t>
  </si>
  <si>
    <t>Stariava</t>
  </si>
  <si>
    <t>Старява</t>
  </si>
  <si>
    <t>Hnizdychiv</t>
  </si>
  <si>
    <t>Гнездычев</t>
  </si>
  <si>
    <t>Гніздичів</t>
  </si>
  <si>
    <t>Livchytsi</t>
  </si>
  <si>
    <t>Ливчицы</t>
  </si>
  <si>
    <t>Лівчиці</t>
  </si>
  <si>
    <t>Duliby</t>
  </si>
  <si>
    <t>Дулибы</t>
  </si>
  <si>
    <t>Дуліби</t>
  </si>
  <si>
    <t>Verkhnia Stynava</t>
  </si>
  <si>
    <t>Верхняя Стынава</t>
  </si>
  <si>
    <t>Верхня Стинава</t>
  </si>
  <si>
    <t>Dovholuka</t>
  </si>
  <si>
    <t>Долголука</t>
  </si>
  <si>
    <t>Довголука</t>
  </si>
  <si>
    <t>Kolodnytsia</t>
  </si>
  <si>
    <t>Колодница</t>
  </si>
  <si>
    <t>Колодниця</t>
  </si>
  <si>
    <t>Zhydachiv</t>
  </si>
  <si>
    <t>Жидачов</t>
  </si>
  <si>
    <t>Жидачів</t>
  </si>
  <si>
    <t>Zhuravno</t>
  </si>
  <si>
    <t>Журавно</t>
  </si>
  <si>
    <t>Buianiv</t>
  </si>
  <si>
    <t>Буянов</t>
  </si>
  <si>
    <t>Буянів</t>
  </si>
  <si>
    <t>Liubsha</t>
  </si>
  <si>
    <t>Любша</t>
  </si>
  <si>
    <t>Podorozhnie</t>
  </si>
  <si>
    <t>Подорожное</t>
  </si>
  <si>
    <t>Подорожнє</t>
  </si>
  <si>
    <t>Dolynivka</t>
  </si>
  <si>
    <t>Долиновка</t>
  </si>
  <si>
    <t>Долинівка</t>
  </si>
  <si>
    <t>Zavadka</t>
  </si>
  <si>
    <t>Завадка</t>
  </si>
  <si>
    <t>Kryve</t>
  </si>
  <si>
    <t>Кривое</t>
  </si>
  <si>
    <t>Криве</t>
  </si>
  <si>
    <t>Oriava</t>
  </si>
  <si>
    <t>Орява</t>
  </si>
  <si>
    <t>Oriavchyk</t>
  </si>
  <si>
    <t>Орявчик</t>
  </si>
  <si>
    <t>Pohar</t>
  </si>
  <si>
    <t>Погар</t>
  </si>
  <si>
    <t>Rosokhach</t>
  </si>
  <si>
    <t>Росохач</t>
  </si>
  <si>
    <t>Tukholka</t>
  </si>
  <si>
    <t>Тухолька</t>
  </si>
  <si>
    <t>Mykolaiv</t>
  </si>
  <si>
    <t>Николаев</t>
  </si>
  <si>
    <t>Миколаїв</t>
  </si>
  <si>
    <t>Drohovyzh</t>
  </si>
  <si>
    <t>Дроговиж</t>
  </si>
  <si>
    <t>Morshyn</t>
  </si>
  <si>
    <t>Моршин</t>
  </si>
  <si>
    <t>Lysovychi</t>
  </si>
  <si>
    <t>Лысовичи</t>
  </si>
  <si>
    <t>Лисовичі</t>
  </si>
  <si>
    <t>Novyi Rozdil</t>
  </si>
  <si>
    <t>Новый Роздол</t>
  </si>
  <si>
    <t>Новий Розділ</t>
  </si>
  <si>
    <t>Rozdil</t>
  </si>
  <si>
    <t>Роздол</t>
  </si>
  <si>
    <t>Розділ</t>
  </si>
  <si>
    <t>Horishnie</t>
  </si>
  <si>
    <t>Горишнее</t>
  </si>
  <si>
    <t>Горішнє</t>
  </si>
  <si>
    <t>Derzhiv</t>
  </si>
  <si>
    <t>Держев</t>
  </si>
  <si>
    <t>Держів</t>
  </si>
  <si>
    <t>Kyivets</t>
  </si>
  <si>
    <t>Киевец</t>
  </si>
  <si>
    <t>Київець</t>
  </si>
  <si>
    <t>Pisochna</t>
  </si>
  <si>
    <t>Песочная</t>
  </si>
  <si>
    <t>Пісочна</t>
  </si>
  <si>
    <t>Skole</t>
  </si>
  <si>
    <t>Сколе</t>
  </si>
  <si>
    <t>Verkhnie Synovydne</t>
  </si>
  <si>
    <t>Верхнее Синевидное</t>
  </si>
  <si>
    <t>Верхнє Синьовидне</t>
  </si>
  <si>
    <t>Kamianka</t>
  </si>
  <si>
    <t>Каменка</t>
  </si>
  <si>
    <t>Кам'янка</t>
  </si>
  <si>
    <t>Slavske</t>
  </si>
  <si>
    <t>Славское</t>
  </si>
  <si>
    <t>Славське</t>
  </si>
  <si>
    <t>Lavochne</t>
  </si>
  <si>
    <t>Лавочное</t>
  </si>
  <si>
    <t>Лавочне</t>
  </si>
  <si>
    <t>Lybokhora</t>
  </si>
  <si>
    <t>Либохора</t>
  </si>
  <si>
    <t>Nyzhnia Rozhanka</t>
  </si>
  <si>
    <t>Нижняя Рожанка</t>
  </si>
  <si>
    <t>Нижня Рожанка</t>
  </si>
  <si>
    <t>Ternavka</t>
  </si>
  <si>
    <t>Тернавка</t>
  </si>
  <si>
    <t>Tukhlia</t>
  </si>
  <si>
    <t>Тухля</t>
  </si>
  <si>
    <t>Yalynkuvate</t>
  </si>
  <si>
    <t>Ялынковатое</t>
  </si>
  <si>
    <t>Ялинкувате</t>
  </si>
  <si>
    <t>Stryi</t>
  </si>
  <si>
    <t>Стрый</t>
  </si>
  <si>
    <t>Стрий</t>
  </si>
  <si>
    <t>Dashava</t>
  </si>
  <si>
    <t>Дашава</t>
  </si>
  <si>
    <t>Zaklad</t>
  </si>
  <si>
    <t>Заклад</t>
  </si>
  <si>
    <t>Krasiv</t>
  </si>
  <si>
    <t>Красов</t>
  </si>
  <si>
    <t>Красів</t>
  </si>
  <si>
    <t>Ternopillia</t>
  </si>
  <si>
    <t>Тернополье</t>
  </si>
  <si>
    <t>Тернопілля</t>
  </si>
  <si>
    <t>Khodoriv</t>
  </si>
  <si>
    <t>Ходоров</t>
  </si>
  <si>
    <t>Ходорів</t>
  </si>
  <si>
    <t>Bortnyky</t>
  </si>
  <si>
    <t>Бортники</t>
  </si>
  <si>
    <t>Hrusiatychi</t>
  </si>
  <si>
    <t>Грусятичи</t>
  </si>
  <si>
    <t>Грусятичі</t>
  </si>
  <si>
    <t>Deviatnyky</t>
  </si>
  <si>
    <t>Девятники</t>
  </si>
  <si>
    <t>Дев'ятники</t>
  </si>
  <si>
    <t>Zhyrova</t>
  </si>
  <si>
    <t>Жирова</t>
  </si>
  <si>
    <t>Lishchyny</t>
  </si>
  <si>
    <t>Лещины</t>
  </si>
  <si>
    <t>Ліщини</t>
  </si>
  <si>
    <t>Otynevychi</t>
  </si>
  <si>
    <t>Отыневичи</t>
  </si>
  <si>
    <t>Отиневичі</t>
  </si>
  <si>
    <t>Piddnistriany</t>
  </si>
  <si>
    <t>Подднестряны</t>
  </si>
  <si>
    <t>Піддністряни</t>
  </si>
  <si>
    <t>Chornyi Ostriv</t>
  </si>
  <si>
    <t>Черный Остров</t>
  </si>
  <si>
    <t>Чорний Острів</t>
  </si>
  <si>
    <t>Belz</t>
  </si>
  <si>
    <t>Белз</t>
  </si>
  <si>
    <t>Uhniv</t>
  </si>
  <si>
    <t>Угнев</t>
  </si>
  <si>
    <t>Угнів</t>
  </si>
  <si>
    <t>Velyki Mosty</t>
  </si>
  <si>
    <t>Великие Мосты</t>
  </si>
  <si>
    <t>Великі Мости</t>
  </si>
  <si>
    <t>Volytsia</t>
  </si>
  <si>
    <t>Волица</t>
  </si>
  <si>
    <t>Волиця</t>
  </si>
  <si>
    <t>Dobrotvir</t>
  </si>
  <si>
    <t>Добротвор</t>
  </si>
  <si>
    <t>Добротвір</t>
  </si>
  <si>
    <t>Dolyny</t>
  </si>
  <si>
    <t>Долины</t>
  </si>
  <si>
    <t>Долини</t>
  </si>
  <si>
    <t>Lopatyn</t>
  </si>
  <si>
    <t>Лопатин</t>
  </si>
  <si>
    <t>Baryliv</t>
  </si>
  <si>
    <t>Барилов</t>
  </si>
  <si>
    <t>Барилів</t>
  </si>
  <si>
    <t>Berezivka</t>
  </si>
  <si>
    <t>Березовка</t>
  </si>
  <si>
    <t>Березівка</t>
  </si>
  <si>
    <t>Hrytsevolia</t>
  </si>
  <si>
    <t>Грицеволя</t>
  </si>
  <si>
    <t>Zavydche</t>
  </si>
  <si>
    <t>Завидче</t>
  </si>
  <si>
    <t>Kustyn</t>
  </si>
  <si>
    <t>Кустин</t>
  </si>
  <si>
    <t>Rudenko</t>
  </si>
  <si>
    <t>Руденко</t>
  </si>
  <si>
    <t>Smorzhiv</t>
  </si>
  <si>
    <t>Сморжов</t>
  </si>
  <si>
    <t>Сморжів</t>
  </si>
  <si>
    <t>Radekhiv</t>
  </si>
  <si>
    <t>Радехов</t>
  </si>
  <si>
    <t>Радехів</t>
  </si>
  <si>
    <t>Vuzlove</t>
  </si>
  <si>
    <t>Узловое</t>
  </si>
  <si>
    <t>Вузлове</t>
  </si>
  <si>
    <t>Radvantsi</t>
  </si>
  <si>
    <t>Радванцы</t>
  </si>
  <si>
    <t>Радванці</t>
  </si>
  <si>
    <t>Stoianiv</t>
  </si>
  <si>
    <t>Стоянов</t>
  </si>
  <si>
    <t>Стоянів</t>
  </si>
  <si>
    <t>Sokal</t>
  </si>
  <si>
    <t>Сокаль</t>
  </si>
  <si>
    <t>Zhvyrka</t>
  </si>
  <si>
    <t>Жвирка</t>
  </si>
  <si>
    <t>Velyke</t>
  </si>
  <si>
    <t>Великое</t>
  </si>
  <si>
    <t>Велике</t>
  </si>
  <si>
    <t>Komariv</t>
  </si>
  <si>
    <t>Комаров</t>
  </si>
  <si>
    <t>Комарів</t>
  </si>
  <si>
    <t>Leshkiv</t>
  </si>
  <si>
    <t>Лешкив</t>
  </si>
  <si>
    <t>Лешків</t>
  </si>
  <si>
    <t>Tartakiv</t>
  </si>
  <si>
    <t>Тартаков</t>
  </si>
  <si>
    <t>Тартаків</t>
  </si>
  <si>
    <t>Uhryniv</t>
  </si>
  <si>
    <t>Угринов</t>
  </si>
  <si>
    <t>Угринів</t>
  </si>
  <si>
    <t>Chervonohrad</t>
  </si>
  <si>
    <t>Червоноград</t>
  </si>
  <si>
    <t>Sosnivka</t>
  </si>
  <si>
    <t>Сосновка</t>
  </si>
  <si>
    <t>Соснівка</t>
  </si>
  <si>
    <t>Volsvyn</t>
  </si>
  <si>
    <t>Волсвин</t>
  </si>
  <si>
    <t>Mezhyrichchia</t>
  </si>
  <si>
    <t>Межиречье</t>
  </si>
  <si>
    <t>Межиріччя</t>
  </si>
  <si>
    <t>Pozdymyr</t>
  </si>
  <si>
    <t>Поздымир</t>
  </si>
  <si>
    <t>Поздимир</t>
  </si>
  <si>
    <t>Silets</t>
  </si>
  <si>
    <t>Силец</t>
  </si>
  <si>
    <t>Сілець</t>
  </si>
  <si>
    <t>Ivano-Frankove</t>
  </si>
  <si>
    <t>Ивано-Франково</t>
  </si>
  <si>
    <t>Івано-Франкове</t>
  </si>
  <si>
    <t>Velykopole</t>
  </si>
  <si>
    <t>Великополе</t>
  </si>
  <si>
    <t>Stradch</t>
  </si>
  <si>
    <t>Страдч</t>
  </si>
  <si>
    <t>Vuikovychi</t>
  </si>
  <si>
    <t>Вуйковичи</t>
  </si>
  <si>
    <t>Вуйковичі</t>
  </si>
  <si>
    <t>Kostylnyky</t>
  </si>
  <si>
    <t>Костыльники</t>
  </si>
  <si>
    <t>Костильники</t>
  </si>
  <si>
    <t>Kryviaky</t>
  </si>
  <si>
    <t>Кривяки</t>
  </si>
  <si>
    <t>Крив'яки</t>
  </si>
  <si>
    <t>Pnikut</t>
  </si>
  <si>
    <t>Пникут</t>
  </si>
  <si>
    <t>Пнікут</t>
  </si>
  <si>
    <t>Novoiavorivsk</t>
  </si>
  <si>
    <t>Новояворовск</t>
  </si>
  <si>
    <t>Новояворівськ</t>
  </si>
  <si>
    <t>Shklo</t>
  </si>
  <si>
    <t>Шкло</t>
  </si>
  <si>
    <t>Pidluby</t>
  </si>
  <si>
    <t>Подлубы</t>
  </si>
  <si>
    <t>Підлуби</t>
  </si>
  <si>
    <t>Prylbychi</t>
  </si>
  <si>
    <t>Прилбичи</t>
  </si>
  <si>
    <t>Прилбичі</t>
  </si>
  <si>
    <t>Sudova Vyshnia</t>
  </si>
  <si>
    <t>Судовая Вишня</t>
  </si>
  <si>
    <t>Судова Вишня</t>
  </si>
  <si>
    <t>Velyki Mokriany</t>
  </si>
  <si>
    <t>Великие Мокряны</t>
  </si>
  <si>
    <t>Великі Мокряни</t>
  </si>
  <si>
    <t>Shehyni</t>
  </si>
  <si>
    <t>Шегини</t>
  </si>
  <si>
    <t>Шегині</t>
  </si>
  <si>
    <t>Butsiv</t>
  </si>
  <si>
    <t>Буцов</t>
  </si>
  <si>
    <t>Буців</t>
  </si>
  <si>
    <t>Velyki Novosilky</t>
  </si>
  <si>
    <t>Великие Новоселки</t>
  </si>
  <si>
    <t>Великі Новосілки</t>
  </si>
  <si>
    <t>Popovychi</t>
  </si>
  <si>
    <t>Поповичи</t>
  </si>
  <si>
    <t>Поповичі</t>
  </si>
  <si>
    <t>Vizhomlia</t>
  </si>
  <si>
    <t>Вижомля</t>
  </si>
  <si>
    <t>Віжомля</t>
  </si>
  <si>
    <t>Chernyliava</t>
  </si>
  <si>
    <t>Чернилява</t>
  </si>
  <si>
    <t>Novopoltavka</t>
  </si>
  <si>
    <t>Новополтавка</t>
  </si>
  <si>
    <t>Lotskyne</t>
  </si>
  <si>
    <t>Лоцкино</t>
  </si>
  <si>
    <t>Лоцкине</t>
  </si>
  <si>
    <t>Vesela Balka</t>
  </si>
  <si>
    <t>Веселая Балка</t>
  </si>
  <si>
    <t>Весела Балка</t>
  </si>
  <si>
    <t>Novyi Buh</t>
  </si>
  <si>
    <t>Новый Буг</t>
  </si>
  <si>
    <t>Новий Буг</t>
  </si>
  <si>
    <t>Barativka</t>
  </si>
  <si>
    <t>Баратовка</t>
  </si>
  <si>
    <t>Баратівка</t>
  </si>
  <si>
    <t>Veselynove</t>
  </si>
  <si>
    <t>Веселиново</t>
  </si>
  <si>
    <t>Веселинове</t>
  </si>
  <si>
    <t>Novosvitlivka</t>
  </si>
  <si>
    <t>Новосветловка</t>
  </si>
  <si>
    <t>Новосвітлівка</t>
  </si>
  <si>
    <t>Voznesensk</t>
  </si>
  <si>
    <t>Вознесенск</t>
  </si>
  <si>
    <t>Вознесенськ</t>
  </si>
  <si>
    <t>Doroshivka</t>
  </si>
  <si>
    <t>Дорошовка</t>
  </si>
  <si>
    <t>Дорошівка</t>
  </si>
  <si>
    <t>Mostove</t>
  </si>
  <si>
    <t>Мостовое</t>
  </si>
  <si>
    <t>Мостове</t>
  </si>
  <si>
    <t>Vesniane</t>
  </si>
  <si>
    <t>Весняное</t>
  </si>
  <si>
    <t>Весняне</t>
  </si>
  <si>
    <t>Kobleve</t>
  </si>
  <si>
    <t>Коблево</t>
  </si>
  <si>
    <t>Коблеве</t>
  </si>
  <si>
    <t>Mishkovo-Pohorilove</t>
  </si>
  <si>
    <t>Мешково-Погорелово</t>
  </si>
  <si>
    <t>Мішково-Погорілове</t>
  </si>
  <si>
    <t>Stara Bohdanivka</t>
  </si>
  <si>
    <t>Старая Богдановка</t>
  </si>
  <si>
    <t>Стара Богданівка</t>
  </si>
  <si>
    <t>Buzke</t>
  </si>
  <si>
    <t>Бугское</t>
  </si>
  <si>
    <t>Бузьке</t>
  </si>
  <si>
    <t>Vorontsivka</t>
  </si>
  <si>
    <t>Воронцовка</t>
  </si>
  <si>
    <t>Воронцівка</t>
  </si>
  <si>
    <t>Novoshmidtivka</t>
  </si>
  <si>
    <t>Новошмидтовка</t>
  </si>
  <si>
    <t>Новошмідтівка</t>
  </si>
  <si>
    <t>Chornomorka</t>
  </si>
  <si>
    <t>Черноморка</t>
  </si>
  <si>
    <t>Чорноморка</t>
  </si>
  <si>
    <t>Ahronomiia</t>
  </si>
  <si>
    <t>Агрономия</t>
  </si>
  <si>
    <t>Агрономія</t>
  </si>
  <si>
    <t>Kryve Ozero</t>
  </si>
  <si>
    <t>Кривое Озеро</t>
  </si>
  <si>
    <t>Криве Озеро</t>
  </si>
  <si>
    <t>Pervomaisk</t>
  </si>
  <si>
    <t>Первомайск</t>
  </si>
  <si>
    <t>Первомайськ</t>
  </si>
  <si>
    <t>Andriievo-Ivanivka</t>
  </si>
  <si>
    <t>Андреево-Ивановка</t>
  </si>
  <si>
    <t>Андрієво-Іванівка</t>
  </si>
  <si>
    <t>Isaieve</t>
  </si>
  <si>
    <t>Исаево</t>
  </si>
  <si>
    <t>Ісаєве</t>
  </si>
  <si>
    <t>Levadivka</t>
  </si>
  <si>
    <t>Левадовка</t>
  </si>
  <si>
    <t>Левадівка</t>
  </si>
  <si>
    <t>Nastasiivka</t>
  </si>
  <si>
    <t>Настасиевка</t>
  </si>
  <si>
    <t>Настасіївка</t>
  </si>
  <si>
    <t>Skosarivka</t>
  </si>
  <si>
    <t>Скосаревка</t>
  </si>
  <si>
    <t>Скосарівка</t>
  </si>
  <si>
    <t>Velykyi Buialyk</t>
  </si>
  <si>
    <t>Большой Буялик</t>
  </si>
  <si>
    <t>Великий Буялик</t>
  </si>
  <si>
    <t>Radisne</t>
  </si>
  <si>
    <t>Радостное</t>
  </si>
  <si>
    <t>Радісне</t>
  </si>
  <si>
    <t>Polino-Osypenkove</t>
  </si>
  <si>
    <t>Полино-Осипенково</t>
  </si>
  <si>
    <t>Поліно-Осипенкове</t>
  </si>
  <si>
    <t>Bilka</t>
  </si>
  <si>
    <t>Белка</t>
  </si>
  <si>
    <t>Білка</t>
  </si>
  <si>
    <t>Zhovte</t>
  </si>
  <si>
    <t>Желтое</t>
  </si>
  <si>
    <t>Жовте</t>
  </si>
  <si>
    <t>Dzhuhastrove</t>
  </si>
  <si>
    <t>Джугастрово</t>
  </si>
  <si>
    <t>Джугастрове</t>
  </si>
  <si>
    <t>Markevycheve</t>
  </si>
  <si>
    <t>Маркевичево</t>
  </si>
  <si>
    <t>Маркевичеве</t>
  </si>
  <si>
    <t>Kurisove</t>
  </si>
  <si>
    <t>Курисово</t>
  </si>
  <si>
    <t>Курісове</t>
  </si>
  <si>
    <t>Ambariv</t>
  </si>
  <si>
    <t>Амбаров</t>
  </si>
  <si>
    <t>Амбарів</t>
  </si>
  <si>
    <t>Antoniuky</t>
  </si>
  <si>
    <t>Антонюки</t>
  </si>
  <si>
    <t>Pereselentsi</t>
  </si>
  <si>
    <t>Переселенцы</t>
  </si>
  <si>
    <t>Переселенці</t>
  </si>
  <si>
    <t>Petrovirivka</t>
  </si>
  <si>
    <t>Петроверовка</t>
  </si>
  <si>
    <t>Петровірівка</t>
  </si>
  <si>
    <t>Armashivka</t>
  </si>
  <si>
    <t>Армашевка</t>
  </si>
  <si>
    <t>Армашівка</t>
  </si>
  <si>
    <t>Marynove</t>
  </si>
  <si>
    <t>Мариновка</t>
  </si>
  <si>
    <t>Маринове</t>
  </si>
  <si>
    <t>Rozkvit</t>
  </si>
  <si>
    <t>Розквит</t>
  </si>
  <si>
    <t>Розквіт</t>
  </si>
  <si>
    <t>Anatolivka</t>
  </si>
  <si>
    <t>Анатольевка</t>
  </si>
  <si>
    <t>Анатолівка</t>
  </si>
  <si>
    <t>Stavkove</t>
  </si>
  <si>
    <t>Ставковое</t>
  </si>
  <si>
    <t>Ставкове</t>
  </si>
  <si>
    <t>Striukove</t>
  </si>
  <si>
    <t>Стрюково</t>
  </si>
  <si>
    <t>Стрюкове</t>
  </si>
  <si>
    <t>Chohodarivka</t>
  </si>
  <si>
    <t>Чегодаровка</t>
  </si>
  <si>
    <t>Чогодарівка</t>
  </si>
  <si>
    <t>Brankovanove</t>
  </si>
  <si>
    <t>Бранкованово</t>
  </si>
  <si>
    <t>Бранкованове</t>
  </si>
  <si>
    <t>Kopiikove</t>
  </si>
  <si>
    <t>Копейково</t>
  </si>
  <si>
    <t>Копійкове</t>
  </si>
  <si>
    <t>Shyriaieve</t>
  </si>
  <si>
    <t>Ширяево</t>
  </si>
  <si>
    <t>Ширяєве</t>
  </si>
  <si>
    <t>Dyviziia</t>
  </si>
  <si>
    <t>Дивизия</t>
  </si>
  <si>
    <t>Дивізія</t>
  </si>
  <si>
    <t>Zhovtyi Yar</t>
  </si>
  <si>
    <t>Желтый Яр</t>
  </si>
  <si>
    <t>Жовтий Яр</t>
  </si>
  <si>
    <t>Karolino-Buhaz</t>
  </si>
  <si>
    <t>Каролино-Бугаз</t>
  </si>
  <si>
    <t>Кароліно-Бугаз</t>
  </si>
  <si>
    <t>Zatoka</t>
  </si>
  <si>
    <t>Затока</t>
  </si>
  <si>
    <t>Kulevcha</t>
  </si>
  <si>
    <t>Кулевча</t>
  </si>
  <si>
    <t>Serhiivka</t>
  </si>
  <si>
    <t>Сергеевка</t>
  </si>
  <si>
    <t>Сергіївка</t>
  </si>
  <si>
    <t>Prymorske</t>
  </si>
  <si>
    <t>Приморское</t>
  </si>
  <si>
    <t>Приморське</t>
  </si>
  <si>
    <t>Marazliivka</t>
  </si>
  <si>
    <t>Маразлиевка</t>
  </si>
  <si>
    <t>Маразліївка</t>
  </si>
  <si>
    <t>Velykomarianivka</t>
  </si>
  <si>
    <t>Великомарьяновка</t>
  </si>
  <si>
    <t>Великомар'янівка</t>
  </si>
  <si>
    <t>Monashi</t>
  </si>
  <si>
    <t>Монаши</t>
  </si>
  <si>
    <t>Монаші</t>
  </si>
  <si>
    <t>Vypasne</t>
  </si>
  <si>
    <t>Выпасное</t>
  </si>
  <si>
    <t>Випасне</t>
  </si>
  <si>
    <t>Petropavlivka</t>
  </si>
  <si>
    <t>Петропавловка</t>
  </si>
  <si>
    <t>Петропавлівка</t>
  </si>
  <si>
    <t>Pshenychne</t>
  </si>
  <si>
    <t>Пшеничное</t>
  </si>
  <si>
    <t>Пшеничне</t>
  </si>
  <si>
    <t>Faraonivka</t>
  </si>
  <si>
    <t>Фараоновка</t>
  </si>
  <si>
    <t>Фараонівка</t>
  </si>
  <si>
    <t>Furativka</t>
  </si>
  <si>
    <t>Фуратовка</t>
  </si>
  <si>
    <t>Фуратівка</t>
  </si>
  <si>
    <t>Yaroslavka</t>
  </si>
  <si>
    <t>Ярославка</t>
  </si>
  <si>
    <t>Sarata</t>
  </si>
  <si>
    <t>Сарата</t>
  </si>
  <si>
    <t>Vvedenka</t>
  </si>
  <si>
    <t>Введенка</t>
  </si>
  <si>
    <t>Dolynka</t>
  </si>
  <si>
    <t>Долинка</t>
  </si>
  <si>
    <t>Myrnopillia</t>
  </si>
  <si>
    <t>Мирнополье</t>
  </si>
  <si>
    <t>Мирнопілля</t>
  </si>
  <si>
    <t>Novoselivka</t>
  </si>
  <si>
    <t>Новоселовка</t>
  </si>
  <si>
    <t>Новоселівка</t>
  </si>
  <si>
    <t>Svitlodolynske</t>
  </si>
  <si>
    <t>Светлодолинское</t>
  </si>
  <si>
    <t>Світлодолинське</t>
  </si>
  <si>
    <t>Kurortne</t>
  </si>
  <si>
    <t>Курортное</t>
  </si>
  <si>
    <t>Курортне</t>
  </si>
  <si>
    <t>Starokozache</t>
  </si>
  <si>
    <t>Староказачье</t>
  </si>
  <si>
    <t>Старокозаче</t>
  </si>
  <si>
    <t>Borysivka</t>
  </si>
  <si>
    <t>Борисовка</t>
  </si>
  <si>
    <t>Борисівка</t>
  </si>
  <si>
    <t>Brytivka</t>
  </si>
  <si>
    <t>Бритовка</t>
  </si>
  <si>
    <t>Бритівка</t>
  </si>
  <si>
    <t>Artsyz</t>
  </si>
  <si>
    <t>Арциз</t>
  </si>
  <si>
    <t>Hlavani</t>
  </si>
  <si>
    <t>Главани</t>
  </si>
  <si>
    <t>Главані</t>
  </si>
  <si>
    <t>Nadezhdivka</t>
  </si>
  <si>
    <t>Надеждовка</t>
  </si>
  <si>
    <t>Надеждівка</t>
  </si>
  <si>
    <t>Nova Ivanivka</t>
  </si>
  <si>
    <t>Новая Ивановка</t>
  </si>
  <si>
    <t>Нова Іванівка</t>
  </si>
  <si>
    <t>Plotsk</t>
  </si>
  <si>
    <t>Плоцк</t>
  </si>
  <si>
    <t>Плоцьк</t>
  </si>
  <si>
    <t>Kholmske</t>
  </si>
  <si>
    <t>Холмское</t>
  </si>
  <si>
    <t>Холмське</t>
  </si>
  <si>
    <t>Bolhrad</t>
  </si>
  <si>
    <t>Болград</t>
  </si>
  <si>
    <t>Borodino</t>
  </si>
  <si>
    <t>Бородино</t>
  </si>
  <si>
    <t>Бородіно</t>
  </si>
  <si>
    <t>Lambrivka</t>
  </si>
  <si>
    <t>Ламбровка</t>
  </si>
  <si>
    <t>Ламбрівка</t>
  </si>
  <si>
    <t>Kalcheva</t>
  </si>
  <si>
    <t>Калчева</t>
  </si>
  <si>
    <t>Karakurt</t>
  </si>
  <si>
    <t>Каракурт</t>
  </si>
  <si>
    <t>Vynohradne</t>
  </si>
  <si>
    <t>Виноградное</t>
  </si>
  <si>
    <t>Виноградне</t>
  </si>
  <si>
    <t>Orikhivka</t>
  </si>
  <si>
    <t>Ореховка</t>
  </si>
  <si>
    <t>Оріхівка</t>
  </si>
  <si>
    <t>Tarutyne</t>
  </si>
  <si>
    <t>Тарутино</t>
  </si>
  <si>
    <t>Тарутине</t>
  </si>
  <si>
    <t>Berezyne</t>
  </si>
  <si>
    <t>Березино</t>
  </si>
  <si>
    <t>Березине</t>
  </si>
  <si>
    <t>Serpneve</t>
  </si>
  <si>
    <t>Серпневое</t>
  </si>
  <si>
    <t>Серпневе</t>
  </si>
  <si>
    <t>Maloiaroslavets Druhyi</t>
  </si>
  <si>
    <t>Малоярославец Второй</t>
  </si>
  <si>
    <t>Малоярославець Другий</t>
  </si>
  <si>
    <t>Pidhirne</t>
  </si>
  <si>
    <t>Подгорное</t>
  </si>
  <si>
    <t>Підгірне</t>
  </si>
  <si>
    <t>Rivne</t>
  </si>
  <si>
    <t>Ровное</t>
  </si>
  <si>
    <t>Рівне</t>
  </si>
  <si>
    <t>Teplytsia</t>
  </si>
  <si>
    <t>Теплица</t>
  </si>
  <si>
    <t>Теплиця</t>
  </si>
  <si>
    <t>Vylkove</t>
  </si>
  <si>
    <t>Вилково</t>
  </si>
  <si>
    <t>Вилкове</t>
  </si>
  <si>
    <t>Izmail</t>
  </si>
  <si>
    <t>Измаил</t>
  </si>
  <si>
    <t>Ізмаїл</t>
  </si>
  <si>
    <t>Kiliia</t>
  </si>
  <si>
    <t>Килия</t>
  </si>
  <si>
    <t>Кілія</t>
  </si>
  <si>
    <t>Trudove</t>
  </si>
  <si>
    <t>Трудовое</t>
  </si>
  <si>
    <t>Трудове</t>
  </si>
  <si>
    <t>Chervonyi Yar</t>
  </si>
  <si>
    <t>Червоный Яр</t>
  </si>
  <si>
    <t>Червоний Яр</t>
  </si>
  <si>
    <t>Novosilske</t>
  </si>
  <si>
    <t>Новосельское</t>
  </si>
  <si>
    <t>Новосільське</t>
  </si>
  <si>
    <t>Ozerne</t>
  </si>
  <si>
    <t>Озерное</t>
  </si>
  <si>
    <t>Озерне</t>
  </si>
  <si>
    <t>Suvorove</t>
  </si>
  <si>
    <t>Суворово</t>
  </si>
  <si>
    <t>Суворове</t>
  </si>
  <si>
    <t>Kyrnychky</t>
  </si>
  <si>
    <t>Кирнички</t>
  </si>
  <si>
    <t>Pryozerne</t>
  </si>
  <si>
    <t>Приозерное</t>
  </si>
  <si>
    <t>Приозерне</t>
  </si>
  <si>
    <t>Stari Troiany</t>
  </si>
  <si>
    <t>Старые Трояны</t>
  </si>
  <si>
    <t>Старі Трояни</t>
  </si>
  <si>
    <t>Avanhard</t>
  </si>
  <si>
    <t>Авангард</t>
  </si>
  <si>
    <t>Khlibodarske</t>
  </si>
  <si>
    <t>Хлебодарское</t>
  </si>
  <si>
    <t>Хлібодарське</t>
  </si>
  <si>
    <t>Biliaivka</t>
  </si>
  <si>
    <t>Беляевка</t>
  </si>
  <si>
    <t>Біляївка</t>
  </si>
  <si>
    <t>Velykyi Dalnyk</t>
  </si>
  <si>
    <t>Великий Дальник</t>
  </si>
  <si>
    <t>Doslidne</t>
  </si>
  <si>
    <t>Дослидное</t>
  </si>
  <si>
    <t>Дослідне</t>
  </si>
  <si>
    <t>Vyzyrka</t>
  </si>
  <si>
    <t>Визирка</t>
  </si>
  <si>
    <t>Baraboi</t>
  </si>
  <si>
    <t>Барабой</t>
  </si>
  <si>
    <t>Roksolany</t>
  </si>
  <si>
    <t>Роксоланы</t>
  </si>
  <si>
    <t>Роксолани</t>
  </si>
  <si>
    <t>Yehorivka</t>
  </si>
  <si>
    <t>Егоровка</t>
  </si>
  <si>
    <t>Єгорівка</t>
  </si>
  <si>
    <t>Dobroslav</t>
  </si>
  <si>
    <t>Доброслав</t>
  </si>
  <si>
    <t>Maiaky</t>
  </si>
  <si>
    <t>Маяки</t>
  </si>
  <si>
    <t>Nadlymanske</t>
  </si>
  <si>
    <t>Надлиманское</t>
  </si>
  <si>
    <t>Надлиманське</t>
  </si>
  <si>
    <t>Ovidiopol</t>
  </si>
  <si>
    <t>Овидиополь</t>
  </si>
  <si>
    <t>Овідіополь</t>
  </si>
  <si>
    <t>Odesa</t>
  </si>
  <si>
    <t>Одесса</t>
  </si>
  <si>
    <t>Одеса</t>
  </si>
  <si>
    <t>Tairove</t>
  </si>
  <si>
    <t>Таирово</t>
  </si>
  <si>
    <t>Таїрове</t>
  </si>
  <si>
    <t>Usatove</t>
  </si>
  <si>
    <t>Усатово</t>
  </si>
  <si>
    <t>Усатове</t>
  </si>
  <si>
    <t>Avhustivka</t>
  </si>
  <si>
    <t>Августовка</t>
  </si>
  <si>
    <t>Августівка</t>
  </si>
  <si>
    <t>Fontanka</t>
  </si>
  <si>
    <t>Фонтанка</t>
  </si>
  <si>
    <t>Nova Dofinivka</t>
  </si>
  <si>
    <t>Новая Дофиновка</t>
  </si>
  <si>
    <t>Нова Дофінівка</t>
  </si>
  <si>
    <t>Chornomorsk</t>
  </si>
  <si>
    <t>Черноморск</t>
  </si>
  <si>
    <t>Чорноморськ</t>
  </si>
  <si>
    <t>Ananiv</t>
  </si>
  <si>
    <t>Ананьев</t>
  </si>
  <si>
    <t>Ананьїв</t>
  </si>
  <si>
    <t>Dolynske</t>
  </si>
  <si>
    <t>Долинское</t>
  </si>
  <si>
    <t>Долинське</t>
  </si>
  <si>
    <t>Hvozdavka Druha</t>
  </si>
  <si>
    <t>Гвоздавка-Вторая</t>
  </si>
  <si>
    <t>Гвоздавка Друга</t>
  </si>
  <si>
    <t>Soltanivka</t>
  </si>
  <si>
    <t>Солтановка</t>
  </si>
  <si>
    <t>Солтанівка</t>
  </si>
  <si>
    <t>Yasenove Druhe</t>
  </si>
  <si>
    <t>Ясеново-Второе</t>
  </si>
  <si>
    <t>Ясенове Друге</t>
  </si>
  <si>
    <t>Serby</t>
  </si>
  <si>
    <t>Сербы</t>
  </si>
  <si>
    <t>Серби</t>
  </si>
  <si>
    <t>Kuialnyk</t>
  </si>
  <si>
    <t>Куяльник</t>
  </si>
  <si>
    <t>Hyderym</t>
  </si>
  <si>
    <t>Гидерим</t>
  </si>
  <si>
    <t>Klymentove</t>
  </si>
  <si>
    <t>Климентово</t>
  </si>
  <si>
    <t>Климентове</t>
  </si>
  <si>
    <t>Kosy</t>
  </si>
  <si>
    <t>Косы</t>
  </si>
  <si>
    <t>Коси</t>
  </si>
  <si>
    <t>Malyi Fontan</t>
  </si>
  <si>
    <t>Малый Фонтан</t>
  </si>
  <si>
    <t>Малий Фонтан</t>
  </si>
  <si>
    <t>Mardarivka</t>
  </si>
  <si>
    <t>Мардаровка</t>
  </si>
  <si>
    <t>Мардарівка</t>
  </si>
  <si>
    <t>Murovana</t>
  </si>
  <si>
    <t>Мурованая</t>
  </si>
  <si>
    <t>Мурована</t>
  </si>
  <si>
    <t>Rozalivka</t>
  </si>
  <si>
    <t>Розалевка</t>
  </si>
  <si>
    <t>Розалівка</t>
  </si>
  <si>
    <t>Sobolivka</t>
  </si>
  <si>
    <t>Соболевка</t>
  </si>
  <si>
    <t>Соболівка</t>
  </si>
  <si>
    <t>Stara Kulna</t>
  </si>
  <si>
    <t>Старая Кульна</t>
  </si>
  <si>
    <t>Стара Кульна</t>
  </si>
  <si>
    <t>Liubashivka</t>
  </si>
  <si>
    <t>Любашевка</t>
  </si>
  <si>
    <t>Любашівка</t>
  </si>
  <si>
    <t>Ahafiivka</t>
  </si>
  <si>
    <t>Агафиевка</t>
  </si>
  <si>
    <t>Агафіївка</t>
  </si>
  <si>
    <t>Aheivka</t>
  </si>
  <si>
    <t>Агеевка</t>
  </si>
  <si>
    <t>Агеївка</t>
  </si>
  <si>
    <t>Archepytivka</t>
  </si>
  <si>
    <t>Арчепитовка</t>
  </si>
  <si>
    <t>Арчепитівка</t>
  </si>
  <si>
    <t>Krychunove</t>
  </si>
  <si>
    <t>Кричуново</t>
  </si>
  <si>
    <t>Кричунове</t>
  </si>
  <si>
    <t>Podilsk</t>
  </si>
  <si>
    <t>Подольск</t>
  </si>
  <si>
    <t>Подільськ</t>
  </si>
  <si>
    <t>Kapustianka</t>
  </si>
  <si>
    <t>Капустянка</t>
  </si>
  <si>
    <t>Kontseba</t>
  </si>
  <si>
    <t>Концеба</t>
  </si>
  <si>
    <t>Slobidka</t>
  </si>
  <si>
    <t>Слободка</t>
  </si>
  <si>
    <t>Слобідка</t>
  </si>
  <si>
    <t>Tymkove</t>
  </si>
  <si>
    <t>Тимково</t>
  </si>
  <si>
    <t>Тимкове</t>
  </si>
  <si>
    <t>Velyka Mykhailivka</t>
  </si>
  <si>
    <t>Великая Михайловка</t>
  </si>
  <si>
    <t>Велика Михайлівка</t>
  </si>
  <si>
    <t>Hrebenyky</t>
  </si>
  <si>
    <t>Гребеники</t>
  </si>
  <si>
    <t>Novi Butory</t>
  </si>
  <si>
    <t>Новые Буторы</t>
  </si>
  <si>
    <t>Нові Бутори</t>
  </si>
  <si>
    <t>Soshe-Ostrivske</t>
  </si>
  <si>
    <t>Соше-Островское</t>
  </si>
  <si>
    <t>Соше-Острівське</t>
  </si>
  <si>
    <t>Stoianove</t>
  </si>
  <si>
    <t>Стояново</t>
  </si>
  <si>
    <t>Стоянове</t>
  </si>
  <si>
    <t>Velykoploske</t>
  </si>
  <si>
    <t>Великоплоское</t>
  </si>
  <si>
    <t>Великоплоске</t>
  </si>
  <si>
    <t>Zatyshshia</t>
  </si>
  <si>
    <t>Затишье</t>
  </si>
  <si>
    <t>Затишшя</t>
  </si>
  <si>
    <t>Torosove</t>
  </si>
  <si>
    <t>Торосово</t>
  </si>
  <si>
    <t>Торосове</t>
  </si>
  <si>
    <t>Lymanske</t>
  </si>
  <si>
    <t>Лиманское</t>
  </si>
  <si>
    <t>Лиманське</t>
  </si>
  <si>
    <t>Horishni Plavni</t>
  </si>
  <si>
    <t>Горишние Плавни</t>
  </si>
  <si>
    <t>Горішні Плавні</t>
  </si>
  <si>
    <t>Hradyzk</t>
  </si>
  <si>
    <t>Градижск</t>
  </si>
  <si>
    <t>Градизьк</t>
  </si>
  <si>
    <t>Kremenchuk</t>
  </si>
  <si>
    <t>Кременчуг</t>
  </si>
  <si>
    <t>Кременчук</t>
  </si>
  <si>
    <t>Nova Haleshchyna</t>
  </si>
  <si>
    <t>Новая Галещина</t>
  </si>
  <si>
    <t>Нова Галещина</t>
  </si>
  <si>
    <t>Pryshyb</t>
  </si>
  <si>
    <t>Пришиб</t>
  </si>
  <si>
    <t>Lubny</t>
  </si>
  <si>
    <t>Лубны</t>
  </si>
  <si>
    <t>Лубни</t>
  </si>
  <si>
    <t>Voinykha</t>
  </si>
  <si>
    <t>Войниха</t>
  </si>
  <si>
    <t>Lazirky</t>
  </si>
  <si>
    <t>Лазорки</t>
  </si>
  <si>
    <t>Лазірки</t>
  </si>
  <si>
    <t>Orzhytsia</t>
  </si>
  <si>
    <t>Оржица</t>
  </si>
  <si>
    <t>Оржиця</t>
  </si>
  <si>
    <t>Krupoderyntsi</t>
  </si>
  <si>
    <t>Круподеринцы</t>
  </si>
  <si>
    <t>Круподеринці</t>
  </si>
  <si>
    <t>Pyriatyn</t>
  </si>
  <si>
    <t>Пирятин</t>
  </si>
  <si>
    <t>Khorol</t>
  </si>
  <si>
    <t>Хорол</t>
  </si>
  <si>
    <t>Kozubivka</t>
  </si>
  <si>
    <t>Козубовка</t>
  </si>
  <si>
    <t>Козубівка</t>
  </si>
  <si>
    <t>Meliushky</t>
  </si>
  <si>
    <t>Мелюшки</t>
  </si>
  <si>
    <t>Shtompelivka</t>
  </si>
  <si>
    <t>Штомпелевка</t>
  </si>
  <si>
    <t>Штомпелівка</t>
  </si>
  <si>
    <t>Hadiach</t>
  </si>
  <si>
    <t>Гадяч</t>
  </si>
  <si>
    <t>Osniahy</t>
  </si>
  <si>
    <t>Осняги</t>
  </si>
  <si>
    <t>Zavodske</t>
  </si>
  <si>
    <t>Заводское</t>
  </si>
  <si>
    <t>Заводське</t>
  </si>
  <si>
    <t>Hrechanivka</t>
  </si>
  <si>
    <t>Гречановка</t>
  </si>
  <si>
    <t>Гречанівка</t>
  </si>
  <si>
    <t>Lokhvytsia</t>
  </si>
  <si>
    <t>Лохвица</t>
  </si>
  <si>
    <t>Лохвиця</t>
  </si>
  <si>
    <t>Kharkivtsi</t>
  </si>
  <si>
    <t>Харьковцы</t>
  </si>
  <si>
    <t>Харківці</t>
  </si>
  <si>
    <t>Liutenka</t>
  </si>
  <si>
    <t>Лютенька</t>
  </si>
  <si>
    <t>Myrhorod</t>
  </si>
  <si>
    <t>Миргород</t>
  </si>
  <si>
    <t>Dovhalivka</t>
  </si>
  <si>
    <t>Довгалевка</t>
  </si>
  <si>
    <t>Довгалівка</t>
  </si>
  <si>
    <t>Khomutets</t>
  </si>
  <si>
    <t>Хомутец</t>
  </si>
  <si>
    <t>Хомутець</t>
  </si>
  <si>
    <t>Petrivka-Romenska</t>
  </si>
  <si>
    <t>Петровка-Роменская</t>
  </si>
  <si>
    <t>Петрівка-Роменська</t>
  </si>
  <si>
    <t>Berezova Luka</t>
  </si>
  <si>
    <t>Березовая Лука</t>
  </si>
  <si>
    <t>Березова Лука</t>
  </si>
  <si>
    <t>Sencha</t>
  </si>
  <si>
    <t>Сенча</t>
  </si>
  <si>
    <t>Vyrishalne</t>
  </si>
  <si>
    <t>Выришальное</t>
  </si>
  <si>
    <t>Вирішальне</t>
  </si>
  <si>
    <t>Kachanove</t>
  </si>
  <si>
    <t>Качаново</t>
  </si>
  <si>
    <t>Качанове</t>
  </si>
  <si>
    <t>Yaresky</t>
  </si>
  <si>
    <t>Яреськи</t>
  </si>
  <si>
    <t>Svichkareve</t>
  </si>
  <si>
    <t>Свечкарево</t>
  </si>
  <si>
    <t>Свічкареве</t>
  </si>
  <si>
    <t>Kovaleve</t>
  </si>
  <si>
    <t>Ковалево</t>
  </si>
  <si>
    <t>Ковалеве</t>
  </si>
  <si>
    <t>Mushyna Hreblia</t>
  </si>
  <si>
    <t>Мушина Гребля</t>
  </si>
  <si>
    <t>Kobeliaky</t>
  </si>
  <si>
    <t>Кобеляки</t>
  </si>
  <si>
    <t>Derevky</t>
  </si>
  <si>
    <t>Деревки</t>
  </si>
  <si>
    <t>Lanna</t>
  </si>
  <si>
    <t>Ланна</t>
  </si>
  <si>
    <t>Verkhnia Lanna</t>
  </si>
  <si>
    <t>Верхняя Ланная</t>
  </si>
  <si>
    <t>Верхня Ланна</t>
  </si>
  <si>
    <t>Livenske</t>
  </si>
  <si>
    <t>Ливенское</t>
  </si>
  <si>
    <t>Лівенське</t>
  </si>
  <si>
    <t>Novi Sanzhary</t>
  </si>
  <si>
    <t>Новые Санжары</t>
  </si>
  <si>
    <t>Нові Санжари</t>
  </si>
  <si>
    <t>Runivshchyna</t>
  </si>
  <si>
    <t>Руновщина</t>
  </si>
  <si>
    <t>Рунівщина</t>
  </si>
  <si>
    <t>Opishnia</t>
  </si>
  <si>
    <t>Опошня</t>
  </si>
  <si>
    <t>Опішня</t>
  </si>
  <si>
    <t>Miski Mlyny</t>
  </si>
  <si>
    <t>Миськи Млыны</t>
  </si>
  <si>
    <t>Міські Млини</t>
  </si>
  <si>
    <t>Chovno-Fedorivka</t>
  </si>
  <si>
    <t>Челно-Федоровка</t>
  </si>
  <si>
    <t>Човно-Федорівка</t>
  </si>
  <si>
    <t>Poltava</t>
  </si>
  <si>
    <t>Полтава</t>
  </si>
  <si>
    <t>Reshetylivka</t>
  </si>
  <si>
    <t>Решетиловка</t>
  </si>
  <si>
    <t>Решетилівка</t>
  </si>
  <si>
    <t>Sukhorabivka</t>
  </si>
  <si>
    <t>Сухорабовка</t>
  </si>
  <si>
    <t>Сухорабівка</t>
  </si>
  <si>
    <t>Holovach</t>
  </si>
  <si>
    <t>Головач</t>
  </si>
  <si>
    <t>Kopyly</t>
  </si>
  <si>
    <t>Копылы</t>
  </si>
  <si>
    <t>Копили</t>
  </si>
  <si>
    <t>Mykilske</t>
  </si>
  <si>
    <t>Никольское</t>
  </si>
  <si>
    <t>Микільське</t>
  </si>
  <si>
    <t>Rozsoshentsi</t>
  </si>
  <si>
    <t>Рассошенцы</t>
  </si>
  <si>
    <t>Розсошенці</t>
  </si>
  <si>
    <t>Volodymyrets</t>
  </si>
  <si>
    <t>Владимирец</t>
  </si>
  <si>
    <t>Володимирець</t>
  </si>
  <si>
    <t>Byshliak</t>
  </si>
  <si>
    <t>Бышляк</t>
  </si>
  <si>
    <t>Бишляк</t>
  </si>
  <si>
    <t>Kanonychi</t>
  </si>
  <si>
    <t>Каноничи</t>
  </si>
  <si>
    <t>Каноничі</t>
  </si>
  <si>
    <t>Polytsi</t>
  </si>
  <si>
    <t>Полицы</t>
  </si>
  <si>
    <t>Полиці</t>
  </si>
  <si>
    <t>Balakhovychi</t>
  </si>
  <si>
    <t>Балаховичи</t>
  </si>
  <si>
    <t>Балаховичі</t>
  </si>
  <si>
    <t>Vereteno</t>
  </si>
  <si>
    <t>Веретено</t>
  </si>
  <si>
    <t>Ivanchi</t>
  </si>
  <si>
    <t>Иванчи</t>
  </si>
  <si>
    <t>Іванчі</t>
  </si>
  <si>
    <t>Romeiky</t>
  </si>
  <si>
    <t>Ромейки</t>
  </si>
  <si>
    <t>Soshnyky</t>
  </si>
  <si>
    <t>Сошники</t>
  </si>
  <si>
    <t>Maleve</t>
  </si>
  <si>
    <t>Малево</t>
  </si>
  <si>
    <t>Малеве</t>
  </si>
  <si>
    <t>Varkovychi</t>
  </si>
  <si>
    <t>Варковичи</t>
  </si>
  <si>
    <t>Варковичі</t>
  </si>
  <si>
    <t>Rohizne</t>
  </si>
  <si>
    <t>Рогозное</t>
  </si>
  <si>
    <t>Рогізне</t>
  </si>
  <si>
    <t>Khrinnyky</t>
  </si>
  <si>
    <t>Хренники</t>
  </si>
  <si>
    <t>Хрінники</t>
  </si>
  <si>
    <t>Dubno</t>
  </si>
  <si>
    <t>Дубно</t>
  </si>
  <si>
    <t>Nova Pliasheva</t>
  </si>
  <si>
    <t>Новая Пляшева</t>
  </si>
  <si>
    <t>Нова Пляшева</t>
  </si>
  <si>
    <t>Myrohoshcha Druha</t>
  </si>
  <si>
    <t>Мирогоща-Вторая</t>
  </si>
  <si>
    <t>Мирогоща Друга</t>
  </si>
  <si>
    <t>Mlyniv</t>
  </si>
  <si>
    <t>Млинов</t>
  </si>
  <si>
    <t>Млинів</t>
  </si>
  <si>
    <t>Dobriatyn</t>
  </si>
  <si>
    <t>Добрятин</t>
  </si>
  <si>
    <t>Maslianka</t>
  </si>
  <si>
    <t>Маслянка</t>
  </si>
  <si>
    <t>Ostrozhets</t>
  </si>
  <si>
    <t>Острожец</t>
  </si>
  <si>
    <t>Острожець</t>
  </si>
  <si>
    <t>Pidloztsi</t>
  </si>
  <si>
    <t>Подлозцы</t>
  </si>
  <si>
    <t>Підлозці</t>
  </si>
  <si>
    <t>Povcha</t>
  </si>
  <si>
    <t>Повча</t>
  </si>
  <si>
    <t>Bortnytsia</t>
  </si>
  <si>
    <t>Бортница</t>
  </si>
  <si>
    <t>Бортниця</t>
  </si>
  <si>
    <t>Molodavo Druhe</t>
  </si>
  <si>
    <t>Молодаво-Второе</t>
  </si>
  <si>
    <t>Молодаво Друге</t>
  </si>
  <si>
    <t>Pantaliia</t>
  </si>
  <si>
    <t>Панталия</t>
  </si>
  <si>
    <t>Панталія</t>
  </si>
  <si>
    <t>Radyvyliv</t>
  </si>
  <si>
    <t>Радивилов</t>
  </si>
  <si>
    <t>Радивилів</t>
  </si>
  <si>
    <t>Sestriatyn</t>
  </si>
  <si>
    <t>Сестрятин</t>
  </si>
  <si>
    <t>Tarakaniv</t>
  </si>
  <si>
    <t>Тараканов</t>
  </si>
  <si>
    <t>Тараканів</t>
  </si>
  <si>
    <t>Ploska</t>
  </si>
  <si>
    <t>Плоская</t>
  </si>
  <si>
    <t>Плоска</t>
  </si>
  <si>
    <t>Horbakiv</t>
  </si>
  <si>
    <t>Горбаков</t>
  </si>
  <si>
    <t>Горбаків</t>
  </si>
  <si>
    <t>Tomakhiv</t>
  </si>
  <si>
    <t>Томахов</t>
  </si>
  <si>
    <t>Томахів</t>
  </si>
  <si>
    <t>Berezne</t>
  </si>
  <si>
    <t>Березно</t>
  </si>
  <si>
    <t>Березне</t>
  </si>
  <si>
    <t>Shubkiv</t>
  </si>
  <si>
    <t>Шубков</t>
  </si>
  <si>
    <t>Шубків</t>
  </si>
  <si>
    <t>Buhryn</t>
  </si>
  <si>
    <t>Бугрин</t>
  </si>
  <si>
    <t>Velyki Mezhyrichi</t>
  </si>
  <si>
    <t>Великие Межиричи</t>
  </si>
  <si>
    <t>Великі Межирічі</t>
  </si>
  <si>
    <t>Velyka Omeliana</t>
  </si>
  <si>
    <t>Великая Омеляна</t>
  </si>
  <si>
    <t>Велика Омеляна</t>
  </si>
  <si>
    <t>Veresneve</t>
  </si>
  <si>
    <t>Вересневое</t>
  </si>
  <si>
    <t>Вересневе</t>
  </si>
  <si>
    <t>Hrushvytsia Persha</t>
  </si>
  <si>
    <t>Грушвица-Первая</t>
  </si>
  <si>
    <t>Грушвиця Перша</t>
  </si>
  <si>
    <t>Hoshcha</t>
  </si>
  <si>
    <t>Гоща</t>
  </si>
  <si>
    <t>Andrusiiv</t>
  </si>
  <si>
    <t>Андрусиев</t>
  </si>
  <si>
    <t>Андрусіїв</t>
  </si>
  <si>
    <t>Zhavriv</t>
  </si>
  <si>
    <t>Жавров</t>
  </si>
  <si>
    <t>Жаврів</t>
  </si>
  <si>
    <t>Pustomyty</t>
  </si>
  <si>
    <t>Пустомыты</t>
  </si>
  <si>
    <t>Пустомити</t>
  </si>
  <si>
    <t>Tuchyn</t>
  </si>
  <si>
    <t>Тучин</t>
  </si>
  <si>
    <t>Derazhne</t>
  </si>
  <si>
    <t>Деражное</t>
  </si>
  <si>
    <t>Деражне</t>
  </si>
  <si>
    <t>Diadkovychi</t>
  </si>
  <si>
    <t>Дядьковичи</t>
  </si>
  <si>
    <t>Дядьковичі</t>
  </si>
  <si>
    <t>Zaritsk</t>
  </si>
  <si>
    <t>Зарецк</t>
  </si>
  <si>
    <t>Заріцьк</t>
  </si>
  <si>
    <t>Peresopnytsia</t>
  </si>
  <si>
    <t>Пересопница</t>
  </si>
  <si>
    <t>Пересопниця</t>
  </si>
  <si>
    <t>Zdovbytsia</t>
  </si>
  <si>
    <t>Здолбица</t>
  </si>
  <si>
    <t>Здовбиця</t>
  </si>
  <si>
    <t>Hilcha Druha</t>
  </si>
  <si>
    <t>Гильча-Вторая</t>
  </si>
  <si>
    <t>Гільча Друга</t>
  </si>
  <si>
    <t>Zalissia</t>
  </si>
  <si>
    <t>Залесье</t>
  </si>
  <si>
    <t>Залісся</t>
  </si>
  <si>
    <t>Kunyn</t>
  </si>
  <si>
    <t>Кунин</t>
  </si>
  <si>
    <t>Myrotyn</t>
  </si>
  <si>
    <t>Миротин</t>
  </si>
  <si>
    <t>Uizdtsi</t>
  </si>
  <si>
    <t>Уездцы</t>
  </si>
  <si>
    <t>Уїздці</t>
  </si>
  <si>
    <t>Urvenna</t>
  </si>
  <si>
    <t>Урвенна</t>
  </si>
  <si>
    <t>Zdolbuniv</t>
  </si>
  <si>
    <t>Здолбунов</t>
  </si>
  <si>
    <t>Здолбунів</t>
  </si>
  <si>
    <t>Biliv</t>
  </si>
  <si>
    <t>Белев</t>
  </si>
  <si>
    <t>Білів</t>
  </si>
  <si>
    <t>Holyshiv</t>
  </si>
  <si>
    <t>Голышов</t>
  </si>
  <si>
    <t>Голишів</t>
  </si>
  <si>
    <t>Novozhukiv</t>
  </si>
  <si>
    <t>Новожуков</t>
  </si>
  <si>
    <t>Новожуків</t>
  </si>
  <si>
    <t>Novostav</t>
  </si>
  <si>
    <t>Новостав</t>
  </si>
  <si>
    <t>Klevan</t>
  </si>
  <si>
    <t>Клевань</t>
  </si>
  <si>
    <t>Zhobryn</t>
  </si>
  <si>
    <t>Жобрин</t>
  </si>
  <si>
    <t>Korets</t>
  </si>
  <si>
    <t>Корец</t>
  </si>
  <si>
    <t>Корець</t>
  </si>
  <si>
    <t>Zhadkivka</t>
  </si>
  <si>
    <t>Жадковка</t>
  </si>
  <si>
    <t>Жадківка</t>
  </si>
  <si>
    <t>Kopytiv</t>
  </si>
  <si>
    <t>Копытов</t>
  </si>
  <si>
    <t>Копитів</t>
  </si>
  <si>
    <t>Koryst</t>
  </si>
  <si>
    <t>Корысть</t>
  </si>
  <si>
    <t>Користь</t>
  </si>
  <si>
    <t>Sapozhyn</t>
  </si>
  <si>
    <t>Сапожин</t>
  </si>
  <si>
    <t>Kostopil</t>
  </si>
  <si>
    <t>Костополь</t>
  </si>
  <si>
    <t>Костопіль</t>
  </si>
  <si>
    <t>Briushkiv</t>
  </si>
  <si>
    <t>Брюшков</t>
  </si>
  <si>
    <t>Брюшків</t>
  </si>
  <si>
    <t>Penkiv</t>
  </si>
  <si>
    <t>Пеньков</t>
  </si>
  <si>
    <t>Пеньків</t>
  </si>
  <si>
    <t>Piskiv</t>
  </si>
  <si>
    <t>Песков</t>
  </si>
  <si>
    <t>Пісків</t>
  </si>
  <si>
    <t>Mizoch</t>
  </si>
  <si>
    <t>Мизоч</t>
  </si>
  <si>
    <t>Мізоч</t>
  </si>
  <si>
    <t>Suimy</t>
  </si>
  <si>
    <t>Суймы</t>
  </si>
  <si>
    <t>Суйми</t>
  </si>
  <si>
    <t>Tsurkiv</t>
  </si>
  <si>
    <t>Цурков</t>
  </si>
  <si>
    <t>Цурків</t>
  </si>
  <si>
    <t>Boianivka</t>
  </si>
  <si>
    <t>Бояновка</t>
  </si>
  <si>
    <t>Боянівка</t>
  </si>
  <si>
    <t>Ostroh</t>
  </si>
  <si>
    <t>Острог</t>
  </si>
  <si>
    <t>Velbivno</t>
  </si>
  <si>
    <t>Вельбовно</t>
  </si>
  <si>
    <t>Вельбівно</t>
  </si>
  <si>
    <t>Mezhyrich</t>
  </si>
  <si>
    <t>Межирич</t>
  </si>
  <si>
    <t>Межиріч</t>
  </si>
  <si>
    <t>Ровно</t>
  </si>
  <si>
    <t>Kvasyliv</t>
  </si>
  <si>
    <t>Квасилов</t>
  </si>
  <si>
    <t>Квасилів</t>
  </si>
  <si>
    <t>Sosnove</t>
  </si>
  <si>
    <t>Сосновое</t>
  </si>
  <si>
    <t>Соснове</t>
  </si>
  <si>
    <t>Shpaniv</t>
  </si>
  <si>
    <t>Шпанов</t>
  </si>
  <si>
    <t>Шпанів</t>
  </si>
  <si>
    <t>Khotyn</t>
  </si>
  <si>
    <t>Хотын</t>
  </si>
  <si>
    <t>Хотин</t>
  </si>
  <si>
    <t>Dubrovytsia</t>
  </si>
  <si>
    <t>Дубровица</t>
  </si>
  <si>
    <t>Дубровиця</t>
  </si>
  <si>
    <t>Klesiv</t>
  </si>
  <si>
    <t>Клесов</t>
  </si>
  <si>
    <t>Клесів</t>
  </si>
  <si>
    <t>Strasheve</t>
  </si>
  <si>
    <t>Страшево</t>
  </si>
  <si>
    <t>Страшеве</t>
  </si>
  <si>
    <t>Рокитное</t>
  </si>
  <si>
    <t>Sarny</t>
  </si>
  <si>
    <t>Сарны</t>
  </si>
  <si>
    <t>Сарни</t>
  </si>
  <si>
    <t>Orlivka</t>
  </si>
  <si>
    <t>Орловка</t>
  </si>
  <si>
    <t>Орлівка</t>
  </si>
  <si>
    <t>Stepan</t>
  </si>
  <si>
    <t>Степань</t>
  </si>
  <si>
    <t>Konotop</t>
  </si>
  <si>
    <t>Конотоп</t>
  </si>
  <si>
    <t>Mazivka</t>
  </si>
  <si>
    <t>Мазевка</t>
  </si>
  <si>
    <t>Мазівка</t>
  </si>
  <si>
    <t>Putyvl</t>
  </si>
  <si>
    <t>Путивль</t>
  </si>
  <si>
    <t>Hrun</t>
  </si>
  <si>
    <t>Грунь</t>
  </si>
  <si>
    <t>Mala Pavlivka</t>
  </si>
  <si>
    <t>Малая Павловка</t>
  </si>
  <si>
    <t>Мала Павлівка</t>
  </si>
  <si>
    <t>Okhtyrka</t>
  </si>
  <si>
    <t>Ахтырка</t>
  </si>
  <si>
    <t>Охтирка</t>
  </si>
  <si>
    <t>Buimer</t>
  </si>
  <si>
    <t>Буймер</t>
  </si>
  <si>
    <t>Soldatske</t>
  </si>
  <si>
    <t>Солдатское</t>
  </si>
  <si>
    <t>Солдатське</t>
  </si>
  <si>
    <t>Kolisnykove</t>
  </si>
  <si>
    <t>Колесниково</t>
  </si>
  <si>
    <t>Колісникове</t>
  </si>
  <si>
    <t>Synivka</t>
  </si>
  <si>
    <t>Синевка</t>
  </si>
  <si>
    <t>Синівка</t>
  </si>
  <si>
    <t>Sulymy</t>
  </si>
  <si>
    <t>Сулимы</t>
  </si>
  <si>
    <t>Сулими</t>
  </si>
  <si>
    <t>Khreshchatyk</t>
  </si>
  <si>
    <t>Крещатик</t>
  </si>
  <si>
    <t>Хрещатик</t>
  </si>
  <si>
    <t>Hannivka-Vyrivska</t>
  </si>
  <si>
    <t>Анновка-Вировская</t>
  </si>
  <si>
    <t>Ганнівка-Вирівська</t>
  </si>
  <si>
    <t>Krasnopillia</t>
  </si>
  <si>
    <t>Краснополье</t>
  </si>
  <si>
    <t>Краснопілля</t>
  </si>
  <si>
    <t>Lebedyn</t>
  </si>
  <si>
    <t>Лебедин</t>
  </si>
  <si>
    <t>Pavlenkove</t>
  </si>
  <si>
    <t>Павленково</t>
  </si>
  <si>
    <t>Павленкове</t>
  </si>
  <si>
    <t>Pidopryhory</t>
  </si>
  <si>
    <t>Подопригоры</t>
  </si>
  <si>
    <t>Підопригори</t>
  </si>
  <si>
    <t>Shtepivka</t>
  </si>
  <si>
    <t>Штеповка</t>
  </si>
  <si>
    <t>Штепівка</t>
  </si>
  <si>
    <t>Ulianivka</t>
  </si>
  <si>
    <t>Ульяновка</t>
  </si>
  <si>
    <t>Улянівка</t>
  </si>
  <si>
    <t>Kosivshchyna</t>
  </si>
  <si>
    <t>Косовщина</t>
  </si>
  <si>
    <t>Косівщина</t>
  </si>
  <si>
    <t>Sumy</t>
  </si>
  <si>
    <t>Сумы</t>
  </si>
  <si>
    <t>Суми</t>
  </si>
  <si>
    <t>Basivka</t>
  </si>
  <si>
    <t>Басовка</t>
  </si>
  <si>
    <t>Басівка</t>
  </si>
  <si>
    <t>Hlukhiv</t>
  </si>
  <si>
    <t>Глухов</t>
  </si>
  <si>
    <t>Глухів</t>
  </si>
  <si>
    <t>Shalyhyne</t>
  </si>
  <si>
    <t>Шалыгино</t>
  </si>
  <si>
    <t>Шалигине</t>
  </si>
  <si>
    <t>Shostka</t>
  </si>
  <si>
    <t>Шостка</t>
  </si>
  <si>
    <t>Vyshnivets</t>
  </si>
  <si>
    <t>Вишневец</t>
  </si>
  <si>
    <t>Вишнівець</t>
  </si>
  <si>
    <t>Kokhanivka</t>
  </si>
  <si>
    <t>Кохановка</t>
  </si>
  <si>
    <t>Коханівка</t>
  </si>
  <si>
    <t>Kremenets</t>
  </si>
  <si>
    <t>Кременец</t>
  </si>
  <si>
    <t>Кременець</t>
  </si>
  <si>
    <t>Bilokrynytsia</t>
  </si>
  <si>
    <t>Белокриница</t>
  </si>
  <si>
    <t>Білокриниця</t>
  </si>
  <si>
    <t>Pidlistsi</t>
  </si>
  <si>
    <t>Подлесцы</t>
  </si>
  <si>
    <t>Підлісці</t>
  </si>
  <si>
    <t>Lanivtsi</t>
  </si>
  <si>
    <t>Лановцы</t>
  </si>
  <si>
    <t>Ланівці</t>
  </si>
  <si>
    <t>Vyshhorodok</t>
  </si>
  <si>
    <t>Вышгородок</t>
  </si>
  <si>
    <t>Вишгородок</t>
  </si>
  <si>
    <t>Molotkiv</t>
  </si>
  <si>
    <t>Молотков</t>
  </si>
  <si>
    <t>Молотків</t>
  </si>
  <si>
    <t>Pochaiv</t>
  </si>
  <si>
    <t>Почаев</t>
  </si>
  <si>
    <t>Почаїв</t>
  </si>
  <si>
    <t>Rydomyl</t>
  </si>
  <si>
    <t>Рыдомиль</t>
  </si>
  <si>
    <t>Ридомиль</t>
  </si>
  <si>
    <t>Shumsk</t>
  </si>
  <si>
    <t>Шумск</t>
  </si>
  <si>
    <t>Шумськ</t>
  </si>
  <si>
    <t>Kutianka</t>
  </si>
  <si>
    <t>Кутянка</t>
  </si>
  <si>
    <t>Baikivtsi</t>
  </si>
  <si>
    <t>Байковцы</t>
  </si>
  <si>
    <t>Байківці</t>
  </si>
  <si>
    <t>Velykyi Hlybochok</t>
  </si>
  <si>
    <t>Великий Глубочек</t>
  </si>
  <si>
    <t>Великий Глибочок</t>
  </si>
  <si>
    <t>Velyka Berezovytsia</t>
  </si>
  <si>
    <t>Великая Березовица</t>
  </si>
  <si>
    <t>Велика Березовиця</t>
  </si>
  <si>
    <t>Myshkovychi</t>
  </si>
  <si>
    <t>Мышковичи</t>
  </si>
  <si>
    <t>Мишковичі</t>
  </si>
  <si>
    <t>Velyki Birky</t>
  </si>
  <si>
    <t>Великие Борки</t>
  </si>
  <si>
    <t>Великі Бірки</t>
  </si>
  <si>
    <t>Velyki Hai</t>
  </si>
  <si>
    <t>Великие Гаи</t>
  </si>
  <si>
    <t>Великі Гаї</t>
  </si>
  <si>
    <t>Bavoriv</t>
  </si>
  <si>
    <t>Баворов</t>
  </si>
  <si>
    <t>Баворів</t>
  </si>
  <si>
    <t>Hrabovets</t>
  </si>
  <si>
    <t>Грабовец</t>
  </si>
  <si>
    <t>Грабовець</t>
  </si>
  <si>
    <t>Zaliztsi</t>
  </si>
  <si>
    <t>Зализцы</t>
  </si>
  <si>
    <t>Залізці</t>
  </si>
  <si>
    <t>Blikh</t>
  </si>
  <si>
    <t>Блих</t>
  </si>
  <si>
    <t>Бліх</t>
  </si>
  <si>
    <t>Panasivka</t>
  </si>
  <si>
    <t>Панасовка</t>
  </si>
  <si>
    <t>Панасівка</t>
  </si>
  <si>
    <t>Pidberiztsi</t>
  </si>
  <si>
    <t>Подберезцы</t>
  </si>
  <si>
    <t>Підберізці</t>
  </si>
  <si>
    <t>Ratyshchi</t>
  </si>
  <si>
    <t>Ратыщи</t>
  </si>
  <si>
    <t>Ратищі</t>
  </si>
  <si>
    <t>Reniv</t>
  </si>
  <si>
    <t>Ренев</t>
  </si>
  <si>
    <t>Ренів</t>
  </si>
  <si>
    <t>Seretets</t>
  </si>
  <si>
    <t>Серетец</t>
  </si>
  <si>
    <t>Серетець</t>
  </si>
  <si>
    <t>Zbarazh</t>
  </si>
  <si>
    <t>Збараж</t>
  </si>
  <si>
    <t>Dobrovody</t>
  </si>
  <si>
    <t>Доброводы</t>
  </si>
  <si>
    <t>Доброводи</t>
  </si>
  <si>
    <t>Zaluzhzhia</t>
  </si>
  <si>
    <t>Залужье</t>
  </si>
  <si>
    <t>Залужжя</t>
  </si>
  <si>
    <t>Kydantsi</t>
  </si>
  <si>
    <t>Киданцы</t>
  </si>
  <si>
    <t>Киданці</t>
  </si>
  <si>
    <t>Kobyllia</t>
  </si>
  <si>
    <t>Кобылье</t>
  </si>
  <si>
    <t>Кобилля</t>
  </si>
  <si>
    <t>Krasnosiltsi</t>
  </si>
  <si>
    <t>Красносельцы</t>
  </si>
  <si>
    <t>Красносільці</t>
  </si>
  <si>
    <t>Kretivtsi</t>
  </si>
  <si>
    <t>Кретовцы</t>
  </si>
  <si>
    <t>Кретівці</t>
  </si>
  <si>
    <t>Maksymivka</t>
  </si>
  <si>
    <t>Максимовка</t>
  </si>
  <si>
    <t>Максимівка</t>
  </si>
  <si>
    <t>Nyzhchi Lubianky</t>
  </si>
  <si>
    <t>Низшие Лубянки</t>
  </si>
  <si>
    <t>Нижчі Луб'янки</t>
  </si>
  <si>
    <t>Staryi Zbarazh</t>
  </si>
  <si>
    <t>Старый Збараж</t>
  </si>
  <si>
    <t>Старий Збараж</t>
  </si>
  <si>
    <t>Stryivka</t>
  </si>
  <si>
    <t>Стрыевка</t>
  </si>
  <si>
    <t>Стриївка</t>
  </si>
  <si>
    <t>Travneve</t>
  </si>
  <si>
    <t>Травневое</t>
  </si>
  <si>
    <t>Травневе</t>
  </si>
  <si>
    <t>Chernykhivtsi</t>
  </si>
  <si>
    <t>Черниховцы</t>
  </si>
  <si>
    <t>Чернихівці</t>
  </si>
  <si>
    <t>Shyly</t>
  </si>
  <si>
    <t>Шилы</t>
  </si>
  <si>
    <t>Шили</t>
  </si>
  <si>
    <t>Shymkivtsi</t>
  </si>
  <si>
    <t>Шимковцы</t>
  </si>
  <si>
    <t>Шимківці</t>
  </si>
  <si>
    <t>Zboriv</t>
  </si>
  <si>
    <t>Зборов</t>
  </si>
  <si>
    <t>Зборів</t>
  </si>
  <si>
    <t>Bzovytsia</t>
  </si>
  <si>
    <t>Бзовица</t>
  </si>
  <si>
    <t>Бзовиця</t>
  </si>
  <si>
    <t>Velyka Plavucha</t>
  </si>
  <si>
    <t>Великая Плавуча</t>
  </si>
  <si>
    <t>Велика Плавуча</t>
  </si>
  <si>
    <t>Virliv</t>
  </si>
  <si>
    <t>Вирлов</t>
  </si>
  <si>
    <t>Вірлів</t>
  </si>
  <si>
    <t>Harbuziv</t>
  </si>
  <si>
    <t>Гарбузов</t>
  </si>
  <si>
    <t>Гарбузів</t>
  </si>
  <si>
    <t>Mlynivtsi</t>
  </si>
  <si>
    <t>Млыновцы</t>
  </si>
  <si>
    <t>Млинівці</t>
  </si>
  <si>
    <t>Zolotnyky</t>
  </si>
  <si>
    <t>Золотники</t>
  </si>
  <si>
    <t>Zarvanytsia</t>
  </si>
  <si>
    <t>Зарваница</t>
  </si>
  <si>
    <t>Зарваниця</t>
  </si>
  <si>
    <t>Sosniv</t>
  </si>
  <si>
    <t>Соснов</t>
  </si>
  <si>
    <t>Соснів</t>
  </si>
  <si>
    <t>Ilavche</t>
  </si>
  <si>
    <t>Илавче</t>
  </si>
  <si>
    <t>Ілавче</t>
  </si>
  <si>
    <t>Sorotske</t>
  </si>
  <si>
    <t>Сороцкое</t>
  </si>
  <si>
    <t>Сороцьке</t>
  </si>
  <si>
    <t>Kozova</t>
  </si>
  <si>
    <t>Козова</t>
  </si>
  <si>
    <t>Budyliv</t>
  </si>
  <si>
    <t>Будилов</t>
  </si>
  <si>
    <t>Будилів</t>
  </si>
  <si>
    <t>Vybudiv</t>
  </si>
  <si>
    <t>Вибудов</t>
  </si>
  <si>
    <t>Вибудів</t>
  </si>
  <si>
    <t>Vivsia</t>
  </si>
  <si>
    <t>Вився</t>
  </si>
  <si>
    <t>Вівся</t>
  </si>
  <si>
    <t>Viktorivka</t>
  </si>
  <si>
    <t>Викторовка</t>
  </si>
  <si>
    <t>Вікторівка</t>
  </si>
  <si>
    <t>Dybshche</t>
  </si>
  <si>
    <t>Дыбще</t>
  </si>
  <si>
    <t>Дибще</t>
  </si>
  <si>
    <t>Tseniv</t>
  </si>
  <si>
    <t>Ценев</t>
  </si>
  <si>
    <t>Ценів</t>
  </si>
  <si>
    <t>Kozliv</t>
  </si>
  <si>
    <t>Козлов</t>
  </si>
  <si>
    <t>Козлів</t>
  </si>
  <si>
    <t>Pokropyvna</t>
  </si>
  <si>
    <t>Покропивная</t>
  </si>
  <si>
    <t>Покропивна</t>
  </si>
  <si>
    <t>Denysiv</t>
  </si>
  <si>
    <t>Денисов</t>
  </si>
  <si>
    <t>Денисів</t>
  </si>
  <si>
    <t>Ishkiv</t>
  </si>
  <si>
    <t>Ишков</t>
  </si>
  <si>
    <t>Ішків</t>
  </si>
  <si>
    <t>Hutysko</t>
  </si>
  <si>
    <t>Гутиско</t>
  </si>
  <si>
    <t>Гутисько</t>
  </si>
  <si>
    <t>Ozerna</t>
  </si>
  <si>
    <t>Озерная</t>
  </si>
  <si>
    <t>Озерна</t>
  </si>
  <si>
    <t>Pidvolochysk</t>
  </si>
  <si>
    <t>Подволочиск</t>
  </si>
  <si>
    <t>Підволочиськ</t>
  </si>
  <si>
    <t>Velykyi Khodachkiv</t>
  </si>
  <si>
    <t>Великий Ходачков</t>
  </si>
  <si>
    <t>Великий Ходачків</t>
  </si>
  <si>
    <t>Drahanivka</t>
  </si>
  <si>
    <t>Драгановка</t>
  </si>
  <si>
    <t>Драганівка</t>
  </si>
  <si>
    <t>Saranchuky</t>
  </si>
  <si>
    <t>Саранчуки</t>
  </si>
  <si>
    <t>Vilkhovets</t>
  </si>
  <si>
    <t>Ольховец</t>
  </si>
  <si>
    <t>Вільховець</t>
  </si>
  <si>
    <t>Mechyshchiv</t>
  </si>
  <si>
    <t>Мечищев</t>
  </si>
  <si>
    <t>Мечищів</t>
  </si>
  <si>
    <t>Sloviatyn</t>
  </si>
  <si>
    <t>Славятин</t>
  </si>
  <si>
    <t>Слов'ятин</t>
  </si>
  <si>
    <t>Kolodiivka</t>
  </si>
  <si>
    <t>Колодиевка</t>
  </si>
  <si>
    <t>Колодіївка</t>
  </si>
  <si>
    <t>Novosilka</t>
  </si>
  <si>
    <t>Новоселка</t>
  </si>
  <si>
    <t>Новосілка</t>
  </si>
  <si>
    <t>Ostapie</t>
  </si>
  <si>
    <t>Остапье</t>
  </si>
  <si>
    <t>Остап'є</t>
  </si>
  <si>
    <t>Terebovlia</t>
  </si>
  <si>
    <t>Теребовля</t>
  </si>
  <si>
    <t>Ternopil</t>
  </si>
  <si>
    <t>Тернополь</t>
  </si>
  <si>
    <t>Тернопіль</t>
  </si>
  <si>
    <t>Bilobozhnytsia</t>
  </si>
  <si>
    <t>Белобожница</t>
  </si>
  <si>
    <t>Білобожниця</t>
  </si>
  <si>
    <t>Budaniv</t>
  </si>
  <si>
    <t>Буданов</t>
  </si>
  <si>
    <t>Буданів</t>
  </si>
  <si>
    <t>Dzhurynska Slobidka</t>
  </si>
  <si>
    <t>Джуринская Слободка</t>
  </si>
  <si>
    <t>Джуринська Слобідка</t>
  </si>
  <si>
    <t>Zvyniach</t>
  </si>
  <si>
    <t>Звиняч</t>
  </si>
  <si>
    <t>Palashivka</t>
  </si>
  <si>
    <t>Палашовка</t>
  </si>
  <si>
    <t>Палашівка</t>
  </si>
  <si>
    <t>Polivtsi</t>
  </si>
  <si>
    <t>Полевцы</t>
  </si>
  <si>
    <t>Полівці</t>
  </si>
  <si>
    <t>Rydoduby</t>
  </si>
  <si>
    <t>Рыдодубы</t>
  </si>
  <si>
    <t>Ридодуби</t>
  </si>
  <si>
    <t>Romashivka</t>
  </si>
  <si>
    <t>Ромашовка</t>
  </si>
  <si>
    <t>Ромашівка</t>
  </si>
  <si>
    <t>Oleksyntsi</t>
  </si>
  <si>
    <t>Алексинцы</t>
  </si>
  <si>
    <t>Олексинці</t>
  </si>
  <si>
    <t>Shershenivka</t>
  </si>
  <si>
    <t>Шершеневка</t>
  </si>
  <si>
    <t>Шершенівка</t>
  </si>
  <si>
    <t>Борщев</t>
  </si>
  <si>
    <t>Kryvche</t>
  </si>
  <si>
    <t>Кривче</t>
  </si>
  <si>
    <t>Pyshchatyntsi</t>
  </si>
  <si>
    <t>Пищатинцы</t>
  </si>
  <si>
    <t>Пищатинці</t>
  </si>
  <si>
    <t>Yazlovets</t>
  </si>
  <si>
    <t>Язловец</t>
  </si>
  <si>
    <t>Язловець</t>
  </si>
  <si>
    <t>Husiatyn</t>
  </si>
  <si>
    <t>Гусятин</t>
  </si>
  <si>
    <t>Zalishchyky</t>
  </si>
  <si>
    <t>Залещики</t>
  </si>
  <si>
    <t>Заліщики</t>
  </si>
  <si>
    <t>Lysychnyky</t>
  </si>
  <si>
    <t>Лисичники</t>
  </si>
  <si>
    <t>Zolotyi Potik</t>
  </si>
  <si>
    <t>Золотой Поток</t>
  </si>
  <si>
    <t>Золотий Потік</t>
  </si>
  <si>
    <t>Hubyn</t>
  </si>
  <si>
    <t>Губин</t>
  </si>
  <si>
    <t>Probizhna</t>
  </si>
  <si>
    <t>Пробежная</t>
  </si>
  <si>
    <t>Пробіжна</t>
  </si>
  <si>
    <t>Kopychyntsi</t>
  </si>
  <si>
    <t>Копычинцы</t>
  </si>
  <si>
    <t>Копичинці</t>
  </si>
  <si>
    <t>Horyhliady</t>
  </si>
  <si>
    <t>Горигляды</t>
  </si>
  <si>
    <t>Горигляди</t>
  </si>
  <si>
    <t>Melnytsia-Podilska</t>
  </si>
  <si>
    <t>Мельница-Подольская</t>
  </si>
  <si>
    <t>Мельниця-Подільська</t>
  </si>
  <si>
    <t>Монастыриска</t>
  </si>
  <si>
    <t>Ustia-Zelene</t>
  </si>
  <si>
    <t>Устье-Зеленое</t>
  </si>
  <si>
    <t>Устя-Зелене</t>
  </si>
  <si>
    <t>Burdiakivtsi</t>
  </si>
  <si>
    <t>Бурдяковцы</t>
  </si>
  <si>
    <t>Бурдяківці</t>
  </si>
  <si>
    <t>Hushtynka</t>
  </si>
  <si>
    <t>Гуштынка</t>
  </si>
  <si>
    <t>Гуштинка</t>
  </si>
  <si>
    <t>Losiach</t>
  </si>
  <si>
    <t>Лосяч</t>
  </si>
  <si>
    <t>Holovchyntsi</t>
  </si>
  <si>
    <t>Головчинцы</t>
  </si>
  <si>
    <t>Головчинці</t>
  </si>
  <si>
    <t>Lysivtsi</t>
  </si>
  <si>
    <t>Лысовцы</t>
  </si>
  <si>
    <t>Лисівці</t>
  </si>
  <si>
    <t>Podillia</t>
  </si>
  <si>
    <t>Подолье</t>
  </si>
  <si>
    <t>Поділля</t>
  </si>
  <si>
    <t>Rozhanivka</t>
  </si>
  <si>
    <t>Рожановка</t>
  </si>
  <si>
    <t>Рожанівка</t>
  </si>
  <si>
    <t>Svydova</t>
  </si>
  <si>
    <t>Свидова</t>
  </si>
  <si>
    <t>Trybukhivtsi</t>
  </si>
  <si>
    <t>Трибуховцы</t>
  </si>
  <si>
    <t>Трибухівці</t>
  </si>
  <si>
    <t>Khorostkiv</t>
  </si>
  <si>
    <t>Хоростков</t>
  </si>
  <si>
    <t>Хоростків</t>
  </si>
  <si>
    <t>Karashyntsi</t>
  </si>
  <si>
    <t>Карашинцы</t>
  </si>
  <si>
    <t>Карашинці</t>
  </si>
  <si>
    <t>Malyi Hovyliv</t>
  </si>
  <si>
    <t>Малый Говилов</t>
  </si>
  <si>
    <t>Малий Говилів</t>
  </si>
  <si>
    <t>Peremyliv</t>
  </si>
  <si>
    <t>Перемилов</t>
  </si>
  <si>
    <t>Перемилів</t>
  </si>
  <si>
    <t>Chortkiv</t>
  </si>
  <si>
    <t>Чортков</t>
  </si>
  <si>
    <t>Чортків</t>
  </si>
  <si>
    <t>Bohodukhiv</t>
  </si>
  <si>
    <t>Богодухов</t>
  </si>
  <si>
    <t>Богодухів</t>
  </si>
  <si>
    <t>Valky</t>
  </si>
  <si>
    <t>Валки</t>
  </si>
  <si>
    <t>Koviahy</t>
  </si>
  <si>
    <t>Ковяги</t>
  </si>
  <si>
    <t>Ков'яги</t>
  </si>
  <si>
    <t>Vysokopillia</t>
  </si>
  <si>
    <t>Высокополье</t>
  </si>
  <si>
    <t>Високопілля</t>
  </si>
  <si>
    <t>Zamiske</t>
  </si>
  <si>
    <t>Замиськое</t>
  </si>
  <si>
    <t>Заміське</t>
  </si>
  <si>
    <t>Miziaky</t>
  </si>
  <si>
    <t>Мизяки</t>
  </si>
  <si>
    <t>Мізяки</t>
  </si>
  <si>
    <t>Perekip</t>
  </si>
  <si>
    <t>Перекоп</t>
  </si>
  <si>
    <t>Перекіп</t>
  </si>
  <si>
    <t>Zachepylivka</t>
  </si>
  <si>
    <t>Зачепиловка</t>
  </si>
  <si>
    <t>Зачепилівка</t>
  </si>
  <si>
    <t>Berdianka</t>
  </si>
  <si>
    <t>Бердянка</t>
  </si>
  <si>
    <t>Lebiazhe</t>
  </si>
  <si>
    <t>Лебяжье</t>
  </si>
  <si>
    <t>Леб'яже</t>
  </si>
  <si>
    <t>Orchyk</t>
  </si>
  <si>
    <t>Орчик</t>
  </si>
  <si>
    <t>Krutoiarivka</t>
  </si>
  <si>
    <t>Крутояровка</t>
  </si>
  <si>
    <t>Крутоярівка</t>
  </si>
  <si>
    <t>Krasnohrad</t>
  </si>
  <si>
    <t>Красноград</t>
  </si>
  <si>
    <t>Starovirivka</t>
  </si>
  <si>
    <t>Староверовка</t>
  </si>
  <si>
    <t>Старовірівка</t>
  </si>
  <si>
    <t>Stanychne</t>
  </si>
  <si>
    <t>Станичное</t>
  </si>
  <si>
    <t>Станичне</t>
  </si>
  <si>
    <t>Lozova</t>
  </si>
  <si>
    <t>Лозовая</t>
  </si>
  <si>
    <t>Лозова</t>
  </si>
  <si>
    <t>Vysokyi</t>
  </si>
  <si>
    <t>Высокий</t>
  </si>
  <si>
    <t>Високий</t>
  </si>
  <si>
    <t>Liubotyn</t>
  </si>
  <si>
    <t>Люботин</t>
  </si>
  <si>
    <t>Nova Vodolaha</t>
  </si>
  <si>
    <t>Новая Водолага</t>
  </si>
  <si>
    <t>Нова Водолага</t>
  </si>
  <si>
    <t>Lypkuvativka</t>
  </si>
  <si>
    <t>Липковатовка</t>
  </si>
  <si>
    <t>Липкуватівка</t>
  </si>
  <si>
    <t>Rai-Olenivka</t>
  </si>
  <si>
    <t>Рай-Оленовка</t>
  </si>
  <si>
    <t>Рай-Оленівка</t>
  </si>
  <si>
    <t>Rohan</t>
  </si>
  <si>
    <t>Рогань</t>
  </si>
  <si>
    <t>Dokuchaievske</t>
  </si>
  <si>
    <t>Докучаевское</t>
  </si>
  <si>
    <t>Докучаєвське</t>
  </si>
  <si>
    <t>Berezivske</t>
  </si>
  <si>
    <t>Березовское</t>
  </si>
  <si>
    <t>Березівське</t>
  </si>
  <si>
    <t>Kharkiv</t>
  </si>
  <si>
    <t>Харьков</t>
  </si>
  <si>
    <t>Харків</t>
  </si>
  <si>
    <t>Zmiiv</t>
  </si>
  <si>
    <t>Змиев</t>
  </si>
  <si>
    <t>Зміїв</t>
  </si>
  <si>
    <t>Staryi Saltiv</t>
  </si>
  <si>
    <t>Старый Салтов</t>
  </si>
  <si>
    <t>Старий Салтів</t>
  </si>
  <si>
    <t>Chuhuiv</t>
  </si>
  <si>
    <t>Чугуев</t>
  </si>
  <si>
    <t>Чугуїв</t>
  </si>
  <si>
    <t>Kochetok</t>
  </si>
  <si>
    <t>Кочеток</t>
  </si>
  <si>
    <t>Velyka Oleksandrivka</t>
  </si>
  <si>
    <t>Великая Александровка</t>
  </si>
  <si>
    <t>Велика Олександрівка</t>
  </si>
  <si>
    <t>Kherson</t>
  </si>
  <si>
    <t>Херсон</t>
  </si>
  <si>
    <t>Zhabyntsi</t>
  </si>
  <si>
    <t>Жабинцы</t>
  </si>
  <si>
    <t>Жабинці</t>
  </si>
  <si>
    <t>Dumaniv</t>
  </si>
  <si>
    <t>Думанов</t>
  </si>
  <si>
    <t>Думанів</t>
  </si>
  <si>
    <t>Zalissia Druhe</t>
  </si>
  <si>
    <t>Залесье-Второе</t>
  </si>
  <si>
    <t>Залісся Друге</t>
  </si>
  <si>
    <t>Dunaivtsi</t>
  </si>
  <si>
    <t>Дунаевцы</t>
  </si>
  <si>
    <t>Дунаївці</t>
  </si>
  <si>
    <t>Velyka Pobiina</t>
  </si>
  <si>
    <t>Великая Побойна</t>
  </si>
  <si>
    <t>Велика Побійна</t>
  </si>
  <si>
    <t>Velykyi Zhvanchyk</t>
  </si>
  <si>
    <t>Великий Жванчик</t>
  </si>
  <si>
    <t>Hirchychna</t>
  </si>
  <si>
    <t>Горчичная</t>
  </si>
  <si>
    <t>Гірчична</t>
  </si>
  <si>
    <t>Holozubyntsi</t>
  </si>
  <si>
    <t>Голозубинцы</t>
  </si>
  <si>
    <t>Голозубинці</t>
  </si>
  <si>
    <t>Huta-Yatskovetska</t>
  </si>
  <si>
    <t>Гута-Яцковецкая</t>
  </si>
  <si>
    <t>Гута-Яцьковецька</t>
  </si>
  <si>
    <t>Demiankivtsi</t>
  </si>
  <si>
    <t>Демьянковцы</t>
  </si>
  <si>
    <t>Дем'янківці</t>
  </si>
  <si>
    <t>Zelenche</t>
  </si>
  <si>
    <t>Зеленче</t>
  </si>
  <si>
    <t>Mala Kuzhelivka</t>
  </si>
  <si>
    <t>Малая Кужелевка</t>
  </si>
  <si>
    <t>Мала Кужелівка</t>
  </si>
  <si>
    <t>Mynkivtsi</t>
  </si>
  <si>
    <t>Миньковцы</t>
  </si>
  <si>
    <t>Миньківці</t>
  </si>
  <si>
    <t>Syvorohy</t>
  </si>
  <si>
    <t>Сивороги</t>
  </si>
  <si>
    <t>Sokilets</t>
  </si>
  <si>
    <t>Соколец</t>
  </si>
  <si>
    <t>Сокілець</t>
  </si>
  <si>
    <t>Zhvanets</t>
  </si>
  <si>
    <t>Жванец</t>
  </si>
  <si>
    <t>Жванець</t>
  </si>
  <si>
    <t>Bodnarivka</t>
  </si>
  <si>
    <t>Боднаровка</t>
  </si>
  <si>
    <t>Боднарівка</t>
  </si>
  <si>
    <t>Zinkivtsi</t>
  </si>
  <si>
    <t>Зиньковцы</t>
  </si>
  <si>
    <t>Зіньківці</t>
  </si>
  <si>
    <t>Kolybaivka</t>
  </si>
  <si>
    <t>Колыбаевка</t>
  </si>
  <si>
    <t>Колибаївка</t>
  </si>
  <si>
    <t>Nahoriany</t>
  </si>
  <si>
    <t>Нагоряны</t>
  </si>
  <si>
    <t>Нагоряни</t>
  </si>
  <si>
    <t>Ostrivchany</t>
  </si>
  <si>
    <t>Островчаны</t>
  </si>
  <si>
    <t>Острівчани</t>
  </si>
  <si>
    <t>Khodorivtsi</t>
  </si>
  <si>
    <t>Ходоровцы</t>
  </si>
  <si>
    <t>Ходорівці</t>
  </si>
  <si>
    <t>Demshyn</t>
  </si>
  <si>
    <t>Демшин</t>
  </si>
  <si>
    <t>Dereviane</t>
  </si>
  <si>
    <t>Деревянное</t>
  </si>
  <si>
    <t>Дерев'яне</t>
  </si>
  <si>
    <t>Makiv</t>
  </si>
  <si>
    <t>Маков</t>
  </si>
  <si>
    <t>Маків</t>
  </si>
  <si>
    <t>Loshkivtsi</t>
  </si>
  <si>
    <t>Лошковцы</t>
  </si>
  <si>
    <t>Лошківці</t>
  </si>
  <si>
    <t>Tomashivka</t>
  </si>
  <si>
    <t>Томашовка</t>
  </si>
  <si>
    <t>Томашівка</t>
  </si>
  <si>
    <t>Nova Ushytsia</t>
  </si>
  <si>
    <t>Новая Ушица</t>
  </si>
  <si>
    <t>Нова Ушиця</t>
  </si>
  <si>
    <t>Orynyn</t>
  </si>
  <si>
    <t>Оринин</t>
  </si>
  <si>
    <t>Smotrych</t>
  </si>
  <si>
    <t>Смотрич</t>
  </si>
  <si>
    <t>Balyn</t>
  </si>
  <si>
    <t>Балин</t>
  </si>
  <si>
    <t>Stara Ushytsia</t>
  </si>
  <si>
    <t>Старая Ушица</t>
  </si>
  <si>
    <t>Стара Ушиця</t>
  </si>
  <si>
    <t>Horaivka</t>
  </si>
  <si>
    <t>Гораевка</t>
  </si>
  <si>
    <t>Гораївка</t>
  </si>
  <si>
    <t>Nefedivtsi</t>
  </si>
  <si>
    <t>Нефедовцы</t>
  </si>
  <si>
    <t>Нефедівці</t>
  </si>
  <si>
    <t>Chemerivtsi</t>
  </si>
  <si>
    <t>Чемеровцы</t>
  </si>
  <si>
    <t>Чемерівці</t>
  </si>
  <si>
    <t>Berezhanka</t>
  </si>
  <si>
    <t>Бережанка</t>
  </si>
  <si>
    <t>Zavadivka</t>
  </si>
  <si>
    <t>Завадовка</t>
  </si>
  <si>
    <t>Завадівка</t>
  </si>
  <si>
    <t>Kochubiiv</t>
  </si>
  <si>
    <t>Кочубеев</t>
  </si>
  <si>
    <t>Кочубіїв</t>
  </si>
  <si>
    <t>Krasnostavtsi</t>
  </si>
  <si>
    <t>Красноставцы</t>
  </si>
  <si>
    <t>Красноставці</t>
  </si>
  <si>
    <t>Letava</t>
  </si>
  <si>
    <t>Летава</t>
  </si>
  <si>
    <t>Slobidka-Skypchanska</t>
  </si>
  <si>
    <t>Слободка-Скипчанская</t>
  </si>
  <si>
    <t>Слобідка-Скипчанська</t>
  </si>
  <si>
    <t>Shydlivtsi</t>
  </si>
  <si>
    <t>Шидловцы</t>
  </si>
  <si>
    <t>Шидлівці</t>
  </si>
  <si>
    <t>Antoniny</t>
  </si>
  <si>
    <t>Антонины</t>
  </si>
  <si>
    <t>Антоніни</t>
  </si>
  <si>
    <t>Kryshtopivka</t>
  </si>
  <si>
    <t>Крыштоповка</t>
  </si>
  <si>
    <t>Криштопівка</t>
  </si>
  <si>
    <t>Hovory</t>
  </si>
  <si>
    <t>Говоры</t>
  </si>
  <si>
    <t>Говори</t>
  </si>
  <si>
    <t>Hoholi</t>
  </si>
  <si>
    <t>Гоголи</t>
  </si>
  <si>
    <t>Гоголі</t>
  </si>
  <si>
    <t>Zoriane</t>
  </si>
  <si>
    <t>Зоряное</t>
  </si>
  <si>
    <t>Зоряне</t>
  </si>
  <si>
    <t>Kaliusyk</t>
  </si>
  <si>
    <t>Калюсик</t>
  </si>
  <si>
    <t>Karyzhyn</t>
  </si>
  <si>
    <t>Карыжин</t>
  </si>
  <si>
    <t>Карижин</t>
  </si>
  <si>
    <t>Slobidka-Okhrimovetska</t>
  </si>
  <si>
    <t>Слободка-Охримовецкая</t>
  </si>
  <si>
    <t>Слобідка-Охрімовецька</t>
  </si>
  <si>
    <t>Yasnoziria</t>
  </si>
  <si>
    <t>Яснозорье</t>
  </si>
  <si>
    <t>Яснозір'я</t>
  </si>
  <si>
    <t>Korychyntsi</t>
  </si>
  <si>
    <t>Коричинцы</t>
  </si>
  <si>
    <t>Коричинці</t>
  </si>
  <si>
    <t>Makarove</t>
  </si>
  <si>
    <t>Макарово</t>
  </si>
  <si>
    <t>Макарове</t>
  </si>
  <si>
    <t>Volochysk</t>
  </si>
  <si>
    <t>Волочиск</t>
  </si>
  <si>
    <t>Волочиськ</t>
  </si>
  <si>
    <t>Manachyn</t>
  </si>
  <si>
    <t>Маначин</t>
  </si>
  <si>
    <t>Dobrohorshcha</t>
  </si>
  <si>
    <t>Доброгорща</t>
  </si>
  <si>
    <t>Borshchivka</t>
  </si>
  <si>
    <t>Борщовка</t>
  </si>
  <si>
    <t>Борщівка</t>
  </si>
  <si>
    <t>Kreminna</t>
  </si>
  <si>
    <t>Кременная</t>
  </si>
  <si>
    <t>Кремінна</t>
  </si>
  <si>
    <t>Lisovody</t>
  </si>
  <si>
    <t>Лесоводы</t>
  </si>
  <si>
    <t>Лісоводи</t>
  </si>
  <si>
    <t>Hatna</t>
  </si>
  <si>
    <t>Гатная</t>
  </si>
  <si>
    <t>Гатна</t>
  </si>
  <si>
    <t>Zahintsi</t>
  </si>
  <si>
    <t>Загонцы</t>
  </si>
  <si>
    <t>Загінці</t>
  </si>
  <si>
    <t>Ziankivtsi</t>
  </si>
  <si>
    <t>Зяньковцы</t>
  </si>
  <si>
    <t>Зяньківці</t>
  </si>
  <si>
    <t>Kalna</t>
  </si>
  <si>
    <t>Кальная</t>
  </si>
  <si>
    <t>Кальна</t>
  </si>
  <si>
    <t>Kotiurzhyntsi</t>
  </si>
  <si>
    <t>Котюржинцы</t>
  </si>
  <si>
    <t>Котюржинці</t>
  </si>
  <si>
    <t>Hrymiachka</t>
  </si>
  <si>
    <t>Гремячка</t>
  </si>
  <si>
    <t>Грим'ячка</t>
  </si>
  <si>
    <t>Krasyliv</t>
  </si>
  <si>
    <t>Красилов</t>
  </si>
  <si>
    <t>Красилів</t>
  </si>
  <si>
    <t>Manivtsi</t>
  </si>
  <si>
    <t>Маневцы</t>
  </si>
  <si>
    <t>Манівці</t>
  </si>
  <si>
    <t>Pashutyntsi</t>
  </si>
  <si>
    <t>Пашутинцы</t>
  </si>
  <si>
    <t>Пашутинці</t>
  </si>
  <si>
    <t>Chernelivka</t>
  </si>
  <si>
    <t>Чернелевка</t>
  </si>
  <si>
    <t>Чернелівка</t>
  </si>
  <si>
    <t>Holenyshcheve</t>
  </si>
  <si>
    <t>Голенищево</t>
  </si>
  <si>
    <t>Голенищеве</t>
  </si>
  <si>
    <t>Hrushkivtsi</t>
  </si>
  <si>
    <t>Грушковцы</t>
  </si>
  <si>
    <t>Грушківці</t>
  </si>
  <si>
    <t>Snitivka</t>
  </si>
  <si>
    <t>Снитовка</t>
  </si>
  <si>
    <t>Снітівка</t>
  </si>
  <si>
    <t>Suslivtsi</t>
  </si>
  <si>
    <t>Сусловцы</t>
  </si>
  <si>
    <t>Суслівці</t>
  </si>
  <si>
    <t>Tereshivtsi</t>
  </si>
  <si>
    <t>Терешевцы</t>
  </si>
  <si>
    <t>Терешівці</t>
  </si>
  <si>
    <t>Medzhybizh</t>
  </si>
  <si>
    <t>Меджибож</t>
  </si>
  <si>
    <t>Меджибіж</t>
  </si>
  <si>
    <t>Lysohirka</t>
  </si>
  <si>
    <t>Лысогорка</t>
  </si>
  <si>
    <t>Лисогірка</t>
  </si>
  <si>
    <t>Trebukhivtsi</t>
  </si>
  <si>
    <t>Требуховцы</t>
  </si>
  <si>
    <t>Требухівці</t>
  </si>
  <si>
    <t>Myroliubne</t>
  </si>
  <si>
    <t>Миролюбное</t>
  </si>
  <si>
    <t>Миролюбне</t>
  </si>
  <si>
    <t>Verkhniaky</t>
  </si>
  <si>
    <t>Верхняки</t>
  </si>
  <si>
    <t>Skovorodky</t>
  </si>
  <si>
    <t>Bubnivka</t>
  </si>
  <si>
    <t>Бубновка</t>
  </si>
  <si>
    <t>Бубнівка</t>
  </si>
  <si>
    <t>Rozsosha</t>
  </si>
  <si>
    <t>Россоша</t>
  </si>
  <si>
    <t>Розсоша</t>
  </si>
  <si>
    <t>Malynychi</t>
  </si>
  <si>
    <t>Малиничи</t>
  </si>
  <si>
    <t>Малиничі</t>
  </si>
  <si>
    <t>Ruzhychanka</t>
  </si>
  <si>
    <t>Ружичанка</t>
  </si>
  <si>
    <t>Skarzhyntsi</t>
  </si>
  <si>
    <t>Скаржинцы</t>
  </si>
  <si>
    <t>Скаржинці</t>
  </si>
  <si>
    <t>Sataniv</t>
  </si>
  <si>
    <t>Сатанов</t>
  </si>
  <si>
    <t>Сатанів</t>
  </si>
  <si>
    <t>Kurivka</t>
  </si>
  <si>
    <t>Куровка</t>
  </si>
  <si>
    <t>Курівка</t>
  </si>
  <si>
    <t>Pokrovka</t>
  </si>
  <si>
    <t>Покровка</t>
  </si>
  <si>
    <t>Solobkivtsi</t>
  </si>
  <si>
    <t>Солобковцы</t>
  </si>
  <si>
    <t>Солобківці</t>
  </si>
  <si>
    <t>Starokostiantyniv</t>
  </si>
  <si>
    <t>Староконстантинов</t>
  </si>
  <si>
    <t>Старокостянтинів</t>
  </si>
  <si>
    <t>Hubcha</t>
  </si>
  <si>
    <t>Губча</t>
  </si>
  <si>
    <t>Krasnosilka</t>
  </si>
  <si>
    <t>Красноселка</t>
  </si>
  <si>
    <t>Красносілка</t>
  </si>
  <si>
    <t>Ohiivtsi</t>
  </si>
  <si>
    <t>Огиевцы</t>
  </si>
  <si>
    <t>Огіївці</t>
  </si>
  <si>
    <t>Rosolivtsi</t>
  </si>
  <si>
    <t>Росоловцы</t>
  </si>
  <si>
    <t>Росолівці</t>
  </si>
  <si>
    <t>Teofipol</t>
  </si>
  <si>
    <t>Теофиполь</t>
  </si>
  <si>
    <t>Теофіполь</t>
  </si>
  <si>
    <t>Bazaliia</t>
  </si>
  <si>
    <t>Базалия</t>
  </si>
  <si>
    <t>Базалія</t>
  </si>
  <si>
    <t>Berezhyntsi</t>
  </si>
  <si>
    <t>Бережинцы</t>
  </si>
  <si>
    <t>Бережинці</t>
  </si>
  <si>
    <t>Velykyi Lazuchyn</t>
  </si>
  <si>
    <t>Великий Лазучин</t>
  </si>
  <si>
    <t>Halchyntsi</t>
  </si>
  <si>
    <t>Гальчинцы</t>
  </si>
  <si>
    <t>Гальчинці</t>
  </si>
  <si>
    <t>Ilkivtsi</t>
  </si>
  <si>
    <t>Ильковцы</t>
  </si>
  <si>
    <t>Ільківці</t>
  </si>
  <si>
    <t>Karabiivka</t>
  </si>
  <si>
    <t>Карабиевка</t>
  </si>
  <si>
    <t>Карабіївка</t>
  </si>
  <si>
    <t>Kolisets</t>
  </si>
  <si>
    <t>Колесец</t>
  </si>
  <si>
    <t>Колісець</t>
  </si>
  <si>
    <t>Korovie</t>
  </si>
  <si>
    <t>Коровье</t>
  </si>
  <si>
    <t>Коров'є</t>
  </si>
  <si>
    <t>Kuzmyntsi</t>
  </si>
  <si>
    <t>Кузьминцы</t>
  </si>
  <si>
    <t>Кузьминці</t>
  </si>
  <si>
    <t>Lidykhivka</t>
  </si>
  <si>
    <t>Ледыховка</t>
  </si>
  <si>
    <t>Лідихівка</t>
  </si>
  <si>
    <t>Mykhnivka</t>
  </si>
  <si>
    <t>Михновка</t>
  </si>
  <si>
    <t>Михнівка</t>
  </si>
  <si>
    <t>Oliinyky</t>
  </si>
  <si>
    <t>Олейники</t>
  </si>
  <si>
    <t>Олійники</t>
  </si>
  <si>
    <t>Poliakhova</t>
  </si>
  <si>
    <t>Поляхово</t>
  </si>
  <si>
    <t>Поляхова</t>
  </si>
  <si>
    <t>Sviatets</t>
  </si>
  <si>
    <t>Святец</t>
  </si>
  <si>
    <t>Святець</t>
  </si>
  <si>
    <t>Stroky</t>
  </si>
  <si>
    <t>Строки</t>
  </si>
  <si>
    <t>Turivka</t>
  </si>
  <si>
    <t>Туровка</t>
  </si>
  <si>
    <t>Турівка</t>
  </si>
  <si>
    <t>Chovhuziv</t>
  </si>
  <si>
    <t>Човгузов</t>
  </si>
  <si>
    <t>Човгузів</t>
  </si>
  <si>
    <t>Shybena</t>
  </si>
  <si>
    <t>Шибена</t>
  </si>
  <si>
    <t>Davydkivtsi</t>
  </si>
  <si>
    <t>Давыдковцы</t>
  </si>
  <si>
    <t>Давидківці</t>
  </si>
  <si>
    <t>Mykhailivtsi</t>
  </si>
  <si>
    <t>Михайловцы</t>
  </si>
  <si>
    <t>Михайлівці</t>
  </si>
  <si>
    <t>Yarmolyntsi</t>
  </si>
  <si>
    <t>Ярмолинцы</t>
  </si>
  <si>
    <t>Ярмолинці</t>
  </si>
  <si>
    <t>Kadyivka</t>
  </si>
  <si>
    <t>Кадиевка</t>
  </si>
  <si>
    <t>Кадиївка</t>
  </si>
  <si>
    <t>Stavychany</t>
  </si>
  <si>
    <t>Ставичаны</t>
  </si>
  <si>
    <t>Ставичани</t>
  </si>
  <si>
    <t>Bilohiria</t>
  </si>
  <si>
    <t>Белогорье</t>
  </si>
  <si>
    <t>Білогір'я</t>
  </si>
  <si>
    <t>Zinky</t>
  </si>
  <si>
    <t>Зиньки</t>
  </si>
  <si>
    <t>Зіньки</t>
  </si>
  <si>
    <t>Kornytsia</t>
  </si>
  <si>
    <t>Корница</t>
  </si>
  <si>
    <t>Корниця</t>
  </si>
  <si>
    <t>Mali Kaletyntsi</t>
  </si>
  <si>
    <t>Малые Калетинцы</t>
  </si>
  <si>
    <t>Малі Калетинці</t>
  </si>
  <si>
    <t>Mokrovolia</t>
  </si>
  <si>
    <t>Мокроволя</t>
  </si>
  <si>
    <t>Hrytsiv</t>
  </si>
  <si>
    <t>Грицев</t>
  </si>
  <si>
    <t>Гриців</t>
  </si>
  <si>
    <t>Iziaslav</t>
  </si>
  <si>
    <t>Изяслав</t>
  </si>
  <si>
    <t>Ізяслав</t>
  </si>
  <si>
    <t>Lysyche</t>
  </si>
  <si>
    <t>Лисичье</t>
  </si>
  <si>
    <t>Лисиче</t>
  </si>
  <si>
    <t>Stryhany</t>
  </si>
  <si>
    <t>Стриганы</t>
  </si>
  <si>
    <t>Стригани</t>
  </si>
  <si>
    <t>Bilopil</t>
  </si>
  <si>
    <t>Белополь</t>
  </si>
  <si>
    <t>Білопіль</t>
  </si>
  <si>
    <t>Velyka Rishnivka</t>
  </si>
  <si>
    <t>Великая Решневка</t>
  </si>
  <si>
    <t>Велика Рішнівка</t>
  </si>
  <si>
    <t>Lavrynivtsi</t>
  </si>
  <si>
    <t>Лавриневцы</t>
  </si>
  <si>
    <t>Лавринівці</t>
  </si>
  <si>
    <t>Mykhailiuchka</t>
  </si>
  <si>
    <t>Михайлючка</t>
  </si>
  <si>
    <t>Horodniavka</t>
  </si>
  <si>
    <t>Городнявка</t>
  </si>
  <si>
    <t>Korchyk</t>
  </si>
  <si>
    <t>Корчик</t>
  </si>
  <si>
    <t>Romaniv</t>
  </si>
  <si>
    <t>Романов</t>
  </si>
  <si>
    <t>Романів</t>
  </si>
  <si>
    <t>Senihiv</t>
  </si>
  <si>
    <t>Сенигов</t>
  </si>
  <si>
    <t>Сенігів</t>
  </si>
  <si>
    <t>Netishyn</t>
  </si>
  <si>
    <t>Нетешин</t>
  </si>
  <si>
    <t>Нетішин</t>
  </si>
  <si>
    <t>Miakoty</t>
  </si>
  <si>
    <t>Мякоты</t>
  </si>
  <si>
    <t>М'якоти</t>
  </si>
  <si>
    <t>Shekeryntsi</t>
  </si>
  <si>
    <t>Шекеринцы</t>
  </si>
  <si>
    <t>Шекеринці</t>
  </si>
  <si>
    <t>Polonne</t>
  </si>
  <si>
    <t>Полонное</t>
  </si>
  <si>
    <t>Полонне</t>
  </si>
  <si>
    <t>Kotelianka</t>
  </si>
  <si>
    <t>Кателянка</t>
  </si>
  <si>
    <t>Котелянка</t>
  </si>
  <si>
    <t>Poninka</t>
  </si>
  <si>
    <t>Понинка</t>
  </si>
  <si>
    <t>Понінка</t>
  </si>
  <si>
    <t>Telizhyntsi</t>
  </si>
  <si>
    <t>Тележинцы</t>
  </si>
  <si>
    <t>Теліжинці</t>
  </si>
  <si>
    <t>Slavuta</t>
  </si>
  <si>
    <t>Славута</t>
  </si>
  <si>
    <t>Seredyntsi</t>
  </si>
  <si>
    <t>Серединцы</t>
  </si>
  <si>
    <t>Серединці</t>
  </si>
  <si>
    <t>Ulashanivka</t>
  </si>
  <si>
    <t>Улашановка</t>
  </si>
  <si>
    <t>Улашанівка</t>
  </si>
  <si>
    <t>Pashuky</t>
  </si>
  <si>
    <t>Пашуки</t>
  </si>
  <si>
    <t>Tashky</t>
  </si>
  <si>
    <t>Ташки</t>
  </si>
  <si>
    <t>Shepetivka</t>
  </si>
  <si>
    <t>Шепетовка</t>
  </si>
  <si>
    <t>Шепетівка</t>
  </si>
  <si>
    <t>Didkivtsi</t>
  </si>
  <si>
    <t>Дедковцы</t>
  </si>
  <si>
    <t>Дідківці</t>
  </si>
  <si>
    <t>Lepesivka</t>
  </si>
  <si>
    <t>Лепесовка</t>
  </si>
  <si>
    <t>Лепесівка</t>
  </si>
  <si>
    <t>Pankivtsi</t>
  </si>
  <si>
    <t>Паньковцы</t>
  </si>
  <si>
    <t>Паньківці</t>
  </si>
  <si>
    <t>Pohoriltsi</t>
  </si>
  <si>
    <t>Погорельцы</t>
  </si>
  <si>
    <t>Погорільці</t>
  </si>
  <si>
    <t>Buzhanka</t>
  </si>
  <si>
    <t>Бужанка</t>
  </si>
  <si>
    <t>Pohybliak</t>
  </si>
  <si>
    <t>Погибляк</t>
  </si>
  <si>
    <t>Vatutine</t>
  </si>
  <si>
    <t>Ватутино</t>
  </si>
  <si>
    <t>Ватутіне</t>
  </si>
  <si>
    <t>Vynohrad</t>
  </si>
  <si>
    <t>Виноград</t>
  </si>
  <si>
    <t>Vilshana</t>
  </si>
  <si>
    <t>Ольшана</t>
  </si>
  <si>
    <t>Вільшана</t>
  </si>
  <si>
    <t>Viazivok</t>
  </si>
  <si>
    <t>Вязовок</t>
  </si>
  <si>
    <t>В'язівок</t>
  </si>
  <si>
    <t>Zelena Dibrova</t>
  </si>
  <si>
    <t>Зеленая Диброва</t>
  </si>
  <si>
    <t>Зелена Діброва</t>
  </si>
  <si>
    <t>Tovsta</t>
  </si>
  <si>
    <t>Толстая</t>
  </si>
  <si>
    <t>Товста</t>
  </si>
  <si>
    <t>Shubyni Stavy</t>
  </si>
  <si>
    <t>Шубины Ставы</t>
  </si>
  <si>
    <t>Шубині Стави</t>
  </si>
  <si>
    <t>Yerky</t>
  </si>
  <si>
    <t>Ерки</t>
  </si>
  <si>
    <t>Єрки</t>
  </si>
  <si>
    <t>Zvenyhorodka</t>
  </si>
  <si>
    <t>Звенигородка</t>
  </si>
  <si>
    <t>Katerynopil</t>
  </si>
  <si>
    <t>Катеринополь</t>
  </si>
  <si>
    <t>Катеринопіль</t>
  </si>
  <si>
    <t>Honcharykha</t>
  </si>
  <si>
    <t>Гончариха</t>
  </si>
  <si>
    <t>Kaitanivka</t>
  </si>
  <si>
    <t>Кайтановка</t>
  </si>
  <si>
    <t>Кайтанівка</t>
  </si>
  <si>
    <t>Dashukivka</t>
  </si>
  <si>
    <t>Дашуковка</t>
  </si>
  <si>
    <t>Дашуківка</t>
  </si>
  <si>
    <t>Zhurzhyntsi</t>
  </si>
  <si>
    <t>Журжинцы</t>
  </si>
  <si>
    <t>Журжинці</t>
  </si>
  <si>
    <t>Petrivka-Popivka</t>
  </si>
  <si>
    <t>Петровка-Поповка</t>
  </si>
  <si>
    <t>Петрівка-Попівка</t>
  </si>
  <si>
    <t>Pochapyntsi</t>
  </si>
  <si>
    <t>Почапинцы</t>
  </si>
  <si>
    <t>Почапинці</t>
  </si>
  <si>
    <t>Smilchyntsi</t>
  </si>
  <si>
    <t>Смельчинцы</t>
  </si>
  <si>
    <t>Смільчинці</t>
  </si>
  <si>
    <t>Khyzhyntsi</t>
  </si>
  <si>
    <t>Хижинцы</t>
  </si>
  <si>
    <t>Хижинці</t>
  </si>
  <si>
    <t>Shesteryntsi</t>
  </si>
  <si>
    <t>Шестеринцы</t>
  </si>
  <si>
    <t>Шестеринці</t>
  </si>
  <si>
    <t>Mokra Kalyhirka</t>
  </si>
  <si>
    <t>Мокрая Калигорка</t>
  </si>
  <si>
    <t>Мокра Калигірка</t>
  </si>
  <si>
    <t>Kyselivka</t>
  </si>
  <si>
    <t>Киселевка</t>
  </si>
  <si>
    <t>Киселівка</t>
  </si>
  <si>
    <t>Sukha Kalyhirka</t>
  </si>
  <si>
    <t>Сухая Калигорка</t>
  </si>
  <si>
    <t>Суха Калигірка</t>
  </si>
  <si>
    <t>Yaroshivka</t>
  </si>
  <si>
    <t>Ярошовка</t>
  </si>
  <si>
    <t>Ярошівка</t>
  </si>
  <si>
    <t>Datsky</t>
  </si>
  <si>
    <t>Дацки</t>
  </si>
  <si>
    <t>Дацьки</t>
  </si>
  <si>
    <t>Sydorivka</t>
  </si>
  <si>
    <t>Сидоровка</t>
  </si>
  <si>
    <t>Сидорівка</t>
  </si>
  <si>
    <t>Talne</t>
  </si>
  <si>
    <t>Тальное</t>
  </si>
  <si>
    <t>Тальне</t>
  </si>
  <si>
    <t>Onopriivka</t>
  </si>
  <si>
    <t>Оноприевка</t>
  </si>
  <si>
    <t>Онопріївка</t>
  </si>
  <si>
    <t>Talianky</t>
  </si>
  <si>
    <t>Тальянки</t>
  </si>
  <si>
    <t>Pedynivka</t>
  </si>
  <si>
    <t>Пединовка</t>
  </si>
  <si>
    <t>Пединівка</t>
  </si>
  <si>
    <t>Shpola</t>
  </si>
  <si>
    <t>Шпола</t>
  </si>
  <si>
    <t>Nadtochaivka</t>
  </si>
  <si>
    <t>Надточаевка</t>
  </si>
  <si>
    <t>Надточаївка</t>
  </si>
  <si>
    <t>Tereshky</t>
  </si>
  <si>
    <t>Терешки</t>
  </si>
  <si>
    <t>Palmira</t>
  </si>
  <si>
    <t>Пальмира</t>
  </si>
  <si>
    <t>Пальміра</t>
  </si>
  <si>
    <t>Helmiaziv</t>
  </si>
  <si>
    <t>Гельмязов</t>
  </si>
  <si>
    <t>Гельмязів</t>
  </si>
  <si>
    <t>Drabiv</t>
  </si>
  <si>
    <t>Драбов</t>
  </si>
  <si>
    <t>Драбів</t>
  </si>
  <si>
    <t>Zolotonosha</t>
  </si>
  <si>
    <t>Золотоноша</t>
  </si>
  <si>
    <t>Zorivka</t>
  </si>
  <si>
    <t>Зоревка</t>
  </si>
  <si>
    <t>Зорівка</t>
  </si>
  <si>
    <t>Kryvonosivka</t>
  </si>
  <si>
    <t>Кривоносовка</t>
  </si>
  <si>
    <t>Кривоносівка</t>
  </si>
  <si>
    <t>Mekhedivka</t>
  </si>
  <si>
    <t>Мехедовка</t>
  </si>
  <si>
    <t>Мехедівка</t>
  </si>
  <si>
    <t>Khrushchivka</t>
  </si>
  <si>
    <t>Хрущовка</t>
  </si>
  <si>
    <t>Хрущівка</t>
  </si>
  <si>
    <t>Tymchenky</t>
  </si>
  <si>
    <t>Тимченки</t>
  </si>
  <si>
    <t>Domantove</t>
  </si>
  <si>
    <t>Домантово</t>
  </si>
  <si>
    <t>Домантове</t>
  </si>
  <si>
    <t>Pishchane</t>
  </si>
  <si>
    <t>Песчаное</t>
  </si>
  <si>
    <t>Піщане</t>
  </si>
  <si>
    <t>Hladkivshchyna</t>
  </si>
  <si>
    <t>Гладковщина</t>
  </si>
  <si>
    <t>Гладківщина</t>
  </si>
  <si>
    <t>Shabelnyky</t>
  </si>
  <si>
    <t>Шабельники</t>
  </si>
  <si>
    <t>Bashtechky</t>
  </si>
  <si>
    <t>Баштечки</t>
  </si>
  <si>
    <t>Nahirna</t>
  </si>
  <si>
    <t>Нагорная</t>
  </si>
  <si>
    <t>Нагірна</t>
  </si>
  <si>
    <t>Dmytrushky</t>
  </si>
  <si>
    <t>Дмитрушки</t>
  </si>
  <si>
    <t>Herezhenivka</t>
  </si>
  <si>
    <t>Гереженовка</t>
  </si>
  <si>
    <t>Гереженівка</t>
  </si>
  <si>
    <t>Hrodzeve</t>
  </si>
  <si>
    <t>Гродзево</t>
  </si>
  <si>
    <t>Гродзеве</t>
  </si>
  <si>
    <t>Kosenivka</t>
  </si>
  <si>
    <t>Косеновка</t>
  </si>
  <si>
    <t>Косенівка</t>
  </si>
  <si>
    <t>Puhachivka</t>
  </si>
  <si>
    <t>Пугачовка</t>
  </si>
  <si>
    <t>Пугачівка</t>
  </si>
  <si>
    <t>Sobkivka</t>
  </si>
  <si>
    <t>Собковка</t>
  </si>
  <si>
    <t>Собківка</t>
  </si>
  <si>
    <t>Sushkivka</t>
  </si>
  <si>
    <t>Сушковка</t>
  </si>
  <si>
    <t>Сушківка</t>
  </si>
  <si>
    <t>Tanske</t>
  </si>
  <si>
    <t>Танское</t>
  </si>
  <si>
    <t>Танське</t>
  </si>
  <si>
    <t>Zhashkiv</t>
  </si>
  <si>
    <t>Жашков</t>
  </si>
  <si>
    <t>Жашків</t>
  </si>
  <si>
    <t>Buzivka</t>
  </si>
  <si>
    <t>Бузовка</t>
  </si>
  <si>
    <t>Бузівка</t>
  </si>
  <si>
    <t>Lemishchykha</t>
  </si>
  <si>
    <t>Лемещиха</t>
  </si>
  <si>
    <t>Леміщиха</t>
  </si>
  <si>
    <t>Ivanky</t>
  </si>
  <si>
    <t>Иваньки</t>
  </si>
  <si>
    <t>Іваньки</t>
  </si>
  <si>
    <t>Krachkivka</t>
  </si>
  <si>
    <t>Крачковка</t>
  </si>
  <si>
    <t>Крачківка</t>
  </si>
  <si>
    <t>Chorna Kamianka</t>
  </si>
  <si>
    <t>Черная Каменка</t>
  </si>
  <si>
    <t>Чорна Кам'янка</t>
  </si>
  <si>
    <t>Horodnytsia</t>
  </si>
  <si>
    <t>Городница</t>
  </si>
  <si>
    <t>Городниця</t>
  </si>
  <si>
    <t>Ryzhavka</t>
  </si>
  <si>
    <t>Рыжавка</t>
  </si>
  <si>
    <t>Рижавка</t>
  </si>
  <si>
    <t>Mankivka</t>
  </si>
  <si>
    <t>Маньковка</t>
  </si>
  <si>
    <t>Маньківка</t>
  </si>
  <si>
    <t>Monastyryshche</t>
  </si>
  <si>
    <t>Монастырище</t>
  </si>
  <si>
    <t>Монастирище</t>
  </si>
  <si>
    <t>Tsybuliv</t>
  </si>
  <si>
    <t>Цибулев</t>
  </si>
  <si>
    <t>Цибулів</t>
  </si>
  <si>
    <t>Kheilove</t>
  </si>
  <si>
    <t>Хейлово</t>
  </si>
  <si>
    <t>Хейлове</t>
  </si>
  <si>
    <t>Berestivets</t>
  </si>
  <si>
    <t>Берестивец</t>
  </si>
  <si>
    <t>Берестівець</t>
  </si>
  <si>
    <t>Horodetske</t>
  </si>
  <si>
    <t>Городецкое</t>
  </si>
  <si>
    <t>Городецьке</t>
  </si>
  <si>
    <t>Krasnopilka</t>
  </si>
  <si>
    <t>Краснополка</t>
  </si>
  <si>
    <t>Краснопілка</t>
  </si>
  <si>
    <t>Pikivets</t>
  </si>
  <si>
    <t>Пиковець</t>
  </si>
  <si>
    <t>Піківець</t>
  </si>
  <si>
    <t>Posukhivka</t>
  </si>
  <si>
    <t>Посуховка</t>
  </si>
  <si>
    <t>Посухівка</t>
  </si>
  <si>
    <t>Rodnykivka</t>
  </si>
  <si>
    <t>Родниковка</t>
  </si>
  <si>
    <t>Родниківка</t>
  </si>
  <si>
    <t>Uman</t>
  </si>
  <si>
    <t>Умань</t>
  </si>
  <si>
    <t>Polianetske</t>
  </si>
  <si>
    <t>Полянецкое</t>
  </si>
  <si>
    <t>Полянецьке</t>
  </si>
  <si>
    <t>Velyka Sevastianivka</t>
  </si>
  <si>
    <t>Великая Севастьяновка</t>
  </si>
  <si>
    <t>Велика Севастянівка</t>
  </si>
  <si>
    <t>Balakleia</t>
  </si>
  <si>
    <t>Балаклея</t>
  </si>
  <si>
    <t>Budky</t>
  </si>
  <si>
    <t>Будки</t>
  </si>
  <si>
    <t>Male Starosillia</t>
  </si>
  <si>
    <t>Малое Староселье</t>
  </si>
  <si>
    <t>Мале Старосілля</t>
  </si>
  <si>
    <t>Teklyne</t>
  </si>
  <si>
    <t>Теклино</t>
  </si>
  <si>
    <t>Теклине</t>
  </si>
  <si>
    <t>Berezniaky</t>
  </si>
  <si>
    <t>Березняки</t>
  </si>
  <si>
    <t>Velyka Yablunivka</t>
  </si>
  <si>
    <t>Великая Яблоновка</t>
  </si>
  <si>
    <t>Велика Яблунівка</t>
  </si>
  <si>
    <t>Sunky</t>
  </si>
  <si>
    <t>Сунки</t>
  </si>
  <si>
    <t>Lazirtsi</t>
  </si>
  <si>
    <t>Лазорцы</t>
  </si>
  <si>
    <t>Лазірці</t>
  </si>
  <si>
    <t>Pshenychnyky</t>
  </si>
  <si>
    <t>Пшеничники</t>
  </si>
  <si>
    <t>Budyshche</t>
  </si>
  <si>
    <t>Будище</t>
  </si>
  <si>
    <t>Svydivok</t>
  </si>
  <si>
    <t>Свидовок</t>
  </si>
  <si>
    <t>Свидівок</t>
  </si>
  <si>
    <t>Kaniv</t>
  </si>
  <si>
    <t>Канев</t>
  </si>
  <si>
    <t>Канів</t>
  </si>
  <si>
    <t>Korsun-Shevchenkivskyi</t>
  </si>
  <si>
    <t>Корсунь-Шевченковский</t>
  </si>
  <si>
    <t>Корсунь-Шевченківський</t>
  </si>
  <si>
    <t>Harbuzyn</t>
  </si>
  <si>
    <t>Гарбузин</t>
  </si>
  <si>
    <t>Khudiaky</t>
  </si>
  <si>
    <t>Худяки</t>
  </si>
  <si>
    <t>Zhabotyn</t>
  </si>
  <si>
    <t>Жаботин</t>
  </si>
  <si>
    <t>Pliakivka</t>
  </si>
  <si>
    <t>Пляковка</t>
  </si>
  <si>
    <t>Пляківка</t>
  </si>
  <si>
    <t>Rebedailivka</t>
  </si>
  <si>
    <t>Ребедайловка</t>
  </si>
  <si>
    <t>Ребедайлівка</t>
  </si>
  <si>
    <t>Revivka</t>
  </si>
  <si>
    <t>Ревовка</t>
  </si>
  <si>
    <t>Ревівка</t>
  </si>
  <si>
    <t>Mliiv</t>
  </si>
  <si>
    <t>Млиев</t>
  </si>
  <si>
    <t>Мліїв</t>
  </si>
  <si>
    <t>Drabivka</t>
  </si>
  <si>
    <t>Драбовка</t>
  </si>
  <si>
    <t>Драбівка</t>
  </si>
  <si>
    <t>Sakhnivka</t>
  </si>
  <si>
    <t>Сахновка</t>
  </si>
  <si>
    <t>Сахнівка</t>
  </si>
  <si>
    <t>Rotmistrivka</t>
  </si>
  <si>
    <t>Ротмистровка</t>
  </si>
  <si>
    <t>Ротмістрівка</t>
  </si>
  <si>
    <t>Kutsivka</t>
  </si>
  <si>
    <t>Куцовка</t>
  </si>
  <si>
    <t>Куцівка</t>
  </si>
  <si>
    <t>Sanzharykha</t>
  </si>
  <si>
    <t>Санжариха</t>
  </si>
  <si>
    <t>Tashlyk</t>
  </si>
  <si>
    <t>Ташлык</t>
  </si>
  <si>
    <t>Ташлик</t>
  </si>
  <si>
    <t>Smila</t>
  </si>
  <si>
    <t>Смела</t>
  </si>
  <si>
    <t>Сміла</t>
  </si>
  <si>
    <t>Stepantsi</t>
  </si>
  <si>
    <t>Степанцы</t>
  </si>
  <si>
    <t>Степанці</t>
  </si>
  <si>
    <t>Verhuny</t>
  </si>
  <si>
    <t>Вергуны</t>
  </si>
  <si>
    <t>Вергуни</t>
  </si>
  <si>
    <t>Cherkasy</t>
  </si>
  <si>
    <t>Черкассы</t>
  </si>
  <si>
    <t>Черкаси</t>
  </si>
  <si>
    <t>Chyhyryn</t>
  </si>
  <si>
    <t>Чигирин</t>
  </si>
  <si>
    <t>Subotiv</t>
  </si>
  <si>
    <t>Субботов</t>
  </si>
  <si>
    <t>Суботів</t>
  </si>
  <si>
    <t>Berezhonka</t>
  </si>
  <si>
    <t>Бережонка</t>
  </si>
  <si>
    <t>Korytne</t>
  </si>
  <si>
    <t>Корытное</t>
  </si>
  <si>
    <t>Коритне</t>
  </si>
  <si>
    <t>Berehomet</t>
  </si>
  <si>
    <t>Берегомет</t>
  </si>
  <si>
    <t>Lukavtsi</t>
  </si>
  <si>
    <t>Лукавцы</t>
  </si>
  <si>
    <t>Лукавці</t>
  </si>
  <si>
    <t>Myhove</t>
  </si>
  <si>
    <t>Мигове</t>
  </si>
  <si>
    <t>Brusnytsia</t>
  </si>
  <si>
    <t>Брусница</t>
  </si>
  <si>
    <t>Брусниця</t>
  </si>
  <si>
    <t>Verkhni Stanivtsi</t>
  </si>
  <si>
    <t>Верхние Становцы</t>
  </si>
  <si>
    <t>Верхні Станівці</t>
  </si>
  <si>
    <t>Dibrova</t>
  </si>
  <si>
    <t>Диброва</t>
  </si>
  <si>
    <t>Діброва</t>
  </si>
  <si>
    <t>Kalnivtsi</t>
  </si>
  <si>
    <t>Кальновцы</t>
  </si>
  <si>
    <t>Кальнівці</t>
  </si>
  <si>
    <t>Chortoryia</t>
  </si>
  <si>
    <t>Чертория</t>
  </si>
  <si>
    <t>Чортория</t>
  </si>
  <si>
    <t>Vashkivtsi</t>
  </si>
  <si>
    <t>Вашковцы</t>
  </si>
  <si>
    <t>Вашківці</t>
  </si>
  <si>
    <t>Vyzhnytsia</t>
  </si>
  <si>
    <t>Вижница</t>
  </si>
  <si>
    <t>Вижниця</t>
  </si>
  <si>
    <t>Ispas</t>
  </si>
  <si>
    <t>Испас</t>
  </si>
  <si>
    <t>Іспас</t>
  </si>
  <si>
    <t>Miliieve</t>
  </si>
  <si>
    <t>Милиево</t>
  </si>
  <si>
    <t>Мілієве</t>
  </si>
  <si>
    <t>Chornohuzy</t>
  </si>
  <si>
    <t>Черногузы</t>
  </si>
  <si>
    <t>Чорногузи</t>
  </si>
  <si>
    <t>Putyla</t>
  </si>
  <si>
    <t>Путила</t>
  </si>
  <si>
    <t>Dykhtynets</t>
  </si>
  <si>
    <t>Дихтинец</t>
  </si>
  <si>
    <t>Дихтинець</t>
  </si>
  <si>
    <t>Kyselytsi</t>
  </si>
  <si>
    <t>Киселицы</t>
  </si>
  <si>
    <t>Киселиці</t>
  </si>
  <si>
    <t>Serhii</t>
  </si>
  <si>
    <t>Сергии</t>
  </si>
  <si>
    <t>Сергії</t>
  </si>
  <si>
    <t>Seliatyn</t>
  </si>
  <si>
    <t>Селятин</t>
  </si>
  <si>
    <t>Ust-Putyla</t>
  </si>
  <si>
    <t>Усть-Путила</t>
  </si>
  <si>
    <t>Marynychi</t>
  </si>
  <si>
    <t>Мариничи</t>
  </si>
  <si>
    <t>Мариничі</t>
  </si>
  <si>
    <t>Mizhbrody</t>
  </si>
  <si>
    <t>Межброды</t>
  </si>
  <si>
    <t>Міжброди</t>
  </si>
  <si>
    <t>Pidzakharychi</t>
  </si>
  <si>
    <t>Подзахарычи</t>
  </si>
  <si>
    <t>Підзахаричі</t>
  </si>
  <si>
    <t>Shyshkivtsi</t>
  </si>
  <si>
    <t>Шишковцы</t>
  </si>
  <si>
    <t>Шишківці</t>
  </si>
  <si>
    <t>Babyn</t>
  </si>
  <si>
    <t>Бабин</t>
  </si>
  <si>
    <t>Vartykivtsi</t>
  </si>
  <si>
    <t>Вартиковцы</t>
  </si>
  <si>
    <t>Вартиківці</t>
  </si>
  <si>
    <t>Lenkivtsi</t>
  </si>
  <si>
    <t>Ленковцы</t>
  </si>
  <si>
    <t>Ленківці</t>
  </si>
  <si>
    <t>Klishkivtsi</t>
  </si>
  <si>
    <t>Клишковцы</t>
  </si>
  <si>
    <t>Клішківці</t>
  </si>
  <si>
    <t>Shylivtsi</t>
  </si>
  <si>
    <t>Шиловцы</t>
  </si>
  <si>
    <t>Шилівці</t>
  </si>
  <si>
    <t>Mamalyha</t>
  </si>
  <si>
    <t>Мамалыга</t>
  </si>
  <si>
    <t>Мамалига</t>
  </si>
  <si>
    <t>Koshuliany</t>
  </si>
  <si>
    <t>Кошуляны</t>
  </si>
  <si>
    <t>Кошуляни</t>
  </si>
  <si>
    <t>Stalnivtsi</t>
  </si>
  <si>
    <t>Стальновцы</t>
  </si>
  <si>
    <t>Стальнівці</t>
  </si>
  <si>
    <t>Nedoboivtsi</t>
  </si>
  <si>
    <t>Недобоевцы</t>
  </si>
  <si>
    <t>Недобоївці</t>
  </si>
  <si>
    <t>Dolyniany</t>
  </si>
  <si>
    <t>Долиняны</t>
  </si>
  <si>
    <t>Долиняни</t>
  </si>
  <si>
    <t>Stavchany</t>
  </si>
  <si>
    <t>Ставчаны</t>
  </si>
  <si>
    <t>Ставчани</t>
  </si>
  <si>
    <t>Shyrivtsi</t>
  </si>
  <si>
    <t>Шировцы</t>
  </si>
  <si>
    <t>Ширівці</t>
  </si>
  <si>
    <t>Novodnistrovsk</t>
  </si>
  <si>
    <t>Новоднестровск</t>
  </si>
  <si>
    <t>Новодністровськ</t>
  </si>
  <si>
    <t>Hordivtsi</t>
  </si>
  <si>
    <t>Гордовцы</t>
  </si>
  <si>
    <t>Гордівці</t>
  </si>
  <si>
    <t>Sokyriany</t>
  </si>
  <si>
    <t>Сокиряны</t>
  </si>
  <si>
    <t>Сокиряни</t>
  </si>
  <si>
    <t>Bratanivka</t>
  </si>
  <si>
    <t>Братановка</t>
  </si>
  <si>
    <t>Братанівка</t>
  </si>
  <si>
    <t>Voloshkove</t>
  </si>
  <si>
    <t>Волошково</t>
  </si>
  <si>
    <t>Волошкове</t>
  </si>
  <si>
    <t>Bilivtsi</t>
  </si>
  <si>
    <t>Беловцы</t>
  </si>
  <si>
    <t>Білівці</t>
  </si>
  <si>
    <t>Kruhlyk</t>
  </si>
  <si>
    <t>Круглик</t>
  </si>
  <si>
    <t>Vanchykivtsi</t>
  </si>
  <si>
    <t>Ванчиковцы</t>
  </si>
  <si>
    <t>Ванчиківці</t>
  </si>
  <si>
    <t>Zhylivka</t>
  </si>
  <si>
    <t>Жиловка</t>
  </si>
  <si>
    <t>Жилівка</t>
  </si>
  <si>
    <t>Kostychany</t>
  </si>
  <si>
    <t>Костичаны</t>
  </si>
  <si>
    <t>Костичани</t>
  </si>
  <si>
    <t>Hlybochok</t>
  </si>
  <si>
    <t>Глубочок</t>
  </si>
  <si>
    <t>Глибочок</t>
  </si>
  <si>
    <t>Sniachiv</t>
  </si>
  <si>
    <t>Снячев</t>
  </si>
  <si>
    <t>Снячів</t>
  </si>
  <si>
    <t>Tysovets</t>
  </si>
  <si>
    <t>Тисовец</t>
  </si>
  <si>
    <t>Тисовець</t>
  </si>
  <si>
    <t>Vikno</t>
  </si>
  <si>
    <t>Окно</t>
  </si>
  <si>
    <t>Вікно</t>
  </si>
  <si>
    <t>Doroshivtsi</t>
  </si>
  <si>
    <t>Дорошовцы</t>
  </si>
  <si>
    <t>Дорошівці</t>
  </si>
  <si>
    <t>Onut</t>
  </si>
  <si>
    <t>Онут</t>
  </si>
  <si>
    <t>Samushyn</t>
  </si>
  <si>
    <t>Самушин</t>
  </si>
  <si>
    <t>Tovtry</t>
  </si>
  <si>
    <t>Товтры</t>
  </si>
  <si>
    <t>Товтри</t>
  </si>
  <si>
    <t>Hertsa</t>
  </si>
  <si>
    <t>Герца</t>
  </si>
  <si>
    <t>Molnytsia</t>
  </si>
  <si>
    <t>Молница</t>
  </si>
  <si>
    <t>Молниця</t>
  </si>
  <si>
    <t>Hlyboka</t>
  </si>
  <si>
    <t>Глыбокая</t>
  </si>
  <si>
    <t>Глибока</t>
  </si>
  <si>
    <t>Zastavna</t>
  </si>
  <si>
    <t>Заставна</t>
  </si>
  <si>
    <t>Verbivtsi</t>
  </si>
  <si>
    <t>Вербовцы</t>
  </si>
  <si>
    <t>Вербівці</t>
  </si>
  <si>
    <t>Malyi Kuchuriv</t>
  </si>
  <si>
    <t>Малый Кучуров</t>
  </si>
  <si>
    <t>Малий Кучурів</t>
  </si>
  <si>
    <t>Kadubivtsi</t>
  </si>
  <si>
    <t>Кадубовцы</t>
  </si>
  <si>
    <t>Кадубівці</t>
  </si>
  <si>
    <t>Repuzhyntsi</t>
  </si>
  <si>
    <t>Репужинцы</t>
  </si>
  <si>
    <t>Репужинці</t>
  </si>
  <si>
    <t>Chunkiv</t>
  </si>
  <si>
    <t>Чуньков</t>
  </si>
  <si>
    <t>Чуньків</t>
  </si>
  <si>
    <t>Bahrynivka</t>
  </si>
  <si>
    <t>Багриновка</t>
  </si>
  <si>
    <t>Багринівка</t>
  </si>
  <si>
    <t>Kamiana</t>
  </si>
  <si>
    <t>Каменная</t>
  </si>
  <si>
    <t>Кам'яна</t>
  </si>
  <si>
    <t>Kitsman</t>
  </si>
  <si>
    <t>Кицмань</t>
  </si>
  <si>
    <t>Кіцмань</t>
  </si>
  <si>
    <t>Kostryzhivka</t>
  </si>
  <si>
    <t>Кострижевка</t>
  </si>
  <si>
    <t>Кострижівка</t>
  </si>
  <si>
    <t>Krasnoilsk</t>
  </si>
  <si>
    <t>Красноильск</t>
  </si>
  <si>
    <t>Красноїльськ</t>
  </si>
  <si>
    <t>Mahala</t>
  </si>
  <si>
    <t>Магала</t>
  </si>
  <si>
    <t>Ostrytsia</t>
  </si>
  <si>
    <t>Острица</t>
  </si>
  <si>
    <t>Остриця</t>
  </si>
  <si>
    <t>Ridkivtsi</t>
  </si>
  <si>
    <t>Редковцы</t>
  </si>
  <si>
    <t>Рідківці</t>
  </si>
  <si>
    <t>Mamaivtsi</t>
  </si>
  <si>
    <t>Мамаивцы</t>
  </si>
  <si>
    <t>Мамаївці</t>
  </si>
  <si>
    <t>Luzhany</t>
  </si>
  <si>
    <t>Лужаны</t>
  </si>
  <si>
    <t>Лужани</t>
  </si>
  <si>
    <t>Nepolokivtsi</t>
  </si>
  <si>
    <t>Неполоковцы</t>
  </si>
  <si>
    <t>Неполоківці</t>
  </si>
  <si>
    <t>Orshivtsi</t>
  </si>
  <si>
    <t>Оршевцы</t>
  </si>
  <si>
    <t>Оршівці</t>
  </si>
  <si>
    <t>Revakivtsi</t>
  </si>
  <si>
    <t>Реваковцы</t>
  </si>
  <si>
    <t>Реваківці</t>
  </si>
  <si>
    <t>Berestia</t>
  </si>
  <si>
    <t>Берестя</t>
  </si>
  <si>
    <t>Dynivtsi</t>
  </si>
  <si>
    <t>Диновцы</t>
  </si>
  <si>
    <t>Динівці</t>
  </si>
  <si>
    <t>Zelenyi Hai</t>
  </si>
  <si>
    <t>Зеленый Гай</t>
  </si>
  <si>
    <t>Зелений Гай</t>
  </si>
  <si>
    <t>Koteleve</t>
  </si>
  <si>
    <t>Котелево</t>
  </si>
  <si>
    <t>Котелеве</t>
  </si>
  <si>
    <t>Marshyntsi</t>
  </si>
  <si>
    <t>Маршинцы</t>
  </si>
  <si>
    <t>Маршинці</t>
  </si>
  <si>
    <t>Verkhni Petrivtsi</t>
  </si>
  <si>
    <t>Верхние Петровцы</t>
  </si>
  <si>
    <t>Верхні Петрівці</t>
  </si>
  <si>
    <t>Nyzhni Petrivtsi</t>
  </si>
  <si>
    <t>Нижние Петровцы</t>
  </si>
  <si>
    <t>Нижні Петрівці</t>
  </si>
  <si>
    <t>Maliatyntsi</t>
  </si>
  <si>
    <t>Малятинцы</t>
  </si>
  <si>
    <t>Малятинці</t>
  </si>
  <si>
    <t>Khlivyshche</t>
  </si>
  <si>
    <t>Хлевище</t>
  </si>
  <si>
    <t>Хлівище</t>
  </si>
  <si>
    <t>Yuzhynets</t>
  </si>
  <si>
    <t>Южинец</t>
  </si>
  <si>
    <t>Южинець</t>
  </si>
  <si>
    <t>Storozhynets</t>
  </si>
  <si>
    <t>Сторожинец</t>
  </si>
  <si>
    <t>Сторожинець</t>
  </si>
  <si>
    <t>Banyliv-Pidhirnyi</t>
  </si>
  <si>
    <t>Банилов-Подгорный</t>
  </si>
  <si>
    <t>Банилів-Підгірний</t>
  </si>
  <si>
    <t>Stara Zhadova</t>
  </si>
  <si>
    <t>Старая Жадова</t>
  </si>
  <si>
    <t>Стара Жадова</t>
  </si>
  <si>
    <t>Petrychanka</t>
  </si>
  <si>
    <t>Петричанка</t>
  </si>
  <si>
    <t>Turiatka</t>
  </si>
  <si>
    <t>Турятка</t>
  </si>
  <si>
    <t>Nyzhni Synivtsi</t>
  </si>
  <si>
    <t>Нижние Синевцы</t>
  </si>
  <si>
    <t>Нижні Синівці</t>
  </si>
  <si>
    <t>Toporivtsi</t>
  </si>
  <si>
    <t>Топоровцы</t>
  </si>
  <si>
    <t>Топорівці</t>
  </si>
  <si>
    <t>Bochkivtsi</t>
  </si>
  <si>
    <t>Бочковцы</t>
  </si>
  <si>
    <t>Бочківці</t>
  </si>
  <si>
    <t>Hrozyntsi</t>
  </si>
  <si>
    <t>Грозинцы</t>
  </si>
  <si>
    <t>Грозинці</t>
  </si>
  <si>
    <t>Kolinkivtsi</t>
  </si>
  <si>
    <t>Коленковцы</t>
  </si>
  <si>
    <t>Колінківці</t>
  </si>
  <si>
    <t>Molodiia</t>
  </si>
  <si>
    <t>Молодия</t>
  </si>
  <si>
    <t>Молодія</t>
  </si>
  <si>
    <t>Chernivtsi</t>
  </si>
  <si>
    <t>Черновцы</t>
  </si>
  <si>
    <t>Чернівці</t>
  </si>
  <si>
    <t>Koroviia</t>
  </si>
  <si>
    <t>Коровия</t>
  </si>
  <si>
    <t>Коровія</t>
  </si>
  <si>
    <t>Chornivka</t>
  </si>
  <si>
    <t>Черновка</t>
  </si>
  <si>
    <t>Чорнівка</t>
  </si>
  <si>
    <t>Chudei</t>
  </si>
  <si>
    <t>Чудей</t>
  </si>
  <si>
    <t>Yizhivtsi</t>
  </si>
  <si>
    <t>Иживцы</t>
  </si>
  <si>
    <t>Їжівці</t>
  </si>
  <si>
    <t>Cheresh</t>
  </si>
  <si>
    <t>Череш</t>
  </si>
  <si>
    <t>Boianchuk</t>
  </si>
  <si>
    <t>Боянчук</t>
  </si>
  <si>
    <t>Rzhavyntsi</t>
  </si>
  <si>
    <t>Ржавинцы</t>
  </si>
  <si>
    <t>Ржавинці</t>
  </si>
  <si>
    <t>Bobrovytsia</t>
  </si>
  <si>
    <t>Бобровица</t>
  </si>
  <si>
    <t>Бобровиця</t>
  </si>
  <si>
    <t>Nizhyn</t>
  </si>
  <si>
    <t>Нежин</t>
  </si>
  <si>
    <t>Ніжин</t>
  </si>
  <si>
    <t>Novyi Bykiv</t>
  </si>
  <si>
    <t>Новый Быков</t>
  </si>
  <si>
    <t>Новий Биків</t>
  </si>
  <si>
    <t>Ladan</t>
  </si>
  <si>
    <t>Ладан</t>
  </si>
  <si>
    <t>Pryluky</t>
  </si>
  <si>
    <t>Прилуки</t>
  </si>
  <si>
    <t>Voznesenske</t>
  </si>
  <si>
    <t>Вознесенское</t>
  </si>
  <si>
    <t>Вознесенське</t>
  </si>
  <si>
    <t>Rivnopillia</t>
  </si>
  <si>
    <t>Равнополье</t>
  </si>
  <si>
    <t>Рівнопілля</t>
  </si>
  <si>
    <t>Staryi Bilous</t>
  </si>
  <si>
    <t>Старый Белоус</t>
  </si>
  <si>
    <t>Старий Білоус</t>
  </si>
  <si>
    <t>Chernihiv</t>
  </si>
  <si>
    <t>Чернигов</t>
  </si>
  <si>
    <t>Чернігів</t>
  </si>
  <si>
    <t>Назва МКП: Агрономічний ліцей /адреса: Мічуріна, 2/ код:UKRs006932</t>
  </si>
  <si>
    <t>Назва МКП: Junist. Lety Shops /адреса: NA, 35а/ код:UKRs006842</t>
  </si>
  <si>
    <t>Назва МКП: National Agrucultural University Or Technical Colleger Dormitory. To be verified /адреса: NA, 6/ код:UKRs006847</t>
  </si>
  <si>
    <t>Назва МКП: Liceum 27 /адреса: NA, NA/ код:UKRs006982</t>
  </si>
  <si>
    <t>Назва МКП: центри адаптації сім'ї при ГО Полум'я Надії /адреса: NA, NA/ код:UKRs006984</t>
  </si>
  <si>
    <t>Назва МКП: Церква /адреса: NA, NA/ код:UKRs006967</t>
  </si>
  <si>
    <t>Назва МКП: Liceum 12 /адреса: NA, NA/ код:UKRs006970</t>
  </si>
  <si>
    <t>Назва МКП: Житловий будинок /адреса: NA, NA/ код:UKRs006968</t>
  </si>
  <si>
    <t>Назва МКП: Креативний простір Артинов /адреса: NA, NA/ код:UKRs006981</t>
  </si>
  <si>
    <t>Назва МКП: Офісний центр ТОВ ТЕАМ /адреса: NA, NA/ код:UKRs006964</t>
  </si>
  <si>
    <t>Назва МКП: Liseum 13 /адреса: NA, NA/ код:UKRs006987</t>
  </si>
  <si>
    <t>Назва МКП: Церква Життя /адреса: NA, NA/ код:UKRs006977</t>
  </si>
  <si>
    <t>Назва МКП: Не має даних про назву /адреса: NA, NA/ код:UKRs009091</t>
  </si>
  <si>
    <t>Назва МКП: ПП Астапкевич ОО /адреса: Батозька, 9б/ код:UKRs006966</t>
  </si>
  <si>
    <t>Назва МКП: Вінницька початкова школа №5 /адреса: Богдана Ступки, 18/ код:UKRs006873</t>
  </si>
  <si>
    <t>Назва МКП: Центр комплексної реабілітації для дітей з інвалідністю "Промінь" /адреса: Владислава Городецького, 10/ код:UKRs006827</t>
  </si>
  <si>
    <t>Назва МКП: Міський стадіон /адреса: Володимира Вінниченка, 13/ код:UKRs006879</t>
  </si>
  <si>
    <t>Назва МКП: Гуртожиток Вінницького торговельно-економічного інституту ДТЕУ /адреса: В'ячеслава Чорновола, 3/ код:UKRs006976</t>
  </si>
  <si>
    <t>Назва МКП: Гуртожиток 3 Вінницького національного медичного університету /адреса: Героїв поліції (Блока), 30/ код:UKRs006835</t>
  </si>
  <si>
    <t>Назва МКП: Vinnytsya State Medical Institute Dormitory # 1 /адреса: Героїв поліції (Блока), 32/ код:UKRs006838</t>
  </si>
  <si>
    <t>Назва МКП: Гуртожиток 4 Вінницького національного медичного університету /адреса: Героїв поліції (Блока), 34/ код:UKRs006841</t>
  </si>
  <si>
    <t>Назва МКП: Гуртожиток ВПУ №11 /адреса: Гетьмана Мазепи (Чехова), 12/ код:UKRs006895</t>
  </si>
  <si>
    <t>Назва МКП: Vinnytsya State Medical Institute Dormitory # 6 /адреса: Данила Галицького, 58а/ код:UKRs006846</t>
  </si>
  <si>
    <t>Назва МКП: Vinnytsya State Medical Institute Dormitory # 5 /адреса: Данила Галицького, 60/ код:UKRs006848</t>
  </si>
  <si>
    <t>Назва МКП: Office center of TEAM LLC /адреса: Дмитра Майборода, 2/ код:UKRs006829</t>
  </si>
  <si>
    <t>Назва МКП: Pedagogical University. Dormitory # 4B /адреса: Замостянська, 20/ код:UKRs006830</t>
  </si>
  <si>
    <t>Назва МКП: Vinnytsia Polytechnic University Dormitory #2 /адреса: Келецька, 100/ код:UKRs006828</t>
  </si>
  <si>
    <t>Назва МКП: Private Dormitory (#1) connecte to LLChance enterprise /адреса: Келецька, 76/ код:UKRs006855</t>
  </si>
  <si>
    <t>Назва МКП: Vinnytsia Polytechnic University Dormitory #1 /адреса: Келецька, 98/ код:UKRs006852</t>
  </si>
  <si>
    <t>Назва МКП: Гуртожиток ВПУ №7 /адреса: Київська, 116/ код:UKRs006880</t>
  </si>
  <si>
    <t>Назва МКП: Гуртожиток ВЦПТО переробної пром /адреса: Левка Лук'яненка (Ватутіна), 72/ код:UKRs006875</t>
  </si>
  <si>
    <t>Назва МКП: LLC Chance-TWO /адреса: Магістрацька, 86/ код:UKRs006850</t>
  </si>
  <si>
    <t>Назва МКП: Спортивне приміщення вул. Максима Шимка 42А /адреса: Максима Шимка, 42а/ код:UKRs006971</t>
  </si>
  <si>
    <t>Назва МКП: Church of the Risen Christ /адреса: Максима Шимка, 46/ код:UKRs006861</t>
  </si>
  <si>
    <t>Назва МКП: Церква Віфанія /адреса: Максимовича, 5/ код:UKRs006857</t>
  </si>
  <si>
    <t>Назва МКП: Загальноосвітня школа І-ІІІ ступенів із спеціалізованими класами з поглибленим вивченням математики і фізики номер 34 /адреса: Миколи Ващука, 12/ код:UKRs006973</t>
  </si>
  <si>
    <t>Назва МКП: Департамент Освіти м. Вінниця /адреса: Миру, 4/ код:UKRs006884</t>
  </si>
  <si>
    <t>Назва МКП: Педагогічний коледж /адреса: Нагірна, 13/ код:UKRs010093</t>
  </si>
  <si>
    <t>Назва МКП: Regional Medical Centre of Children Rehabiliation /адреса: Нагірна, 17/ код:UKRs006858</t>
  </si>
  <si>
    <t>Назва МКП: Mothers Home /адреса: Нагірна, 38/ код:UKRs006868</t>
  </si>
  <si>
    <t>Назва МКП: Церква Віфіль /адреса: Немирівське шосе, 60/ код:UKRs006975</t>
  </si>
  <si>
    <t>Назва МКП: Гуртожиток ВПУ №11 /адреса: Немирівське шосе, 80/ код:UKRs006886</t>
  </si>
  <si>
    <t>Назва МКП: Residential area Barsky /адреса: Одеська, 3/ код:UKRs006833</t>
  </si>
  <si>
    <t>Назва МКП: Pedagogical University. Dormitory # 1 /адреса: Олексадра Довженка, 31/ код:UKRs006836</t>
  </si>
  <si>
    <t>Назва МКП: Pedagogical University. Dormitory # 3 /адреса: Острозького, 31/ код:UKRs006837</t>
  </si>
  <si>
    <t>Назва МКП: Vinnytsya State Institute (Kotsybynskogo)_Part of Pedagogical University /адреса: Острозького, 32/ код:UKRs006839</t>
  </si>
  <si>
    <t>Назва МКП: Pedagogical University. Dormitory # 4A /адреса: Острозького, 38/ код:UKRs006843</t>
  </si>
  <si>
    <t>Назва МКП: Private Dormitory (#2) Connected to LLChance enterprise /адреса: Павла Корнелюка (Станіславського), 19/ код:UKRs006863</t>
  </si>
  <si>
    <t>Назва МКП: Trade and Economic College Dormitory #2 /адреса: Павла Корнелюка (Станіславського), 54/ код:UKRs006865</t>
  </si>
  <si>
    <t>Назва МКП: Комунальна установа "Центр комплексної реабілітації "Поділля" /адреса: Пирогова, 135а/ код:UKRs011336</t>
  </si>
  <si>
    <t>Назва МКП: Вінницький фінансово-економічний університет /адреса: Пирогова, 71а/ код:UKRs006983</t>
  </si>
  <si>
    <t>Назва МКП: КЗВО "Вінницька академія безперервної освіти" /адреса: Родіона Скалецького, 33/ код:UKRs011572</t>
  </si>
  <si>
    <t>Назва МКП: Гуртожиток ЦПТО №1 /адреса: Сергія Зулінського, 29/ код:UKRs006888</t>
  </si>
  <si>
    <t>Назва МКП: Церква Староміська /адреса: Синьогодська (Маяковського), 249/ код:UKRs009873</t>
  </si>
  <si>
    <t>Назва МКП: Монастир Згромадження Комісіанок /адреса: Соборна, 18/ код:UKRs009806</t>
  </si>
  <si>
    <t>Назва МКП: Agrocultural University. Dormitory # 2 /адреса: Сонячна, 3/ код:UKRs006834</t>
  </si>
  <si>
    <t>Назва МКП: ДПТНЗ «Вінницьке міжрегіональне вище професійне училище» (навчальний корпус) /адреса: Стрілецька, 3/ код:UKRs006891</t>
  </si>
  <si>
    <t>Назва МКП: Гуртожиток #4 міжрегіонального вищого професійного училища /адреса: Стрілецька, 3/ код:UKRs010117</t>
  </si>
  <si>
    <t>Назва МКП: КУ Обласний пансіонат для осіб з інвалідністю та осіб похилого віку /адреса: Хмельницьке шосе, 94/ код:UKRs011171</t>
  </si>
  <si>
    <t>Назва МКП: Recreation Centre Klovemiste (Lukamaleshivka) /адреса: Шевченка, 18/ код:UKRs006860</t>
  </si>
  <si>
    <t>Назва МКП: Гуртожиток ВЦПТО технологій та дизайну /адреса: Юності, 10/23/ код:UKRs006943</t>
  </si>
  <si>
    <t>Назва МКП: Приватна школа Боже. вільна школа /адреса: Юності, 21а/ код:UKRs006986</t>
  </si>
  <si>
    <t>Назва МКП: Гуртожиток ВХПТУ № 5 /адреса: Юрія Клена, 12/ код:UKRs006896</t>
  </si>
  <si>
    <t>Назва МКП: Vinnytsia College of the National University of Food Technologies /адреса: Ясний, 10а/ код:UKRs006844</t>
  </si>
  <si>
    <t>Назва МКП: Hotel Hutir (Vinnytsia Huturi) /адреса: Котляревського, 61/ код:UKRs006856</t>
  </si>
  <si>
    <t>Назва МКП: Церква Добрий Самарянин /адреса: Покровська (Ватутіна), 15/ код:UKRs010004</t>
  </si>
  <si>
    <t>Назва МКП: Crisis Centre /адреса: Покровська (Ватутіна), 231/ код:UKRs006869</t>
  </si>
  <si>
    <t>Назва МКП: Вороновицька районна лікарня /адреса: Якова Гальчевського, 20/ код:UKRs009846</t>
  </si>
  <si>
    <t>Назва МКП: гуртожиток Гніванського професійного ліцею /адреса: Промислова, 2/ код:UKRs011337</t>
  </si>
  <si>
    <t>Назва МКП: ДНЗ. ЗЗСО. приватний сектор /адреса: Соборна, 64/ код:UKRs006948</t>
  </si>
  <si>
    <t>Назва МКП: Демидівський заклад дошкільної освіти /адреса: Шкільна, 28/ код:UKRs008867</t>
  </si>
  <si>
    <t>Назва МКП: гуртожиток Іллінецького аграрного професійного коледжу /адреса: Європейська, 23/ код:UKRs011338</t>
  </si>
  <si>
    <t>Назва МКП: Не має даних про назву /адреса: Хлібна, 1/ код:UKRs006950</t>
  </si>
  <si>
    <t>Назва МКП: гуртожиток Зозівський професійний аграрний ліцей Вінницької області /адреса: Соборна, 29/ код:UKRs008881</t>
  </si>
  <si>
    <t>Назва МКП: гуртожиток літинського м'ясокомбінату /адреса: Сосонське шосе, 8/ код:UKRs011202</t>
  </si>
  <si>
    <t>Назва МКП: Заміський комплекс Батерфляй /адреса: Масив Сонячний, NA/ код:UKRs006969</t>
  </si>
  <si>
    <t>Назва МКП: Не має даних про назву /адреса: Шкільна, 52/ код:UKRs006961</t>
  </si>
  <si>
    <t>Назва МКП: Гуртожиток Немирівського професійного ліцею /адреса: Ліцейна, 1/ код:UKRs006998</t>
  </si>
  <si>
    <t>Назва МКП: ЗДО дитячій садочок Барвінок /адреса: Першотравнева, 18/ код:UKRs007040</t>
  </si>
  <si>
    <t>Назва МКП: КЗ ЗДО Диво світ /адреса: Київська, 90а/ код:UKRs006925</t>
  </si>
  <si>
    <t>Назва МКП: Общежитие Высшего профессионального училища №42 /адреса: Рокитна, 12/ код:UKRs006944</t>
  </si>
  <si>
    <t>Назва МКП: КЗ ЗДО 1 /адреса: Шевченка, 108. 14. 90а/ код:UKRs006955</t>
  </si>
  <si>
    <t>Назва МКП: Психоневрологічне відділення с. Плисків Вороновицької філії Вінницького обласного пансіонату для осіб з інвалідністю та похилого віку /адреса: Броніцького, 2/ код:UKRs011437</t>
  </si>
  <si>
    <t>Назва МКП: Vinnytsia Regional Municipal Institution Strizhavsky Orphanage /адреса: Новосільська, 39/ код:UKRs009098</t>
  </si>
  <si>
    <t>Назва МКП: Комунальний заклад «Вінницький обласний центр соціально-психологічної реабілітації дітей та молоді з функціональними обмеженнями «Обрій» /адреса: Київський, 7/ код:UKRs011339</t>
  </si>
  <si>
    <t>Назва МКП: Комунальний заклад Сосонський ліцей Вінницького району Вінницької області. селище Сосонка /адреса: NA, NA/ код:UKRs006963</t>
  </si>
  <si>
    <t>Назва МКП: Сутисківський ліцей ЗЗСО І-ІІІст смт Сутиски /адреса: Соборна, 4/ код:UKRs006903</t>
  </si>
  <si>
    <t>Назва МКП: Вінницька обласна комунальна установа "Тиврівський районний будинок-інтернат для осіб з інвалідністю та людей похилого віку /адреса: Злагоди, 2/ код:UKRs009096</t>
  </si>
  <si>
    <t>Назва МКП: Парафія св. Михайла Архангела /адреса: Тиверська, 18/ код:UKRs011013</t>
  </si>
  <si>
    <t>Назва МКП: Турбівська селищна лікарня /адреса: Травнева, 4/ код:UKRs011340</t>
  </si>
  <si>
    <t>Назва МКП: Бершадь /адреса: Шевченка, 57в/ код:UKRs006906</t>
  </si>
  <si>
    <t>Назва МКП: ЗДО /адреса: Грушевського , 2/ код:UKRs006919</t>
  </si>
  <si>
    <t>Назва МКП: Не має даних про назву /адреса: Космонавтів, NA/ код:UKRs006996</t>
  </si>
  <si>
    <t>Назва МКП: ЗДО №10 Росинка /адреса: Будівельників, 48/ код:UKRs006897</t>
  </si>
  <si>
    <t>Назва МКП: ЗЗСО №3 /адреса: Кравчика, 53/ код:UKRs006899</t>
  </si>
  <si>
    <t>Назва МКП: НВК №1 /адреса: Незалежності, 2/ код:UKRs006900</t>
  </si>
  <si>
    <t>Назва МКП: ЗДО Дзвіночок /адреса: Процишина, 22/ код:UKRs006901</t>
  </si>
  <si>
    <t>Назва МКП: ЗДО Джерельце /адреса: Процишина, 58/ код:UKRs006902</t>
  </si>
  <si>
    <t>Назва МКП: Гуртожиток /адреса: Процишина, 91/ код:UKRs008893</t>
  </si>
  <si>
    <t>Назва МКП: Колишнє приміщення школи /адреса: Лісова, 28/ код:UKRs011062</t>
  </si>
  <si>
    <t>Назва МКП: Колишнє переміщення Сільської рада /адреса: Соборна , 36а/ код:UKRs011063</t>
  </si>
  <si>
    <t>Назва МКП: Не має даних про назву /адреса: Призаводська, 23/ код:UKRs007063</t>
  </si>
  <si>
    <t>Назва МКП: КЗ Цибулівський ЗДО "Казка" /адреса: М.Мельника, 139/ код:UKRs007059</t>
  </si>
  <si>
    <t>Назва МКП: Не має даних про назву /адреса: Центральна, 217/ код:UKRs006892</t>
  </si>
  <si>
    <t>Назва МКП: Райгородський ліцей /адреса: Миру, 16/ код:UKRs008877</t>
  </si>
  <si>
    <t>Назва МКП: здо /адреса: Миру, 16/ код:UKRs006883</t>
  </si>
  <si>
    <t>Назва МКП: приватний сектор. КЗ Тростянецький ЦНСП /адреса: Поштова , 40/1/ код:UKRs006938</t>
  </si>
  <si>
    <t>Назва МКП: КЗДО. ЗЗСО /адреса: Героїв Майдану , 32/ код:UKRs006878</t>
  </si>
  <si>
    <t>Назва МКП: Гуртожиток №1 ВСП Барського фахового коледжу транспорту та будівництва НТУ /адреса: Героїв Майдану, 11/ код:UKRs010010</t>
  </si>
  <si>
    <t>Назва МКП: Барський гуманітарно-педадогічний коледж /адреса: Святого Миколая , 11/ код:UKRs010103</t>
  </si>
  <si>
    <t>Назва МКП: ЗДО /адреса: Соборна , 33/ код:UKRs011151</t>
  </si>
  <si>
    <t>Назва МКП: Комарівський ДНЗ /адреса: Першотравнева , 7а/ код:UKRs011150</t>
  </si>
  <si>
    <t>Назва МКП: Покутинский ЗДО садочок Сонечко /адреса: Жовтнева , 3/ код:UKRs011086</t>
  </si>
  <si>
    <t>Назва МКП: Покутинський ЗДО /адреса: Лесі Українки, 11/ код:UKRs010256</t>
  </si>
  <si>
    <t>Назва МКП: Сапіжанський заклад дошкільної освіти /адреса: Дружби, 1/ код:UKRs011081</t>
  </si>
  <si>
    <t>Назва МКП: Жмеринський психоневрологічний інтернат /адреса: В'ячеслава Чорновола, 12/ код:UKRs011341</t>
  </si>
  <si>
    <t>Назва МКП: Опорний ЗЗСО І – ІІІ ст. №5 /адреса: Короленка, 7/ код:UKRs006926</t>
  </si>
  <si>
    <t>Назва МКП: Опорний ЗЗСО І – ІІІ ст. №6 /адреса: Магістральна, 21/ код:UKRs006930</t>
  </si>
  <si>
    <t>Назва МКП: КЗ Жмеринська ДЮСШ /адреса: Училищна, 9/ код:UKRs011133</t>
  </si>
  <si>
    <t>Назва МКП: ЗЗСО І – ІІІ ст. №2 /адреса: Центральна, 2/ код:UKRs006953</t>
  </si>
  <si>
    <t>Назва МКП: Браїлівська гімназія /адреса: Островського, 2/ код:UKRs006936</t>
  </si>
  <si>
    <t>Назва МКП: Браїлівського ЗЗСО І-ІІІ ст. імені В.О. Забаштанського /адреса: Чайковського, 33/ код:UKRs006954</t>
  </si>
  <si>
    <t>Назва МКП: Жуківецька філія І-ІІ ст. Опорний ЗЗСО І-ІІІ ст. № 5 /адреса: Центральна, 177/ код:UKRs006952</t>
  </si>
  <si>
    <t>Назва МКП: Кармалюківський ЗЗСО I-III cт /адреса: Центральна, 1/ код:UKRs006951</t>
  </si>
  <si>
    <t>Назва МКП: Куриловецька початкова школа /адреса: Володимира Турця, 27/ код:UKRs006871</t>
  </si>
  <si>
    <t>Назва МКП: Філія Людавська початкова школа /адреса: Шкільна, 5/ код:UKRs006960</t>
  </si>
  <si>
    <t>Назва МКП: ЗАКЛАД ДОШКІЛЬНОЇ ОСВІТИ БДЖІЛКА С.ГРАБІВЦІ КОПАЙГОРОДСЬКОЇ СЕЛИЩНОЇ РАДИ/UKRs006893 /адреса: Центральна, 44/ код:UKRs009833</t>
  </si>
  <si>
    <t>Назва МКП: Северинівський ліцей Северинівської сільської ради/UKRs006898 /адреса: Грушевського, 33/ код:UKRs009785</t>
  </si>
  <si>
    <t>Назва МКП: Северинівський ЗДО Ромашка /адреса: Колгоспна, 5/ код:UKRs010179</t>
  </si>
  <si>
    <t>Назва МКП: Нежитлова будівля (приміщення Школи) /адреса: Мостова, 4/ код:UKRs006933</t>
  </si>
  <si>
    <t>Назва МКП: Будинок пристарілих /адреса: Зарічна, 1/3а/ код:UKRs011153</t>
  </si>
  <si>
    <t>Назва МКП: Дитяча спортивна школа /адреса: Незалежності, 5/ код:UKRs011152</t>
  </si>
  <si>
    <t>Назва МКП: Могилів-Подільський дитячий легеневий санаторій /адреса: Академика Заболотного, 4а/ код:UKRs006907</t>
  </si>
  <si>
    <t>Назва МКП: Дитячо-юнацька спортивна школа /адреса: Коцюбинського, 35/ код:UKRs006922</t>
  </si>
  <si>
    <t>Назва МКП: КНП Могилів-Подільський ОПСДД ВОР /адреса: Незалежності, 62/ код:UKRs010087</t>
  </si>
  <si>
    <t>Назва МКП: Гуртожиток ДВНЗ Могилів-Подільський медичний фаховий коледж /адреса: Сагайдачного, 17/ код:UKRs009840</t>
  </si>
  <si>
    <t>Назва МКП: Могилів-Подільський медичний фаховий коледж /адреса: Сагайдачного, 6/ код:UKRs006913</t>
  </si>
  <si>
    <t>Назва МКП: Бронницький ЗДО /адреса: Головна, 90/ код:UKRs006910</t>
  </si>
  <si>
    <t>Назва МКП: Колишня лікарня /адреса: Щорса, 9/ код:UKRs011065</t>
  </si>
  <si>
    <t>Назва МКП: Оленівський ЗДО /адреса: Вишнева, 42/ код:UKRs006993</t>
  </si>
  <si>
    <t>Назва МКП: Мурованокуриловецька центральна районна лікарня /адреса: Жовтнева, 87/ код:UKRs011342</t>
  </si>
  <si>
    <t>Назва МКП: садочки(12). школи(16). комунальний готель(1) /адреса: NA, NA/ код:UKRs006990</t>
  </si>
  <si>
    <t>Назва МКП: Комунальний готель Дністер /адреса: Незалежності , 9/ код:UKRs010551</t>
  </si>
  <si>
    <t>Назва МКП: Ярышевский психоневрологический дом-интернат /адреса: Танащишина, 1/ код:UKRs011438</t>
  </si>
  <si>
    <t>Назва МКП: Комунальна установа "Брацлавський психоневрологічний будинок-інтернат" /адреса: Максима Кривоноса, 6/ код:UKRs011558</t>
  </si>
  <si>
    <t>Назва МКП: Ку Центр надання социальніх послуг Школи /адреса: Привокзальна , 1б/ код:UKRs006939</t>
  </si>
  <si>
    <t>Назва МКП: Городківський ліцей 1Городківської сільської ради Тульчинського району /адреса: Лесі Українки , 3/ код:UKRs011101</t>
  </si>
  <si>
    <t>Назва МКП: Городківський ліцей 2,Городківської сільської ради,Тульчинського району /адреса: Шкільна, 14/ код:UKRs007065</t>
  </si>
  <si>
    <t>Назва МКП: Вербська гімназія городківської сельської ради /адреса: Садовая , 44/ код:UKRs007067</t>
  </si>
  <si>
    <t>Назва МКП: Не має даних про назву /адреса: Лесі Українки, 3/ код:UKRs007066</t>
  </si>
  <si>
    <t>Назва МКП: Гімназія /адреса: Шкільна , 41/ код:UKRs011109</t>
  </si>
  <si>
    <t>Назва МКП: Гарячківський ліцей /адреса: Соборна, 27/ код:UKRs007068</t>
  </si>
  <si>
    <t>Назва МКП: гуртожиток ДНЗ Крижопільський професійний ліцей /адреса: Чабанюка, 21/ код:UKRs007069</t>
  </si>
  <si>
    <t>Назва МКП: Крижопільський ліцей /адреса: Чабанюка, 7/ код:UKRs009100</t>
  </si>
  <si>
    <t>Назва МКП: Zabolotne Edu inst №31 /адреса: Чоботарська, 1/ код:UKRs009101</t>
  </si>
  <si>
    <t>Назва МКП: Жабокрицький дитячий садок /адреса: NA, NA/ код:UKRs007073</t>
  </si>
  <si>
    <t>Назва МКП: гуртожиток Заболотненського вищого професійного училища №31 ім. Д.К. Заболотного /адреса: Чоботарська, 1/ код:UKRs007070</t>
  </si>
  <si>
    <t>Назва МКП: КНП Заболотненський дитячий санаторій Вінницьої обласної ради /адреса: Чоботарська, 2б/ код:UKRs007071</t>
  </si>
  <si>
    <t>Назва МКП: Крикливецький дитячий садок /адреса: NA, NA/ код:UKRs007072</t>
  </si>
  <si>
    <t>Назва МКП: Не має даних про назву /адреса: Соборна, 57/ код:UKRs007049</t>
  </si>
  <si>
    <t>Назва МКП: Не має даних про назву /адреса: NA, NA/ код:UKRs007053</t>
  </si>
  <si>
    <t>Назва МКП: Загальноосвітня школа 1-2 ступенів /адреса: Липнева, 1/ код:UKRs007058</t>
  </si>
  <si>
    <t>Назва МКП: Не має даних про назву /адреса: NA, NA/ код:UKRs007050</t>
  </si>
  <si>
    <t>Назва МКП: Садочок /адреса: Центральна, 80/ код:UKRs007052</t>
  </si>
  <si>
    <t>Назва МКП: Не має даних про назву /адреса: NA, NA/ код:UKRs007057</t>
  </si>
  <si>
    <t>Назва МКП: Не має даних про назву /адреса: NA, NA/ код:UKRs007051</t>
  </si>
  <si>
    <t>Назва МКП: Не має даних про назву /адреса: NA, NA/ код:UKRs007055</t>
  </si>
  <si>
    <t>Назва МКП: Яворівська школа 1-2 ступенів /адреса: Чкалова, 9/ код:UKRs007054</t>
  </si>
  <si>
    <t>Назва МКП: Не має даних про назву /адреса: NA, NA/ код:UKRs007056</t>
  </si>
  <si>
    <t>Назва МКП: Не має даних про назву /адреса: Соборна, NA/ код:UKRs007010</t>
  </si>
  <si>
    <t>Назва МКП: Не має даних про назву /адреса: NA, NA/ код:UKRs007014</t>
  </si>
  <si>
    <t>Назва МКП: Не має даних про назву /адреса: NA, NA/ код:UKRs007013</t>
  </si>
  <si>
    <t>Назва МКП: Не має даних про назву /адреса: Центральна, NA/ код:UKRs007011</t>
  </si>
  <si>
    <t>Назва МКП: Не має даних про назву /адреса: Шкільна, NA/ код:UKRs007012</t>
  </si>
  <si>
    <t>Назва МКП: готель. гуртожиток. заклади освіти та інше /адреса: Ігора Гаврилюка, NA/ код:UKRs007085</t>
  </si>
  <si>
    <t>Назва МКП: готель. гуртожиток. заклади освіти та інше /адреса: NA, NA/ код:UKRs007087</t>
  </si>
  <si>
    <t>Назва МКП: Обласний центр соціально - психологічної реабілітації /адреса: Пирогова , 3/ код:UKRs010550</t>
  </si>
  <si>
    <t>Назва МКП: КУ центр надання соціальних послуг. /адреса: Пирогова, 20/ код:UKRs007086</t>
  </si>
  <si>
    <t>Назва МКП: КУ Центр надання социальніх послуг /адреса: Брацлавський, 6/ код:UKRs007088</t>
  </si>
  <si>
    <t>Назва МКП: Професійно-технічний заклад №41 /адреса: Миколи Леонтовича, 133/ код:UKRs009099</t>
  </si>
  <si>
    <t>Назва МКП: Жила будівля /адреса: Миколи Леонтовича, 149а/ код:UKRs011061</t>
  </si>
  <si>
    <t>Назва МКП: КНП "Тульчинський центр первинної медико-санітарної допомоги" /адреса: Миколи Леонтовича, 94/ код:UKRs009838</t>
  </si>
  <si>
    <t>Назва МКП: Не має даних про назву /адреса: Соборна, 1/ код:UKRs007090</t>
  </si>
  <si>
    <t>Назва МКП: КУ Центр комплексної реабілітації для дітей та осіб з інвалідністю Промінь надії /адреса: Миколи Леонтовича, 13.114/ код:UKRs007089</t>
  </si>
  <si>
    <t>Назва МКП: Не має даних про назву /адреса: NA, NA/ код:UKRs007092</t>
  </si>
  <si>
    <t>Назва МКП: Не має даних про назву /адреса: NA, NA/ код:UKRs007093</t>
  </si>
  <si>
    <t>Назва МКП: Клебанський територіальний центр соціального обслуговування Тульчинської міської ради /адреса: Соборна, 26/ код:UKRs011343</t>
  </si>
  <si>
    <t>Назва МКП: Не має даних про назву /адреса: NA, NA/ код:UKRs007096</t>
  </si>
  <si>
    <t>Назва МКП: Не має даних про назву /адреса: NA, NA/ код:UKRs007094</t>
  </si>
  <si>
    <t>Назва МКП: Не має даних про назву /адреса: NA, NA/ код:UKRs007091</t>
  </si>
  <si>
    <t>Назва МКП: Не має даних про назву /адреса: NA, NA/ код:UKRs007095</t>
  </si>
  <si>
    <t>Назва МКП: Готується колективний центр на 50 людей /адреса: NA, NA/ код:UKRs009540</t>
  </si>
  <si>
    <t>Назва МКП: ЗДО Берізка /адреса: ім.К.Г.Богачука, 40/ код:UKRs007044</t>
  </si>
  <si>
    <t>Назва МКП: Вернигородоцький ЗНВК 1-3 ст /адреса: Шкільна, 20/ код:UKRs007046</t>
  </si>
  <si>
    <t>Назва МКП: Пляхівський ЗНВК 1-2 ст /адреса: Гагаріна, 23/ код:UKRs007048</t>
  </si>
  <si>
    <t>Назва МКП: Центр для ВПО /адреса: Івана Франка, 11/ код:UKRs006923</t>
  </si>
  <si>
    <t>Назва МКП: Гуртожиток Державного навчального закладуГущинецьке вище професійне училище /адреса: Шевченка, 114/ код:UKRs006956</t>
  </si>
  <si>
    <t>Назва МКП: Гуртожиток Калинівского технологічному фахового коледжу /адреса: Возз'єднання , 16/ код:UKRs011054</t>
  </si>
  <si>
    <t>Назва МКП: Не має даних про назву /адреса: Миру, 18/ код:UKRs007020</t>
  </si>
  <si>
    <t>Назва МКП: Не має даних про назву /адреса: Центральна, 48а/ код:UKRs007028</t>
  </si>
  <si>
    <t>Назва МКП: Не має даних про назву /адреса: Шкільна, 54/ код:UKRs007029</t>
  </si>
  <si>
    <t>Назва МКП: Не має даних про назву /адреса: NA, 5/ код:UKRs007021</t>
  </si>
  <si>
    <t>Назва МКП: Не має даних про назву /адреса: NA, 34/ код:UKRs007022</t>
  </si>
  <si>
    <t>Назва МКП: Не має даних про назву /адреса:  Сонячна, 14/ код:UKRs007030</t>
  </si>
  <si>
    <t>Назва МКП: Не має даних про назву /адреса: NA, 2/ код:UKRs007023</t>
  </si>
  <si>
    <t>Назва МКП: Не має даних про назву /адреса: NA, 8а/ код:UKRs007025</t>
  </si>
  <si>
    <t>Назва МКП: Новогребельський ліцей /адреса: Шкільна, 16/ код:UKRs007031</t>
  </si>
  <si>
    <t>Назва МКП: Не має даних про назву /адреса: NA, 5/ код:UKRs007026</t>
  </si>
  <si>
    <t>Назва МКП: Не має даних про назву /адреса: Слобода, 8/ код:UKRs007032</t>
  </si>
  <si>
    <t>Назва МКП: Не має даних про назву /адреса: NA, 1/ код:UKRs007027</t>
  </si>
  <si>
    <t>Назва МКП: Не має даних про назву /адреса: Варшавська, 1/ код:UKRs007033</t>
  </si>
  <si>
    <t>Назва МКП: Не має даних про назву /адреса: NA, 1/ код:UKRs007034</t>
  </si>
  <si>
    <t>Назва МКП: Не має даних про назву /адреса: NA, 6/ код:UKRs007035</t>
  </si>
  <si>
    <t>Назва МКП: Чернятинська філія опорного закладу ЗСО-ліцея з дошкільним підрозділом с. Дружелюбівка /адреса: Миру, 16а/ код:UKRs007024</t>
  </si>
  <si>
    <t>Назва МКП: Днз №4 Козятинської МР /адреса: NA, NA/ код:UKRs006974</t>
  </si>
  <si>
    <t>Назва МКП: ДНЗ №6. ДНЗ№5 /адреса: Артура Венжика (Олега Кошового), 42/ код:UKRs006935</t>
  </si>
  <si>
    <t>Назва МКП: Гуртожиток номер 2 Козятинського межрегіонального вищого професійного училища залізничного транспорту /адреса: Артура Венжика (Олега Кошового), 42а/ код:UKRs009829</t>
  </si>
  <si>
    <t>Назва МКП: Центр комплексної реабілітації для дітей з інвалідністю Промінь /адреса: Незалежності, 75/ код:UKRs008960</t>
  </si>
  <si>
    <t>Назва МКП: Former kindergarden in Zalizhnychne village /адреса: Дружби, NA/ код:UKRs009087</t>
  </si>
  <si>
    <t>Назва МКП: Former first-aid point in Makharyntsi village /адреса: Лікарняна, 2/ код:UKRs009089</t>
  </si>
  <si>
    <t>Назва МКП: Former kindergarden in Makharyntsi village /адреса: Садова, 5/ код:UKRs009088</t>
  </si>
  <si>
    <t>Назва МКП: Former kindergarden in Florianivka village /адреса: Шкільна, NA/ код:UKRs009090</t>
  </si>
  <si>
    <t>Назва МКП: ЗДО Ромашка /адреса: Шкільна, 3/ код:UKRs006959</t>
  </si>
  <si>
    <t>Назва МКП: КУ Територіальний центр Самгородоцької сільської ради /адреса: Деснянська, 2/ код:UKRs006920</t>
  </si>
  <si>
    <t>Назва МКП: ЗДО с.Уланів /адреса: Миру, 19/ код:UKRs006931</t>
  </si>
  <si>
    <t>Назва МКП: Заклад дошкільної освіти №1 Ясла-садок Пролісок /адреса: Декабристів, 13/ код:UKRs011134</t>
  </si>
  <si>
    <t>Назва МКП: Заклад дошкільної освіти №5 Ясла-садок Вишенька /адреса: Кутузова, 5/ код:UKRs011135</t>
  </si>
  <si>
    <t>Назва МКП: гуртожиток Володимир-Волинського фахового коледжу /адреса: Луцька, 146/ код:UKRs010681</t>
  </si>
  <si>
    <t>Назва МКП: Гуртожиток /адреса: Луцька, 229/ код:UKRs007134</t>
  </si>
  <si>
    <t>Назва МКП: гуртожиток навчавльного закладу /адреса: Устилузька, 42/ код:UKRs010680</t>
  </si>
  <si>
    <t>Назва МКП: клуб с. Новосілки /адреса: Молодіжна, 26/б/ код:UKRs007319</t>
  </si>
  <si>
    <t>Назва МКП: Монастирський готель /адреса: Монастирська, 49/ код:UKRs009766</t>
  </si>
  <si>
    <t>Назва МКП: Не має даних про назву /адреса: Першотравнева, 2/ код:UKRs007383</t>
  </si>
  <si>
    <t>Назва МКП: Не має даних про назву /адреса: Лесі Українки, 10/ код:UKRs007260</t>
  </si>
  <si>
    <t>Назва МКП: Не має даних про назву /адреса: Лесі Українки, 37/ код:UKRs007266</t>
  </si>
  <si>
    <t>Назва МКП: Не має даних про назву /адреса: Київська, 22/ код:UKRs007243</t>
  </si>
  <si>
    <t>Назва МКП: Не має даних про назву /адреса: Львівська, 24а/ код:UKRs007281</t>
  </si>
  <si>
    <t>Назва МКП: Не має даних про назву /адреса: Підгайна, 4/ код:UKRs007391</t>
  </si>
  <si>
    <t>Назва МКП: Не має даних про назву /адреса: Прибузька, 21/ код:UKRs007396</t>
  </si>
  <si>
    <t>Назва МКП: Не має даних про назву /адреса: Шевченка, 30/ код:UKRs007506</t>
  </si>
  <si>
    <t>Назва МКП: Не має даних про назву /адреса: Івана Франка, 19/ код:UKRs007227</t>
  </si>
  <si>
    <t>Назва МКП: ДНЗ Нововолинський ЦПТО /адреса: Луцька, 24/ код:UKRs007189</t>
  </si>
  <si>
    <t>Назва МКП: Не має даних про назву /адреса: Нововолинська , 30/ код:UKRs007367</t>
  </si>
  <si>
    <t>Назва МКП: Гуртожиток Нововолинського електромеханічного коледжу /адреса: Нововолинська, 24/ код:UKRs010581</t>
  </si>
  <si>
    <t>Назва МКП: тимчасовий пункт прийому пересиленців /адреса: Перемоги, 5/ код:UKRs007407</t>
  </si>
  <si>
    <t>Назва МКП: Не має даних про назву /адреса: Шахтарський, 20а/ код:UKRs007307</t>
  </si>
  <si>
    <t>Назва МКП: амбулаторія ЗПМС /адреса: Перемоги, 20/ код:UKRs007373</t>
  </si>
  <si>
    <t>Назва МКП: Не має даних про назву /адреса: Миру, 11/ код:UKRs007148</t>
  </si>
  <si>
    <t>Назва МКП: Не має даних про назву /адреса: Молодіжна, 5/ код:UKRs007150</t>
  </si>
  <si>
    <t>Назва МКП: Не має даних про назву /адреса: Перемоги, 21б/ код:UKRs007158</t>
  </si>
  <si>
    <t>Назва МКП: Не має даних про назву /адреса: Перемоги, 9/ код:UKRs007162</t>
  </si>
  <si>
    <t>Назва МКП: Не має даних про назву /адреса: Спортивна, 21/ код:UKRs007172</t>
  </si>
  <si>
    <t>Назва МКП: Не має даних про назву /адреса: Тополева, NA/ код:UKRs007173</t>
  </si>
  <si>
    <t>Назва МКП: Не має даних про назву /адреса: Травнева, 18/ код:UKRs007176</t>
  </si>
  <si>
    <t>Назва МКП: Не має даних про назву /адреса: Травнева, 36/ код:UKRs007178</t>
  </si>
  <si>
    <t>Назва МКП: Не має даних про назву /адреса: Шкільна, 10/ код:UKRs007183</t>
  </si>
  <si>
    <t>Назва МКП: Не має даних про назву /адреса: NA, NA/ код:UKRs007593</t>
  </si>
  <si>
    <t>Назва МКП: Не має даних про назву /адреса: Молодіжна, 7/ код:UKRs007151</t>
  </si>
  <si>
    <t>Назва МКП: Не має даних про назву /адреса: Набережна, 24/ код:UKRs007153</t>
  </si>
  <si>
    <t>Назва МКП: Не має даних про назву /адреса: Набережна, 29/ код:UKRs007154</t>
  </si>
  <si>
    <t>Назва МКП: Не має даних про назву /адреса: Шкільна, 8/ код:UKRs007186</t>
  </si>
  <si>
    <t>Назва МКП: Не має даних про назву /адреса: NA, NA/ код:UKRs007590</t>
  </si>
  <si>
    <t>Назва МКП: Не має даних про назву /адреса: Центральний, 29/ код:UKRs007182</t>
  </si>
  <si>
    <t>Назва МКП: Не має даних про назву /адреса: Волинська, 20/ код:UKRs007143</t>
  </si>
  <si>
    <t>Назва МКП: Не має даних про назву /адреса: Польова, 5/ код:UKRs007169</t>
  </si>
  <si>
    <t>Назва МКП: Не має даних про назву /адреса: Незалежності, 46/ код:UKRs007155</t>
  </si>
  <si>
    <t>Назва МКП: Не має даних про назву /адреса: Івана Франка, 3/ код:UKRs007145</t>
  </si>
  <si>
    <t>Назва МКП: Не має даних про назву /адреса: Макарова, 69/ код:UKRs007147</t>
  </si>
  <si>
    <t>Назва МКП: Не має даних про назву /адреса: Центральна, 32/ код:UKRs007180</t>
  </si>
  <si>
    <t>Назва МКП: Не має даних про назву /адреса: Незалежності, 52/ код:UKRs007358</t>
  </si>
  <si>
    <t>Назва МКП: Не має даних про назву /адреса: Прикордонна, 7/ код:UKRs007403</t>
  </si>
  <si>
    <t>Назва МКП: Не має даних про назву /адреса: Тимовського, 28/ код:UKRs007443</t>
  </si>
  <si>
    <t>Назва МКП: Не має даних про назву /адреса: Інтернаціональна, 2/ код:UKRs007237</t>
  </si>
  <si>
    <t>Назва МКП: Приватна оселя /адреса: Інтернаціональна, 5/ код:UKRs007238</t>
  </si>
  <si>
    <t>Назва МКП: Не має даних про назву /адреса: Садова, 14/ код:UKRs007413</t>
  </si>
  <si>
    <t>Назва МКП: Гуртожиток /адреса: NA, NA/ код:UKRs007558</t>
  </si>
  <si>
    <t>Назва МКП: ДНЗ Нововолинський ЦПТО /адреса: Івана Франка, 14/ код:UKRs007231</t>
  </si>
  <si>
    <t>Назва МКП: Не має даних про назву /адреса: Івана Франка, 38/ код:UKRs007233</t>
  </si>
  <si>
    <t>Назва МКП: Не має даних про назву /адреса: Молодіжна, 21/ код:UKRs007316</t>
  </si>
  <si>
    <t>Назва МКП: Не має даних про назву /адреса: Молодіжна, 22/ код:UKRs007317</t>
  </si>
  <si>
    <t>Назва МКП: Не має даних про назву /адреса: Світла, 2/ код:UKRs007418</t>
  </si>
  <si>
    <t>Назва МКП: Не має даних про назву /адреса: Богдана Хмельницького, 2/ код:UKRs007108</t>
  </si>
  <si>
    <t>Назва МКП: Не має даних про назву /адреса: Центральна, NA/ код:UKRs007457</t>
  </si>
  <si>
    <t>Назва МКП: Не має даних про назву /адреса: Шахтарська, 30/ код:UKRs007496</t>
  </si>
  <si>
    <t>Назва МКП: Не має даних про назву /адреса: Шахтарська, 64/ код:UKRs007497</t>
  </si>
  <si>
    <t>Назва МКП: Не має даних про назву /адреса: Північна, 61/ код:UKRs007389</t>
  </si>
  <si>
    <t>Назва МКП: Не має даних про назву /адреса: Центральна, NA/ код:UKRs007459</t>
  </si>
  <si>
    <t>Назва МКП: Не має даних про назву /адреса: Шкільна, 2/ код:UKRs007534</t>
  </si>
  <si>
    <t>Назва МКП: Не має даних про назву /адреса: Сонячна, 16/ код:UKRs007429</t>
  </si>
  <si>
    <t>Назва МКП: Не має даних про назву /адреса: Лісна, 9/ код:UKRs007275</t>
  </si>
  <si>
    <t>Назва МКП: Не має даних про назву /адреса: Лесі Українки, 12/ код:UKRs007261</t>
  </si>
  <si>
    <t>Назва МКП: житлови будинки /адреса: Прибузька, 26/ код:UKRs010008</t>
  </si>
  <si>
    <t>Назва МКП: Не має даних про назву /адреса: Прибузька, 50/ код:UKRs007397</t>
  </si>
  <si>
    <t>Назва МКП: Не має даних про назву /адреса: Гагаріна, 20/ код:UKRs007193</t>
  </si>
  <si>
    <t>Назва МКП: Не має даних про назву /адреса: Зелена, 21/ код:UKRs007223</t>
  </si>
  <si>
    <t>Назва МКП: Не має даних про назву /адреса: Молодіжна, 47/ код:UKRs007326</t>
  </si>
  <si>
    <t>Назва МКП: Не має даних про назву /адреса: Грисюка, 12/ код:UKRs007200</t>
  </si>
  <si>
    <t>Назва МКП: Не має даних про назву /адреса: Незалежності, 53/ код:UKRs007360</t>
  </si>
  <si>
    <t>Назва МКП: Не має даних про назву /адреса: Шевченка, 4/ код:UKRs007516</t>
  </si>
  <si>
    <t>Назва МКП: Не має даних про назву /адреса: Гуденка, 1/ код:UKRs007206</t>
  </si>
  <si>
    <t>Назва МКП: Не має даних про назву /адреса: Шевченка, 4/ код:UKRs007507</t>
  </si>
  <si>
    <t>Назва МКП: Не має даних про назву /адреса: NA, NA/ код:UKRs007589</t>
  </si>
  <si>
    <t>Назва МКП: Не має даних про назву /адреса: Валерія Савицького, 7/ код:UKRs007587</t>
  </si>
  <si>
    <t>Назва МКП: Пришкільний ліцей ОЗЗСО Любешівський ліцей /адреса: Незалежності, 39/ код:UKRs007353</t>
  </si>
  <si>
    <t>Назва МКП: Пришкільний інтернат Маневицької гімназії №2 /адреса: 100 річчя Маневич, NA/ код:UKRs007142</t>
  </si>
  <si>
    <t>Назва МКП: Гуртожиток /адреса: 110-річча, 1/ код:UKRs009954</t>
  </si>
  <si>
    <t>Назва МКП: Не має даних про назву /адреса: А.Снітка, NA/ код:UKRs007127</t>
  </si>
  <si>
    <t>Назва МКП: Дім Милосердя (Будинок пристарілих) /адреса: Ринкова, 31в/ код:UKRs007137</t>
  </si>
  <si>
    <t>Назва МКП: Не має даних про назву /адреса: NA, NA/ код:UKRs007565</t>
  </si>
  <si>
    <t>Назва МКП: гуртожиток. 3 кімнати /адреса: Лугова, 51/ код:UKRs007131</t>
  </si>
  <si>
    <t>Назва МКП: Не має даних про назву /адреса: Лугова, 54а/ код:UKRs007132</t>
  </si>
  <si>
    <t>Назва МКП: Не має даних про назву /адреса: Сойне, 3/ код:UKRs007426</t>
  </si>
  <si>
    <t>Назва МКП: Не має даних про назву /адреса: Миру, 14/ код:UKRs007288</t>
  </si>
  <si>
    <t>Назва МКП: Не має даних про назву /адреса: Миру, NA/ код:UKRs007284</t>
  </si>
  <si>
    <t>Назва МКП: Сошичненський ліцей /адреса: Шкільна, 1/ код:UKRs007523</t>
  </si>
  <si>
    <t>Назва МКП: ФАП Карпилівка /адреса: Незалежності, NA/ код:UKRs007339</t>
  </si>
  <si>
    <t>Назва МКП: ДНЗ Льонок /адреса: Польова, 2/ код:UKRs007394</t>
  </si>
  <si>
    <t>Назва МКП: Не має даних про назву /адреса: NA, NA/ код:UKRs007562</t>
  </si>
  <si>
    <t>Назва МКП: Не має даних про назву /адреса: Центральна, 68/ код:UKRs007488</t>
  </si>
  <si>
    <t>Назва МКП: Дошкільний підрозділ Велимченського ліцею /адреса: Центральна, 86а/ код:UKRs007490</t>
  </si>
  <si>
    <t>Назва МКП: Не має даних про назву /адреса: Перемоги, 26д/ код:UKRs007376</t>
  </si>
  <si>
    <t>Назва МКП: Рудинський психоневрологічний інтернат /адреса: Залізнична, 1/ код:UKRs011335</t>
  </si>
  <si>
    <t>Назва МКП: Школа І ст. - дитсадок /адреса: Перемоги, 11/ код:UKRs007370</t>
  </si>
  <si>
    <t>Назва МКП: Приміщення школи /адреса: Сонячна, 16/ код:UKRs007430</t>
  </si>
  <si>
    <t>Назва МКП: Головненська спеціальна школа Центр освіти Волинської обласної ради /адреса: Лесі Українки, 1/ код:UKRs007259</t>
  </si>
  <si>
    <t>Назва МКП: Не має даних про назву /адреса: Кутова, 16/ код:UKRs006881</t>
  </si>
  <si>
    <t>Назва МКП: Не має даних про назву /адреса: Стадіонна, 38/ код:UKRs007434</t>
  </si>
  <si>
    <t>Назва МКП: Не має даних про назву /адреса: Левицького, 75/ код:UKRs007256</t>
  </si>
  <si>
    <t>Назва МКП: Церква Благовіщення /адреса: Соборна, 26/ код:UKRs007139</t>
  </si>
  <si>
    <t>Назва МКП: Дім молитви /адреса: Некрасова, 12/ код:UKRs007365</t>
  </si>
  <si>
    <t>Назва МКП: Хостел Стиль-Дах /адреса: Волі, 36/ код:UKRs007122</t>
  </si>
  <si>
    <t>Назва МКП: Адміністративне приміщення підприємства Стиль і Дах /адреса: Центральна, 54/ код:UKRs009765</t>
  </si>
  <si>
    <t>Назва МКП: Гуртожиток приватного підприємства /адреса: Вокзальна, 7/ код:UKRs007559</t>
  </si>
  <si>
    <t>Назва МКП: Гуртожиток Луківського ПТУ-22 /адреса: Незалежності, 19/ код:UKRs007557</t>
  </si>
  <si>
    <t>Назва МКП: Гуртожиток Любомльського професійного ліцею /адреса: 1 Травня, 32а/ код:UKRs007099</t>
  </si>
  <si>
    <t>Назва МКП: Приміщення ДП Любомльське ЛГ /адреса: Незалежності, 64/ код:UKRs007361</t>
  </si>
  <si>
    <t>Назва МКП: Свято-Миколаївський жіночий монастир /адреса: Соловчиння, 1/ код:UKRs007428</t>
  </si>
  <si>
    <t>Назва МКП: Не має даних про назву /адреса: Київська , 50а/ код:UKRs007242</t>
  </si>
  <si>
    <t>Назва МКП: Не має даних про назву /адреса: Незалежності, 27/ код:UKRs007349</t>
  </si>
  <si>
    <t>Назва МКП: Не має даних про назву /адреса: Незалежності, 29/ код:UKRs007350</t>
  </si>
  <si>
    <t>Назва МКП: Амбулаторія с.Смідин /адреса: Незалежності, 31/ код:UKRs007351</t>
  </si>
  <si>
    <t>Назва МКП: Не має даних про назву /адреса: Залізнична, 19/ код:UKRs007221</t>
  </si>
  <si>
    <t>Назва МКП: Не має даних про назву /адреса: Центральна, 32/ код:UKRs007474</t>
  </si>
  <si>
    <t>Назва МКП: Не має даних про назву /адреса: Шкільна, 4/ код:UKRs007543</t>
  </si>
  <si>
    <t>Назва МКП: Не має даних про назву /адреса: Миру, 19/ код:UKRs007291</t>
  </si>
  <si>
    <t>Назва МКП: Не має даних про назву /адреса: Миру, 21/ код:UKRs007293</t>
  </si>
  <si>
    <t>Назва МКП: Колишнє приміщення інфекційної лікарні /адреса: Шевченка, 6/ код:UKRs007513</t>
  </si>
  <si>
    <t>Назва МКП: Не має даних про назву /адреса: Богдана Хмельницького, 57/ код:UKRs007109</t>
  </si>
  <si>
    <t>Назва МКП: Не має даних про назву /адреса: Набережна, 1а/ код:UKRs007331</t>
  </si>
  <si>
    <t>Назва МКП: Не має даних про назву /адреса: Шевченка, 3/ код:UKRs007505</t>
  </si>
  <si>
    <t>Назва МКП: Не має даних про назву /адреса: Незалежності,  27/9/ код:UKRs007338</t>
  </si>
  <si>
    <t>Назва МКП: Не має даних про назву /адреса: Лесі Українки,  51/1/ код:UKRs007257</t>
  </si>
  <si>
    <t>Назва МКП: Церква ЄХБ Еммануїл /адреса: Спортивна, 9/ код:UKRs007560</t>
  </si>
  <si>
    <t>Назва МКП: база відпочинку Ялинка /адреса: Центральна, 44-45/ код:UKRs007483</t>
  </si>
  <si>
    <t>Назва МКП: база відпочинку Фенікс /адреса: Центральна, 48/ код:UKRs007484</t>
  </si>
  <si>
    <t>Назва МКП: Гуртожиток ПТУ 27 /адреса: Незалежності, 140/ код:UKRs007343</t>
  </si>
  <si>
    <t>Назва МКП: КП Берестечківська міська лікарня /адреса: Незалежності, 71/ код:UKRs007363</t>
  </si>
  <si>
    <t>Назва МКП: приміщення колишньої школи /адреса: Шкільна, 20/ код:UKRs007536</t>
  </si>
  <si>
    <t>Назва МКП: Офісне приміщення /адреса: Горохівська, 63в/ код:UKRs007199</t>
  </si>
  <si>
    <t>Назва МКП: Сенкевичівський ліцей /адреса: Шевченка, 59/ код:UKRs007511</t>
  </si>
  <si>
    <t>Назва МКП: Заклад дошкільної освіти (ясла-садок) Сонечком. Горохів /адреса: Лисенка, 29/ код:UKRs007273</t>
  </si>
  <si>
    <t>Назва МКП: Заклад дошкільної освіти (ясла-садок) Казкам.Горохів Горохівської міської ради /адреса: Симоненко , 15а/ код:UKRs007419</t>
  </si>
  <si>
    <t>Назва МКП: Гуртожиток 2 Горохівський фаховий коледж ЛНУП /адреса: Студенська, 6/ код:UKRs007436</t>
  </si>
  <si>
    <t>Назва МКП: Заклад дошкільної освіти (дитячий садок)Веселка с.Звиняче /адреса: Шкільна, 40/2/ код:UKRs007545</t>
  </si>
  <si>
    <t>Назва МКП: Заклад дошкільної освіти (дитячий садок)Сонечко с.Озерці /адреса: Молодіжна, 30/ код:UKRs007324</t>
  </si>
  <si>
    <t>Назва МКП: Заклад дошкільної освіти (дитячий садок)Дзвіночок с.Рачин /адреса: Шкільна, 2/ код:UKRs007535</t>
  </si>
  <si>
    <t>Назва МКП: Заклад дошкільної освіти (дитячий садок)Калинка с.Сільце /адреса: Центральна, 2а/ код:UKRs007473</t>
  </si>
  <si>
    <t>Назва МКП: Приватний будинок /адреса: Бистровицька, 1/ код:UKRs009768</t>
  </si>
  <si>
    <t>Назва МКП: Заклад дошкільної освіти (дитячий садок) Пролісок /адреса: Бистровицька, 5/ код:UKRs007107</t>
  </si>
  <si>
    <t>Назва МКП: Заклад дошкільної освіти (дитячий садок) Ромашка с.Холонів /адреса: Набережна, 33а/ код:UKRs007334</t>
  </si>
  <si>
    <t>Назва МКП: ДНЗ /адреса: Шевченка, 1/ код:UKRs007501</t>
  </si>
  <si>
    <t>Назва МКП: Киязька початкова школа (призупинена діяльність) /адреса: Миру, 29/ код:UKRs007294</t>
  </si>
  <si>
    <t>Назва МКП: приміщення колишньої школи /адреса: Лесі Українки, 29/ код:UKRs007265</t>
  </si>
  <si>
    <t>Назва МКП: БФ Шведський центр допомоги /адреса: Набережна, 2б/ код:UKRs007332</t>
  </si>
  <si>
    <t>Назва МКП: ТОВ Грін зона 2 корпус /адреса: Романівська, 91а/ код:UKRs007561</t>
  </si>
  <si>
    <t>Назва МКП: Луцький кооперативний фаховий коледж /адреса: 8 Березня, 8/ код:UKRs007101</t>
  </si>
  <si>
    <t>Назва МКП: гуртожиток Луцьке Вище професійне училище №9 /адреса: Бенделіані, 3/ код:UKRs007105</t>
  </si>
  <si>
    <t>Назва МКП: Вояж /адреса: Боженка, 1в/ код:UKRs007110</t>
  </si>
  <si>
    <t>Назва МКП: Не має даних про назву /адреса: Боженка, 2/ код:UKRs007553</t>
  </si>
  <si>
    <t>Назва МКП: Гуртожиток № 2 Луцького Національного технічного університету /адреса: Відродження, 22/ код:UKRs007119</t>
  </si>
  <si>
    <t>Назва МКП: Профспілковий /адреса: Відродження, 24/ код:UKRs007120</t>
  </si>
  <si>
    <t>Назва МКП: Не має даних про назву /адреса: Волі, 36/ код:UKRs010678</t>
  </si>
  <si>
    <t>Назва МКП: гуртожиток навчального закладу /адреса: Володимира Винниченка, 31/ код:UKRs010679</t>
  </si>
  <si>
    <t>Назва МКП: Педагогічний коледж /адреса: Глушець, 39/ код:UKRs007197</t>
  </si>
  <si>
    <t>Назва МКП: Затишок /адреса: Гордіюк, 45/73/ код:UKRs007198</t>
  </si>
  <si>
    <t>Назва МКП: Rhombus /адреса: Данила Галицького, 33/ код:UKRs007207</t>
  </si>
  <si>
    <t>Назва МКП: Церква Христа Спасіння /адреса: Дубнівська, 1б/ код:UKRs007211</t>
  </si>
  <si>
    <t>Назва МКП: Правознавчий ліцей /адреса: Дубнівська, 32/ код:UKRs007216</t>
  </si>
  <si>
    <t>Назва МКП: Мотор /адреса: Івана Кожедуба, 24/ код:UKRs007228</t>
  </si>
  <si>
    <t>Назва МКП: хостел /адреса: Карбишева, 1/ код:UKRs009769</t>
  </si>
  <si>
    <t>Назва МКП: Стоп-кадр /адреса: Карбишева, 2/ код:UKRs007241</t>
  </si>
  <si>
    <t>Назва МКП: Mojo /адреса: Ковельська, 16/ код:UKRs007244</t>
  </si>
  <si>
    <t>Назва МКП: ПТУ ЛНТУ /адреса: Конякіна, 5/ код:UKRs007249</t>
  </si>
  <si>
    <t>Назва МКП: Patio di Fiori /адреса: Кравчука, 13/ код:UKRs007254</t>
  </si>
  <si>
    <t>Назва МКП: Не має даних про назву /адреса: Кравчука, 36/ код:UKRs007188</t>
  </si>
  <si>
    <t>Назва МКП: Світязь /адреса: Набережна, 4/ код:UKRs007335</t>
  </si>
  <si>
    <t>Назва МКП: Corner House /адреса: Огієнка, 15/ код:UKRs007368</t>
  </si>
  <si>
    <t>Назва МКП: Гуртожиток /адреса: Перемоги, 32/ код:UKRs007408</t>
  </si>
  <si>
    <t>Назва МКП: Луцький центр професійно-технічної освіти /адреса: Писаревського, 13/ код:UKRs007386</t>
  </si>
  <si>
    <t>Назва МКП: КЗ Волинський медичний інститут /адреса: Соборності , 3/ код:UKRs007424</t>
  </si>
  <si>
    <t>Назва МКП: Фіміам /адреса: Станіславського, 15а/ код:UKRs007435</t>
  </si>
  <si>
    <t>Назва МКП: Не має даних про назву /адреса: Теремківська, 70/ код:UKRs007191</t>
  </si>
  <si>
    <t>Назва МКП: Золота підкова /адреса: Івана Франка, 53/ код:UKRs007226</t>
  </si>
  <si>
    <t>Назва МКП: Княгининівський ліцей Волинської обласної ради /адреса: Соборна, 72/ код:UKRs007422</t>
  </si>
  <si>
    <t>Назва МКП: Дім молитви /адреса: Гагаріна, 16/ код:UKRs007128</t>
  </si>
  <si>
    <t>Назва МКП: ЗДО Берізка с. Борочиче /адреса: Шкільна, 5а/ код:UKRs007549</t>
  </si>
  <si>
    <t>Назва МКП: Клуб с. Цегів /адреса: Центральна, 32а/ код:UKRs007475</t>
  </si>
  <si>
    <t>Назва МКП: приміщення колишньої лікарні /адреса: Шевченка, 58/ код:UKRs007510</t>
  </si>
  <si>
    <t>Назва МКП: Приміщення релігійної громади /адреса: Першотравнева, 14/ код:UKRs007382</t>
  </si>
  <si>
    <t>Назва МКП: Дім затишку /адреса: Шкільна, 1а/ код:UKRs007140</t>
  </si>
  <si>
    <t>Назва МКП: приміщення колишнього медпункту /адреса: Котляревського, 2/ код:UKRs007253</t>
  </si>
  <si>
    <t>Назва МКП: приміщення колишньої школи /адреса: Денисюка, 62/ код:UKRs007210</t>
  </si>
  <si>
    <t>Назва МКП: лікарня /адреса: Шевченка, 56/ код:UKRs009767</t>
  </si>
  <si>
    <t>Назва МКП: приміщення колишньої школи /адреса: Садова, 6/ код:UKRs007416</t>
  </si>
  <si>
    <t>Назва МКП: Липинський заклад дошкільної освіти Оленька (ясла-садок) /адреса: Молодіжна, 28/ код:UKRs007321</t>
  </si>
  <si>
    <t>Назва МКП: Пальченська ЗОШ /адреса: Перемоги, 9/ код:UKRs010285</t>
  </si>
  <si>
    <t>Назва МКП: Піддубцівський будинок культури /адреса: Перемоги , 5/ код:UKRs007378</t>
  </si>
  <si>
    <t>Назва МКП: КЗ Рожищенська ДЮСШ /адреса: Гагаріна, 40/ код:UKRs007194</t>
  </si>
  <si>
    <t>Назва МКП: Гуртожиток Рожищенського фахового коледжу Львівського національного університету ветеринарної медицини та біотехнологій ім.Гжицького /адреса: Грушевського, 14а/ код:UKRs010227</t>
  </si>
  <si>
    <t>Назва МКП: Рожищенський навчально реабілітаційний центр Волинської обласної ради /адреса: Коте Шилокадзе, 13/ код:UKRs007252</t>
  </si>
  <si>
    <t>Назва МКП: ОЗЗСО Торчинський ліцей Торчинської селищної ради /адреса: Незалежності, 46/ код:UKRs007355</t>
  </si>
  <si>
    <t>Назва МКП: Веселівська гімназія-філія ОЗЗСО Торчинський ліцей Торчинської селищної ради /адреса: Торчинська, 9/ код:UKRs007451</t>
  </si>
  <si>
    <t>Назва МКП: Воютинська гімназія-філія ОЗЗСО Торчинський ліцей Торчинської селищної ради /адреса: Шкільна, 10/ код:UKRs007524</t>
  </si>
  <si>
    <t>Назва МКП: заклад дошкільної освіти Сонечко /адреса: Шкільна, 5д/ код:UKRs007550</t>
  </si>
  <si>
    <t>Назва МКП: Липненський ліцей /адреса: Шкільна, 26/ код:UKRs007538</t>
  </si>
  <si>
    <t>Назва МКП: Псіхо-неврологичний центрмедико соціальної реабілітації дітей /адреса: 20-річчя Перемоги, 34/ код:UKRs004041</t>
  </si>
  <si>
    <t>Назва МКП: Спортивный комплекс Янтарный /адреса: NA, NA/ код:UKRs004022</t>
  </si>
  <si>
    <t>Назва МКП: Штаб оперативної допомоги КУСТ Благодійної Організації Міжнародний Благодійний Фонд Культурна Столиця /адреса: NA, NA/ код:UKRs004014</t>
  </si>
  <si>
    <t>Назва МКП: Центр по переселению беженцев /адреса: NA, NA/ код:UKRs004060</t>
  </si>
  <si>
    <t>Назва МКП: Спорт-Арена /адреса: NA, NA/ код:UKRs004013</t>
  </si>
  <si>
    <t>Назва МКП: Волонтерський центр РозГі /адреса: NA, NA/ код:UKRs004011</t>
  </si>
  <si>
    <t>Назва МКП: МКП на базі приватного будинку - БО "БФ "Сила Духу" /адреса: Азовсталі, 7/9/ код:UKRs011503</t>
  </si>
  <si>
    <t>Назва МКП: Центр длительного проживания расположенного по адресу: г Днепр ул Академика Янгеля 14 на базе общежития Государственного Предприятия Производственного объединения Южный Машиностроительный Завод имени О М Макарова /адреса: Академіка Янгеля, 14/ код:UKRs010077</t>
  </si>
  <si>
    <t>Назва МКП: Затишний куточок /адреса: Алана Шепарда (Суворова), 10/ код:UKRs004001</t>
  </si>
  <si>
    <t>Назва МКП: Суворовский /адреса: Алана Шепарда (Суворова), 9/ код:UKRs008958</t>
  </si>
  <si>
    <t>Назва МКП: Гуртожиток фахового коледжу ім. Патона /адреса: Архітектора Олега Петрова (Чернишевського), 1б/ код:UKRs008739</t>
  </si>
  <si>
    <t>Назва МКП: церковь ХВЕ Свет Евангелия /адреса: Байкальська, 39/ код:UKRs009003</t>
  </si>
  <si>
    <t>Назва МКП: Транзитный центр на базе Аквапарка (спорткомплекс) /адреса: Березинская, 2/ код:UKRs008940</t>
  </si>
  <si>
    <t>Назва МКП: МКП на базі приватного будинку Благодійної організації Благодійного фонду "Родинний світ" /адреса: Брилів Шлях, 153а/ код:UKRs011501</t>
  </si>
  <si>
    <t>Назва МКП: МКП на базі Культурно-ділового центру Дніпропрес /адреса: Василя Сліпака (Єрмолаєва), 35/ код:UKRs009433</t>
  </si>
  <si>
    <t>Назва МКП: концерт-холл Buba mara /адреса: Вернадського, 1/3/ код:UKRs008977</t>
  </si>
  <si>
    <t>Назва МКП: Центр тимчасового проживання ВПО. Кімната матері і дитини. волонтерський центр для матерів з дітьми і людей з інваліднісю /адреса: Вокзальна, 13/ код:UKRs009038</t>
  </si>
  <si>
    <t>Назва МКП: Центр на базе общежития КЗ ВО ДАНО ДОР (Дніпровська Академія неперервної освіти) /адреса: Володимира Антоновича, 70/ код:UKRs008994</t>
  </si>
  <si>
    <t>Назва МКП: МКП на базі гуртожитку №3 Український державний університет науки та технологій /адреса: Володимира Винниченка, 1/ код:UKRs010948</t>
  </si>
  <si>
    <t>Назва МКП: МКП на базі гуртожитку №1 Українського державного університету науки та технологій /адреса: Володимира Винниченка, 1а/ код:UKRs010943</t>
  </si>
  <si>
    <t>Назва МКП: МКП на базі гуртожитку №4 Українського державного університету науки та технологій /адреса: Володимира Винниченка, 1а/ код:UKRs011084</t>
  </si>
  <si>
    <t>Назва МКП: Гуртожиток Дніпропетровського центру проф.технического /адреса: Володимира Самодриги, 4/ код:UKRs003811</t>
  </si>
  <si>
    <t>Назва МКП: МКП на базі приватного будинку - ГО "Вибір твого життя" /адреса: Волховська, 7/ код:UKRs011602</t>
  </si>
  <si>
    <t>Назва МКП: МКП на базі гуртожитку №5 Українського державного університету науки та технологій /адреса: Гагаріна , 13/15/ код:UKRs010945</t>
  </si>
  <si>
    <t>Назва МКП: МКП на базі гуртожитку №2 Українського державного університету науки та технологій /адреса: Гагаріна, 11/ код:UKRs011085</t>
  </si>
  <si>
    <t>Назва МКП: гуртожиток №1 ДНУ им. О. Гончара /адреса: Гагаріна, 28/ код:UKRs011334</t>
  </si>
  <si>
    <t>Назва МКП: МКп на базі гуртожитку №4 Українського державного хіміко-технологічного університету /адреса: Гагаріна, 35/ код:UKRs011570</t>
  </si>
  <si>
    <t>Назва МКП: МКП на базі гуртожитку №2 Державного національного університету ім. О. Гончара /адреса: Гагаріна, 38/ код:UKRs011607</t>
  </si>
  <si>
    <t>Назва МКП: МКП на базі гуртожитку №3 Державного національного університету ім. О. Гончара /адреса: Гагаріна, 38а/ код:UKRs011518</t>
  </si>
  <si>
    <t>Назва МКП: на базі гуртожитку №5 Національного технічного університету «Дніпровська Політехніка» /адреса: Гагаріна, 57/ код:UKRs011510</t>
  </si>
  <si>
    <t>Назва МКП: Гуртожиток №4 Національного гірського універсітету /адреса: Гагаріна, 59/ код:UKRs008760</t>
  </si>
  <si>
    <t>Назва МКП: МКП на базі гуртожитку №3 Національного технічного університету «Дніпровська Політехніка» /адреса: Гагаріна, 61/ код:UKRs011608</t>
  </si>
  <si>
    <t>Назва МКП: МКП на базе общежития Профессионального колледжа электрификации Днепровского Государственного аграрно-экономического университета /адреса: Гагаріна, 65/ код:UKRs011079</t>
  </si>
  <si>
    <t>Назва МКП: МКП на базі гуртожитку №3 "Українського державного хіміко-технологічного університету" /адреса: Гагаріна, 65а/ код:UKRs011514</t>
  </si>
  <si>
    <t>Назва МКП: МКП на базі гуртожитку №2 Українського державного хіміко-технологічного університету /адреса: Гагаріна, 67/ код:UKRs011513</t>
  </si>
  <si>
    <t>Назва МКП: Центр на базе свадебного салона ( Кинза 2) /адреса: Гагаріна, 92/ код:UKRs008979</t>
  </si>
  <si>
    <t>Назва МКП: Центр ВПЛ на базе арендованного помещения /адреса: Далека, 10/ код:UKRs009718</t>
  </si>
  <si>
    <t>Назва МКП: МКП на базі приватного домоволодіння (три будинки) - БО "БФ "НОВЕ-МАЙБУТНЄ" /адреса: Диканська (Матроса Кішки), 23/ код:UKRs011567</t>
  </si>
  <si>
    <t>Назва МКП: МКП на базі гуртожитку №1 Національного технічного університету Дніпровська політехніка /адреса: Дмитра Яворницького , 21/ код:UKRs011194</t>
  </si>
  <si>
    <t>Назва МКП: Колективний центр тривалого проживання ВПО на базі гуртожитку ДДАЕУ «Дніпровский аграрно-економичний колледж» /адреса: Дмитра Яворницького , 76/ код:UKRs011288</t>
  </si>
  <si>
    <t>Назва МКП: Центр на базе помещений БФ Марии Пинчук за дітей /адреса: Дмитра Яворницького, 88а/ код:UKRs009723</t>
  </si>
  <si>
    <t>Назва МКП: Центр на базі гуртожитку №2 Придніпровська державна академія будівництва та архітектури /адреса: Жуковського, 6а/ код:UKRs008962</t>
  </si>
  <si>
    <t>Назва МКП: УТОС (общество слепых) /адреса: Івана Пулюя, 37/ код:UKRs008973</t>
  </si>
  <si>
    <t>Назва МКП: Общежитие Государственного Геолоразведочного института /адреса: Каруни, 1/ код:UKRs008993</t>
  </si>
  <si>
    <t>Назва МКП: центра коллективного проживания ВПЛ на базе офисного помещения /адреса: Каруни, 2/ код:UKRs010577</t>
  </si>
  <si>
    <t>Назва МКП: гуртожитку № 5 Колективний центр тривалого проживання ВПО на базі ДНУ ім. О. Гончара  /адреса: Козакова, 30/ код:UKRs011283</t>
  </si>
  <si>
    <t>Назва МКП: гуртожиток №7 Коллективный центр проживания ВПЛ на базе общежития ДНУ им. О. Гончара (корпус 7) /адреса: Козакова, 32/ код:UKRs010537</t>
  </si>
  <si>
    <t>Назва МКП: гуртожиток №4 ДНУ им. О. Гончара /адреса: Козакова, 36/ код:UKRs008949</t>
  </si>
  <si>
    <t>Назва МКП: гуртожитку № 6 Колективний центр тривалого проживання ВПО на базі ДНУ ім. О. Гончара /адреса: Козакова, 38/ код:UKRs011282</t>
  </si>
  <si>
    <t>Назва МКП: МКП на базі гуртожитку Дніпропетровського професійного коледжу енергетичних та інформаційних технологій /адреса: Космонавта Волкова , 6б/ код:UKRs010941</t>
  </si>
  <si>
    <t>Назва МКП: МКП на базе общежития ЮМЗ /адреса: Криворізька, 16/ код:UKRs009729</t>
  </si>
  <si>
    <t>Назва МКП: МКП на на базі гуртожитку державного підприємства виробничого об'єднання Південний Машинобудівний Завод імені О. М. Макарова /адреса: Криворізька, 18/ код:UKRs011496</t>
  </si>
  <si>
    <t>Назва МКП: Центр длительного проживания расположенного по адресу: г Днепр ул Криворожская 20 на базе общежития Государственного Предприятия Производственного объединения Южный Машиностроительный Завод имени О М Макарова /адреса: Криворізька, 20/ код:UKRs010099</t>
  </si>
  <si>
    <t>Назва МКП: Центр для переселенцев Луганской области /адреса: Криворожское Шоссе, 35/ код:UKRs008987</t>
  </si>
  <si>
    <t>Назва МКП: МКП на базе частного дома /адреса: Лабораторна, 35а/ код:UKRs009732</t>
  </si>
  <si>
    <t>Назва МКП: МКП на базі гуртожитку №5 Українського державного університету науки та технологій /адреса: Лазаряна, 2/ код:UKRs010936</t>
  </si>
  <si>
    <t>Назва МКП: МКП на базі гуртожитку №6 Українського державного університету науки та технологій /адреса: Лазаряна, 2/ код:UKRs010938</t>
  </si>
  <si>
    <t>Назва МКП: МКП на базі гуртожитку №1 Українського державного університету науки та технологій /адреса: Лазаряна, 2/ код:UKRs010939</t>
  </si>
  <si>
    <t>Назва МКП: МКП на базі гуртожитку №3 Українського державного університету науки та технологій /адреса: Лазаряна, 2/ код:UKRs010940</t>
  </si>
  <si>
    <t>Назва МКП: МКП на базі гуртожитку №4 Українського державного університету науки та технологій /адреса: Лазаряна, 2/ код:UKRs010942</t>
  </si>
  <si>
    <t>Назва МКП: МКП на базі гуртожитку  Українського державного університету науки та технології в оренді БО «Відновлення України» /адреса: Лазаряна, 2а/ код:UKRs011606</t>
  </si>
  <si>
    <t>Назва МКП: Центр тимчасового проживання ВПО на базі приватного ліцею /адреса: Лесі Українки (Пушкіна), 13/ код:UKRs008946</t>
  </si>
  <si>
    <t>Назва МКП: Центр на базе дошкольного учреждения /адреса: Любарського, 123/ код:UKRs008995</t>
  </si>
  <si>
    <t>Назва МКП: Центр колективного проживання ВПО. на базі гуртожитку Мостозагін №12 ПрАТ Мостбуд /адреса: Любарського, 9/ код:UKRs010949</t>
  </si>
  <si>
    <t>Назва МКП: гуртожиток мед університет /адреса: Ляшко-Попеля, 7/ код:UKRs010420</t>
  </si>
  <si>
    <t>Назва МКП: Construction School Dorm (9 buildings) /адреса: Маяковського, 13/ код:UKRs009031</t>
  </si>
  <si>
    <t>Назва МКП: Коллективный центр проживания ВПЛ Молодёжный христианский центр Альфа и Омега /адреса: Михайла Драгоманова, 19/ код:UKRs010538</t>
  </si>
  <si>
    <t>Назва МКП: Чешское консульство /адреса: Мономаха, 25а/2/ код:UKRs004002</t>
  </si>
  <si>
    <t>Назва МКП: Общежитие №5 /адреса: Моссаковского, 13/ код:UKRs008964</t>
  </si>
  <si>
    <t>Назва МКП: Общежитие №6 /адреса: Моссаковского, 13а/ код:UKRs008955</t>
  </si>
  <si>
    <t>Назва МКП: Студенческое общежитие № 7. в студгородке Приднепровской Государственной Академии строительства и архитектуры /адреса: Моссаковского, 13б/ код:UKRs008965</t>
  </si>
  <si>
    <t>Назва МКП: Колективний центр тривалого проживання ВПО на базі Гуртожиток №8. студентського містечка Придніпровської Державної Академії архітектури та будівництва /адреса: Моссаковского, 13в/ код:UKRs010946</t>
  </si>
  <si>
    <t>Назва МКП: Общежитие №9 Приднепровской Государственной академии Строительства и архитектуры /адреса: Моссаковского, 13г/ код:UKRs008963</t>
  </si>
  <si>
    <t>Назва МКП: Общежитие № 3 /адреса: Моссаковского, 9а/ код:UKRs008966</t>
  </si>
  <si>
    <t>Назва МКП: ТОВ Приват-Кабель /адреса: Моторна, 1д/ код:UKRs011001</t>
  </si>
  <si>
    <t>Назва МКП: Колективний центр тривалого проживання на базі гуртожитку №6 Дніпровського Державного аграрно-економічного університету /адреса: Набережна Перемоги , 44/ код:UKRs011284</t>
  </si>
  <si>
    <t>Назва МКП: Колективний центр тривалого проживання на базі гуртожитку №3 Дніпровського Державного аграрно-економічного університету /адреса: Набережна Перемоги , 44/1/ код:UKRs011286</t>
  </si>
  <si>
    <t>Назва МКП: Гуртожиток №2 Дніпровського державного аграрно-економічного університету /адреса: Набережна перемоги , 44-3/ код:UKRs010935</t>
  </si>
  <si>
    <t>Назва МКП: Колективний центр проживання ВПО на базі гуртожитку готельного типу Дніпропетровського державного інституту фізичної культури та спорту /адреса: Набережна перемоги, 116/ код:UKRs010547</t>
  </si>
  <si>
    <t>Назва МКП: МКП на базі гуртожитку № 5 Українського Державного хіміко-технологічного університету /адреса: Набережна Перемоги, 44/3/ код:UKRs011604</t>
  </si>
  <si>
    <t>Назва МКП: Дніпровське медичне училище гуртожиток №7 /адреса: Набережна Перемоги, 44а/ код:UKRs009030</t>
  </si>
  <si>
    <t>Назва МКП: МКП на базі гуртожитки №6 Дніпровського державного медичного університету /адреса: Набережна Перемоги, 44б/ код:UKRs008736</t>
  </si>
  <si>
    <t>Назва МКП: МКП на базі гуртожитку №6 Українського державного хіміко-технологічного університету /адреса: Набережна Перемоги, 92/ код:UKRs011516</t>
  </si>
  <si>
    <t>Назва МКП: дитяча школа-інтернат /адреса: Надії Алексєєнко, 167/ код:UKRs011344</t>
  </si>
  <si>
    <t>Назва МКП: возможно 7-9 разніх общежитий по одному адресу National University of Dnipro Dorm (9 buildings) /адреса: Наукова, 31/ код:UKRs009032</t>
  </si>
  <si>
    <t>Назва МКП: Дитячий садок 392 /адреса: Немировича-Данченко, 42/ код:UKRs004018</t>
  </si>
  <si>
    <t>Назва МКП: Оздоровительный центр Гармонія /адреса: Немировича-Данченко, 62/ код:UKRs010163</t>
  </si>
  <si>
    <t>Назва МКП: Новокрымский /адреса: Новокримська, 3/ код:UKRs008957</t>
  </si>
  <si>
    <t>Назва МКП: Колективний центр для перебування ВПО на базі гуртожитку №11. ЮМЗ ім. Макарова /адреса: Новокримська, 6/ код:UKRs010540</t>
  </si>
  <si>
    <t>Назва МКП: Колективний центр проживання ВПО на базі гуртожитку Національного технічного університету "Дніпровська-Політехніка" (2-3 поверх) /адреса: Олександра Поля, 111б/ код:UKRs011289</t>
  </si>
  <si>
    <t>Назва МКП: Колективний центр проживання ВПО на базі гуртожитку №10. ЮМЗ ім. Макарова /адреса: Олександра Поля, 129а/ код:UKRs010527</t>
  </si>
  <si>
    <t>Назва МКП: Оберіг Дніпра /адреса: Олександра Поля, 14/ код:UKRs008959</t>
  </si>
  <si>
    <t>Назва МКП: Колективний центр тривалого проживання ВПО на базі гуртожитку №2 Дніпровського професійного педагогічного коледжу КУ ВО Дніпровська академія безперервної освіти Дніпропетровської обласної ради /адреса: Олександра Поля, 83/ код:UKRs010947</t>
  </si>
  <si>
    <t>Назва МКП: Колективний центр тривалого проживання ВПО на базі Клінічний діагностичний центр /адреса: Олександра Поля, 98д/ код:UKRs010015</t>
  </si>
  <si>
    <t>Назва МКП: Транзитный центр для ВПЛ на базе офисных помещений /адреса: Орловська, 1б/ код:UKRs008953</t>
  </si>
  <si>
    <t>Назва МКП: Dormitory "Dzherelo Pidtrymky" /адреса: Осіння, 11а/ код:UKRs011486</t>
  </si>
  <si>
    <t>Назва МКП: тер.центр /адреса: Осіння, 11б/ код:UKRs010412</t>
  </si>
  <si>
    <t>Назва МКП: Банана Клаб /адреса: Павла Нірінберга, 3б/ код:UKRs004044</t>
  </si>
  <si>
    <t>Назва МКП: на базе общежития Дніпровського державного цирку /адреса: Павла Нірінберга, 4/ код:UKRs010567</t>
  </si>
  <si>
    <t>Назва МКП: Шелтер /адреса: Петрозаводська (Незламна), 309/ код:UKRs011563</t>
  </si>
  <si>
    <t>Назва МКП: Колективний центр тривалого проживання ВПО на базі комунального закладу «Маріупольського міського соціального гуртожитку» /адреса: Піхоти Короля (Лізи Чайкіної), 2/ код:UKRs011222</t>
  </si>
  <si>
    <t>Назва МКП: Гуртожиток ДЦПТО /адреса: Праці, 24/ код:UKRs008746</t>
  </si>
  <si>
    <t>Назва МКП: Колективний центр тривалого перебування ВПО /адреса: Радіщева, 58/ код:UKRs009839</t>
  </si>
  <si>
    <t>Назва МКП: Модульне містечко /адреса: Рилєєва, 34д/ код:UKRs003910</t>
  </si>
  <si>
    <t>Назва МКП: Евангелическая Лютеранская Церковь Живая вода /адреса: Рубежанский, 101/ код:UKRs004037</t>
  </si>
  <si>
    <t>Назва МКП: Гуртожиток 3 Медичної академії /адреса: Севастопольська, 17/ код:UKRs004062</t>
  </si>
  <si>
    <t>Назва МКП: Гуртожиток №4 ДДМУ (Дніпровський державний медичний університет) /адреса: Севастопольська, 17а/ код:UKRs008820</t>
  </si>
  <si>
    <t>Назва МКП: Общежитие Метростроя /адреса: Сергія Нігояна, 32/ код:UKRs008988</t>
  </si>
  <si>
    <t>Назва МКП: Антикризовий транзитний хаб для критично вразливих категорій ВПО з Донецької області /адреса: Січеславська Набережна, 33/ код:UKRs011170</t>
  </si>
  <si>
    <t>Назва МКП: МКП на базі приватного будинку - Громадська організація «Руслан і Людмила» /адреса: Смоленська, 87/ код:UKRs011511</t>
  </si>
  <si>
    <t>Назва МКП: Временный пункт размещения беженцев /адреса: Степана Бандери (Шмидта), 35/ код:UKRs004008</t>
  </si>
  <si>
    <t>Назва МКП: Центр ВПЛ на базе общежития методического центра Днепровского обїединения профсоюзов /адреса: Стромцова, 3а/ код:UKRs009720</t>
  </si>
  <si>
    <t>Назва МКП: Довіра-України /адреса: Сухумска, 6/ код:UKRs010158</t>
  </si>
  <si>
    <t>Назва МКП: Полікліника Металургійного комбінату /адреса: Тиверська, 4/ код:UKRs009936</t>
  </si>
  <si>
    <t>Назва МКП: NGO " Best Friend" /адреса: Тісна, 12б/ код:UKRs011543</t>
  </si>
  <si>
    <t>Назва МКП: HOLY JAVELIN /адреса: Ульянова, 26/ код:UKRs008989</t>
  </si>
  <si>
    <t>Назва МКП: колективний центр проживання ВПО створено на базі Філії № 2 Центру психіатричної допомоги дитячому та дорослому населенню /адреса: Універсальний , 6/ код:UKRs010944</t>
  </si>
  <si>
    <t>Назва МКП: Шелтер /адреса: Фесенка, 1а/ код:UKRs011560</t>
  </si>
  <si>
    <t>Назва МКП: Пункт приема ВПЛ на базе админ.помещения шинного завода /адреса: Хвойна, 110/ код:UKRs009726</t>
  </si>
  <si>
    <t>Назва МКП: МКП на базі Державного професійного навчального закладу «Дніпровського регіонального центру професійної освіти» /адреса: Шинна, 10а/ код:UKRs011566</t>
  </si>
  <si>
    <t>Назва МКП: Центр социальной адаптации для людей с инвалидностью Океан Добра /адреса: Щербаня, 4/ код:UKRs008985</t>
  </si>
  <si>
    <t>Назва МКП: Колективний центр проживання ВПО на базі гуртожитку №7. ЮМЗ ім. Макарова /адреса: Ялицевий (Піхтова), 1/ код:UKRs003899</t>
  </si>
  <si>
    <t>Назва МКП: шелтер для переселенцев Луганской области /адреса: Ялицевий (Піхтова), 5/ код:UKRs008984</t>
  </si>
  <si>
    <t>Назва МКП: Центр тимчасового проживання на базі дошкільної установи /адреса: Ялицевий (Піхтова), 5/ код:UKRs010934</t>
  </si>
  <si>
    <t>Назва МКП: МКП на базі колишнього хостела "Надія" Міжнародної БО БФ "LUkraine"  для евакуйованих ВПО /адреса: Янгеля, 42/ код:UKRs011588</t>
  </si>
  <si>
    <t>Назва МКП: Транзитный центр для ВПЛ на базе частного детского сада /адреса: Ясельная, 1/ код:UKRs004043</t>
  </si>
  <si>
    <t>Назва МКП: Дорожник /адреса: Лісна, 2/ код:UKRs003862</t>
  </si>
  <si>
    <t>Назва МКП: Лісова галявина /адреса: Центральна, 118г/ код:UKRs003947</t>
  </si>
  <si>
    <t>Назва МКП: Дубовий гай /адреса: Центральна, 131/ код:UKRs003951</t>
  </si>
  <si>
    <t>Назва МКП: спортзал КЗ Будинок культури /адреса: Дніпровська, 1/ код:UKRs003835</t>
  </si>
  <si>
    <t>Назва МКП: Могилівський ліцей ім. Шишканя /адреса: Костичева, 1а/ код:UKRs003853</t>
  </si>
  <si>
    <t>Назва МКП: ДЗОВ Комунарець /адреса: Лагерна, 15/ код:UKRs003855</t>
  </si>
  <si>
    <t>Назва МКП: ДОК Лісова казка ПАТ ДМК /адреса: Лагерна, 22/ код:UKRs003854</t>
  </si>
  <si>
    <t>Назва МКП: Адміністративна будівля /адреса: Харківська, 20/ код:UKRs003937</t>
  </si>
  <si>
    <t>Назва МКП: гуртожиток ТОВ Самари /адреса: Центральна, 120/ код:UKRs003948</t>
  </si>
  <si>
    <t>Назва МКП: філія Могилівський ліцей ім. Шишканя /адреса: Центральна, 65/ код:UKRs003968</t>
  </si>
  <si>
    <t>Назва МКП: Гуртожиток с. Молодіжне /адреса: Паркова, 2/ код:UKRs008800</t>
  </si>
  <si>
    <t>Назва МКП: гуртожиток ТОВ Сади Приорілля /адреса: Паркова, 3/ код:UKRs003888</t>
  </si>
  <si>
    <t>Назва МКП: Молодіжнянський ліцей /адреса: Шкільна, 26/ код:UKRs003989</t>
  </si>
  <si>
    <t>Назва МКП: На базе частного дома Житловий простір для довгострокового перебування людей похилого віку та людей з обмеженими можливостями Новий дім /адреса: Кленова, 21/ код:UKRs010529</t>
  </si>
  <si>
    <t>Назва МКП: Шелтер /адреса: NA, NA/ код:UKRs004020</t>
  </si>
  <si>
    <t>Назва МКП: Не має даних про назву /адреса: Весняна, 28/ код:UKRs004055</t>
  </si>
  <si>
    <t>Назва МКП: Не має даних про назву /адреса: Молодіжна, 1/ код:UKRs004054</t>
  </si>
  <si>
    <t>Назва МКП: Не має даних про назву /адреса: Центральна, 1а/ код:UKRs004053</t>
  </si>
  <si>
    <t>Назва МКП: Не має даних про назву /адреса: Шкільна, 1/ код:UKRs004052</t>
  </si>
  <si>
    <t>Назва МКП: приватний будинок /адреса: Центральна, 13/ код:UKRs009971</t>
  </si>
  <si>
    <t>Назва МКП: ТерЦентр /адреса: Тюріна, 2/ код:UKRs004051</t>
  </si>
  <si>
    <t>Назва МКП: Обухівська гімназія no.2 /адреса: NA, NA/ код:UKRs009026</t>
  </si>
  <si>
    <t>Назва МКП: Детский дом семейного типа Сербиных /адреса: Дружби, 43а/ код:UKRs010534</t>
  </si>
  <si>
    <t>Назва МКП: Колективний центр тривалого проживання ВПО на базі приватного будинку /адреса: Геологів, 113/ код:UKRs011025</t>
  </si>
  <si>
    <t>Назва МКП: Ліцей номер 2 Підгородненської міської ради /адреса: Державна, 2/ код:UKRs004028</t>
  </si>
  <si>
    <t>Назва МКП: Колективний центр тривалого проживання ВПО на базі приватного будинку /адреса: Довженко, 83/ код:UKRs011281</t>
  </si>
  <si>
    <t>Назва МКП: Колективний центр тривалого проживання ВПО на базі приватного будинку /адреса: Кільченська, 15/ код:UKRs010956</t>
  </si>
  <si>
    <t>Назва МКП: Колективний центр тривалого проживання ВПО на базі приватного будинку /адреса: Криворізька, 9/ код:UKRs010955</t>
  </si>
  <si>
    <t>Назва МКП: МКП на базі приватного будинку - громадська організація «Довіра-Дніпро» /адреса: Харківська, 34а/ код:UKRs011509</t>
  </si>
  <si>
    <t>Назва МКП: Будинок для людей похилого віку Турбота /адреса: Широка, 2б/ код:UKRs011345</t>
  </si>
  <si>
    <t>Назва МКП: Не має даних про назву /адреса: NA, NA/ код:UKRs004047</t>
  </si>
  <si>
    <t>Назва МКП: КЗ ДНЗ №1 Червона шапочка /адреса: Будівельників, 10/ код:UKRs003792</t>
  </si>
  <si>
    <t>Назва МКП: Слобожанська початкова школа №2 /адреса: Теплична, 30/ код:UKRs008738</t>
  </si>
  <si>
    <t>Назва МКП: Загальноосвітня школа /адреса: Шкільна, 18/ код:UKRs003986</t>
  </si>
  <si>
    <t>Назва МКП: Лицей /адреса: Робоча, 12/ код:UKRs003911</t>
  </si>
  <si>
    <t>Назва МКП: Транзитный центр для переселенцев на базе детского лагеря Дорожник /адреса: NA, NA/ код:UKRs004010</t>
  </si>
  <si>
    <t>Назва МКП: Не має даних про назву /адреса: Театральна, 16/ код:UKRs003929</t>
  </si>
  <si>
    <t>Назва МКП: Не має даних про назву /адреса: Вороного, 1/ код:UKRs003798</t>
  </si>
  <si>
    <t>Назва МКП: Громадський будинок Царичанської селищної ради /адреса: Вороного, 1д/ код:UKRs009650</t>
  </si>
  <si>
    <t>Назва МКП: Гуртожиток /адреса: Меліоративна, 7б/ код:UKRs010410</t>
  </si>
  <si>
    <t>Назва МКП: ТОВ ВПК АГРО /адреса: Шевченка, 2/ код:UKRs003976</t>
  </si>
  <si>
    <t>Назва МКП: МКП на базі гуртожитку ТОВ "ВПК-АГРО" /адреса: Шевченка, 32/ код:UKRs010418</t>
  </si>
  <si>
    <t>Назва МКП: Приютська гімназія /адреса: Широка, 7/ код:UKRs003980</t>
  </si>
  <si>
    <t>Назва МКП: садочек /адреса: Молодіжна, 1/ код:UKRs003875</t>
  </si>
  <si>
    <t>Назва МКП: садик /адреса: Лесі Українки, 1а/ код:UKRs003860</t>
  </si>
  <si>
    <t>Назва МКП: садочек /адреса: Чмеренка, 1/ код:UKRs003974</t>
  </si>
  <si>
    <t>Назва МКП: школа /адреса: Гвоздовського, 14/ код:UKRs003829</t>
  </si>
  <si>
    <t>Назва МКП: Гуртожиток Верхньодніпровського коледжу ДДАЕУ /адреса: Дедишко, 1/ код:UKRs003833</t>
  </si>
  <si>
    <t>Назва МКП: Хаб для допомоги ВПО смт. Дніпровський розташований у будівлі Дніпровського старостинського округу /адреса: Шкільна, 9/ код:UKRs010950</t>
  </si>
  <si>
    <t>Назва МКП: садочок /адреса: Нова, 23а/ код:UKRs003882</t>
  </si>
  <si>
    <t>Назва МКП: Садочек /адреса: Устенко, 29а/ код:UKRs003935</t>
  </si>
  <si>
    <t>Назва МКП: Гуртожиток КП Добропільська служба єдиного замовника /адреса: Центральна, 37а/ код:UKRs003813</t>
  </si>
  <si>
    <t>Назва МКП: МКП /адреса: Авангардна (Маяковського), 63а/ код:UKRs009961</t>
  </si>
  <si>
    <t>Назва МКП: гуртожиток №4 /адреса: Героїв Чорнобиля (Кропоткіна), 14/1/ код:UKRs009036</t>
  </si>
  <si>
    <t>Назва МКП: Колишній дошкільний навчальний заклад №34 /адреса: Героїв Чорнобиля (Кропоткіна), 38/ код:UKRs010213</t>
  </si>
  <si>
    <t>Назва МКП: гуртожиток Комунального закладу “Жовтоводський фаховий педагогічний коледж” Дніпропетровської обласної ради /адреса: Козацької Слави, 6/ код:UKRs008695</t>
  </si>
  <si>
    <t>Назва МКП: на базі гуртожитку № 1 - ОСББ «Кропоткіна 14» /адреса: Кропоткіна, 14/1/ код:UKRs011594</t>
  </si>
  <si>
    <t>Назва МКП: гуртожитокДПТНЗ Західно-Дніпровський центр професійно-технічної освіти ДОР /адреса: Стовби, 1/ код:UKRs008696</t>
  </si>
  <si>
    <t>Назва МКП: Затишнянський ліцей /адреса: Центральна, 38/ код:UKRs003816</t>
  </si>
  <si>
    <t>Назва МКП: Вітрівський ЗДО /адреса: Нова, 2а/ код:UKRs003809</t>
  </si>
  <si>
    <t>Назва МКП: Преображенський ліцей /адреса: Центральна, 34г/ код:UKRs003815</t>
  </si>
  <si>
    <t>Назва МКП: просп.Героїв 15 /адреса: NA, NA/ код:UKRs004058</t>
  </si>
  <si>
    <t>Назва МКП: Кам'янський Державний Енергетичний Коледж. гуртожиток /адреса: NA, NA/ код:UKRs004027</t>
  </si>
  <si>
    <t>Назва МКП: Кам'янске вище проф училище гуртожиток /адреса: NA, NA/ код:UKRs004015</t>
  </si>
  <si>
    <t>Назва МКП: Центр надання соціальних послуг КМР /адреса: NA, NA/ код:UKRs004012</t>
  </si>
  <si>
    <t>Назва МКП: Не має даних про назву /адреса: Аношкіна, 109/ код:UKRs003903</t>
  </si>
  <si>
    <t>Назва МКП: Гуртожиток Кам’янського вищого професійного училища /адреса: Аношкіна, 65б/ код:UKRs003789</t>
  </si>
  <si>
    <t>Назва МКП: Гуртожиток Дніпровського державного технічного університету /адреса: Аношкіна, 84б/ код:UKRs003904</t>
  </si>
  <si>
    <t>Назва МКП: Комунальне підприємство Кам’янської міської ради Новий Квартал(транзитне модульне містечко) /адреса: Героїв, 15/ код:UKRs003793</t>
  </si>
  <si>
    <t>Назва МКП: Гуртожиток Дніпровського державного технічного університету /адреса: Дніпробудівська, 13а/ код:UKRs003834</t>
  </si>
  <si>
    <t>Назва МКП: дюш 3 спортзал /адреса: Запоріжська, 7/ код:UKRs003802</t>
  </si>
  <si>
    <t>Назва МКП: Комунальний заклад Дошкільний навчальний заклад (дитячий садок) №17 Червона шапочка Кам'янської міської ради /адреса: Затишна, 7/ код:UKRs003821</t>
  </si>
  <si>
    <t>Назва МКП: МКП на базе офисных помещений для сотрудников медицинского центра первичной помощи /адреса: Конституції, 30/ код:UKRs009730</t>
  </si>
  <si>
    <t>Назва МКП: без назви /адреса: Конституції, 32/ код:UKRs003852</t>
  </si>
  <si>
    <t>Назва МКП: Гуртожиток Кам’янського професійного ліцею /адреса: Лермонтова, 151/ код:UKRs003859</t>
  </si>
  <si>
    <t>Назва МКП: Гуртожиток Кам’янського державного енергетичного технікуму /адреса: Мальовнича, 4/ код:UKRs003863</t>
  </si>
  <si>
    <t>Назва МКП: Гуртожиток відокремленого структурного підрозділу Техніко-економічного фахового коледжу Дніпровського державного технічного університету /адреса: Матросова, 70/ код:UKRs004017</t>
  </si>
  <si>
    <t>Назва МКП: Гуртожиток відокремленого структурного підрозділу Дніпровський фаховий коледж інженерії та педагогіки Державного вищого навчального закладу Український державний хіміко-технологічний університет /адреса: Медична, 12/ код:UKRs003867</t>
  </si>
  <si>
    <t>Назва МКП: Гуртожиток Державного професійно-технічного навчального закладу Кам’янський центр підготовки та перепідготовки робітничих кадрів /адреса: Медична, 2/ код:UKRs003868</t>
  </si>
  <si>
    <t>Назва МКП: Комунальний заклад Центр надання соціальних послуг Кам’янської міської ради /адреса: Менделєєва, 21а/ код:UKRs003870</t>
  </si>
  <si>
    <t>Назва МКП: Комунальний заклад Центр надання соціальних послуг Кам’янської міської ради /адреса: Освітня, 22/ код:UKRs003886</t>
  </si>
  <si>
    <t>Назва МКП: дошкільний підрозділ Білочка комунального закладу Ліцей №26 Кам’янської міської ради /адреса: Освітня, 32/ код:UKRs003810</t>
  </si>
  <si>
    <t>Назва МКП: Комунальний заклад Центр надання соціальних послуг Кам’янської міської ради /адреса: Перемоги, 43/ код:UKRs003907</t>
  </si>
  <si>
    <t>Назва МКП: Детский сад Солнышко /адреса: NA, NA/ код:UKRs004025</t>
  </si>
  <si>
    <t>Назва МКП: Центр надання соціальних послуг Лихівської селищної ради /адреса: Набережна, 75/ код:UKRs003879</t>
  </si>
  <si>
    <t>Назва МКП: Центр надання соціальних послуг Хостел/гуртожиток /адреса: Олександрійська, 177/ код:UKRs003885</t>
  </si>
  <si>
    <t>Назва МКП: транзитне містечко модульного типу /адреса: Брестська, 1/ код:UKRs003799</t>
  </si>
  <si>
    <t>Назва МКП: Школа №14 /адреса: Володимира Великого, 34в/ код:UKRs010419</t>
  </si>
  <si>
    <t>Назва МКП: Гуртожиток номер 1 Державного педагогічного університету  /адреса: Гагаріна , 54а/ код:UKRs011290</t>
  </si>
  <si>
    <t>Назва МКП: КУ Територіальний центр соціального обслуговування у Металургійному районі Криворізької міської ради /адреса: Героїв АТО, 55/ код:UKRs010539</t>
  </si>
  <si>
    <t>Назва МКП: Гуртожиток номер 4 Державного педагогічного університету /адреса: Героїв Ато, 79б/ код:UKRs011517</t>
  </si>
  <si>
    <t>Назва МКП: Центр колективного проживання ВПО на базі Комунальної установи Будинок милосердя КМР /адреса: Героїв Маріуполя (Адмірала Головки), 66/ код:UKRs010536</t>
  </si>
  <si>
    <t>Назва МКП: ПТУ №62 /адреса: Гетьманська, 78/ код:UKRs010411</t>
  </si>
  <si>
    <t>Назва МКП: на базе общежития Криворожской гимназии № 98 /адреса: Груни Романовой, 13/ код:UKRs010129</t>
  </si>
  <si>
    <t>Назва МКП: КУ Територіальний центр соціального обслуговування (надання соціальних послуг) у Тернівському районі /адреса: Доватора, 1б/ код:UKRs009812</t>
  </si>
  <si>
    <t>Назва МКП: Кріворізький професійно техничний заклад /адреса: Каштанова, 35/ код:UKRs009626</t>
  </si>
  <si>
    <t>Назва МКП: Гуртожиток ДН-2 Будівельно-вантажна експлуатація спорід залізничного транспорту /адреса: Магістральна, 6/ код:UKRs010076</t>
  </si>
  <si>
    <t>Назва МКП: Комунальна установа дом милосердия Затишок /адреса: Маршака, 16а/ код:UKRs010560</t>
  </si>
  <si>
    <t>Назва МКП: гуртожиток Криворізького економічного інституту ДВНЗ КНЕУ імені Вадима Гетьмана /адреса: Петра Калнишевського, 18/ код:UKRs003891</t>
  </si>
  <si>
    <t>Назва МКП: Школа №46 /адреса: П'ятихатська, 20а/ код:UKRs010414</t>
  </si>
  <si>
    <t>Назва МКП: Гуртожиток Політехнічного професійного коледжу Криворізького національного університету /адреса: Салтиківська, 38/ код:UKRs008744</t>
  </si>
  <si>
    <t>Назва МКП: Соціальний гуртожиток /адреса: Самотічна, 8/ код:UKRs011490</t>
  </si>
  <si>
    <t>Назва МКП: Школа №55 /адреса: Сергія Колачевського, 108а/ код:UKRs010415</t>
  </si>
  <si>
    <t>Назва МКП: Кріворізький будівний ліцей /адреса: Сергія Колачевського, 133/ код:UKRs008697</t>
  </si>
  <si>
    <t>Назва МКП: Гуртожиток ВСП Індустріальний фаховий коледж Криворізького національного університету /адреса: Смірнова, 41-а/ код:UKRs009851</t>
  </si>
  <si>
    <t>Назва МКП: КУ Територіальний центр соціального обслуговування (надання соціальних послуг) у Довгінцевському районі Криворізької міської ради /адреса: Степана Тільги, 71а/ код:UKRs009855</t>
  </si>
  <si>
    <t>Назва МКП: На базе учебного заведения Криворожская общеобразовательная школа I-IIIступеней №24 Криворожского городского совета /адреса: Українських добровольчих батальйонів (Іртиська), 20а/ код:UKRs010526</t>
  </si>
  <si>
    <t>Назва МКП: гуртожиток Криворізький фаховий коледж Державного університету економіки і технологій /адреса: Федора Караманіца (Ватутіна), 37а/ код:UKRs010962</t>
  </si>
  <si>
    <t>Назва МКП: Гірничо-електромеханічний фаховий коледж КНУ /адреса: Федора Караманіца (Ватутіна), 37в/ код:UKRs009831</t>
  </si>
  <si>
    <t>Назва МКП: Колективний центр проживання ВПО на базі гуртожитку Криворізької гімназії № 4 /адреса: Федора Караманіца (Ватутіна), 41а/ код:UKRs010548</t>
  </si>
  <si>
    <t>Назва МКП: Школа №27 /адреса: Чарівна, 22a/ код:UKRs010416</t>
  </si>
  <si>
    <t>Назва МКП: Колективний центр проживання ВПО на базі учбового закладу Криворізька загальноосвітня школа I-III ступіня №70 /адреса: Ярослава Мудрого, 79/ код:UKRs010532</t>
  </si>
  <si>
    <t>Назва МКП: Гуртожиток /адреса: Карпенка , 20/ код:UKRs003847</t>
  </si>
  <si>
    <t>Назва МКП: Не має даних про назву /адреса: Васильєва, 11/ код:UKRs003794</t>
  </si>
  <si>
    <t>Назва МКП: Не має даних про назву /адреса: Васильєва, 4/ код:UKRs003795</t>
  </si>
  <si>
    <t>Назва МКП: Не має даних про назву /адреса: Центральна, 4/ код:UKRs003958</t>
  </si>
  <si>
    <t>Назва МКП: Не має даних про назву /адреса: Шевченка, 7/ код:UKRs003977</t>
  </si>
  <si>
    <t>Назва МКП: МКП на базі гуртожитку Професійного коледжу електрифікації Дніпровського Державного аграрно-економічного університету /адреса: Гагаріна, 65/ код:UKRs003828</t>
  </si>
  <si>
    <t>Назва МКП: Не має даних про назву /адреса: Правобережна , 167/ код:UKRs003898</t>
  </si>
  <si>
    <t>Назва МКП: Не має даних про назву /адреса: Грабовського, 19/ код:UKRs003831</t>
  </si>
  <si>
    <t>Назва МКП: Не має даних про назву /адреса: Степова, 2/ код:UKRs003928</t>
  </si>
  <si>
    <t>Назва МКП: Не має даних про назву /адреса: Фестивальна , 3/ код:UKRs003936</t>
  </si>
  <si>
    <t>Назва МКП: Не має даних про назву /адреса: Шкільна , 2/ код:UKRs003981</t>
  </si>
  <si>
    <t>Назва МКП: МКП на базі гуртожитку /адреса: Кармелюка, 4/ код:UKRs011197</t>
  </si>
  <si>
    <t>Назва МКП: Центр колективного проживання ВПО на базі комунального підприємства КП Міська ЖТІ НМР (модульне містечко) /адреса: Княжа, 99/ код:UKRs010957</t>
  </si>
  <si>
    <t>Назва МКП: без назви /адреса: Лапінська, 49/ код:UKRs003806</t>
  </si>
  <si>
    <t>Назва МКП: МКП на базі будівлі соціального гуртожитку Покровського комунального підприємства «Житлокомунсервіс» /адреса: Героїв України, 13/ код:UKRs011592</t>
  </si>
  <si>
    <t>Назва МКП: Общежитие /адреса: Центральна, 49/ код:UKRs003963</t>
  </si>
  <si>
    <t>Назва МКП: Гуртожиток /адреса: Центральна, 49/2/ код:UKRs003964</t>
  </si>
  <si>
    <t>Назва МКП: КЗ СЗШ № 6 /адреса: Чіатурська, 6/ код:UKRs003972</t>
  </si>
  <si>
    <t>Назва МКП: Соціальний гуртожиток /адреса: Центральна, 49/ код:UKRs010028</t>
  </si>
  <si>
    <t>Назва МКП: МКП базі «Будівля для тимчасового проживання осіб які потрапили у складні життєві ситуації та внутрішньо переміщених осіб» /адреса: Лікарняна, 2а/ код:UKRs011593</t>
  </si>
  <si>
    <t>Назва МКП: гуртожиток АДПТН Томакіський професійний аграрний ліцей /адреса: Шосейна, 10/ код:UKRs003995</t>
  </si>
  <si>
    <t>Назва МКП: Центр временного проживания ВПЛ на базе Общежития №29 /адреса: нова, 29/ код:UKRs010552</t>
  </si>
  <si>
    <t>Назва МКП: Дитячий садок сонечко /адреса: Українська, 2/ код:UKRs003932</t>
  </si>
  <si>
    <t>Назва МКП: Школа /адреса: Шкільна, 22/ код:UKRs003988</t>
  </si>
  <si>
    <t>Назва МКП: Гнатівська гімназія Губиниської селищної ради /адреса: Центральна, 74/ код:UKRs003969</t>
  </si>
  <si>
    <t>Назва МКП: Школа /адреса: Гагаріна, 2/ код:UKRs003826</t>
  </si>
  <si>
    <t>Назва МКП: Не має даних про назву /адреса: Соборна, 1/ код:UKRs003921</t>
  </si>
  <si>
    <t>Назва МКП: Королівська гімназія /адреса: Рахівнича, 34/ код:UKRs003909</t>
  </si>
  <si>
    <t>Назва МКП: Детский садик Сонечко /адреса: Садовий, 3/ код:UKRs003919</t>
  </si>
  <si>
    <t>Назва МКП: ДНЗ ЧЕБУРАШКА /адреса: Садова, 5/ код:UKRs003918</t>
  </si>
  <si>
    <t>Назва МКП: Не має даних про назву /адреса: Шкільна, 1/ код:UKRs003983</t>
  </si>
  <si>
    <t>Назва МКП: МКП Гармонія /адреса: Овчаренка, 52/ код:UKRs010268</t>
  </si>
  <si>
    <t>Назва МКП: Магдалинівська лікарня /адреса: Колгоспна, 1/ код:UKRs009998</t>
  </si>
  <si>
    <t>Назва МКП: інтернат /адреса: Набережна, 19/ код:UKRs010045</t>
  </si>
  <si>
    <t>Назва МКП: ЗДО № 1 РОМАШКА /адреса: Незалежності, 31 а/ код:UKRs003881</t>
  </si>
  <si>
    <t>Назва МКП: Соціальний гуртожиток Магдалинівської селищної ради /адреса: Прозорова, 1/ код:UKRs010966</t>
  </si>
  <si>
    <t>Назва МКП: Школа 1-3 ступенів /адреса: Центральна, 12/ код:UKRs009996</t>
  </si>
  <si>
    <t>Назва МКП: Спорткомплекс /адреса: Центральна, 1б/ код:UKRs003953</t>
  </si>
  <si>
    <t>Назва МКП: ЗДО № 2 Веселка /адреса: Ювілейна , 2а/ код:UKRs003997</t>
  </si>
  <si>
    <t>Назва МКП: Жданівський ліцей /адреса: Центральна , 15/ код:UKRs003939</t>
  </si>
  <si>
    <t>Назва МКП: Казначеївський ліцей /адреса: Назаренка, 138/ код:UKRs003880</t>
  </si>
  <si>
    <t>Назва МКП: Кільченський ліцей /адреса: Шкільна, 1/ код:UKRs003982</t>
  </si>
  <si>
    <t>Назва МКП: Котовський ліцей /адреса: Садова, 3/ код:UKRs003917</t>
  </si>
  <si>
    <t>Назва МКП: Мар'вський ліцей /адреса: Адміністративна , 10/ код:UKRs003788</t>
  </si>
  <si>
    <t>Назва МКП: Новопетрівський ліцей /адреса: Шкільна, 1/ код:UKRs003984</t>
  </si>
  <si>
    <t>Назва МКП: Оленівський ліцей /адреса: Широка , 21/ код:UKRs003979</t>
  </si>
  <si>
    <t>Назва МКП: Першотравенський ліцей /адреса: 40 років Перемоги , 2/ код:UKRs003787</t>
  </si>
  <si>
    <t>Назва МКП: Поливанівстьький ліцей /адреса: Центральна, 3/ код:UKRs003957</t>
  </si>
  <si>
    <t>Назва МКП: Почино-Софіївський ліцей /адреса: Центральна , 41/ код:UKRs003942</t>
  </si>
  <si>
    <t>Назва МКП: Філія Магдалинівського ліцею /адреса: Центральна , 3/ код:UKRs003941</t>
  </si>
  <si>
    <t>Назва МКП: Novomoskovsk Technical College /адреса: Гетьманська, 14/ код:UKRs009623</t>
  </si>
  <si>
    <t>Назва МКП: Гуртожиток коледжу /адреса: Гетьманська, 18/ код:UKRs008742</t>
  </si>
  <si>
    <t>Назва МКП: ГО "Надія на краще" /адреса: Гетьманська, 243/ код:UKRs011346</t>
  </si>
  <si>
    <t>Назва МКП: Гуртожиток Професійно-технічне училища №48 /адреса: Леваневського, 27а/ код:UKRs003857</t>
  </si>
  <si>
    <t>Назва МКП: гімназія №7 /адреса: Мітягіна, 21/ код:UKRs003874</t>
  </si>
  <si>
    <t>Назва МКП: Пансіонат Лісовий /адреса: Орловщина, 1/ код:UKRs011056</t>
  </si>
  <si>
    <t>Назва МКП: Коллективній центр длительного проживания ВПЛ на базе детского лагеря Перлина Приднепровья /адреса: Острівна, 2а/ код:UKRs010246</t>
  </si>
  <si>
    <t>Назва МКП: МКП на базі гуртожитку Сєвєродонецького міського центру соціальних служб /адреса: Павлоградська, 2а/ код:UKRs011603</t>
  </si>
  <si>
    <t>Назва МКП: Коллективный центр проживания ВПЛ Милосердие /адреса: Сучкова, 206/ код:UKRs010226</t>
  </si>
  <si>
    <t>Назва МКП: СШ №2 /адреса: Комсомольська, 1/ код:UKRs003805</t>
  </si>
  <si>
    <t>Назва МКП: Миролюбівська гімназія Голубівського ліцею ПМР /адреса: Шкільна, 6/ код:UKRs003992</t>
  </si>
  <si>
    <t>Назва МКП: Не має даних про назву /адреса: Центральна, 4/ код:UKRs003959</t>
  </si>
  <si>
    <t>Назва МКП: Меліоративне /адреса: NA, NA/ код:UKRs004040</t>
  </si>
  <si>
    <t>Назва МКП: Не має даних про назву /адреса: Українська, 217/ код:UKRs003933</t>
  </si>
  <si>
    <t>Назва МКП: Колективний центр тривалого мешканя ВПО на базі санаторія Лісний /адреса: NA, NA/ код:UKRs010561</t>
  </si>
  <si>
    <t>Назва МКП: Шелтер "Рукавичка" (БО "Мартін Клуб") /адреса: Лермонтова, 1/ код:UKRs011562</t>
  </si>
  <si>
    <t>Назва МКП: ГО "Новий Маяпур" /адреса: Лісова, 20/ код:UKRs011347</t>
  </si>
  <si>
    <t>Назва МКП: КЗДОМалятко /адреса: Першотравнева, 130/ код:UKRs003890</t>
  </si>
  <si>
    <t>Назва МКП: КЗДОМалятко /адреса: Центральна, 86/ код:UKRs003970</t>
  </si>
  <si>
    <t>Назва МКП: Дитячий садочок Сонечко /адреса: Центральна, 98/ код:UKRs010350</t>
  </si>
  <si>
    <t>Назва МКП: Центр временного проживания ВПЛ на базе ясли-сад Горбинка общего развития /адреса: Молодіжна, 20/ код:UKRs010244</t>
  </si>
  <si>
    <t>Назва МКП: Центр временного проживания ВПЛ на базе ясли-сад №2 Струмочок общего развития /адреса: Центральна, 47/ код:UKRs010242</t>
  </si>
  <si>
    <t>Назва МКП: Санаторій ДТЕК Павлоградвугілля /адреса: Центральна, 38/ код:UKRs011348</t>
  </si>
  <si>
    <t>Назва МКП: Не має даних про назву /адреса: Матросова, 20/ код:UKRs003865</t>
  </si>
  <si>
    <t>Назва МКП: Транзитный центр колективного проживания на базе ЗОСР Александровская гимназия /адреса: Центральна, 44/ код:UKRs010543</t>
  </si>
  <si>
    <t>Назва МКП: Не має даних про назву /адреса: Миру, 17а/ код:UKRs003871</t>
  </si>
  <si>
    <t>Назва МКП: Колективний центр проживання ВПО. створений на базі гуртожитку № 35 ПрАТ Донбаська паливно-енергетична компанія Павлоградвугілля /адреса: Будівельників , 1/ код:UKRs010954</t>
  </si>
  <si>
    <t>Назва МКП: Коллективный центр проживания ВПЛ на базе модульне містечко /адреса: Війнової, 7а/ код:UKRs010234</t>
  </si>
  <si>
    <t>Назва МКП: МКП на базі гуртожитку "Западно-Донбаського професійного ліцею" /адреса: Дніпровська, 571/ код:UKRs003837</t>
  </si>
  <si>
    <t>Назва МКП: Не має даних про назву /адреса: Кирила Синельникова, 2а/ код:UKRs003920</t>
  </si>
  <si>
    <t>Назва МКП: Не має даних про назву /адреса: Комарова, 7а/ код:UKRs003851</t>
  </si>
  <si>
    <t>Назва МКП: Не має даних про назву /адреса: Озерна, 59/ код:UKRs003883</t>
  </si>
  <si>
    <t>Назва МКП: Ліцей №9 /адреса: Озерна, 87/ код:UKRs003884</t>
  </si>
  <si>
    <t>Назва МКП: МКП на базі колишнього дитячого садка - БО "БФ "Нове Життя" /адреса: Преображенська, 24а/ код:UKRs011575</t>
  </si>
  <si>
    <t>Назва МКП: МКП на базі гуртожитку Комунальної Установи «Павлоградський професійний медичний коледж» /адреса: Промислова, 13/ код:UKRs003901</t>
  </si>
  <si>
    <t>Назва МКП: Павлоградський міський територіальний центр (соціального обслуговування /адреса: Робоча (Пролетарска), 136/ код:UKRs003912</t>
  </si>
  <si>
    <t>Назва МКП: Не має даних про назву /адреса: Соборна, 3/ код:UKRs003922</t>
  </si>
  <si>
    <t>Назва МКП: Спортивно-оздоровчий комплекс (СОК центр) /адреса: Соборна, 56/ код:UKRs003923</t>
  </si>
  <si>
    <t>Назва МКП: Гуртожиток №2 ДТЕК Павлоградвугілля /адреса: Соборна, 76/ код:UKRs011349</t>
  </si>
  <si>
    <t>Назва МКП: Центр тимчасового проживання ВПО на базі спортивно-оздоровчого центру (СОК центр) /адреса: Соборна, 93/ код:UKRs009622</t>
  </si>
  <si>
    <t>Назва МКП: Колективний центр проживання ВПО на базі офісного приміщення автобази ПрАТ ДТЕК Павлоградвугілля /адреса: Тернівська, 17/ код:UKRs010566</t>
  </si>
  <si>
    <t>Назва МКП: Культурно-дозвільницицький центр МИР /адреса: Центральна, 61/ код:UKRs003967</t>
  </si>
  <si>
    <t>Назва МКП: ГО "Надія Донецька" (Дім милосердя) /адреса: Волкова, 15/ код:UKRs011350</t>
  </si>
  <si>
    <t>Назва МКП: Колективний центр проживання ВПО. створений на базі гуртожитку № 11 ПрАТ Донбаська паливно-енергетична компанія Павлоградвугілля /адреса: Лермонтова , 19/ код:UKRs010953</t>
  </si>
  <si>
    <t>Назва МКП: Колективний центр проживання ВПО. створений на базі гуртожитку № 12 ПрАТ Донбаська паливно-енергетична компанія Павлоградвугілля /адреса: Лермонтова , 19а/ код:UKRs010952</t>
  </si>
  <si>
    <t>Назва МКП: Колективний центр проживання ВПО. створений на базі гуртожитку № 10 ПрАТ Донбаська паливно-енергетична компанія Павлоградвугілля /адреса: Лермонтова, 13/ код:UKRs011351</t>
  </si>
  <si>
    <t>Назва МКП: Дошкільний навчальний заклад №5 Горобинка /адреса: Лермонтова, 14а/ код:UKRs003858</t>
  </si>
  <si>
    <t>Назва МКП: Школа /адреса: Маяковського, 14/ код:UKRs003866</t>
  </si>
  <si>
    <t>Назва МКП: Не має даних про назву /адреса: Миру, 5/ код:UKRs003873</t>
  </si>
  <si>
    <t>Назва МКП: Коллективный центр длительного проживания /адреса: Шевченка, 25а/ код:UKRs010250</t>
  </si>
  <si>
    <t>Назва МКП: Гуртожиток при Державному навчальному закладі ПРОФЕСІЙНО-ТЕХНІЧНЕ УЧИЛИЩЕ № 81 /адреса: Запорожченка, 57/ код:UKRs010022</t>
  </si>
  <si>
    <t>Назва МКП: МКП на базі гуртожитку для медпрацівників КУ "Васильківська районна центральна лікарня" Васильківської сільської ради /адреса: Михайлівська, 76г/ код:UKRs011587</t>
  </si>
  <si>
    <t>Назва МКП: Вастльківський ліцей №3 /адреса: Соборная, 257/ код:UKRs004021</t>
  </si>
  <si>
    <t>Назва МКП: КЗ ДОЗР (дитячий садок)Пізнайко /адреса: Верхня, 8а/ код:UKRs003796</t>
  </si>
  <si>
    <t>Назва МКП: Дебальська початкова школа /адреса: Центральна , 57/ код:UKRs010368</t>
  </si>
  <si>
    <t>Назва МКП: Дебальцівська філія опорного ліцею №1 імені М.М.Коцюбинського /адреса: Центральна, 86/ код:UKRs003971</t>
  </si>
  <si>
    <t>Назва МКП: КЗ ДОЗР (ясла-садок) Росинка /адреса: Партизанський, 2/ код:UKRs003900</t>
  </si>
  <si>
    <t>Назва МКП: Не має даних про назву /адреса: Північна, 30/ код:UKRs003894</t>
  </si>
  <si>
    <t>Назва МКП: ЗДО Ромашка /адреса: Залізнична, 44/ код:UKRs008295</t>
  </si>
  <si>
    <t>Назва МКП: Транзитний центр колективного проживання на базі ЗОСР Олександровська гімназія /адреса: Центральна, 44/ код:UKRs003960</t>
  </si>
  <si>
    <t>Назва МКП: Не має даних про назву /адреса: Квіткова, 1/ код:UKRs003850</t>
  </si>
  <si>
    <t>Назва МКП: Не має даних про назву /адреса: Голондія, 55/ код:UKRs003830</t>
  </si>
  <si>
    <t>Назва МКП: Гуртожиток Зайцівської ТГ /адреса: Шевченка, 2/ код:UKRs003978</t>
  </si>
  <si>
    <t>Назва МКП: Відділ соціальної допомоги населенню /адреса: Робоча, 19/ код:UKRs010062</t>
  </si>
  <si>
    <t>Назва МКП: КЗДО Іларіонівський ясла-садок № 3 Катюша/ КДЮСШ Іларіонівської селищної ради /адреса: Центральна, 6. 8/ код:UKRs003966</t>
  </si>
  <si>
    <t>Назва МКП: Не має даних про назву /адреса: Грушевського, 10/ код:UKRs003832</t>
  </si>
  <si>
    <t>Назва МКП: Не має даних про назву /адреса: Зоряна, 38/ код:UKRs003841</t>
  </si>
  <si>
    <t>Назва МКП: Не має даних про назву /адреса: Сонячна, 10/ код:UKRs003925</t>
  </si>
  <si>
    <t>Назва МКП: Не має даних про назву /адреса: Сонячна, 15а/1/ код:UKRs003926</t>
  </si>
  <si>
    <t>Назва МКП: Гуртожиток для ВПО /адреса: Першотравнева , 174/ код:UKRs004032</t>
  </si>
  <si>
    <t>Назва МКП: Лікарня/Центр незламності /адреса: Козацька, 51/ код:UKRs003990</t>
  </si>
  <si>
    <t>Назва МКП: Гуртожиток №1 ПРАТ "ДТЕК ПАВЛОГРАДВУГІЛЛЯ" м. Першотравенськ /адреса: Василя Стуса, 11/ код:UKRs011211</t>
  </si>
  <si>
    <t>Назва МКП: Гуртожиток №2 ПРАТ "ДТЕК ПАВЛОГРАДВУГІЛЛЯ" м. Першотравенськ /адреса: Василя Стуса, 7/ код:UKRs011212</t>
  </si>
  <si>
    <t>Назва МКП: Дитячий Садок Берізка. м. Першотравенськ. вул. Чайковського. 21 /адреса: Чайковського, 21/ код:UKRs010272</t>
  </si>
  <si>
    <t>Назва МКП: НУО "Нове Покоління" (Будинок милосердя) /адреса: Шкільна, 35/ код:UKRs011352</t>
  </si>
  <si>
    <t>Назва МКП: Дитячий садочок Орлятко /адреса: Соборна, 112/ код:UKRs004042</t>
  </si>
  <si>
    <t>Назва МКП: Благодійний фонд "НОВЕ ЖИТТЯ" /адреса: Садова, 14/ код:UKRs011353</t>
  </si>
  <si>
    <t>Назва МКП: ДЗО№11 /адреса: Ковпака, 1/ код:UKRs003803</t>
  </si>
  <si>
    <t>Назва МКП: Нове Житя Синельникове /адреса: Матросова, 1/ код:UKRs008954</t>
  </si>
  <si>
    <t>Назва МКП: ГО ДоброБуд /адреса: Миру, 11/ код:UKRs009628</t>
  </si>
  <si>
    <t>Назва МКП: ДЗО №10 /адреса: Миру, 25/ код:UKRs003807</t>
  </si>
  <si>
    <t>Назва МКП: МКП на базе админ.помещения /адреса: Чехова, 38/ код:UKRs009731</t>
  </si>
  <si>
    <t>Назва МКП: ЗДО Варварівський ясла-садок "Білочка" /адреса: Вчительська , 1а/ код:UKRs003818</t>
  </si>
  <si>
    <t>Назва МКП: Гуртожиток /адреса: Індустріальна, 2/ код:UKRs010900</t>
  </si>
  <si>
    <t>Назва МКП: Гуртожиток /адреса: Короленко, 1/ код:UKRs010899</t>
  </si>
  <si>
    <t>Назва МКП: Гуртожиток /адреса: Космонавтів, 15/ код:UKRs010898</t>
  </si>
  <si>
    <t>Назва МКП: Профілакторій ГО Костянтинівка-тепломережа /адреса: Ємельянова, 69/ код:UKRs004068</t>
  </si>
  <si>
    <t>Назва МКП: Костянтинівський заклад ЗСО № 8 Костянтинівської міської ради Донецької області /адреса: Трудова, 479/ код:UKRs010903</t>
  </si>
  <si>
    <t>Назва МКП: ЗОШ 20 /адреса: Танкистов , 112/ код:UKRs011108</t>
  </si>
  <si>
    <t>Назва МКП: МКП Троянда /адреса: NA, NA/ код:UKRs004078</t>
  </si>
  <si>
    <t>Назва МКП: Слов'янське серце /адреса: NA, NA/ код:UKRs004079</t>
  </si>
  <si>
    <t>Назва МКП: Гуртожиток /адреса: Першотравнева, 59/ код:UKRs010892</t>
  </si>
  <si>
    <t>Назва МКП: Не має даних про назву /адреса: Першотравнева, 59а/ код:UKRs004074</t>
  </si>
  <si>
    <t>Назва МКП: Гуртожиток /адреса: Першотравнева, 59а/ код:UKRs010894</t>
  </si>
  <si>
    <t>Назва МКП: Гуртожиток /адреса: Паркова, 6/ код:UKRs010893</t>
  </si>
  <si>
    <t>Назва МКП: Будинок культури та дозвілля (місце тимчасового розміщення ВПО 1-3 дні) /адреса: Запорізькій, 2г/ код:UKRs010907</t>
  </si>
  <si>
    <t>Назва МКП: Загально освітня школа /адреса: NA, NA/ код:UKRs004080</t>
  </si>
  <si>
    <t>Назва МКП: Гуртожиток /адреса: Божка, 14/ код:UKRs010896</t>
  </si>
  <si>
    <t>Назва МКП: м. Мирноград Школа #10 /адреса: Молодіжний, 27а/ код:UKRs004072</t>
  </si>
  <si>
    <t>Назва МКП: М. Мирноград Школа #4. вул. Янополянська.92.м. Мирноград Школа #10. мрн. Молодіжний.27а /адреса: Янополянська, 92/ код:UKRs004066</t>
  </si>
  <si>
    <t>Назва МКП: КП Міський гуртожиток /адреса: Паркова, 38а/ код:UKRs010905</t>
  </si>
  <si>
    <t>Назва МКП: Навчально-виховний комплекс №1 Покровської міської ради Донецької області /адреса: Лазурний, 80/ код:UKRs011354</t>
  </si>
  <si>
    <t>Назва МКП: Не має даних про назву /адреса: Ольшанського, 7/ код:UKRs004073</t>
  </si>
  <si>
    <t>Назва МКП: Селидівська центральна міська лікарня (інфекційне відділення) /адреса: Черняховського, 48/ код:UKRs010897</t>
  </si>
  <si>
    <t>Назва МКП: КНП Центр медико-санітарної допомоги /адреса: Патріотична, 26б/ код:UKRs010906</t>
  </si>
  <si>
    <t>Назва МКП: ЗДО Малятко /адреса: Зазулінського, 3/ код:UKRs008288</t>
  </si>
  <si>
    <t>Назва МКП: Гуртожиток /адреса: Садова, 9/ код:UKRs010118</t>
  </si>
  <si>
    <t>Назва МКП: Бровківський ліцей /адреса: Івана Франка, 6а/ код:UKRs010005</t>
  </si>
  <si>
    <t>Назва МКП: ЗДО Теремок /адреса: Ватутіна, 2б/ код:UKRs008296</t>
  </si>
  <si>
    <t>Назва МКП: ЗДО Зернятко /адреса: Романівська, 26а/ код:UKRs008299</t>
  </si>
  <si>
    <t>Назва МКП: Павелківський ліцей /адреса: Центральна, 1б/ код:UKRs008307</t>
  </si>
  <si>
    <t>Назва МКП: ДНЗ (ясла-садок) комбінованого типу №5 Вербиченька /адреса: Львівська, 56а/ код:UKRs010480</t>
  </si>
  <si>
    <t>Назва МКП: Бердичівський професійний будівельний ліцей /адреса: Одеська, 41/ код:UKRs008340</t>
  </si>
  <si>
    <t>Назва МКП: БЕРДИЧІВСЬКИЙ ГЕРІАТРИЧНИЙ ПАНСІОНАТ ЖИТОМИРСЬКОЇ ОБЛАСНОЇ РАДИ /адреса: Перемоги, 4/ код:UKRs009803</t>
  </si>
  <si>
    <t>Назва МКП: Центральна районна лікарнч /адреса: Санаторна, 22/ код:UKRs011315</t>
  </si>
  <si>
    <t>Назва МКП: ПТУ № 4 /адреса: Семеновская, 37/ код:UKRs008345</t>
  </si>
  <si>
    <t>Назва МКП: ЗДО /адреса: 40 річчя Перемоги, 48в/ код:UKRs008369</t>
  </si>
  <si>
    <t>Назва МКП: Дитячий садочок Сонечко /адреса: Хрустицького, 10/ код:UKRs008305</t>
  </si>
  <si>
    <t>Назва МКП: Не має даних про назву /адреса: Українця, 2/ код:UKRs010074</t>
  </si>
  <si>
    <t>Назва МКП: Заклад дошкільної освіти /адреса: Миру, 25г/ код:UKRs008370</t>
  </si>
  <si>
    <t>Назва МКП: Ліцей /адреса: Молодіжна, 1а/ код:UKRs008698</t>
  </si>
  <si>
    <t>Назва МКП: Верхівнянська філія Житомирського агротехнічного фахового коледжу /адреса: Миру, 20/ код:UKRs008343</t>
  </si>
  <si>
    <t>Назва МКП: Городоцька ЗОШ І-ІІ ступенів /адреса: Шкільна, NA/ код:UKRs008294</t>
  </si>
  <si>
    <t>Назва МКП: ЗОШ 1-3ступені /адреса: Петра Дубика, 1/ код:UKRs008910</t>
  </si>
  <si>
    <t>Назва МКП: Немиринецький ДНЗ Ромашка /адреса: Центральна, 42/ код:UKRs008377</t>
  </si>
  <si>
    <t>Назва МКП: Огіївська ЗОШ І-ІІ ступенів /адреса: Центральна, 48а/ код:UKRs008302</t>
  </si>
  <si>
    <t>Назва МКП: На базі Червоненської амбулаторії загальної сімейної практики /адреса: Заводська, 6/ код:UKRs010578</t>
  </si>
  <si>
    <t>Назва МКП: Червоненський заклад дошкільної освіти Горобинка /адреса: Перемоги, 4/ код:UKRs010563</t>
  </si>
  <si>
    <t>Назва МКП: Ліцей Барашівський /адреса: Журавського, 39а/ код:UKRs011293</t>
  </si>
  <si>
    <t>Назва МКП: Житомирський гериатричний пансіонат Житомирської обласної ради /адреса: Інтернатна, 1/ код:UKRs008677</t>
  </si>
  <si>
    <t>Назва МКП: Житомирський державний університет імені Івана Франка /адреса: Велика Бердичівська, 40/ код:UKRs008332</t>
  </si>
  <si>
    <t>Назва МКП: Шелтер Благодійного фонду Карітасу Житомир /адреса: Велика Бердичівська, 62/ код:UKRs010125</t>
  </si>
  <si>
    <t>Назва МКП: Житомирський обласний спортивний ліцей Житомирської обласної ради /адреса: Коростишівська, 15/ код:UKRs008317</t>
  </si>
  <si>
    <t>Назва МКП: Садочок Тато фея /адреса: Культурний, 9/ код:UKRs008748</t>
  </si>
  <si>
    <t>Назва МКП: Житомирський професійний ліцей Житомирської обласної ради /адреса: Небесної Сотні, 43/ код:UKRs008344</t>
  </si>
  <si>
    <t>Назва МКП: Житомирський професійний ліцей Житомирської обласної ради /адреса: Святослава Ріхтера, 22а/ код:UKRs008347</t>
  </si>
  <si>
    <t>Назва МКП: Центр професійно-технічної освіти /адреса: Селецька, 5/ код:UKRs008336</t>
  </si>
  <si>
    <t>Назва МКП: Житомирська спеціальна школа Житомирської обласної ради /адреса: Синельникова, 12/ код:UKRs008318</t>
  </si>
  <si>
    <t>Назва МКП: Поліський національний університет /адреса: Старий бульвар, 7/ код:UKRs008330</t>
  </si>
  <si>
    <t>Назва МКП: Житомирський професійний політехнічний ліцей /адреса: Старовільська, 9а/ код:UKRs008352</t>
  </si>
  <si>
    <t>Назва МКП: Гуртожиток №3 Житомирського агротехнічного фахового коледжу /адреса: Учбовий, 12/ код:UKRs011213</t>
  </si>
  <si>
    <t>Назва МКП: ДНЗ Центр легкої промисловості та побутового обслуговування міста Житомира /адреса: Чуднівська, 102а/ код:UKRs008335</t>
  </si>
  <si>
    <t>Назва МКП: Житомирський медичний інститут Житомирської ОДА /адреса: Шевченка, 13/ код:UKRs008912</t>
  </si>
  <si>
    <t>Назва МКП: Не має даних про назву /адреса: 1 Травня, 22/ код:UKRs010047</t>
  </si>
  <si>
    <t>Назва МКП: ЗДО  /адреса: Героя Чорнобильця Максимчука, 28/ код:UKRs011294</t>
  </si>
  <si>
    <t>Назва МКП: Любарський професійний ліцей /адреса: Райради, 6/ код:UKRs008357</t>
  </si>
  <si>
    <t>Назва МКП: Очеретянська філія ОЗЗСО Пулинська ЗОШ І-ІІІст /адреса: Шкільна, 2/ код:UKRs008286</t>
  </si>
  <si>
    <t>Назва МКП: музична школа /адреса: Довженка, NA/ код:UKRs008379</t>
  </si>
  <si>
    <t>Назва МКП: Дім милосердя /адреса: Воровського, 87/ код:UKRs011046</t>
  </si>
  <si>
    <t>Назва МКП: КУ "Коростенський геріатричний пансіонат для ветеранів війни та праці"Житомирської обласної ради /адреса: Григорія Сковороди, 81/ код:UKRs011306</t>
  </si>
  <si>
    <t>Назва МКП: Комунальна установа Центр дитячої та юнацької творчості Коростенської міської ради /адреса: Грушевського, 66/ код:UKRs010796</t>
  </si>
  <si>
    <t>Назва МКП: Релігійна організація Біблійний Коледж Послуху Христу Житомирського обласного об'єднання церков євангельских християн-баптистів /адреса: Шолом-Алейхема, 38/ код:UKRs010804</t>
  </si>
  <si>
    <t>Назва МКП: Будівля недіючої Грозинської музичної школи /адреса: Шленчака, 19/ код:UKRs010799</t>
  </si>
  <si>
    <t>Назва МКП: Будівля недіючої Іскоростенської початкової школи Коростенської міської ради /адреса: Козака, 7/ код:UKRs010803</t>
  </si>
  <si>
    <t>Назва МКП: Школа /адреса: Центральна, 50/ код:UKRs008755</t>
  </si>
  <si>
    <t>Назва МКП: Будинок для людей похилого віку /адреса: 1 Травня, 90/ код:UKRs011609</t>
  </si>
  <si>
    <t>Назва МКП: ДНЗ Новоград-Волинське вище професійне училище /адреса: Київська (Пушкіна), 47/37/ код:UKRs008342</t>
  </si>
  <si>
    <t>Назва МКП: Киянський заклад дошкільної освіти /адреса: Шкільна, 25б/ код:UKRs008304</t>
  </si>
  <si>
    <t>Назва МКП: Притулок для дітей служби у справах дітей Закарпатської ОВА /адреса: Кошута, 146/ код:UKRs007874</t>
  </si>
  <si>
    <t>Назва МКП: Бакошський ДНЗ /адреса: Івана Франка, 6/ код:UKRs011184</t>
  </si>
  <si>
    <t>Назва МКП: Бакошський ліцей ім. І.Франка /адреса: Шкільна, 60/ код:UKRs008121</t>
  </si>
  <si>
    <t>Назва МКП: Баркасівський ліцей. с. Баркасово. вул. Сечені 84 /адреса: Сечені Іштвана, 84/ код:UKRs007735</t>
  </si>
  <si>
    <t>Назва МКП: Гуртожиток /адреса: Виноградна, 62/ код:UKRs009268</t>
  </si>
  <si>
    <t>Назва МКП: вул. Суворова. 18. ЗДО № 10 /адреса: NA, NA/ код:UKRs008194</t>
  </si>
  <si>
    <t>Назва МКП: Ессе Томаша. 3. ЗДО №1 /адреса: NA, NA/ код:UKRs008193</t>
  </si>
  <si>
    <t>Назва МКП: вул. Мужайська. 7. ЗДО № 14 /адреса: NA, NA/ код:UKRs008192</t>
  </si>
  <si>
    <t>Назва МКП: вул. Вереш Марті. 4. ЗДО № 4 /адреса: NA, NA/ код:UKRs008191</t>
  </si>
  <si>
    <t>Назва МКП: Hostel of professional school /адреса: NA, NA/ код:UKRs009151</t>
  </si>
  <si>
    <t>Назва МКП: Lyceum with humanitarian and natural profile /адреса: NA, NA/ код:UKRs009181</t>
  </si>
  <si>
    <t>Назва МКП: Ліцей імені Мікеша Келемена /адреса: Еккел Дьердя, 3/ код:UKRs007829</t>
  </si>
  <si>
    <t>Назва МКП: Гуртожиток ліцею /адреса: Лева, 9/ код:UKRs007700</t>
  </si>
  <si>
    <t>Назва МКП: ЗДО №11 Тюльпан /адреса: Лоняї, 33/ код:UKRs007886</t>
  </si>
  <si>
    <t>Назва МКП: Штаб з розселення переселенців. м.Берегове. Вулиці Тимощука 14 /адреса: Тимощука, 14/ код:UKRs008133</t>
  </si>
  <si>
    <t>Назва МКП: Бене - Парафія (фара) греко-католицької церкви /адреса: Ракоці, 15/ код:UKRs011048</t>
  </si>
  <si>
    <t>Назва МКП: вул.Садова. 10 ЗДО /адреса: NA, NA/ код:UKRs008164</t>
  </si>
  <si>
    <t>Назва МКП: Варівський ліцей імені Ференца Ракоці ІІ /адреса: Варошдерек, 57/ код:UKRs007645</t>
  </si>
  <si>
    <t>Назва МКП: вул. Чернишевського. 40. ЗДО № 3 /адреса: NA, NA/ код:UKRs008198</t>
  </si>
  <si>
    <t>Назва МКП: Ліцей /адреса: Церковна, 12/ код:UKRs008723</t>
  </si>
  <si>
    <t>Назва МКП: Будинок культури /адреса: Ракоці Ференца,  61а/ код:UKRs009281</t>
  </si>
  <si>
    <t>Назва МКП: c.В.Береги. вул. Ракоці Ференца. 58. ДНЗ /адреса: Ракоці Ференца, 58/ код:UKRs007707</t>
  </si>
  <si>
    <t>Назва МКП: Великоберезька школа /адреса: Ракоці Ференца, NA/ код:UKRs009953</t>
  </si>
  <si>
    <t>Назва МКП: Корпус №2 старої школи /адреса: Ракоці Ференца, 109/ код:UKRs009282</t>
  </si>
  <si>
    <t>Назва МКП: Будівля колишнього бригадного дому /адреса: Ракоці Ференца, 154/ код:UKRs009284</t>
  </si>
  <si>
    <t>Назва МКП: Вул Головна. 85 ДНЗ /адреса: NA, NA/ код:UKRs008187</t>
  </si>
  <si>
    <t>Назва МКП: вул.Центральна. 150. ДНЗ /адреса: Центральна, 150/ код:UKRs007942</t>
  </si>
  <si>
    <t>Назва МКП: Будівля клубу /адреса: Дружби Народів, 33/ код:UKRs010359</t>
  </si>
  <si>
    <t>Назва МКП: Гімназія /адреса: Кіш Мункач, 6/ код:UKRs007864</t>
  </si>
  <si>
    <t>Назва МКП: ЗДО /адреса: Кіш Мункач, 6/ код:UKRs007865</t>
  </si>
  <si>
    <t>Назва МКП: Карачинський греко-католицький ліцей. вул Миру.54/а /адреса: Миру, 54а/ код:UKRs008167</t>
  </si>
  <si>
    <t>Назва МКП: Будівля гуртожитку /адреса: Раковці , 44/ код:UKRs009297</t>
  </si>
  <si>
    <t>Назва МКП: Перехрестівський Будинок- інтернат. вул. Спортивна-хутір.1 /адреса: Спортивна, 1/ код:UKRs008169</t>
  </si>
  <si>
    <t>Назва МКП: Шаланківський ЗДО. вул.Куруців.11 /адреса: Куруців, 11/ код:UKRs008197</t>
  </si>
  <si>
    <t>Назва МКП: Dormitory /адреса: NA, NA/ код:UKRs009202</t>
  </si>
  <si>
    <t>Назва МКП: ВПУ-34 /адреса: Івана Франка, 116/ код:UKRs007846</t>
  </si>
  <si>
    <t>Назва МКП: Гуртожиток /адреса: Кооперативна, 11/ код:UKRs009298</t>
  </si>
  <si>
    <t>Назва МКП: Dormitory /адреса: NA, NA/ код:UKRs009203</t>
  </si>
  <si>
    <t>Назва МКП: Гуртожиток /адреса: Виноградна, 2/ код:UKRs009299</t>
  </si>
  <si>
    <t>Назва МКП: Великокомятівський міжшкільний навчально -виробничий комбінат /адреса: О.Волошина,  120а/ код:UKRs009301</t>
  </si>
  <si>
    <t>Назва МКП: Підвиноградівський міжшкільний навчально -виробничий комбінат /адреса: Миру , 74/ код:UKRs009300</t>
  </si>
  <si>
    <t>Назва МКП: Не має даних про назву /адреса: Миру, 3/ код:UKRs007911</t>
  </si>
  <si>
    <t>Назва МКП: Кам'янський ЗДО /адреса: Борканюка, 1а/ код:UKRs007638</t>
  </si>
  <si>
    <t>Назва МКП: Будинок культури /адреса: Мукачівська , 2/ код:UKRs009327</t>
  </si>
  <si>
    <t>Назва МКП: с.Камянське. вул.Мукачівська. 4. ЗЗСО 1-3 ст /адреса: Мукачівська, 4/ код:UKRs007764</t>
  </si>
  <si>
    <t>Назва МКП: Residential building /адреса: NA, 397а/ код:UKRs011492</t>
  </si>
  <si>
    <t>Назва МКП: Амбулаторія /адреса: Центральна, 371а/ код:UKRs009326</t>
  </si>
  <si>
    <t>Назва МКП: Арданівський ЗДО /адреса: Центральна, 89/ код:UKRs008238</t>
  </si>
  <si>
    <t>Назва МКП: с.Богаревиця. 36. ЗДО /адреса: NA, 36/ код:UKRs007629</t>
  </si>
  <si>
    <t>Назва МКП: с.Богаревиця. 57. ЗЗСО 1-3 ст /адреса: NA, NA/ код:UKRs007765</t>
  </si>
  <si>
    <t>Назва МКП: Клуб /адреса: NA, NA/ код:UKRs009328</t>
  </si>
  <si>
    <t>Назва МКП: Клуб /адреса: NA, 166а/ код:UKRs009330</t>
  </si>
  <si>
    <t>Назва МКП: Сілецький ЗЗСО І-ІІ ступенів-філія Сілецького ЗЗСО І-ІІІ ст /адреса: Виноградна, 17а/ код:UKRs007657</t>
  </si>
  <si>
    <t>Назва МКП: Сілецький ЗДО №2 /адреса: Центральна, 74а/ код:UKRs008080</t>
  </si>
  <si>
    <t>Назва МКП: Колишня Амбулаторія /адреса: Центральна, 75/ код:UKRs010478</t>
  </si>
  <si>
    <t>Назва МКП: Клуб /адреса: NA, 104/ код:UKRs009329</t>
  </si>
  <si>
    <t>Назва МКП: с.Хмільник. 122. Хмільницька гімназія /адреса: NA, 122/ код:UKRs007976</t>
  </si>
  <si>
    <t>Назва МКП: с.Хмільник. 99. ЗДО /адреса: NA, 99/ код:UKRs007611</t>
  </si>
  <si>
    <t>Назва МКП: Веряцька гімназія. вул. Карпатської Січі.40 /адреса: NA, NA/ код:UKRs008177</t>
  </si>
  <si>
    <t>Назва МКП: Школа №2 /адреса: Богдана Хмельницького, 1/ код:UKRs008178</t>
  </si>
  <si>
    <t>Назва МКП: Будівля терапевтичного відділення /адреса: Вокзальна, 28/ код:UKRs009333</t>
  </si>
  <si>
    <t>Назва МКП: Хижанський ЗЗСО І-ІІІ ступенів-ЗДО /адреса: Миру, 57/ код:UKRs007919</t>
  </si>
  <si>
    <t>Назва МКП: Колишня будівля ДНЗ (садочок) /адреса: Миру, 46/ код:UKRs009334</t>
  </si>
  <si>
    <t>Назва МКП: Не має даних про назву /адреса: Головна, 72/ код:UKRs007795</t>
  </si>
  <si>
    <t>Назва МКП: Будівля ліквідованої Затисівської початкової школи /адреса: Шкільна, 8/ код:UKRs009362</t>
  </si>
  <si>
    <t>Назва МКП: вул.Чолнокі. 16. Оклігедьзька гімназія /адреса: NA, NA/ код:UKRs008149</t>
  </si>
  <si>
    <t>Назва МКП: вул. Фогораші. 14. ЗДО /адреса: Фогораші, 14/ код:UKRs008157</t>
  </si>
  <si>
    <t>Назва МКП: Дитячий табір Едельвейс /адреса: NA, NA/ код:UKRs009174</t>
  </si>
  <si>
    <t>Назва МКП: Великолучківська ЗОШ І-ІІІ ступенів /адреса: Гагаріна, 49/ код:UKRs007778</t>
  </si>
  <si>
    <t>Назва МКП: Другий . Третій поверх лікарні /адреса: Галаська (Пушкіна), 15/ код:UKRs009288</t>
  </si>
  <si>
    <t>Назва МКП: Family medicine center (hospital) /адреса: NA, NA/ код:UKRs009175</t>
  </si>
  <si>
    <t>Назва МКП: Ракошинська АЗПСМ (с.Бенедиківці. вул.Бенедиківська.2 /адреса: Бенедиківська, 2/ код:UKRs007750</t>
  </si>
  <si>
    <t>Назва МКП: Колишня Школа(закрита в 2010) /адреса: NA, NA/ код:UKRs009290</t>
  </si>
  <si>
    <t>Назва МКП: Ракошинська АЗПСМ /адреса: NA, NA/ код:UKRs009289</t>
  </si>
  <si>
    <t>Назва МКП: Приватний притулок на базі недіючої школи /адреса: Пушкіна, 102/ код:UKRs011158</t>
  </si>
  <si>
    <t>Назва МКП: Куштановицький ЗДО /адреса: Садова, 7/ код:UKRs007992</t>
  </si>
  <si>
    <t>Назва МКП: колишня будівля пошти /адреса: Миру , 22б/ код:UKRs009295</t>
  </si>
  <si>
    <t>Назва МКП: гуртожиток /адреса: Центральна , NA/ код:UKRs009294</t>
  </si>
  <si>
    <t>Назва МКП: Пришкільний інтернат (не використовується) /адреса: NA, 174/ код:UKRs009345</t>
  </si>
  <si>
    <t>Назва МКП: будівля культурно-мистецького закладу /адреса: NA, 278/ код:UKRs009291</t>
  </si>
  <si>
    <t>Назва МКП: прибудова до адмінбудинку /адреса: NA, 74/ код:UKRs009292</t>
  </si>
  <si>
    <t>Назва МКП: Станівський ЗДО /адреса: Станівська, 51/ код:UKRs008237</t>
  </si>
  <si>
    <t>Назва МКП: адмінбудинок /адреса: Миру , 67/ код:UKRs009296</t>
  </si>
  <si>
    <t>Назва МКП: Complex of buildings /адреса: NA, NA/ код:UKRs009155</t>
  </si>
  <si>
    <t>Назва МКП: former editorial office of a local newspaper /адреса: NA, NA/ код:UKRs009194</t>
  </si>
  <si>
    <t>Назва МКП: Воловецька адміністративна будівля /адреса: Залізнична, 4/ код:UKRs011355</t>
  </si>
  <si>
    <t>Назва МКП: Воловецький ЗЗСО І-ІІІ ст /адреса: Карпатська, 31/ код:UKRs007850</t>
  </si>
  <si>
    <t>Назва МКП: Воловецька ДЮСШ /адреса: Карпатська, 35/ код:UKRs007851</t>
  </si>
  <si>
    <t>Назва МКП: Гукливський ЗДО №3 /адреса: Центральна, 66/ код:UKRs008263</t>
  </si>
  <si>
    <t>Назва МКП: Сільська рада /адреса: NA, NA/ код:UKRs008134</t>
  </si>
  <si>
    <t>Назва МКП: Не має даних про назву /адреса: Центральна, 197а/ код:UKRs009989</t>
  </si>
  <si>
    <t>Назва МКП: АЗПСМ смт Жденієво. вул.Шевченка. 129 /адреса: Шевченка, 127/ код:UKRs007775</t>
  </si>
  <si>
    <t>Назва МКП: готель Берегиня /адреса: Шевченка, 160а/ код:UKRs008841</t>
  </si>
  <si>
    <t>Назва МКП: Лісництво ДП Свалявське лісове господарство /адреса: Шевченка, 253/ код:UKRs009321</t>
  </si>
  <si>
    <t>Назва МКП: Дитячий будинок сімейного типу /адреса: NA, 23а/ код:UKRs009318</t>
  </si>
  <si>
    <t>Назва МКП: Лісництво ДП Свалявське лісове господарство /адреса: NA, 23а/ код:UKRs009320</t>
  </si>
  <si>
    <t>Назва МКП: Амбулаторія загальної практики сім.медицини /адреса: NA, 25/ код:UKRs009319</t>
  </si>
  <si>
    <t>Назва МКП: клуб /адреса: NA, 34/ код:UKRs009340</t>
  </si>
  <si>
    <t>Назва МКП: Розтоківський заклад загальної середньої освіти І ступеня (дошкільний підрозділ) Пилипецької сільської ради Хустського району Закарпатської області /адреса: NA, 73/ код:UKRs008005</t>
  </si>
  <si>
    <t>Назва МКП: DNZ (kindergarten) /адреса: NA, NA/ код:UKRs009187</t>
  </si>
  <si>
    <t>Назва МКП: ДНЗ с. Жуково. вул.Миру. 23 /адреса: Миру, 23/ код:UKRs007762</t>
  </si>
  <si>
    <t>Назва МКП: ДНЗ с.Лохово. вул.Центральна. 50 /адреса: Центральна, 50/ код:UKRs007630</t>
  </si>
  <si>
    <t>Назва МКП: ДНЗ с. Старе Давидково. вул. Миру. 131 а /адреса: Миру, 121а/ код:UKRs007761</t>
  </si>
  <si>
    <t>Назва МКП: School /адреса: NA, NA/ код:UKRs009184</t>
  </si>
  <si>
    <t>Назва МКП: Kolchinsky school /адреса: NA, NA/ код:UKRs009185</t>
  </si>
  <si>
    <t>Назва МКП: Кольчинський ЗДО №2 /адреса: Фрідящівська, 82/ код:UKRs007743</t>
  </si>
  <si>
    <t>Назва МКП: Шелестівська 238 /адреса: Шелестівська, 238/ код:UKRs011014</t>
  </si>
  <si>
    <t>Назва МКП: Кольчинський ЦНСП /адреса: Шелестівська, 3/ код:UKRs007749</t>
  </si>
  <si>
    <t>Назва МКП: Сільський клуб /адреса: Шелестівська, 94/ код:UKRs011015</t>
  </si>
  <si>
    <t>Назва МКП: ZSO (general school) /адреса: NA, NA/ код:UKRs009186</t>
  </si>
  <si>
    <t>Назва МКП: Klenovetsky school /адреса: NA, NA/ код:UKRs009183</t>
  </si>
  <si>
    <t>Назва МКП: Початкова школа /адреса: Борканюка, 1/ код:UKRs008787</t>
  </si>
  <si>
    <t>Назва МКП: с. Кленовець. вул.Корятовича. будинок 1. корпус А - Кленовецька гімназія /адреса: Корятовича, 1а/ код:UKRs007725</t>
  </si>
  <si>
    <t>Назва МКП: Кленовецький ЗДО /адреса: Локоти, 2/ код:UKRs007728</t>
  </si>
  <si>
    <t>Назва МКП: с. Пузняківці. 59а - Пузняківський ЗДО /адреса: NA, 59а/ код:UKRs008004</t>
  </si>
  <si>
    <t>Назва МКП: MDU (State University) /адреса: NA, NA/ код:UKRs009159</t>
  </si>
  <si>
    <t>Назва МКП: Vocational School No. 8 /адреса: NA, NA/ код:UKRs009160</t>
  </si>
  <si>
    <t>Назва МКП: ВПУ №3 (спеціалізований профтехучилище) /адреса: NA, NA/ код:UKRs009161</t>
  </si>
  <si>
    <t>Назва МКП: Vocational School #31 /адреса: NA, NA/ код:UKRs009162</t>
  </si>
  <si>
    <t>Назва МКП: Lyceum Boarding School /адреса: NA, NA/ код:UKRs009164</t>
  </si>
  <si>
    <t>Назва МКП: Specialized School /адреса: NA, NA/ код:UKRs009166</t>
  </si>
  <si>
    <t>Назва МКП: Приватний будинок.Августина Штефана /адреса: Августина Штефана, 27/ код:UKRs010143</t>
  </si>
  <si>
    <t>Назва МКП: Центр розміщення ВПО /адреса: Августина Штефана, 7/ код:UKRs010475</t>
  </si>
  <si>
    <t>Назва МКП: Форшнер завод / Forshner plant /адреса: Берегівська обїзна, 6/ код:UKRs010533</t>
  </si>
  <si>
    <t>Назва МКП: Мукачівська спец.школа вул.Болгарська.4 /адреса: Болгарська, 4/ код:UKRs007636</t>
  </si>
  <si>
    <t>Назва МКП: Приватний будинок. Валенберга17 /адреса: Валенберга, 17/ код:UKRs010141</t>
  </si>
  <si>
    <t>Назва МКП: Релігійна громада Християнське Євангельська Церква /адреса: Великогірна, 42/ код:UKRs010974</t>
  </si>
  <si>
    <t>Назва МКП: Мукачівський дитячій будинок-інтернат /адреса: Івана Франка , 53/ код:UKRs010973</t>
  </si>
  <si>
    <t>Назва МКП: Вище професійне училище №3 /адреса: Кооперативна, 2/ код:UKRs007724</t>
  </si>
  <si>
    <t>Назва МКП: Хостел Доба /адреса: Крилова, 109/ код:UKRs010138</t>
  </si>
  <si>
    <t>Назва МКП: Мукачівський кооперативний фаховий коледж бізнесу /адреса: Маргітича, 41/ код:UKRs007729</t>
  </si>
  <si>
    <t>Назва МКП: ОЦС Еммануїл (Церква адвентистів) /адреса: Мічуріна, 3/ код:UKRs009167</t>
  </si>
  <si>
    <t>Назва МКП: Cпортивний комплекс /адреса: Нова, 6/ код:UKRs008781</t>
  </si>
  <si>
    <t>Назва МКП: гуртожиток Мукачівський професійний аграрний ліцей ім.М.Данканича /адреса: Олексія Береста, 32/ код:UKRs007720</t>
  </si>
  <si>
    <t>Назва МКП: Приватний будинок ПРяшівська 3 /адреса: Пряшівська, 3/ код:UKRs010142</t>
  </si>
  <si>
    <t>Назва МКП: Державний навчальний закладМукачівський центр професійно-технічної освіти ПТУ №8 /адреса: Токаря, 71/ код:UKRs007737</t>
  </si>
  <si>
    <t>Назва МКП: МУКАЧІВСЬКИЙ ДЕРЖАВНИЙ АГРАРНИЙ КОЛЕДЖ /адреса: Томаша Масарика, 32/ код:UKRs008801</t>
  </si>
  <si>
    <t>Назва МКП: ВСП Мукачівський фаховий коледж НУБІП України /адреса: Томаша Масарика, 36/ код:UKRs007738</t>
  </si>
  <si>
    <t>Назва МКП: БО Благодійний фонд Притулок ТаКо /адреса: Ужгородська, 73/ код:UKRs010201</t>
  </si>
  <si>
    <t>Назва МКП: Не має даних про назву /адреса: Університетська, 107/ код:UKRs011356</t>
  </si>
  <si>
    <t>Назва МКП: Приватний будинок. Університетська 9А /адреса: Університетська, 9А/ код:UKRs010130</t>
  </si>
  <si>
    <t>Назва МКП: гуртожиток №1 Мукачівський державний університет /адреса: Філатова, 16/ код:UKRs007740</t>
  </si>
  <si>
    <t>Назва МКП: Мукачівський державний університет (по данному адресу есть еще одно здание общежитие училища. он на другом пикоде) /адреса: Яна-Амосa Коменського, 59/ код:UKRs007723</t>
  </si>
  <si>
    <t>Назва МКП: Гуртожиток 2 Мукачівське педагогічне училище (по данному адресу есть еще одно здание общежитие училища. он на другом пикоде) /адреса: Яна-Амосa Коменського, 59/ код:UKRs010217</t>
  </si>
  <si>
    <t>Назва МКП: DNZ (kindergarten) /адреса: NA, NA/ код:UKRs009180</t>
  </si>
  <si>
    <t>Назва МКП: Ганьковицька гімназія. с. Ганьковиця. 32 /адреса: NA, 32/ код:UKRs007998</t>
  </si>
  <si>
    <t>Назва МКП: Ганьковицький ЗДО с. Ганьковиця. 34 /адреса: NA, 34/ код:UKRs007609</t>
  </si>
  <si>
    <t>Назва МКП: Сасівський ЗДО. с.Сасівка. вул Головна. 58 /адреса: Головна, 58/ код:UKRs007615</t>
  </si>
  <si>
    <t>Назва МКП: Public house with farm (auxiliary) buildings and structures /адреса: NA, NA/ код:UKRs009135</t>
  </si>
  <si>
    <t>Назва МКП: Спальний корпус Нижньоворітського ліцею /адреса: Перемоги, 6/ код:UKRs007949</t>
  </si>
  <si>
    <t>Назва МКП: Нижньоворітський ліцей /адреса: Центральна, 104/ код:UKRs009177</t>
  </si>
  <si>
    <t>Назва МКП: Корпус №1Центру надання соц.послуг Н.Ворітська с/р /адреса: Центральна, 93/ код:UKRs009353</t>
  </si>
  <si>
    <t>Назва МКП: санаторій Сонячне Закарпаття /адреса: Курортна, 1/ код:UKRs010200</t>
  </si>
  <si>
    <t>Назва МКП: ГО СК Олімпія /адреса: Степана Вайди, 16/ код:UKRs007824</t>
  </si>
  <si>
    <t>Назва МКП: нежитлове/АЗПСМ /адреса: NA, 106/ код:UKRs009370</t>
  </si>
  <si>
    <t>Назва МКП: нежитлове/ початкова школа /адреса: NA, 61/ код:UKRs009365</t>
  </si>
  <si>
    <t>Назва МКП: нежитлове/ФАП та його житлова частина /адреса: NA, 64а/ код:UKRs009366</t>
  </si>
  <si>
    <t>Назва МКП: нежитлове/ ЗОШ - 1 ступ /адреса: NA, 1/ код:UKRs009363</t>
  </si>
  <si>
    <t>Назва МКП: ежитлове/ФАП /адреса: NA, 2а/ код:UKRs009364</t>
  </si>
  <si>
    <t>Назва МКП: Позаміський заклад оздоровлення ЄХБ /адреса: Кардинала Любомира Гузара, 15/ код:UKRs007758</t>
  </si>
  <si>
    <t>Назва МКП: готель Латориця /адреса: Центральна, 1/ код:UKRs010203</t>
  </si>
  <si>
    <t>Назва МКП: нежитлове/ФАП та його житлова частина /адреса: NA, 4а/ код:UKRs009367</t>
  </si>
  <si>
    <t>Назва МКП: Hostel of professional school /адреса: NA, NA/ код:UKRs009153</t>
  </si>
  <si>
    <t>Назва МКП: Hostel of professional school /адреса: NA, NA/ код:UKRs009154</t>
  </si>
  <si>
    <t>Назва МКП: Закарпатський обласний будинок дитини /адреса: Богдана Хмельницького, 1/ код:UKRs010479</t>
  </si>
  <si>
    <t>Назва МКП: Свалявська загальноосвітня школа І-ІІІ ступенів № 1 ім. Масарика /адреса: Визволення, 21/ код:UKRs009179</t>
  </si>
  <si>
    <t>Назва МКП: Будівля готелю Свалявської міської ради /адреса: Духновича, 4/ код:UKRs009374</t>
  </si>
  <si>
    <t>Назва МКП: Дитячий садок ЗДО №9 /адреса: Нова, 9/ код:UKRs009172</t>
  </si>
  <si>
    <t>Назва МКП: Гуртожиток #3 Свалявський технічний коледж НУХТ /адреса: Шевченка, 3/ код:UKRs008819</t>
  </si>
  <si>
    <t>Назва МКП: Свалявський професійний будівельний ліцей /адреса: Шевченка, 51/ код:UKRs008774</t>
  </si>
  <si>
    <t>Назва МКП: dormitory of the secondary school /адреса: NA, NA/ код:UKRs009200</t>
  </si>
  <si>
    <t>Назва МКП: Будівля гуртожитку Дусинської ЗОШ /адреса: Миру, 85/ код:UKRs009371</t>
  </si>
  <si>
    <t>Назва МКП: Будівля Лопушанської ЗОШ /адреса: NA, 26/ код:UKRs009373</t>
  </si>
  <si>
    <t>Назва МКП: Росошанський заклад дошкільної освіти /адреса: Зарічна, 7/ код:UKRs009372</t>
  </si>
  <si>
    <t>Назва МКП: Адмінбудинок /адреса: NA, 145/ код:UKRs009375</t>
  </si>
  <si>
    <t>Назва МКП: Адмінбудинок /адреса: NA, 70а/ код:UKRs009376</t>
  </si>
  <si>
    <t>Назва МКП: Клуб /адреса: Баника, 4/ код:UKRs009404</t>
  </si>
  <si>
    <t>Назва МКП: Садиба Vorobey /адреса: Івана Франка, 12/ код:UKRs010472</t>
  </si>
  <si>
    <t>Назва МКП: Не має даних про назву /адреса: Партизанська, 38а/ код:UKRs007948</t>
  </si>
  <si>
    <t>Назва МКП: Клуб /адреса: Шевченка , 32а/ код:UKRs009406</t>
  </si>
  <si>
    <t>Назва МКП: Клуб /адреса: Миру, 13/ код:UKRs009407</t>
  </si>
  <si>
    <t>Назва МКП: Клуб /адреса: Макаренка, 47/ код:UKRs009411</t>
  </si>
  <si>
    <t>Назва МКП: Клуб /адреса: NA, NA/ код:UKRs009410</t>
  </si>
  <si>
    <t>Назва МКП: Не має даних про назву /адреса: Шевченка, 112/ код:UKRs008089</t>
  </si>
  <si>
    <t>Назва МКП: Клуб /адреса: NA, NA/ код:UKRs009409</t>
  </si>
  <si>
    <t>Назва МКП: Пасторальний дім /адреса: Івана Франка, 125/ код:UKRs010507</t>
  </si>
  <si>
    <t>Назва МКП: ЗЗСО І-ІІІ ст. С. Богдан /адреса: Івана Франка, 2/ код:UKRs007841</t>
  </si>
  <si>
    <t>Назва МКП: Комплекс будівель дільничої лікарні Не діє /адреса: Лесі Українки, 196/ код:UKRs009276</t>
  </si>
  <si>
    <t>Назва МКП: ЗЗСО І-ІІІ ст. с. Луги /адреса: NA, 102/ код:UKRs008264</t>
  </si>
  <si>
    <t>Назва МКП: Нежитлова будівля /адреса: NA, 327/ код:UKRs009278</t>
  </si>
  <si>
    <t>Назва МКП: ЗДО с. Луги /адреса: Луги, 85/ код:UKRs008270</t>
  </si>
  <si>
    <t>Назва МКП: Великобичківський ліцей /адреса: Грушевського, 16/ код:UKRs007802</t>
  </si>
  <si>
    <t>Назва МКП: КЗ ЗДО № 2 /адреса: Закарпатська, 3/ код:UKRs010367</t>
  </si>
  <si>
    <t>Назва МКП: Великобичківський ЗЗСО I-III ст /адреса: Крушник, 5/ код:UKRs007876</t>
  </si>
  <si>
    <t>Назва МКП: ЗДО 5 Зірочка /адреса: Репегівська, 78/ код:UKRs008875</t>
  </si>
  <si>
    <t>Назва МКП: Церковно приходська школа Успенської греко-католицької церкви /адреса: Шевченка, 83/ код:UKRs011031</t>
  </si>
  <si>
    <t>Назва МКП: Кобилецько-полянський ЗДО №1 /адреса: Павлюка, 181/ код:UKRs007947</t>
  </si>
  <si>
    <t>Назва МКП: Гуртожиток не функціонує /адреса: Шевченка, 26/ код:UKRs009285</t>
  </si>
  <si>
    <t>Назва МКП: Реколекційний будинок ім. Блаженого Теодора Ромжі /адреса: Головна, 23/ код:UKRs008849</t>
  </si>
  <si>
    <t>Назва МКП: Лужанський ЗЗСО І-ІІІ ступенів /адреса: NA, 135а/ код:UKRs008253</t>
  </si>
  <si>
    <t>Назва МКП: Смерекова Хата /адреса: NA, NA/ код:UKRs008155</t>
  </si>
  <si>
    <t>Назва МКП: Готель Оленка /адреса: NA, NA/ код:UKRs008154</t>
  </si>
  <si>
    <t>Назва МКП: Рахівський ЗДО №1 /адреса: Вербник, 8/ код:UKRs007650</t>
  </si>
  <si>
    <t>Назва МКП: Білинський ЗДО /адреса: NA, 210а/ код:UKRs008257</t>
  </si>
  <si>
    <t>Назва МКП: Готель Карпатська Криївка /адреса: NA, NA/ код:UKRs008141</t>
  </si>
  <si>
    <t>Назва МКП: Міраж /адреса: NA, NA/ код:UKRs008140</t>
  </si>
  <si>
    <t>Назва МКП: Арніка /адреса: NA, NA/ код:UKRs008139</t>
  </si>
  <si>
    <t>Назва МКП: ФО Під Серцем Карпат /адреса: NA, NA/ код:UKRs008137</t>
  </si>
  <si>
    <t>Назва МКП: Садиба Ясіня /адреса: NA, NA/ код:UKRs008217</t>
  </si>
  <si>
    <t>Назва МКП: Садиба Зірка Карпат /адреса: NA, NA/ код:UKRs008216</t>
  </si>
  <si>
    <t>Назва МКП: Готель Хата Магната /адреса: NA, NA/ код:UKRs007813</t>
  </si>
  <si>
    <t>Назва МКП: Готель Золота Корона /адреса: NA, NA/ код:UKRs008215</t>
  </si>
  <si>
    <t>Назва МКП: Садиба Форвард /адреса: NA, NA/ код:UKRs008213</t>
  </si>
  <si>
    <t>Назва МКП: Садиба У Славіка /адреса: NA, NA/ код:UKRs008212</t>
  </si>
  <si>
    <t>Назва МКП: Садиба У Славіти /адреса: NA, NA/ код:UKRs008211</t>
  </si>
  <si>
    <t>Назва МКП: Готель Боркут /адреса: NA, NA/ код:UKRs008206</t>
  </si>
  <si>
    <t>Назва МКП: ФО У Мар'яни /адреса: NA, NA/ код:UKRs008205</t>
  </si>
  <si>
    <t>Назва МКП: Котедж Карпатська Орхідея /адреса: NA, NA/ код:UKRs008204</t>
  </si>
  <si>
    <t>Назва МКП: Готель Греммі /адреса: NA, NA/ код:UKRs008203</t>
  </si>
  <si>
    <t>Назва МКП: Садиба Вілла Драгобрат /адреса: NA, NA/ код:UKRs008202</t>
  </si>
  <si>
    <t>Назва МКП: Пік /адреса: NA, NA/ код:UKRs008201</t>
  </si>
  <si>
    <t>Назва МКП: Садиба Ступарь /адреса: NA, NA/ код:UKRs008200</t>
  </si>
  <si>
    <t>Назва МКП: ФО Добош /адреса: NA, NA/ код:UKRs008199</t>
  </si>
  <si>
    <t>Назва МКП: Едельвейс /адреса: Боканюка, 5/ код:UKRs007752</t>
  </si>
  <si>
    <t>Назва МКП: Готель Дача /адреса: Боканюка, NA/ код:UKRs007751</t>
  </si>
  <si>
    <t>Назва МКП: ФО Лідія Садиба /адреса: Борканюка, 171/ код:UKRs007599</t>
  </si>
  <si>
    <t>Назва МКП: Садиба У Ондраша /адреса: Борканюка, 80/ код:UKRs007753</t>
  </si>
  <si>
    <t>Назва МКП: Ясінянський ТЦСОН /адреса: Визволення, 112/ код:UKRs007653</t>
  </si>
  <si>
    <t>Назва МКП: Готель Суховія /адреса: Івана Франка, 21/ код:UKRs007693</t>
  </si>
  <si>
    <t>Назва МКП: Ясінянська міська лікарн /адреса: Коцюбинського, 25/ код:UKRs007870</t>
  </si>
  <si>
    <t>Назва МКП: Лікарня 3 пов /адреса: Коцюбинського, 25/ код:UKRs009416</t>
  </si>
  <si>
    <t>Назва МКП: Зелінський /адреса: Лисенка, NA/ код:UKRs007701</t>
  </si>
  <si>
    <t>Назва МКП: Вацлав /адреса: Миру, 140/ код:UKRs007601</t>
  </si>
  <si>
    <t>Назва МКП: Незавершене будівництво будівлі під школу мистецтв /адреса: Миру, 31/ код:UKRs009417</t>
  </si>
  <si>
    <t>Назва МКП: Готель Водограй /адреса: NA, NA/ код:UKRs008184</t>
  </si>
  <si>
    <t>Назва МКП: Садиба Петрос /адреса: NA, NA/ код:UKRs008183</t>
  </si>
  <si>
    <t>Назва МКП: с. Кваси. 191 /адреса: NA, NA/ код:UKRs008182</t>
  </si>
  <si>
    <t>Назва МКП: Готель Зелений гай /адреса: NA, NA/ код:UKRs008180</t>
  </si>
  <si>
    <t>Назва МКП: Гірська Тиса /адреса: NA, NA/ код:UKRs008176</t>
  </si>
  <si>
    <t>Назва МКП: ФО Корона /адреса: NA, NA/ код:UKRs008174</t>
  </si>
  <si>
    <t>Назва МКП: ФО Дубок /адреса: NA, NA/ код:UKRs008173</t>
  </si>
  <si>
    <t>Назва МКП: ФО П'яте Колесо /адреса: NA, NA/ код:UKRs008218</t>
  </si>
  <si>
    <t>Назва МКП: Говерла / Терен /адреса: NA, NA/ код:UKRs007931</t>
  </si>
  <si>
    <t>Назва МКП: Гест Хаус Перелаз /адреса: NA, NA/ код:UKRs008207</t>
  </si>
  <si>
    <t>Назва МКП: Готель Близниці /адреса: Вайнагія, 27а/ код:UKRs007642</t>
  </si>
  <si>
    <t>Назва МКП: готель Вернісаж /адреса: Вайнагія, 32/ код:UKRs007644</t>
  </si>
  <si>
    <t>Назва МКП: Млин /адреса: Говди, 60/ код:UKRs007784</t>
  </si>
  <si>
    <t>Назва МКП: Готель Томіс-Плаза /адреса: Головна, 2/ код:UKRs007786</t>
  </si>
  <si>
    <t>Назва МКП: меблі Асторія /адреса: Дубрівка, 4/ код:UKRs007820</t>
  </si>
  <si>
    <t>Назва МКП: Початкова школа /адреса: О.Волошина, 224/ код:UKRs009269</t>
  </si>
  <si>
    <t>Назва МКП: ФАП Глиняний /адреса: Глиняний, 30а/ код:UKRs009270</t>
  </si>
  <si>
    <t>Назва МКП: Фара Тячівської римо-католицької церкви /адреса: Богдана Хмельницького, 77/ код:UKRs008855</t>
  </si>
  <si>
    <t>Назва МКП: Приватний МКП /адреса: Миру, 96/ код:UKRs011320</t>
  </si>
  <si>
    <t>Назва МКП: ЗДО Буштинський /адреса: Незалежності, 2/ код:UKRs007938</t>
  </si>
  <si>
    <t>Назва МКП: Вонігівська ЗДО /адреса: NA, NA/ код:UKRs008158</t>
  </si>
  <si>
    <t>Назва МКП: Дулівський ЗДСО /адреса: NA, NA/ код:UKRs008171</t>
  </si>
  <si>
    <t>Назва МКП: Дулівський ЗДО. Вайди 77 /адреса: NA, NA/ код:UKRs008170</t>
  </si>
  <si>
    <t>Назва МКП: Preschool institut. nursery /адреса: NA, NA/ код:UKRs009182</t>
  </si>
  <si>
    <t>Назва МКП: Новобарівський ЗДО Данилово 1 /адреса: NA, NA/ код:UKRs008160</t>
  </si>
  <si>
    <t>Назва МКП: Новобарівська 33Б /адреса: NA, NA/ код:UKRs008161</t>
  </si>
  <si>
    <t>Назва МКП: Християнський табір Едем /адреса: Августина Волошина, 96/ код:UKRs011075</t>
  </si>
  <si>
    <t>Назва МКП: Complex of buildings 1. Tereblya /адреса: Ярослава Мудрого, 1/ код:UKRs009146</t>
  </si>
  <si>
    <t>Назва МКП: ЗДО Тереблянський /адреса: Ярослава Мудрого, 6/ код:UKRs008125</t>
  </si>
  <si>
    <t>Назва МКП: Багатоквартирний житловий будинок /адреса: Ярослава Мудрого, 7/ код:UKRs009279</t>
  </si>
  <si>
    <t>Назва МКП: Чумалівська ЗДСО Набережна 25 /адреса: NA, NA/ код:UKRs008188</t>
  </si>
  <si>
    <t>Назва МКП: нежитлове приміщення дитячого садка /адреса: Центральна, 176/ код:UKRs009306</t>
  </si>
  <si>
    <t>Назва МКП: ОЗЗД Вільховецький /адреса: Центральна, 59а/ код:UKRs008079</t>
  </si>
  <si>
    <t>Назва МКП: В. Лазівська ЗОШ /адреса: NA, NA/ код:UKRs008163</t>
  </si>
  <si>
    <t>Назва МКП: нежитлове приміщення колишнього ФАПа /адреса: NA, NA/ код:UKRs009307</t>
  </si>
  <si>
    <t>Назва МКП: Дубівський ОЗССО І-ІІІ ст. смт. Дубове. вул.Миру 124 /адреса: NA, NA/ код:UKRs008189</t>
  </si>
  <si>
    <t>Назва МКП: Dormitory /адреса: NA, NA/ код:UKRs009204</t>
  </si>
  <si>
    <t>Назва МКП: КНП Дубівська /адреса: Миру, 131/ код:UKRs007900</t>
  </si>
  <si>
    <t>Назва МКП: Закарпатський фаховий коледж смт Дубове. вул. Подольського Д1 /адреса: Подольського, 1д/ код:UKRs008185</t>
  </si>
  <si>
    <t>Назва МКП: Калинівський ОЗСС І-ІІІ ст. с. Калини. вул Дж.Леннона 147 /адреса: NA, NA/ код:UKRs008172</t>
  </si>
  <si>
    <t>Назва МКП: Краснянська ЗОШ І-ІІІ ст ст.с. Красна. вул миру 193 /адреса: NA, NA/ код:UKRs008196</t>
  </si>
  <si>
    <t>Назва МКП: Будинок сімейнрго типу /адреса: Грушевського, 174/ код:UKRs011160</t>
  </si>
  <si>
    <t>Назва МКП: нересницька школа /адреса: Грушевського, 48/ код:UKRs007801</t>
  </si>
  <si>
    <t>Назва МКП: Лікарня /адреса: Грушевського, 80/ код:UKRs007804</t>
  </si>
  <si>
    <t>Назва МКП: Нересницька заклад дошкільної освіти Центральна 143 /адреса: Центральна, 143/ код:UKRs008162</t>
  </si>
  <si>
    <t>Назва МКП: Вишоватська гімназія. вулиця Партизанська 65 /адреса: NA, NA/ код:UKRs008159</t>
  </si>
  <si>
    <t>Назва МКП: Ганичівський опорний заклад загальної освіти. вулиця Народна 21 /адреса: NA, NA/ код:UKRs008166</t>
  </si>
  <si>
    <t>Назва МКП: Солонівська гімназія Садова 165 /адреса: NA, NA/ код:UKRs008165</t>
  </si>
  <si>
    <t>Назва МКП: Новоселицька загальноосвітня школа Борканюка 144 /адреса: NA, NA/ код:UKRs008179</t>
  </si>
  <si>
    <t>Назва МКП: Підплешанська гімназія Народна 122 /адреса: NA, NA/ код:UKRs008168</t>
  </si>
  <si>
    <t>Назва МКП: Тарасівський опорний заклад середної освіти Центральна 164 /адреса: NA, NA/ код:UKRs008190</t>
  </si>
  <si>
    <t>Назва МКП: тарасівський здо /адреса: Центральна, 143/ код:UKRs008048</t>
  </si>
  <si>
    <t>Назва МКП: Тернівський опорний заклад середньої освіти Центральна 95 /адреса: NA, NA/ код:UKRs008156</t>
  </si>
  <si>
    <t>Назва МКП: Не має даних про назву /адреса: Леніна, 236/ код:UKRs010042</t>
  </si>
  <si>
    <t>Назва МКП: property complex (regional allergy hospital) /адреса: NA, NA/ код:UKRs009145</t>
  </si>
  <si>
    <t>Назва МКП: Living building /адреса: NA, NA/ код:UKRs009156</t>
  </si>
  <si>
    <t>Назва МКП: primary school /адреса: NA, NA/ код:UKRs009206</t>
  </si>
  <si>
    <t>Назва МКП: Будівля травматологічного відділення Солотвинської лікарні (на даний час не використовується за призначенням) /адреса: Борканюка, 2/ код:UKRs009379</t>
  </si>
  <si>
    <t>Назва МКП: Ліцей Яноша Бойої Солотвинської селищної ради /адреса: Європейська, 18/ код:UKRs009381</t>
  </si>
  <si>
    <t>Назва МКП: КП Обласна алергологічна лікарня /адреса: Зарічна (Добролюбова), 22/ код:UKRs011012</t>
  </si>
  <si>
    <t>Назва МКП: школа-інтернат /адреса: Михая Емінеску, 5/ код:UKRs008148</t>
  </si>
  <si>
    <t>Назва МКП: Міжшкільний ресурсний центр /адреса: Михая Емінеску, 8/ код:UKRs007830</t>
  </si>
  <si>
    <t>Назва МКП: Незавершене будівництво 60-ти квартирного 5-ти поверхового жилового будинку /адреса: Спортивна, 122/ код:UKRs009378</t>
  </si>
  <si>
    <t>Назва МКП: Алергологічна лікарня /адреса: Терека, 42/ код:UKRs007811</t>
  </si>
  <si>
    <t>Назва МКП: Солотвинський ресурсний центр /адреса: Центральна, 20/ код:UKRs008816</t>
  </si>
  <si>
    <t>Назва МКП: ліцей /адреса: Шкільна, 18/ код:UKRs008108</t>
  </si>
  <si>
    <t>Назва МКП: Другий поверх амбулаторії /адреса: Дечебал, 104/ код:UKRs009382</t>
  </si>
  <si>
    <t>Назва МКП: спецалізована школа інтернат /адреса: Михая Емінеску, 8/ код:UKRs007833</t>
  </si>
  <si>
    <t>Назва МКП: готельно лікувальний комплекс /адреса: Терека, 42/ код:UKRs008021</t>
  </si>
  <si>
    <t>Назва МКП: Тересвянська дільнича лікарня (3 поверх) /адреса: Борканюка, 5/ код:UKRs011051</t>
  </si>
  <si>
    <t>Назва МКП: Будівля  Місцевої пожежної частини /адреса: Європейська, 40д/ код:UKRs009388</t>
  </si>
  <si>
    <t>Назва МКП: Кривська гімназія /адреса: NA, NA/ код:UKRs008150</t>
  </si>
  <si>
    <t>Назва МКП: Обласний центр комплексної реабілітації для осіб з інвалідністю /адреса: Леонтовича, 105/ код:UKRs010333</t>
  </si>
  <si>
    <t>Назва МКП: Фара церкви свідків Єгови /адреса: Матросова, 10/ код:UKRs011296</t>
  </si>
  <si>
    <t>Назва МКП: Церква Живого Бога /адреса: Незалежності, 71/ код:UKRs009205</t>
  </si>
  <si>
    <t>Назва МКП: літній табір функціонує. живуть ВПО /адреса: Шкільна, 1/ код:UKRs009399</t>
  </si>
  <si>
    <t>Назва МКП: НВК Первоцвіт вул. Клюшева /адреса: NA, NA/ код:UKRs008175</t>
  </si>
  <si>
    <t>Назва МКП: Углянський ЗДО /адреса: Клюшева, 2/ код:UKRs007866</t>
  </si>
  <si>
    <t>Назва МКП: Углянська лікарня /адреса: Центральна, 14/ код:UKRs007718</t>
  </si>
  <si>
    <t>Назва МКП: КМП Усть-Чорнянська лікарня /адреса: Верховинська, 133/ код:UKRs011049</t>
  </si>
  <si>
    <t>Назва МКП: Турбаза Кришталевий водограй /адреса: Партизанська, 1/ код:UKRs011022</t>
  </si>
  <si>
    <t>Назва МКП: Не має даних про назву /адреса: Центральна, 80/ код:UKRs008081</t>
  </si>
  <si>
    <t>Назва МКП: Не має даних про назву /адреса: NA, NA/ код:UKRs008251</t>
  </si>
  <si>
    <t>Назва МКП: Русько-комарівський ЗДО Сонечко /адреса: Молодіжна, 5/ код:UKRs007929</t>
  </si>
  <si>
    <t>Назва МКП: Не має даних про назву /адреса: NA, NA/ код:UKRs008250</t>
  </si>
  <si>
    <t>Назва МКП: Не має даних про назву /адреса: Миру, 56а/ код:UKRs007918</t>
  </si>
  <si>
    <t>Назва МКП: Дитячий оздоровчий табір ТрембітаУжгородської територіальної профспілкової організації Львівської залізниці /адреса: Центральна, 1/ код:UKRs008838</t>
  </si>
  <si>
    <t>Назва МКП: Не має даних про назву /адреса: NA, NA/ код:UKRs008249</t>
  </si>
  <si>
    <t>Назва МКП: Не має даних про назву /адреса: NA, NA/ код:UKRs008248</t>
  </si>
  <si>
    <t>Назва МКП: Амбулаторія /адреса: Центральна, 53/ код:UKRs010209</t>
  </si>
  <si>
    <t>Назва МКП: приватний сектор /адреса: NA, NA/ код:UKRs008147</t>
  </si>
  <si>
    <t>Назва МКП: Dormitory /адреса: NA, NA/ код:UKRs009152</t>
  </si>
  <si>
    <t>Назва МКП: former elementary school /адреса: NA, NA/ код:UKRs009197</t>
  </si>
  <si>
    <t>Назва МКП: ЗДО Веснянка /адреса: Івана Рогача, 28/ код:UKRs007845</t>
  </si>
  <si>
    <t>Назва МКП: Комплекс будівель /адреса: Партизанська, 55/ код:UKRs009280</t>
  </si>
  <si>
    <t>Назва МКП: БФ Промінь Надії /адреса: Шевченка, 47/ код:UKRs008088</t>
  </si>
  <si>
    <t>Назва МКП: Прихисток КП "Комунал-Сервіс" /адреса: Шевченка, 71/ код:UKRs008103</t>
  </si>
  <si>
    <t>Назва МКП: Великоберезнянська загальнооствітня санаторна школа-інтернат /адреса: Штефаника, 126/ код:UKRs008123</t>
  </si>
  <si>
    <t>Назва МКП: Римокатолицька община /адреса: Штефаника, 41/ код:UKRs008122</t>
  </si>
  <si>
    <t>Назва МКП: В.Березнянське відділення КРУ Обласний центр комплексної реабілітації для осіб з інвалідністю /адреса: Штефаника, 71/ код:UKRs008704</t>
  </si>
  <si>
    <t>Назва МКП: Хостел БФ ЩАСЛИВІ СЕРЦЯ /адреса: Возз'єднання, 20 корпус 2/ код:UKRs007661</t>
  </si>
  <si>
    <t>Назва МКП: Навчальний центр ім. Ференца Рокоці 2. вул. Роттаг.3 /адреса: Кошута, 6/ код:UKRs007959</t>
  </si>
  <si>
    <t>Назва МКП: Адмін будинок цегельного заводу /адреса: Тегладьар, 2/ код:UKRs009287</t>
  </si>
  <si>
    <t>Назва МКП: Будинок милосердя Добрий самаритянин /адреса: Чонгорська, 120/ код:UKRs010549</t>
  </si>
  <si>
    <t>Назва МКП: Реформатська місія. вул. Миру 145 /адреса: NA, NA/ код:UKRs008144</t>
  </si>
  <si>
    <t>Назва МКП: будівля початкової школи /адреса: NA, NA/ код:UKRs009199</t>
  </si>
  <si>
    <t>Назва МКП: Будівля недіючої Дубринич-Березької ЗОШ І ступеня /адреса: Берег, 60/ код:UKRs009315</t>
  </si>
  <si>
    <t>Назва МКП: Будівля початкових класів Дубриницького ліцею /адреса: Центральна, 73/ код:UKRs009312</t>
  </si>
  <si>
    <t>Назва МКП: школа /адреса: Дружби, 28/ код:UKRs007757</t>
  </si>
  <si>
    <t>Назва МКП: Не має даних про назву /адреса: Макаренка, 6/ код:UKRs007890</t>
  </si>
  <si>
    <t>Назва МКП: Не має даних про назву /адреса: NA, NA/ код:UKRs008244</t>
  </si>
  <si>
    <t>Назва МКП: Будівля недіючої лікарні /адреса: NA, 301/ код:UKRs009316</t>
  </si>
  <si>
    <t>Назва МКП: Будівля недіючої амбулаторії /адреса: NA, 302/ код:UKRs009317</t>
  </si>
  <si>
    <t>Назва МКП: Будівля колишнього гуртожитку Чорноголівського /адреса: NA, 324/ код:UKRs009311</t>
  </si>
  <si>
    <t>Назва МКП: будівля сільської ради /адреса: NA, 231/ код:UKRs009337</t>
  </si>
  <si>
    <t>Назва МКП: клуб /адреса: NA, 232/ код:UKRs009335</t>
  </si>
  <si>
    <t>Назва МКП: будівля клубу с. Домашин /адреса: NA, 84/ код:UKRs009338</t>
  </si>
  <si>
    <t>Назва МКП: Центр надання соціальних послу /адреса: NA, 313/ код:UKRs007973</t>
  </si>
  <si>
    <t>Назва МКП: старий корпус (сімейна амбулаторія) /адреса: NA, 317/ код:UKRs009342</t>
  </si>
  <si>
    <t>Назва МКП: будівля дитсадка /адреса: NA, 495/ код:UKRs009343</t>
  </si>
  <si>
    <t>Назва МКП: Лютянський ЗДО (дошкільний навчальний заклад)  /адреса: NA, 585/ код:UKRs009341</t>
  </si>
  <si>
    <t>Назва МКП: Не має даних про назву /адреса: NA, NA/ код:UKRs008235</t>
  </si>
  <si>
    <t>Назва МКП: будинок клубу с.Сіль /адреса: NA, 71/ код:UKRs009339</t>
  </si>
  <si>
    <t>Назва МКП: ЗОШ 17 (Доманинська.263) /адреса: Доманинська, 263/ код:UKRs007597</t>
  </si>
  <si>
    <t>Назва МКП: Оноківський ЗДО /адреса: Кільцева, 29-27/ код:UKRs007863</t>
  </si>
  <si>
    <t>Назва МКП: Оноківський опорний заклад ЗСО І-ІІІ ст /адреса: Шкільна, 1/ код:UKRs008113</t>
  </si>
  <si>
    <t>Назва МКП: Дитячий табір Мерсі кемп /адреса: Малинова, 23/ код:UKRs008925</t>
  </si>
  <si>
    <t>Назва МКП: ТОВ Мерсі Фарм /адреса: Дубківська, 2/ код:UKRs008730</t>
  </si>
  <si>
    <t>Назва МКП: Приміщення дитячого літнього табору ТОВ Мерсі фарм /адреса: Дубківська, 3/ код:UKRs007688</t>
  </si>
  <si>
    <t>Назва МКП: Невицька філія Оноківського опорного закладу ЗСО І-ІІІ ст /адреса: Садова, 124/ код:UKRs007988</t>
  </si>
  <si>
    <t>Назва МКП: Оріховицька початкова школа філія ліцею "Невицький замок" /адреса: Андрія Ігната, 39/ код:UKRs011357</t>
  </si>
  <si>
    <t>Назва МКП: Оріховицький ЗДО /адреса: Гагаріна, 9/ код:UKRs007779</t>
  </si>
  <si>
    <t>Назва МКП: Перечинський заклад дошкільної освіти Теремок /адреса: Незалежності, 6/ код:UKRs007940</t>
  </si>
  <si>
    <t>Назва МКП: ДОЗ Барвінок /адреса: Партизанська, 20/ код:UKRs008124</t>
  </si>
  <si>
    <t>Назва МКП: Терапевтичний корпус КНП Перечинська лікарня /адреса: Садова, 59/ код:UKRs009354</t>
  </si>
  <si>
    <t>Назва МКП: Перечинський ліцей Перечинської міської ради /адреса: Світавська (Ломоносова), 1/ код:UKRs007885</t>
  </si>
  <si>
    <t>Назва МКП: Обласний соціальний гуртожиток для дітей сиріт та дітей. позбавлених батьківського піклування /адреса: Ужанська, 30/ код:UKRs008035</t>
  </si>
  <si>
    <t>Назва МКП: Філія опорного закладу Перечинська початкова школа Перечинського ліцею /адреса: Ужанська, 9/ код:UKRs008037</t>
  </si>
  <si>
    <t>Назва МКП: Будинок культури /адреса: Ужгородська, 20/ код:UKRs007739</t>
  </si>
  <si>
    <t>Назва МКП: Перечинський заклад дошкільної освіти ясла-садок Веселка /адреса: Ужгородська, 65/ код:UKRs008038</t>
  </si>
  <si>
    <t>Назва МКП: ФАП с.Ворочово /адреса: NA, NA/ код:UKRs009359</t>
  </si>
  <si>
    <t>Назва МКП: Філія опорного закладу Ворочівська початкова школа Перечинського ліцею (з дошкільними підрозділом) /адреса: Підгірна, 59/ код:UKRs007957</t>
  </si>
  <si>
    <t>Назва МКП: Колишній музей М.Підгірянки (с. Зарічево /адреса: Миру, 52/ код:UKRs009355</t>
  </si>
  <si>
    <t>Назва МКП: Шкільна їдальня (с. Зарічево /адреса: Миру, 52/ код:UKRs009356</t>
  </si>
  <si>
    <t>Назва МКП: Філія Зарічівська початкова школа Зарічівської гімназії (з дошкільним підрозділом) /адреса: Шевченка, 4а/ код:UKRs008100</t>
  </si>
  <si>
    <t>Назва МКП: Dormitory /адреса: NA, NA/ код:UKRs009158</t>
  </si>
  <si>
    <t>Назва МКП: Перечинський професійний ліцей /адреса: Будівельників, 8/ код:UKRs007641</t>
  </si>
  <si>
    <t>Назва МКП: ФАП с.Сімер /адреса: Карпатська, 65/ код:UKRs009360</t>
  </si>
  <si>
    <t>Назва МКП: ФАП с.Сімерки /адреса: Центральна, 114/ код:UKRs009361</t>
  </si>
  <si>
    <t>Назва МКП: Будинок /адреса: Центральна, 131а/ код:UKRs009357</t>
  </si>
  <si>
    <t>Назва МКП: Sports faciliites /адреса: NA, NA/ код:UKRs009147</t>
  </si>
  <si>
    <t>Назва МКП: Релігійна громада християнської євангельської церкви живого Бога /адреса: Лінська, 25/ код:UKRs008720</t>
  </si>
  <si>
    <t>Назва МКП: МКП на базі дитячого центру "Ковчег миру" /адреса: Млинська, 45/ код:UKRs011605</t>
  </si>
  <si>
    <t>Назва МКП: Стадіон /адреса: Фізкультурна, 20/ код:UKRs011358</t>
  </si>
  <si>
    <t>Назва МКП: Туристична база Золота підкова /адреса: Центральна, NA/ код:UKRs008268</t>
  </si>
  <si>
    <t>Назва МКП: Готель Богольвар /адреса: Миру, 17а/ код:UKRs007905</t>
  </si>
  <si>
    <t>Назва МКП: Дошкільний підрозділ Вовковецької філії Середнянського ОЗЗСО /адреса: Перемоги, 31/ код:UKRs007951</t>
  </si>
  <si>
    <t>Назва МКП: Готель-ресторан Короп (на трасі М-06) /адреса: 789 км. траси Київ-Чоп, NA/ код:UKRs007626</t>
  </si>
  <si>
    <t>Назва МКП: Дубрівський ЗДО.с.Дубрівка.71 /адреса: NA, 71/ код:UKRs008000</t>
  </si>
  <si>
    <t>Назва МКП: Чертезька гімназія /адреса: Миру, 1/ код:UKRs007898</t>
  </si>
  <si>
    <t>Назва МКП: Ставненський заклад дошкільної освіти с.Ставне 353(тільки діти. для дорослих необхідно матраци. подушки. ковдри. постільну білизну тощо) /адреса: NA, 353/ код:UKRs008008</t>
  </si>
  <si>
    <t>Назва МКП: адмінбудівля /адреса: NA, 88/ код:UKRs009386</t>
  </si>
  <si>
    <t>Назва МКП: колишня лікарня /адреса: NA, 197/ код:UKRs009383</t>
  </si>
  <si>
    <t>Назва МКП: Центр надання соціальних послуг с.Жорнава 107 /адреса: NA, 107/ код:UKRs007664</t>
  </si>
  <si>
    <t>Назва МКП: адмінбудівля /адреса: NA, 105/ код:UKRs009385</t>
  </si>
  <si>
    <t>Назва МКП: незавершене будівництво дитячого садка /адреса: NA, 106/ код:UKRs009384</t>
  </si>
  <si>
    <t>Назва МКП: адмінбудівля /адреса: NA, 139/ код:UKRs009387</t>
  </si>
  <si>
    <t>Назва МКП: Галочська початкова школа /адреса: NA, NA/ код:UKRs008252</t>
  </si>
  <si>
    <t>Назва МКП: БО БФ Карітас Святої Терези з Калькути /адреса: Головна, 24/ код:UKRs008796</t>
  </si>
  <si>
    <t>Назва МКП: Малогеєвецький ліцей ім. Ф.Егрі /адреса: Ференца Егрі, 38/ код:UKRs008045</t>
  </si>
  <si>
    <t>Назва МКП: Паладь-Комарівецька гімназія /адреса: Перемоги, 13/ код:UKRs007950</t>
  </si>
  <si>
    <t>Назва МКП: Ратівецький заклад дошкільної освіти /адреса: Кошута, 1/ код:UKRs007872</t>
  </si>
  <si>
    <t>Назва МКП: Тийглашський заклад дошкільної освіти /адреса: Сечені, 8/ код:UKRs008012</t>
  </si>
  <si>
    <t>Назва МКП: School complex of buidings /адреса: NA, NA/ код:UKRs009149</t>
  </si>
  <si>
    <t>Назва МКП: group of buildings of the boarding school /адреса: NA, NA/ код:UKRs009198</t>
  </si>
  <si>
    <t>Назва МКП: Часлівці клуб /адреса: Сент Мігалі, 74б/ код:UKRs010515</t>
  </si>
  <si>
    <t>Назва МКП: Тур'я-Реметівський психоневрологічний інтернат /адреса: Мала, 16/ код:UKRs011359</t>
  </si>
  <si>
    <t>Назва МКП: нежитлове приміщення аптека /адреса: Радванка, 92/ код:UKRs009394</t>
  </si>
  <si>
    <t>Назва МКП: нежитловий будинок /адреса: Центральна, 21/ код:UKRs009397</t>
  </si>
  <si>
    <t>Назва МКП: нежитлове приміщення початкова школа /адреса: NA, 37/ код:UKRs009392</t>
  </si>
  <si>
    <t>Назва МКП: Вільшинківська гімназія /адреса: Центральна, 1/ код:UKRs010188</t>
  </si>
  <si>
    <t>Назва МКП: колишній ФАП нежитлове приміщення /адреса: Сковороди, 29/ код:UKRs009389</t>
  </si>
  <si>
    <t>Назва МКП: нежитлове приміщення початкова школа /адреса: NA, 21/ код:UKRs009393</t>
  </si>
  <si>
    <t>Назва МКП: Не має даних про назву /адреса: Центральна, 117/ код:UKRs008055</t>
  </si>
  <si>
    <t>Назва МКП: Не має даних про назву /адреса: Зерновська, 141/ код:UKRs007840</t>
  </si>
  <si>
    <t>Назва МКП: нежитлове приміщення стара амбулаторія /адреса: Центральна, 92/ код:UKRs009390</t>
  </si>
  <si>
    <t>Назва МКП: Не має даних про назву /адреса: Центральна, 13/ код:UKRs008059</t>
  </si>
  <si>
    <t>Назва МКП: Не має даних про назву /адреса: Центральна, 27/ код:UKRs008073</t>
  </si>
  <si>
    <t>Назва МКП: будівля дитячого садка /адреса: Центральна, 32/ код:UKRs009395</t>
  </si>
  <si>
    <t>Назва МКП: Не має даних про назву /адреса: Тур'янська, 48/ код:UKRs008030</t>
  </si>
  <si>
    <t>Назва МКП: Амбулаторія сімейного типу /адреса: Духновича , 110/ код:UKRs009396</t>
  </si>
  <si>
    <t>Назва МКП: Класична гімназія Ужгородської міської ради Закарпатської області /адреса: 8 Березня, 44/ код:UKRs007667</t>
  </si>
  <si>
    <t>Назва МКП: Медико-соціальний реабілітаційний центр Дорога Життя /адреса: 8 Березня, 46/ код:UKRs008751</t>
  </si>
  <si>
    <t>Назва МКП: Гуртожиток (Загорська. 28) /адреса: NA, NA/ код:UKRs008146</t>
  </si>
  <si>
    <t>Назва МКП: Classical Gymnasium /адреса: NA, NA/ код:UKRs009126</t>
  </si>
  <si>
    <t>Назва МКП: Uzhhorod city territorial center /адреса: NA, NA/ код:UKRs009127</t>
  </si>
  <si>
    <t>Назва МКП: (public building for general services) /адреса: NA, NA/ код:UKRs009129</t>
  </si>
  <si>
    <t>Назва МКП: Non-residential building (Letter B) /адреса: NA, NA/ код:UKRs009131</t>
  </si>
  <si>
    <t>Назва МКП: Dormitory (Letter A (part of Letter A)) /адреса: NA, NA/ код:UKRs009132</t>
  </si>
  <si>
    <t>Назва МКП: Premises of the Regional Directorate of Ukrderzhstrakh /адреса: NA, NA/ код:UKRs009133</t>
  </si>
  <si>
    <t>Назва МКП: ДНЗ №38 (А.Корольова.6) /адреса: Академіка Корольова, 6/ код:UKRs008042</t>
  </si>
  <si>
    <t>Назва МКП: УТОГ Гуртожиток (Антонівська.2) /адреса: Антонівська, 2/ код:UKRs008145</t>
  </si>
  <si>
    <t>Назва МКП: Центр правовової інформації та консультації ТОВ ромів Закарпаття Рома /адреса: Богатирська, 48/ код:UKRs008784</t>
  </si>
  <si>
    <t>Назва МКП: Шелтер  Благодійної організації «Благодійний фонд «Зоря надії Карпат» /адреса: Болгарська, 14/ код:UKRs008861</t>
  </si>
  <si>
    <t>Назва МКП: Центр Я допоможу /адреса: Болгарська, 5/ код:UKRs007772</t>
  </si>
  <si>
    <t>Назва МКП: Державна установа "Науково-практичний медичний центр "Реабілітація" /адреса: Великокам'яна, 10/ код:UKRs011367</t>
  </si>
  <si>
    <t>Назва МКП: Шелтер "Гостинний дім" /адреса: Верховинська, 36/ код:UKRs010583</t>
  </si>
  <si>
    <t>Назва МКП: Хостел у приміщенні видавництві Закарпаття /адреса: Гагаріна, 42/1/ код:UKRs008773</t>
  </si>
  <si>
    <t>Назва МКП: Гуртожиток Закарпатського інституту післядипломної педагогічної освіти ужгород /адреса: Гагаріна, 8/ код:UKRs011362</t>
  </si>
  <si>
    <t>Назва МКП: Гуртожиток Карпатського університету ім. Августина Волошина /адреса: Гвардійська, 19/ код:UKRs010208</t>
  </si>
  <si>
    <t>Назва МКП: Релігійна організація Євангельська церква Церква Бога /адреса: Грушевського, 37а/ код:UKRs007685</t>
  </si>
  <si>
    <t>Назва МКП: ДНЗ 29 (Грушевського.61) /адреса: Грушевського, 61а/ код:UKRs008043</t>
  </si>
  <si>
    <t>Назва МКП: Християнська Церква /адреса: Другетів, 67/ код:UKRs008782</t>
  </si>
  <si>
    <t>Назва МКП: Школа № 4 /адреса: Жупанатська, 10/ код:UKRs007958</t>
  </si>
  <si>
    <t>Назва МКП: Хостел Минай /адреса: Журавлиний Масив, 20а/ код:UKRs011366</t>
  </si>
  <si>
    <t>Назва МКП: Закарпатский областной эколого-натуралистический центр учащейся молодежи /адреса: Загорська, 126/ код:UKRs011364</t>
  </si>
  <si>
    <t>Назва МКП: Ужгородська загальноосвітня спеціалізована школа-інтернат /адреса: Загорська, 28/ код:UKRs007690</t>
  </si>
  <si>
    <t>Назва МКП: Школа № 13 /адреса: Іштвана Дендеші, 23/ код:UKRs007696</t>
  </si>
  <si>
    <t>Назва МКП: МКП на базі "Арго" /адреса: Капушанська, 50/ код:UKRs011360</t>
  </si>
  <si>
    <t>Назва МКП: Готель Закарпаття /адреса: Кирила і Мефодія, 5/ код:UKRs008719</t>
  </si>
  <si>
    <t>Назва МКП: СК Юність /адреса: Марії Заньковецької, 5/ код:UKRs007691</t>
  </si>
  <si>
    <t>Назва МКП: Школа № 19 /адреса: Марії Заньковецької, 66/ код:UKRs007703</t>
  </si>
  <si>
    <t>Назва МКП: ДНЗ 1 (Вовчка.43) /адреса: Марка Вовчка, 47а/ код:UKRs007760</t>
  </si>
  <si>
    <t>Назва МКП: Гуртожиток Інституту культури і мистецтв /адреса: Минайська, 38/80/ код:UKRs011363</t>
  </si>
  <si>
    <t>Назва МКП: Гуртожиток № 1 УжНУ /адреса: Митна, 27/ код:UKRs007925</t>
  </si>
  <si>
    <t>Назва МКП: Школа № 2 /адреса: Підгірна, 43/ код:UKRs007705</t>
  </si>
  <si>
    <t>Назва МКП: Школа № 6 /адреса: Польова, 22/ код:UKRs007706</t>
  </si>
  <si>
    <t>Назва МКП: Школа № 10 /адреса: Православна Набережна, 24/ код:UKRs007933</t>
  </si>
  <si>
    <t>Назва МКП: Школа № 11 /адреса: Православна Набережна, 25/ код:UKRs007934</t>
  </si>
  <si>
    <t>Назва МКП: Відділення тимчасового проживання (перебування) ВПО Ужгородського міського центру соціальних служб департаменту соціальної політики Ужгородської міської ради /адреса: Сергія Мартина, 2/ код:UKRs009400</t>
  </si>
  <si>
    <t>Назва МКП: Притулок матері та дитини /адреса: Станційна, 56/ код:UKRs011361</t>
  </si>
  <si>
    <t>Назва МКП: Гуртожиток №3 УжНУ(наб.Студеньська.2) /адреса: Студентська Набережна, 2/ код:UKRs007709</t>
  </si>
  <si>
    <t>Назва МКП: Гуртожиток №2(наб.Студеньська.4) /адреса: Студентська Набережна, 4/ код:UKRs008019</t>
  </si>
  <si>
    <t>Назва МКП: Падіюн /адреса: Студентська набережна, 8/ код:UKRs008128</t>
  </si>
  <si>
    <t>Назва МКП: Закарпатський обласний благодійний фонд Благо /адреса: Тельмана, 1/48а/ код:UKRs008721</t>
  </si>
  <si>
    <t>Назва МКП: гуртожиток Природничо-гуманітарний коледж ДВНЗ УжНУ /адреса: Українська, 19/ код:UKRs011365</t>
  </si>
  <si>
    <t>Назва МКП: Гуртожиток № 4 /адреса: Університетська, 12/ код:UKRs007714</t>
  </si>
  <si>
    <t>Назва МКП: Гуртожиток № 5 /адреса: Університетська, 12а/ код:UKRs007713</t>
  </si>
  <si>
    <t>Назва МКП: Ужгородський міський територіальний центр /адреса: Федора Потушняка (Благоєва), 10б/ код:UKRs007681</t>
  </si>
  <si>
    <t>Назва МКП: Приватний ліцей "Гічичне зерно" /адреса: Хіри, 1/ код:UKRs007715</t>
  </si>
  <si>
    <t>Назва МКП: Будинок побуту (Церква живого Бога) /адреса: Шандора Петефі, 47/ код:UKRs008127</t>
  </si>
  <si>
    <t>Назва МКП: Не має даних про назву /адреса: 8 Березня, NA/ код:UKRs007666</t>
  </si>
  <si>
    <t>Назва МКП: Хостел Хаус Минай /адреса: Богдана Хмельницького, 17/ код:UKRs008809</t>
  </si>
  <si>
    <t>Назва МКП: Хостел Минай /адреса: Журавлиний Масив, 20а/ код:UKRs008821</t>
  </si>
  <si>
    <t>Назва МКП: Гурожиток /адреса: Головна, 12/ код:UKRs009413</t>
  </si>
  <si>
    <t>Назва МКП: Адміністративна будівля /адреса: Головна, 39/ код:UKRs009414</t>
  </si>
  <si>
    <t>Назва МКП: Гуртожиток /адреса: Молодіжна, 18/ код:UKRs009415</t>
  </si>
  <si>
    <t>Назва МКП: Колишня будівля швидкої допомоги /адреса: Приозерна, 7/ код:UKRs009148</t>
  </si>
  <si>
    <t>Назва МКП: ДНЗ та школа /адреса: NA, NA/ код:UKRs008143</t>
  </si>
  <si>
    <t>Назва МКП: школа /адреса: Шевченка, NA/ код:UKRs007771</t>
  </si>
  <si>
    <t>Назва МКП: Петефі. 49. ДНЗ та школа /адреса: Петефі, 49/ код:UKRs007952</t>
  </si>
  <si>
    <t>Назва МКП: Державний професійно-технічний навчальний заклад Гуртожиток /адреса: Івана Франка, 220/ код:UKRs009274</t>
  </si>
  <si>
    <t>Назва МКП: Білківський заклад дошкільної освіти №3 (дитячий садок) .село Білки. вул. І.Франка.52 /адреса: Івана Франка, 52/ код:UKRs007978</t>
  </si>
  <si>
    <t>Назва МКП: Білківський заклад загальної середньої освіти І –ІІІ ступенів № 2 .с. Білки.вул. Конституції.59 /адреса: Конституції, 59/ код:UKRs007979</t>
  </si>
  <si>
    <t>Назва МКП: Будівля надання соціальних послуг /адреса: Лесі Українки, 54/1 / код:UKRs009271</t>
  </si>
  <si>
    <t>Назва МКП: АЗПМС (амбулаторія загальної практики) /адреса: Центральна, 26/ код:UKRs008072</t>
  </si>
  <si>
    <t>Назва МКП: Великораковецький заклад дошкільної освіти №3 (ясла-садок) .село Великий Раковець.вул. Б.Хмельницького.1 /адреса: Богдана Хмельницького, 1/ код:UKRs007671</t>
  </si>
  <si>
    <t>Назва МКП: Великораковецький заклад дошкільної освіти №1 (дитячий садок).село Великий Раковець. вул. Карпатської України.101 /адреса: Карпатської України, 101/ код:UKRs007697</t>
  </si>
  <si>
    <t>Назва МКП: Великораковецький заклад дошкільної освіти №2 (ясла-садок) .село Великий Раковець. вул. А. Волошина.80 /адреса: О.Волошина, 80/ код:UKRs007668</t>
  </si>
  <si>
    <t>Назва МКП: Великораковецький заклад дошкільної освіти № 4 (ясла-садок) .село ВеликийРаковець.вул. Т.Шевченка.37 /адреса: Шевченка, 37/ код:UKRs007710</t>
  </si>
  <si>
    <t>Назва МКП: Заболотнянський заклад дошкільної освіти (ясла-садок) .с. Заболотне.112 /адреса: NA, 112/ код:UKRs007624</t>
  </si>
  <si>
    <t>Назва МКП: Заболотнянський заклад загальної середньої освіти І ступеня – філія.с. Заболотне.77 /адреса: NA, 77/ код:UKRs007625</t>
  </si>
  <si>
    <t>Назва МКП: Школа-інтернат /адреса: Макаренка, 5а/ код:UKRs010473</t>
  </si>
  <si>
    <t>Назва МКП: Імстичівський заклад дошкільної освіти № 1 (ясла-садок).село Імстичово.вул. Т.Шевченка.2 /адреса: Шевченка, 2/ код:UKRs007604</t>
  </si>
  <si>
    <t>Назва МКП: Луківський заклад дошкільної освіти.с. Луково. вул. Набережна 27 /адреса: Набережна, 27/ код:UKRs007983</t>
  </si>
  <si>
    <t>Назва МКП: Малораковецький заклад загальної середньої освітиІ –ІІІ ступенів.с. Малий Раковець. вул. Шкільна.1 /адреса: Шевченка, 1/ код:UKRs007975</t>
  </si>
  <si>
    <t>Назва МКП: Малораковецький заклад дошкільної освіти Малораковецька гімназія.с. Малий Раковець. вул. Т. Шевченка 3 /адреса: Шевченка, 3/ код:UKRs007974</t>
  </si>
  <si>
    <t>Назва МКП: Багатопрофільний ліцей №1 імені Івана Магули /адреса: NA, NA/ код:UKRs008151</t>
  </si>
  <si>
    <t>Назва МКП: Не має даних про назву /адреса: Веленце, 1/ код:UKRs007646</t>
  </si>
  <si>
    <t>Назва МКП: нежитлове ( недіюча аптека ) /адреса: Веленце, 4/ код:UKRs009302</t>
  </si>
  <si>
    <t>Назва МКП: Не має даних про назву /адреса: Велика, 53/ код:UKRs007648</t>
  </si>
  <si>
    <t>Назва МКП: Не має даних про назву /адреса: Тиса, 135/ код:UKRs008022</t>
  </si>
  <si>
    <t>Назва МКП: Не має даних про назву /адреса: Тиса, 7/ код:UKRs008023</t>
  </si>
  <si>
    <t>Назва МКП: Міська лікарня /адреса: Центральна, 17/ код:UKRs008064</t>
  </si>
  <si>
    <t>Назва МКП: Не має даних про назву /адреса: Центральна, 4/ код:UKRs008051</t>
  </si>
  <si>
    <t>Назва МКП: ВЕЛЯТИНСЬКИЙ ЗДО /адреса: Миру, 70/ код:UKRs007921</t>
  </si>
  <si>
    <t>Назва МКП: нежитлове ( недіюча аптека ) /адреса: Миру, NA/ код:UKRs009303</t>
  </si>
  <si>
    <t>Назва МКП: Не має даних про назву /адреса: Грушова, 95/ код:UKRs007805</t>
  </si>
  <si>
    <t>Назва МКП: Не має даних про назву /адреса: Центральна, 24/ код:UKRs008070</t>
  </si>
  <si>
    <t>Назва МКП: Не має даних про назву /адреса: Незалежності, 71/ код:UKRs007941</t>
  </si>
  <si>
    <t>Назва МКП: нежитлове( буд. Культури) /адреса: Незалежності, NA/ код:UKRs009305</t>
  </si>
  <si>
    <t>Назва МКП: Нежитлове приміщення Наразі не функціонує /адреса: Незалежності, 145. корпус А/ код:UKRs009309</t>
  </si>
  <si>
    <t>Назва МКП: Нежитлове приміщення Наразі не функціонує /адреса: Незалежності, 47/ код:UKRs009310</t>
  </si>
  <si>
    <t>Назва МКП: Клуб /адреса: Гагаріна, 78/ код:UKRs009405</t>
  </si>
  <si>
    <t>Назва МКП: Нижньобистривська гімназія. Горінчівської сільської ради /адреса: Нижній Бистрий, 730/ код:UKRs008130</t>
  </si>
  <si>
    <t>Назва МКП: Закритий фоп /адреса: Поточок, 17/ код:UKRs007961</t>
  </si>
  <si>
    <t>Назва МКП: Нижньобистрівська гімназія /адреса: NA, 730/ код:UKRs008256</t>
  </si>
  <si>
    <t>Назва МКП: Наразі не функціонує Нежитлове приміщення /адреса: NA, 747/ код:UKRs009308</t>
  </si>
  <si>
    <t>Назва МКП: Property complex /адреса: NA, NA/ код:UKRs009136</t>
  </si>
  <si>
    <t>Назва МКП: Довжанський ЗДО №1 с. Довге. вул. Куклівська 2 /адреса: Куклівська, 2/ код:UKRs007759</t>
  </si>
  <si>
    <t>Назва МКП: Довжанська гімназія с. Довге. вул. Куклівська 59 /адреса: Куклівська, 59/ код:UKRs007600</t>
  </si>
  <si>
    <t>Назва МКП: ЗДО №2 /адреса: Нижня набережна, 2/ код:UKRs007943</t>
  </si>
  <si>
    <t>Назва МКП: Колишній стаціонар Довжанської лікарні с. Довге. /адреса: Січовий Стрільців, 11/ код:UKRs008142</t>
  </si>
  <si>
    <t>Назва МКП: Бронівський ЗДО.с. Бронька 163 /адреса: NA, 163/ код:UKRs007594</t>
  </si>
  <si>
    <t>Назва МКП: Приборжавське ЗЗСО І-ІІІ ст с. Приборжавське. вул. Борканюка 3 /адреса: Боканюка, 3/ код:UKRs007754</t>
  </si>
  <si>
    <t>Назва МКП: ЗДО /адреса: Тиха, 22/ код:UKRs007712</t>
  </si>
  <si>
    <t>Назва МКП: Не має даних про назву /адреса: Центральна, 103/ код:UKRs008053</t>
  </si>
  <si>
    <t>Назва МКП: КМП Драгівський медичний центр /адреса: Центральна, 82/ код:UKRs008083</t>
  </si>
  <si>
    <t>Назва МКП: Complex of the building of the regional psychiatric hospital /адреса: NA, NA/ код:UKRs009138</t>
  </si>
  <si>
    <t>Назва МКП: 2-apartment residential building of regional psychiatric hospital /адреса: NA, NA/ код:UKRs009139</t>
  </si>
  <si>
    <t>Назва МКП: 8 apartment house of regional psychiatric hospital /адреса: NA, NA/ код:UKRs009140</t>
  </si>
  <si>
    <t>Назва МКП: 2-apartment residential building of regional psychiatric hospital /адреса: NA, NA/ код:UKRs009141</t>
  </si>
  <si>
    <t>Назва МКП: 2-apartment residential building of regional psychiatric hospital /адреса: NA, NA/ код:UKRs009142</t>
  </si>
  <si>
    <t>Назва МКП: 2-apartment residential building of regional psychiatric hospital /адреса: NA, NA/ код:UKRs009143</t>
  </si>
  <si>
    <t>Назва МКП: 2-apartment residential building of regional psychiatric hospital /адреса: NA, NA/ код:UKRs009144</t>
  </si>
  <si>
    <t>Назва МКП: Вільшанський дитячий будинок-інтернат /адреса: Центральна, 10/ код:UKRs010490</t>
  </si>
  <si>
    <t>Назва МКП: Комунальне некомерційне підприємство Обласний заклад з надання психіатричної допомоги с. Вільшани /адреса: Центральна, 225/ код:UKRs010491</t>
  </si>
  <si>
    <t>Назва МКП: Заричанская ЗДО /адреса: Центральна, 96а/ код:UKRs007745</t>
  </si>
  <si>
    <t>Назва МКП: Вільховецька ЗОШ /адреса: NA, NA/ код:UKRs008214</t>
  </si>
  <si>
    <t>Назва МКП: Вільховецька ДНЗ /адреса: NA, NA/ код:UKRs008210</t>
  </si>
  <si>
    <t>Назва МКП: Вільхівчиківська амбулаторія /адреса: NA, NA/ код:UKRs008209</t>
  </si>
  <si>
    <t>Назва МКП: Добрянський ДНЗ /адреса: NA, NA/ код:UKRs008208</t>
  </si>
  <si>
    <t>Назва МКП: Не має даних про назву /адреса: Центральна, 26б/ код:UKRs007744</t>
  </si>
  <si>
    <t>Назва МКП: Греблянський ЗДО.с.Гребля.вул.Центральна.293 /адреса: NA, 293/ код:UKRs007610</t>
  </si>
  <si>
    <t>Назва МКП: Нижньоболотнянський заклад дошкільної освіти.с.Н.Болотне.вул.Центральна.109б /адреса: Центральна, 109б/ код:UKRs007746</t>
  </si>
  <si>
    <t>Назва МКП: Дешковицький ЗДО.с.Дешковиця.вул.Гагаріна.49 /адреса: Гагаріна, 49/ код:UKRs007755</t>
  </si>
  <si>
    <t>Назва МКП: Брідський ЗДО.с.Брід.вул.дружби.25 /адреса: Дружби, 25/ код:UKRs007819</t>
  </si>
  <si>
    <t>Назва МКП: Великорозтіцька початкова школа /адреса: Центральна, 43/ код:UKRs008265</t>
  </si>
  <si>
    <t>Назва МКП: ЗЗСО /адреса: Жовтнева, 1/ код:UKRs007835</t>
  </si>
  <si>
    <t>Назва МКП: Загатський ЗДО№1.с.Загаття. вул.Миру.1 /адреса: Миру, 1/ код:UKRs007837</t>
  </si>
  <si>
    <t>Назва МКП: Туристична база Миру 22 /адреса: Миру, 22/ код:UKRs011122</t>
  </si>
  <si>
    <t>Назва МКП: ЗДО Росинка /адреса: NA, NA/ код:UKRs009322</t>
  </si>
  <si>
    <t>Назва МКП: Не має даних про назву /адреса: Заводська, 7/ код:UKRs007836</t>
  </si>
  <si>
    <t>Назва МКП: Ільницька гімназія №2 /адреса: Шахтарська, 11/ код:UKRs008085</t>
  </si>
  <si>
    <t>Назва МКП: Не має даних про назву /адреса: Камянка, NA/ код:UKRs008044</t>
  </si>
  <si>
    <t>Назва МКП: Дитячий табір /адреса: Українська, 22/ код:UKRs008040</t>
  </si>
  <si>
    <t>Назва МКП: Non-residential building /адреса: NA, NA/ код:UKRs009137</t>
  </si>
  <si>
    <t>Назва МКП: 4-apartment residential building of Gorbiv ZZSO I-II degrees /адреса: NA, NA/ код:UKRs009189</t>
  </si>
  <si>
    <t>Назва МКП: 5-apartment residential building of Kolochavskoho ZZSO I-III degrees.№2 /адреса: NA, NA/ код:UKRs009190</t>
  </si>
  <si>
    <t>Назва МКП: 2-apartment residential building /адреса: NA, NA/ код:UKRs009191</t>
  </si>
  <si>
    <t>Назва МКП: Філія Колочавської ЗЗСО №2 /адреса: Дружби, 221/ код:UKRs009188</t>
  </si>
  <si>
    <t>Назва МКП: Не має даних про назву /адреса: Мерешор, 7/ код:UKRs007897</t>
  </si>
  <si>
    <t>Назва МКП: початкова школа /адреса: Горб, 45а/ код:UKRs009332</t>
  </si>
  <si>
    <t>Назва МКП: Негровецький ЗЗСО /адреса: NA, NA/ код:UKRs007673</t>
  </si>
  <si>
    <t>Назва МКП: Не має даних про назву /адреса: NA, NA/ код:UKRs008241</t>
  </si>
  <si>
    <t>Назва МКП: Адмінбудівля, колишня сільрада /адреса: Центральна, 107/ код:UKRs011016</t>
  </si>
  <si>
    <t>Назва МКП: unused buildings /адреса: NA, NA/ код:UKRs009196</t>
  </si>
  <si>
    <t>Назва МКП: Не має даних про назву /адреса: Гагаріна, 30/ код:UKRs007777</t>
  </si>
  <si>
    <t>Назва МКП: ЗДО №4 /адреса: Комарова, 7/ код:UKRs007867</t>
  </si>
  <si>
    <t>Назва МКП: Міжгірський професійний ліцей Гуртожиток /адреса: Шевченка, 18/ код:UKRs009352</t>
  </si>
  <si>
    <t>Назва МКП: Не має даних про назву /адреса: Шевченка, 73/ код:UKRs008104</t>
  </si>
  <si>
    <t>Назва МКП: Верхньобистрянський заклад загальної середньої освіти І-ІІ ступенів (дошкільний підрозділ) .. В.Бистрий. вул.Гагаріна.118 /адреса: Гагаріна, 118/ код:UKRs007756</t>
  </si>
  <si>
    <t>Назва МКП: Не має даних про назву /адреса: Гагаріна, 93/ код:UKRs007781</t>
  </si>
  <si>
    <t>Назва МКП: Вучківський заклад загальної середньої освіти І-ІІ ступенів (дошкільний підрозділ) /адреса: NA, 73/ код:UKRs007767</t>
  </si>
  <si>
    <t>Назва МКП: МКП на базі комунальної будівлі Вучківської селищної ради /адреса: Центральна, 157/ код:UKRs011498</t>
  </si>
  <si>
    <t>Назва МКП: Голятинський заклад загальної середньої освіти І-ІІІ ступенів(дошкільний підрозділ) .с. Голятин. 199 /адреса: NA, 199/ код:UKRs007677</t>
  </si>
  <si>
    <t>Назва МКП: Пришкільний інтернат (не використовується) /адреса: NA, 202/ код:UKRs009348</t>
  </si>
  <si>
    <t>Назва МКП: Корпус початкових класів (не використовується) /адреса: NA, 463/ код:UKRs009349</t>
  </si>
  <si>
    <t>Назва МКП: Запереділянський заклад загальної середньої освіти І-ІІ ступенів. с. Запереділля.194 /адреса: NA, 194/ код:UKRs007676</t>
  </si>
  <si>
    <t>Назва МКП: Лісковецький заклад загальної середньої освіти І-ІІ ступенів (дошкільний підрозділ). с. Лісковець. 168 /адреса: NA, 168/ код:UKRs007768</t>
  </si>
  <si>
    <t>Назва МКП: Корпус старої бібліотеки (не використовується) /адреса: NA, 105/ код:UKRs009346</t>
  </si>
  <si>
    <t>Назва МКП: Лозянський заклад загальної середньої освіти І-ІІ ст. № 1 (дошкільний підрозділ) .90034 с. Лозянський. 143 /адреса: NA, 143/ код:UKRs007675</t>
  </si>
  <si>
    <t>Назва МКП: Лозянський заклад загальної середньої освіти І-ІІ ступенів (дошкільний підрозділ) . Лозянське. 66 Хустський район /адреса: NA, 358/ код:UKRs007678</t>
  </si>
  <si>
    <t>Назва МКП: Не має даних про назву /адреса: NA, NA/ код:UKRs008239</t>
  </si>
  <si>
    <t>Назва МКП: Не має даних про назву /адреса: NA, NA/ код:UKRs008240</t>
  </si>
  <si>
    <t>Назва МКП: Лопушнянський заклад загальної середньої освіти І-ІІ ступенів (дошкільний підрозділ) .с. Лопушне.143 /адреса: Лопушне, 141/ код:UKRs007972</t>
  </si>
  <si>
    <t>Назва МКП: ЗДО /адреса: Верховинська, 63/ код:UKRs007652</t>
  </si>
  <si>
    <t>Назва МКП: Новоселицький заклад загальної середньої освіти І-ІІІ ступенів (дошкільний підрозділ) . с. Новоселиця. 153 /адреса: NA, 102/ код:UKRs007603</t>
  </si>
  <si>
    <t>Назва МКП: Корпус початкових класів (не використовується) /адреса: NA, 293/ код:UKRs009344</t>
  </si>
  <si>
    <t>Назва МКП: Репинський заклад загальної середньої освіти І-ІІІ ступенів (дошкільний підрозділ).с. Репинне. 137 /адреса: NA, 135/ код:UKRs007674</t>
  </si>
  <si>
    <t>Назва МКП: FAP (ФАП) /адреса: NA, NA/ код:UKRs009195</t>
  </si>
  <si>
    <t>Назва МКП: Амбулаторія (недобудована) /адреса: центер села, NA/ код:UKRs009351</t>
  </si>
  <si>
    <t>Назва МКП: Соймівський заклад загальної середньої освіти І-ІІ ступенів (дошкільний підрозділ) .с.Сойми.122 /адреса: NA, 103/ код:UKRs007986</t>
  </si>
  <si>
    <t>Назва МКП: Не має даних про назву /адреса: NA, NA/ код:UKRs008234</t>
  </si>
  <si>
    <t>Назва МКП: Стригальнянський заклад загальної середньої освіти .с. Стригальня. 37 /адреса: NA, 37/ код:UKRs007679</t>
  </si>
  <si>
    <t>Назва МКП: Клуб (діючий) /адреса: NA, NA/ код:UKRs009350</t>
  </si>
  <si>
    <t>Назва МКП: Дитяче містечко «Затишок» /адреса: NA, 343/ код:UKRs011556</t>
  </si>
  <si>
    <t>Назва МКП: ЗЗСО /адреса: Центральна, 20/ код:UKRs008067</t>
  </si>
  <si>
    <t>Назва МКП: Верхньостуденівськийзаклад загальної середньої освіти І-ІІ ступенів (дошкільний підрозділ) Пилипецької сільської ради Хустського району Закарпатської області /адреса: NA, 552/ код:UKRs007622</t>
  </si>
  <si>
    <t>Назва МКП: Келечинський заклад загальної середньої освіти І-ІІ ступенів (дошкільний підрозділ) Пилипецької сільської ради Хустського району Закарпатської області /адреса: NA, 148/ код:UKRs007614</t>
  </si>
  <si>
    <t>Назва МКП: Подобовецький заклад загальної середньої освіти І-ІІ ступенів (дошкільний підрозділ) Пилипецької сільської ради Хустського району Закарпатської області /адреса: NA, 67/ код:UKRs007613</t>
  </si>
  <si>
    <t>Назва МКП: Річківський заклад загальної середньої освіти І-ІІ ступенів (дошкільний підрозділ) Пилипецької сільської ради Хустського району Закарпатської області /адреса: NA, 73/ код:UKRs007680</t>
  </si>
  <si>
    <t>Назва МКП: Не має даних про назву /адреса: NA, NA/ код:UKRs008233</t>
  </si>
  <si>
    <t>Назва МКП: Не має даних про назву /адреса: NA, 73/ код:UKRs008266</t>
  </si>
  <si>
    <t>Назва МКП: Не має даних про назву /адреса: NA, NA/ код:UKRs008758</t>
  </si>
  <si>
    <t>Назва МКП: Тюшківський заклад загальної середньої освіти І-ІІ ступенів (дошкільний підрозділ) Пилипецької сільської ради Хустського району Закарпатської області /адреса: Центральна, 111/ код:UKRs008236</t>
  </si>
  <si>
    <t>Назва МКП: Нежитловий будинок. гуртожиток. швейний цех /адреса: NA, 1070/ код:UKRs009377</t>
  </si>
  <si>
    <t>Назва МКП: Синевирський ЗЗСО І-ІІІ ст. с. Синевир.907 (100 осіб) /адреса: NA, 907/ код:UKRs007984</t>
  </si>
  <si>
    <t>Назва МКП: Синевирський ЗДО. с. Синевир.937 (40 осіб) /адреса: NA, 937/ код:UKRs008006</t>
  </si>
  <si>
    <t>Назва МКП: 4-х квартирний житловий будинок Синевирського закладу дошкільної освіти №3 /адреса: NA, NA/ код:UKRs009192</t>
  </si>
  <si>
    <t>Назва МКП: санаторій Буривісник /адреса: Центральна, 950/ код:UKRs011050</t>
  </si>
  <si>
    <t>Назва МКП: 5-apartment residential building of Medical outpatient clinic /адреса: NA, NA/ код:UKRs009193</t>
  </si>
  <si>
    <t>Назва МКП: Дошкільний навчальний заклад (ясла-садок) №3 Дзвіночок /адреса: NA, NA/ код:UKRs008186</t>
  </si>
  <si>
    <t>Назва МКП: Відокремлений структурний підрозділ Закарпатський лісотехнічний фаховий коледж державного вищого навчального закладу Національний лісотехнічний університет України /адреса: NA, NA/ код:UKRs008131</t>
  </si>
  <si>
    <t>Назва МКП: Hostel of professional school /адреса: NA, NA/ код:UKRs009150</t>
  </si>
  <si>
    <t>Назва МКП: нежитлова будівля /адреса: Івана Франка, 113/ код:UKRs009403</t>
  </si>
  <si>
    <t>Назва МКП: №2 Сонечко /адреса: Миру, 8/ код:UKRs007922</t>
  </si>
  <si>
    <t>Назва МКП: №6 Ластівочка /адреса: Митрополита Петра Могили, 11/ код:UKRs007926</t>
  </si>
  <si>
    <t>Назва МКП: Навчально-виховний комплекс №1 /адреса: Садова, 6/ код:UKRs007991</t>
  </si>
  <si>
    <t>Назва МКП: №5 Зернятко /адреса: Свободи, 8/ код:UKRs007994</t>
  </si>
  <si>
    <t>Назва МКП: Гуртожиток Хустського професійного ліцею сфери послуг /адреса: Томаша Масарика (Пушкіна), 11/ код:UKRs007965</t>
  </si>
  <si>
    <t>Назва МКП: Будинок-колегіум Кирила та Мефодія Мукачівської греко-католицької єпархії 15:41 /адреса: Шевченка, 22/ код:UKRs008779</t>
  </si>
  <si>
    <t>Назва МКП: Не має даних про назву /адреса: Шевченка, 55/ код:UKRs010341</t>
  </si>
  <si>
    <t>Назва МКП: Вертепський ЗЗСО І ст..(дошкільний підрозділ) /адреса: Садова, 34/ код:UKRs007990</t>
  </si>
  <si>
    <t>Назва МКП: Лунківський ЗЗСО І ст. (дошкільний підрозділ) /адреса: NA, NA/ код:UKRs008195</t>
  </si>
  <si>
    <t>Назва МКП: нежитлова будівля /адреса: Учительська, 2/ код:UKRs009402</t>
  </si>
  <si>
    <t>Назва МКП: Копашнівський ЗДО /адреса: Центральна, 81/ код:UKRs008082</t>
  </si>
  <si>
    <t>Назва МКП: Кривський ЗЗСО І-ІІІст. (дошкільний підрозділ) /адреса: Молодіжна, 18/ код:UKRs008267</t>
  </si>
  <si>
    <t>Назва МКП: Кривський ЗЗСО 1-3 СТ /адреса: Центральна, 31/ код:UKRs008829</t>
  </si>
  <si>
    <t>Назва МКП: Липчанський ЗДО /адреса: Шкільна, 6/ код:UKRs008120</t>
  </si>
  <si>
    <t>Назва МКП: Нанківський ЗДО /адреса: Миру, 217/ код:UKRs007908</t>
  </si>
  <si>
    <t>Назва МКП: Притулок "Гелета" /адреса: Центральна, 82/ код:UKRs011508</t>
  </si>
  <si>
    <t>Назва МКП: Chertezʹka special boarding school /адреса: NA, NA/ код:UKRs009178</t>
  </si>
  <si>
    <t>Назва МКП: МКП на базі колишньої амбулаторії Акціонерного товариства "Українська залізниця" /адреса: Барикадна, 20/ код:UKRs011277</t>
  </si>
  <si>
    <t>Назва МКП: МКП на базі санаторію профілакторію "Піктораль" /адреса: Будинок відпочинку, 33/ код:UKRs010039</t>
  </si>
  <si>
    <t>Назва МКП: МКП на базі гуртожитку Запорізького  машинобудівного  професійного - технічного училища /адреса: Виробнича, 2д/ код:UKRs008671</t>
  </si>
  <si>
    <t>Назва МКП: МКП на базі Запорізького машинобудівного професійно-технічного училища  /адреса: Вітчизняний, 16/ код:UKRs010525</t>
  </si>
  <si>
    <t>Назва МКП: МКП на базі гуртожитку структурного підрозділу "Запорізький металургійний професійний коледж" Запорізького національного університету міністерства освіти і науки України /адреса: Гастелло, 46/ код:UKRs011279</t>
  </si>
  <si>
    <t>Назва МКП: МКП на базі адміністративної будівлі "Запорізького автомобільного ремонтного заводу" /адреса: Героїв 55 бригади, 1/ код:UKRs011573</t>
  </si>
  <si>
    <t>Назва МКП: МКП на базі гуртожитку №2 Національного університету «Запорізька політехніка» департаменту освіти та науки Запорізької міської ради /адреса: Гоголя, 70/ код:UKRs011143</t>
  </si>
  <si>
    <t>Назва МКП: МКП на базі гуртожитка ПАО Запорожский Металлургический Комбинат «Запорожсталь» Цех Содержания Непромышленных Отходов.  (ОАО ЗМКЗ ЦСНО) /адреса: Добролюбова, 25/ код:UKRs011276</t>
  </si>
  <si>
    <t>Назва МКП: МКП на базі приватного будинку Християнська церква Віри Євангелістської "Місто притулок" /адреса: Донецька, 7/ код:UKRs011576</t>
  </si>
  <si>
    <t>Назва МКП: МКП на базі гуртожитку Комунального закладу вищої освіти "Хортицька національна навчально-реабілітаційна академія" Запорізької обласної ради /адреса: Ентузіастів, 13/ код:UKRs009810</t>
  </si>
  <si>
    <t>Назва МКП: МКП на базі гуртожитку №4 Національного університету «Запорізька політехніка» департаменту освіти та науки Запорізької міської ради /адреса: Жуковського, 46/ код:UKRs011141</t>
  </si>
  <si>
    <t>Назва МКП: МКП на базі гуртожитку №5 Національного університету «Запорізька політехніка» департаменту освіти та науки Запорізької міської ради /адреса: Жуковського, 60/ код:UKRs011142</t>
  </si>
  <si>
    <t>Назва МКП: МКП на базі перобладнаних приватних офісних приміщень  /адреса: Жуковського, 85/ код:UKRs011273</t>
  </si>
  <si>
    <t>Назва МКП: МКП на базі гуртожитку № 3 Запорізького національного університета /адреса: Залізнична , 22/ код:UKRs011278</t>
  </si>
  <si>
    <t>Назва МКП: МКП на базі гуртожитку № 4 Запорізького національного університета /адреса: Залізнична, 24/ код:UKRs011280</t>
  </si>
  <si>
    <t>Назва МКП: МКП на базі Запорізького професійного ліцею Автотранспорту департаменту освіти та науки Запорізької міської ради /адреса: Зої Космодем'янської, 10/ код:UKRs011140</t>
  </si>
  <si>
    <t>Назва МКП: МКП на базі гуртожитку КП "Запоріжремсервіс" /адреса: Історична, 106/ код:UKRs006307</t>
  </si>
  <si>
    <t>Назва МКП: МКП на базі Правобережного центру обслуговування клієнтів ПАТ Запоріжжяобленерго" (ЦОК) /адреса: Каховська, 26/ код:UKRs011272</t>
  </si>
  <si>
    <t>Назва МКП: МКП на базі Запорізького будівельного центру професійно-технічної освіти /адреса: Козака Бабури, 8/ код:UKRs009813</t>
  </si>
  <si>
    <t>Назва МКП: МКП на базі КЗ Запорізької  спеціальної загальноосвітньої школи-інтернат "Орієнтир" Запорізької обласної ради /адреса: Кронштадська, 17/ код:UKRs010190</t>
  </si>
  <si>
    <t>Назва МКП: МКП на базі КЗ "Запорізька загальноосвітня санаторна школа-інтернат №7 І-ІІ ступенів" ЗОР /адреса: Ленська , 1а/ код:UKRs011309</t>
  </si>
  <si>
    <t>Назва МКП: МКП на базі гуртожитку № 5 Запорізького державного медико-фармацевтичного університету /адреса: Маяковського, 24а/ код:UKRs011369</t>
  </si>
  <si>
    <t>Назва МКП: МКП на базі гуртожитка №11 ПАО Запорожский металлургический комбинат «Запорожсталь» /адреса: Металургів, 11/ код:UKRs011275</t>
  </si>
  <si>
    <t>Назва МКП: МКП на базі гуртожитку №1 Запорізької медичної академії післядипломної освіти /адреса: Михайла Гончаренка, 27а/ код:UKRs008863</t>
  </si>
  <si>
    <t>Назва МКП: МКП на базі готелю "Діон" /адреса: Мінська, 9/ код:UKRs009826</t>
  </si>
  <si>
    <t>Назва МКП: МКП на базе гуртожитку КП «Запоріжремсервіс»  /адреса: Незалежної України , 80а/ код:UKRs011144</t>
  </si>
  <si>
    <t>Назва МКП: МКП на базі Запорізького будівельного фахового коледжу /адреса: Незалежності України, 43а/ код:UKRs008914</t>
  </si>
  <si>
    <t>Назва МКП: МКП на базі приватного будинку ГО Центр Реінтеграції та Адаптації "Місто-Сховище" /адреса: Олександра Невського, 11а/ код:UKRs011146</t>
  </si>
  <si>
    <t>Назва МКП: МКП на базі комунального закладу центр туризму дитяча туристична база "Дніпрянка" Запорізької обласної ради /адреса: Олександра Невського, 87а/ код:UKRs011183</t>
  </si>
  <si>
    <t>Назва МКП: Комунальний заклад "Запорізький медичний фаховий коледж" Запорізької обласної ради (КЗ "ЗМФК" ЗОР) /адреса: Оріхівське шосе, 14/ код:UKRs011574</t>
  </si>
  <si>
    <t>Назва МКП: МКП на базі гуртожитку Запорізького вищого професійного училища "Моторобудівник" /адреса: Панфьорова, 146а/ код:UKRs008747</t>
  </si>
  <si>
    <t>Назва МКП: МКП на базі гуртожитку №2 Запорізького національного університету /адреса: Пархоменко, 10/ код:UKRs008707</t>
  </si>
  <si>
    <t>Назва МКП: МКП на базі гуртожитку КП "Запоріжремсервіс"  /адреса: Патріотична, 64/ код:UKRs010262</t>
  </si>
  <si>
    <t>Назва МКП: МКП на базі комунального закладу "Запорізький обласний спортивний ліцей" Запорізької обласної ради /адреса: Патріотична, 7/ код:UKRs010248</t>
  </si>
  <si>
    <t>Назва МКП: МКП на базі гуртожитку Державного навчального закладу "Запорізьке вище просесійне училище моди та стилю" /адреса: Перемоги, 93а/ код:UKRs008972</t>
  </si>
  <si>
    <t>Назва МКП: МКП на базі закладу школа-інтернат "Світанок" Запорізької міської ради /адреса: Перспективна, 8/ код:UKRs011310</t>
  </si>
  <si>
    <t>Назва МКП: Громадська організація "Захист Жінок України" /адреса: Поштова, 159б/ код:UKRs011216</t>
  </si>
  <si>
    <t>Назва МКП: МКП на базі гуртожитку №3 Національного університету Запорізька політехніка департаменту освіти та науки Запорізької міської ради /адреса: Поштова, 161а/ код:UKRs010918</t>
  </si>
  <si>
    <t>Назва МКП: МКП на базі офісного центру фінансової компанії "Інвестохіллс Веста" /адреса: Рекордна, 18в/ код:UKRs010263</t>
  </si>
  <si>
    <t>Назва МКП: МКП на базі комунального закладу Запорізька загальноосвітня школа інтернат №2 /адреса: Сікорського (Куйбишева), 267/ код:UKRs008734</t>
  </si>
  <si>
    <t>Назва МКП: МКП на базі гуртожитку відокремленого структурного підрозділу ЗФККТ Національного університету "Запорізька політехніка" /адреса: Соборний, 117а/ код:UKRs011221</t>
  </si>
  <si>
    <t>Назва МКП: МКП на базі гуртожитку Педагогічного інституту післядипломної освіти Запорізької обласної ради /адреса: Соборний, 145/ код:UKRs011185</t>
  </si>
  <si>
    <t>Назва МКП: МКП на базі адміністративної будівлі науково-методологічного центру цивільного захисту та безпечної життєдіяльності Державної Служби України з МНС у Запорізькій області  /адреса: Соборний, 180а/ код:UKRs011126</t>
  </si>
  <si>
    <t>Назва МКП: МКП на базі гуртожитку КП "Запоріжремсервіс" /адреса: Соборний, 81/ код:UKRs008971</t>
  </si>
  <si>
    <t>Назва МКП: МКП на базі Запорізького наркологічного психотерапевтичного центру імені Доктора Василенка /адреса: Соборний, 88/ код:UKRs008895</t>
  </si>
  <si>
    <t>Назва МКП: МКП на базі Лікеро-горілчаного заводу "Хортиця" /адреса: Сонячний, 5а/ код:UKRs008880</t>
  </si>
  <si>
    <t>Назва МКП: МКП на базі гуртожиток №4 Запорізького державного медико-фармацевтичного університету /адреса: Сталеварів, 31а/ код:UKRs011370</t>
  </si>
  <si>
    <t>Назва МКП: МКП на базі гуртожитку №2 Запорізького державного медико-фармацевтичного університету /адреса: Сталеварів, 38/ код:UKRs008869</t>
  </si>
  <si>
    <t>Назва МКП: МКП на базі готелю КП "Запоріжремсервіс" /адреса: Сталеварів, 8/ код:UKRs008913</t>
  </si>
  <si>
    <t>Назва МКП: МКП на базе модульного городка КП «Запоріжремсервіс» Запорожского городского совета /адреса: Стешенко, 18/ код:UKRs006318</t>
  </si>
  <si>
    <t>Назва МКП: МКП на базе гуртожитку КП «Запоріжремсервіс»  /адреса: Технікумовська (Дослідна станція), 74/ код:UKRs006312</t>
  </si>
  <si>
    <t>Назва МКП: МКП на базі гуртожитку №7 Запорізького національного університету /адреса: Трегубенка, 19/ код:UKRs010216</t>
  </si>
  <si>
    <t>Назва МКП: Комунальний заклад "Запорізький обласний центр соціально-психологічної реабілітації дітей" Запорізької обласної ради /адреса: Узбекистанська, 13/ код:UKRs011368</t>
  </si>
  <si>
    <t>Назва МКП: МКП на базі гуртожитку №6 Запорізького національного університету /адреса: Фанатська (Добролюбова), 22/ код:UKRs010219</t>
  </si>
  <si>
    <t>Назва МКП: МКП на базі гуртожитку КП "Запоріжремсервіс" /адреса: Фільтрова, 2/ код:UKRs008970</t>
  </si>
  <si>
    <t>Назва МКП: МКП на базі гуртожитку ПрАТ "Запорізький олійножиркомбінат" /адреса: Харчова, 5/ код:UKRs011129</t>
  </si>
  <si>
    <t>Назва МКП: МКП на базі гуртожитку КП "Запоріжремсервіс" /адреса: Центральний, 19б/ код:UKRs006317</t>
  </si>
  <si>
    <t>Назва МКП: МКП на базі гуртожитка №23 ПАО Запорожский металлургический комбинат «Запорожсталь» /адреса: Шевченка, 23/ код:UKRs011218</t>
  </si>
  <si>
    <t>Назва МКП: МКП на базі приватного хостелу /адреса: Шенвізька, 6/ код:UKRs011274</t>
  </si>
  <si>
    <t>Назва МКП: МКП на базі комунального закладу Запорізька спеціалізована школа-інтернат І-ІІІ ступенів Січовий колегіум Запорізької обласної ради /адреса: Ювілейний , 19/ код:UKRs011145</t>
  </si>
  <si>
    <t>Назва МКП: МКП на базі соціального житла комунального підприємства "Надія" гуртожиток тимчасового перебування Новомиколаївської сільської ради Запорізького району Запорізької області /адреса: Шкільна, 92/ код:UKRs011149</t>
  </si>
  <si>
    <t>Назва МКП: В громаді відсутній центр ВПО  250 переселенців які прибули в громаду - в основному приїхали до своїх рідних та знайомих  поселені у своїх родичів в приватних будинках інші ВПО - транзитні зупиняються на де-який час  і прямують на захід країни /адреса: NA, NA/ код:UKRs006306</t>
  </si>
  <si>
    <t>Назва МКП: МКП на базі комунального закладу "Широківська гімназія з дошкільним підрозділом" Широківської сільської ради Запорізького району Запорізької області /адреса: Квітуча, 2а/ код:UKRs010239</t>
  </si>
  <si>
    <t>Назва МКП: Приміщєння комунальної форми властності /адреса: Шевченка, 54а/ код:UKRs011372</t>
  </si>
  <si>
    <t>Назва МКП: МКП на базе Лукашівської гімназії "Мрія" Запорізького району Запорізької області /адреса: Молодіжна, 1г/ код:UKRs010238</t>
  </si>
  <si>
    <t>Назва МКП: МКП на базі Петропільського ліцею Широківської сільської ради Запорізького району Запорізької області /адреса: Центральна, 87/ код:UKRs008871</t>
  </si>
  <si>
    <t>Назва МКП: Миколай-Поле центр дозвілля /адреса: Центральна, 97г/ код:UKRs011374</t>
  </si>
  <si>
    <t>Назва МКП: Відрадненський центр дозвілля /адреса: Бірюкова, 10/ код:UKRs011375</t>
  </si>
  <si>
    <t>Назва МКП: КНП Білоберізька АЗПСМ /адреса: NA, NA/ код:UKRs004550</t>
  </si>
  <si>
    <t>Назва МКП: Білоберізький ліцей ( пансіон) /адреса: NA, NA/ код:UKRs004552</t>
  </si>
  <si>
    <t>Назва МКП: Довгопільський ліцей ( спортивний зал) /адреса: Центральна, 20/ код:UKRs004371</t>
  </si>
  <si>
    <t>Назва МКП: Центр психологічно-соціальної допомоги /адреса: Коваля, 1/ код:UKRs010523</t>
  </si>
  <si>
    <t>Назва МКП: Буковецька гімназія( пансіон) /адреса: Буковець, NA/ код:UKRs004536</t>
  </si>
  <si>
    <t>Назва МКП: Верхньоясенівський ( пансіон) /адреса: NA, NA/ код:UKRs004533</t>
  </si>
  <si>
    <t>Назва МКП: Лікарська амбулаторія Голівський с/о /адреса: Голови, 1/ код:UKRs004535</t>
  </si>
  <si>
    <t>Назва МКП: Замагорівський ліцей (пансіон) /адреса: NA, NA/ код:UKRs004548</t>
  </si>
  <si>
    <t>Назва МКП: Красноїльський ліцей (пансіон) /адреса: Присілок, NA/ код:UKRs004522</t>
  </si>
  <si>
    <t>Назва МКП: Кривопільський ліцей ім.В.Портяка /адреса: NA, NA/ код:UKRs004451</t>
  </si>
  <si>
    <t>Назва МКП: Криворівнянський ліцей /адреса: Москалівка, 27/ код:UKRs004545</t>
  </si>
  <si>
    <t>Назва МКП: Перехресненська гімназія /адреса: NA, NA/ код:UKRs004541</t>
  </si>
  <si>
    <t>Назва МКП: Гуртожиток Більшівцівського ліцею /адреса: Стрілецька, 5/ код:UKRs009922</t>
  </si>
  <si>
    <t>Назва МКП: Відділення стаціонарного догляду Галицького територіального центру надання соціальних послуг /адреса: Тиха, 3/ код:UKRs008892</t>
  </si>
  <si>
    <t>Назва МКП: Богородчанський ліцей №1 /адреса: Грушевського, 12/ код:UKRs004265</t>
  </si>
  <si>
    <t>Назва МКП: Богородчанський палац культури /адреса: Шевченка, 65/ код:UKRs004347</t>
  </si>
  <si>
    <t>Назва МКП: Богородчанський ліцей №2 /адреса: Ярослава Мудрого, 14/ код:UKRs004368</t>
  </si>
  <si>
    <t>Назва МКП: Горохолинський ЗДО Журавлик /адреса: Українська, 496/ код:UKRs004183</t>
  </si>
  <si>
    <t>Назва МКП: Саджавський ліцей /адреса: Шкільна, 27/ код:UKRs004224</t>
  </si>
  <si>
    <t>Назва МКП: Бурштинський енергетичний коледж (гуртожиток) /адреса: Євгена Коновальця, 2/ код:UKRs004125</t>
  </si>
  <si>
    <t>Назва МКП: The dormitory of Separate structural subdivision Burshtyn Trade and Economic Professional College of the State University of Trade and Economics /адреса: О. Басараб, 1/ код:UKRs009039</t>
  </si>
  <si>
    <t>Назва МКП: Бурштинський міжшкільний навчально-виробничий комбінат /адреса: Степана Бандери, 58/ код:UKRs009688</t>
  </si>
  <si>
    <t>Назва МКП: Приватний шелтер /адреса: Івана Франка, 163/ код:UKRs004514</t>
  </si>
  <si>
    <t>Назва МКП: ДЮСШ /адреса: Львівська, 1/ код:UKRs009690</t>
  </si>
  <si>
    <t>Назва МКП: ліцей. приватний сектор /адреса: NA, NA/ код:UKRs004499</t>
  </si>
  <si>
    <t>Назва МКП: ДЛОК Сокіл /адреса: Короля Данила, 7/ код:UKRs004510</t>
  </si>
  <si>
    <t>Назва МКП: Дзвиняцька амбулаторія ЗПСМ /адреса: Івана Франка, 11/ код:UKRs004284</t>
  </si>
  <si>
    <t>Назва МКП: Кінчаківська філія Дубовецького ліцею /адреса: Шевченка, 68/ код:UKRs011328</t>
  </si>
  <si>
    <t>Назва МКП: Парафіяльний будинок /адреса: Шевченка, 10/ код:UKRs011329</t>
  </si>
  <si>
    <t>Назва МКП: Школа /адреса: Центральна, 182/ код:UKRs010353</t>
  </si>
  <si>
    <t>Назва МКП: ІВАНО-ФРАНКІВСЬКИЙ ОБЛАСНИЙ ДИТЯЧИЙ ПСИХОНЕВРОЛОГІЧНИЙ САНАТОРІЙ /адреса: NA, NA/ код:UKRs004439</t>
  </si>
  <si>
    <t>Назва МКП: Гуртожиток Івано-Франківського національного технічного університету нафти і газу №7 /адреса: Василя Стефаника, 30/ код:UKRs011379</t>
  </si>
  <si>
    <t>Назва МКП: Гуртожиток №1 Івано-Франківського національного технічного університету нафти і газу /адреса: Військових Ветеранів, 8/ код:UKRs011386</t>
  </si>
  <si>
    <t>Назва МКП: Гуртожиток №2 національного технічного університету нафти і газу /адреса: Військових Ветеранів, 8а/ код:UKRs011377</t>
  </si>
  <si>
    <t>Назва МКП: Готель станіславів /адреса: В'ячеслава Чорновола, 7/ код:UKRs011042</t>
  </si>
  <si>
    <t>Назва МКП: Студентський гуртожиток №1 Прикарпатського університету /адреса: Дорошенка, 22а/ код:UKRs011378</t>
  </si>
  <si>
    <t>Назва МКП: Студентський гуртожиток №2 Прикарпатського університету /адреса: Коновальця, 141/ код:UKRs011383</t>
  </si>
  <si>
    <t>Назва МКП: гуртожиток будинок№1 Івано-Франківського професійного будівельного ліцею /адреса: Левинського, 24/ код:UKRs008902</t>
  </si>
  <si>
    <t>Назва МКП: Dormitory of the Construction Lyceum Building 2 /адреса: Левинського, 24/ код:UKRs011545</t>
  </si>
  <si>
    <t>Назва МКП: Гуртожиток Івано - Франківського професійного політехнічного ліцею /адреса: Левинського, 35а/ код:UKRs011292</t>
  </si>
  <si>
    <t>Назва МКП: Шелтер для ВПО з вразливих до ВІЛ верств населення Благодійна організація «Благодійний фонд «Захід Шанс» /адреса: Левинського, 3а/ код:UKRs011582</t>
  </si>
  <si>
    <t>Назва МКП: Тимчасовий прихисток на Макухи /адреса: Макухи, 2г/ код:UKRs011322</t>
  </si>
  <si>
    <t>Назва МКП: Геріатричний пансіонат /адреса: Медична, 4/ код:UKRs010134</t>
  </si>
  <si>
    <t>Назва МКП: Гуртожиток Івано-Франківського національного технічного університету нафти і газу №6 /адреса: Павла Тичини, 8/ код:UKRs011380</t>
  </si>
  <si>
    <t>Назва МКП: Вище професійне училище №13 /адреса: Пасічна, 10а/ код:UKRs010342</t>
  </si>
  <si>
    <t>Назва МКП: Гуртожиток Івано-Франківського національного технічного університету нафти і газу №5 /адреса: Північний бульвар, 11/ код:UKRs011555</t>
  </si>
  <si>
    <t>Назва МКП: Гуртожиток Івано-Франківського національного технічного університету нафти і газу №3 /адреса: Північний бульвар, 7/ код:UKRs011382</t>
  </si>
  <si>
    <t>Назва МКП: Гуртожиток Івано-Франківського національного технічного університету нафти і газу №4 /адреса: Північний бульвар, 9/ код:UKRs011381</t>
  </si>
  <si>
    <t>Назва МКП: Обласна дитячо-юнацька спортивна школа /адреса: Романа Шухевича, 21/ код:UKRs011044</t>
  </si>
  <si>
    <t>Назва МКП: Приміщення колишнього управління освіти /адреса: Степана Бандери, 10/ код:UKRs009687</t>
  </si>
  <si>
    <t>Назва МКП: Студентський гуртожиток №5 Прикарпатського університету /адреса: Сухомлинського, 2/ код:UKRs011385</t>
  </si>
  <si>
    <t>Назва МКП: Студентський гуртожиток №4 Прикарпатського університету /адреса: Шевченка, 49/ код:UKRs011384</t>
  </si>
  <si>
    <t>Назва МКП: ГО "Родина Кольпінга на Прикарпатті" /адреса: Шевченка, 89/ код:UKRs011323</t>
  </si>
  <si>
    <t>Назва МКП: Івано-Франківський спортивний ліцей /адреса: Юності, 13/ код:UKRs011326</t>
  </si>
  <si>
    <t>Назва МКП: Гуртожиток Івано-Франківського фахового коледжу Львівського Національного Університету Природокористування /адреса: Тополина, 24/ код:UKRs011316</t>
  </si>
  <si>
    <t>Назва МКП: Аве метал /адреса: Автоливмашівська, 2а/ код:UKRs010241</t>
  </si>
  <si>
    <t>Назва МКП: Приватний шелтер "Miculab" /адреса: Січових Стрільців, 49/2/ код:UKRs011325</t>
  </si>
  <si>
    <t>Назва МКП: Шелтер Святої Ольги /адреса: Січових Стрільців, 55/ код:UKRs009981</t>
  </si>
  <si>
    <t>Назва МКП: Відділ соціального захисту населення Обертинської селищної ради /адреса: Незалежності, 4/ код:UKRs004549</t>
  </si>
  <si>
    <t>Назва МКП: Центр соціальної реабілітації дітей з інвалідністю» Обертинської селищної ради Івано-Франківського району Івано-Франківської області /адреса: Незалежності, 4/ код:UKRs004539</t>
  </si>
  <si>
    <t>Назва МКП: Ліцей (окремий корпус) /адреса: Грушевського, 83/ код:UKRs004482</t>
  </si>
  <si>
    <t>Назва МКП: Комунальна установа "Територіальний центр соціального обслуговування /адреса: Лесі Українки, 5/ код:UKRs011387</t>
  </si>
  <si>
    <t>Назва МКП: ПРаТ Рогатинавто /адреса: Галицька, 108/ код:UKRs009973</t>
  </si>
  <si>
    <t>Назва МКП: Колишнє приміщення соціального захисту /адреса: Кудрика, 10/ код:UKRs010271</t>
  </si>
  <si>
    <t>Назва МКП: Психіатрична лікарня /адреса: Медична, 1/ код:UKRs010131</t>
  </si>
  <si>
    <t>Назва МКП: ДНЗ Дзвіночок /адреса: Шевченка, 94/ код:UKRs010274</t>
  </si>
  <si>
    <t>Назва МКП: Обласний Пластовий вишкільний центр /адреса: Грушевського, 17/ код:UKRs010535</t>
  </si>
  <si>
    <t>Назва МКП: КНП Солотвинська лікарня /адреса: Шевченка, 80/ код:UKRs009891</t>
  </si>
  <si>
    <t>Назва МКП: Манявський ліцей /адреса: Незалежності, 10/ код:UKRs004312</t>
  </si>
  <si>
    <t>Назва МКП: Раковецька гімназія /адреса: Василя Стефаника, 27/ код:UKRs009966</t>
  </si>
  <si>
    <t>Назва МКП: Раковецька гімназія /адреса: Шевченка, 67а/ код:UKRs004431</t>
  </si>
  <si>
    <t>Назва МКП: Церква благодаті /адреса: Лесі Українки, 2б/ код:UKRs009869</t>
  </si>
  <si>
    <t>Назва МКП: Погонянський психоневрологічний інтернат /адреса: Шевченка, 9а/ код:UKRs011388</t>
  </si>
  <si>
    <t>Назва МКП: Гуртожиток Тлумацького коледжу Львівського національного аграрного університету /адреса: Вербова (1 Травня), 4/ код:UKRs008866</t>
  </si>
  <si>
    <t>Назва МКП: Центр опіки дитини Рідна Оселя /адреса: Володимира Винниченка, 42/ код:UKRs010021</t>
  </si>
  <si>
    <t>Назва МКП: Центр соціальної підтримки дітей та сімей /адреса: Грушевського, 12/ код:UKRs009890</t>
  </si>
  <si>
    <t>Назва МКП: філія Тлумацького ліцею №1 /адреса: Грушевського, 51/ код:UKRs004486</t>
  </si>
  <si>
    <t>Назва МКП: ФАП (Фельдшерсько-акушерський пункт) /адреса: Дністерська, 12а/ код:UKRs009691</t>
  </si>
  <si>
    <t>Назва МКП: Лікарня, корпус терапії /адреса: Коновальця, 11/ код:UKRs011173</t>
  </si>
  <si>
    <t>Назва МКП: БОЛЕХІВСЬКА МІСЬКА ОРГАНІЗАЦІЯ "ТОВАРИСТВО ЧЕРВОНОГО ХРЕСТА УКРАЇНИ" /адреса: Січових Стрільців, 73/ код:UKRs011331</t>
  </si>
  <si>
    <t>Назва МКП: Брошнівський професійний лісопромисловий ліцей /адреса: Софії Галечко, 2/ код:UKRs011493</t>
  </si>
  <si>
    <t>Назва МКП: Дім престарілих /адреса: Січових Стрільців, 23/ код:UKRs011324</t>
  </si>
  <si>
    <t>Назва МКП: Будинок культури /адреса: Шевченка, 5/ код:UKRs011313</t>
  </si>
  <si>
    <t>Назва МКП: Колишнє приміщення терапії /адреса: Хмельницького, 6/ код:UKRs011330</t>
  </si>
  <si>
    <t>Назва МКП: Філія Сівка-Войнилівського ліцею Цвітівська гімназія /адреса: Шевченка, 30/ код:UKRs009695</t>
  </si>
  <si>
    <t>Назва МКП: готель Нафтовик /адреса: Степана Бандери, 1а/ код:UKRs010282</t>
  </si>
  <si>
    <t>Назва МКП: Комунальна установа "Калуський геріатричний пансіонат" /адреса: Каракая, 25/ код:UKRs011389</t>
  </si>
  <si>
    <t>Назва МКП: Окремий корпус колишньої школи-інтернат для глухих Теремок /адреса: Коцюбинського, 28/ код:UKRs009697</t>
  </si>
  <si>
    <t>Назва МКП: Приміщення амбулаторії /адреса: Галицька, 66/ код:UKRs011327</t>
  </si>
  <si>
    <t>Назва МКП: Мостищенська філія Калуського ліцею №10 /адреса: Робітнича, 1/ код:UKRs009696</t>
  </si>
  <si>
    <t>Назва МКП: Кедрові палати резиденція шептицького /адреса: Урочище Підлюте, NA/ код:UKRs011027</t>
  </si>
  <si>
    <t>Назва МКП: Дошкільний підрозділ Кулачківської гімназії /адреса: Січових Стрільців, 42/ код:UKRs004414</t>
  </si>
  <si>
    <t>Назва МКП: Дошкільний підрозділ Старогвіздецької гімназії /адреса: Січових Стрільців, NA/ код:UKRs004411</t>
  </si>
  <si>
    <t>Назва МКП: КЗГороденківська ДЮСШ /адреса: NA, NA/ код:UKRs004444</t>
  </si>
  <si>
    <t>Назва МКП: Церква Успіння Пресвятої Богородиці /адреса: Шевченка, 66/ код:UKRs011164</t>
  </si>
  <si>
    <t>Назва МКП: Дитячий садок Дзвіночок /адреса: Незалежності, 24/ код:UKRs009680</t>
  </si>
  <si>
    <t>Назва МКП: Комунальне некомерційне підприємство Заболотівської селищної ради "Заболотівська багатопрофільна лікарня" /адреса: Богдана Хмельницького, 10/ код:UKRs011162</t>
  </si>
  <si>
    <t>Назва МКП: ЗДО ясла-садочок Берізка /адреса: Грушевського, 44/ код:UKRs010198</t>
  </si>
  <si>
    <t>Назва МКП: Борщівська початкова шкла /адреса: Шевченка, 112/ код:UKRs004245</t>
  </si>
  <si>
    <t>Назва МКП: Ганьківський ліцей /адреса: Миру, 20/ код:UKRs004137</t>
  </si>
  <si>
    <t>Назва МКП: Келихівська початкова школа /адреса: Лесі Українки, 58/ код:UKRs004241</t>
  </si>
  <si>
    <t>Назва МКП: Любківська початкова школа /адреса: Лесі Українки, 12/ код:UKRs004240</t>
  </si>
  <si>
    <t>Назва МКП: Троїцький ліцей /адреса: Головна, 130а/ код:UKRs004237</t>
  </si>
  <si>
    <t>Назва МКП: Тростянецька гімназія /адреса: Івана Франка, 1/ код:UKRs004239</t>
  </si>
  <si>
    <t>Назва МКП: Тулуківська гімназія /адреса: Василя Стуса, NA/ код:UKRs004246</t>
  </si>
  <si>
    <t>Назва МКП: Тубдиспансер /адреса: Гетьманська, 5/ код:UKRs004099</t>
  </si>
  <si>
    <t>Назва МКП: Дитячий садочок "Левеня" /адреса: Гнатюка, 27/ код:UKRs011210</t>
  </si>
  <si>
    <t>Назва МКП: Хостел /адреса: Івана Франка, 18/ код:UKRs008726</t>
  </si>
  <si>
    <t>Назва МКП: Готель шепіт лісу /адреса: Лісова, 8/ код:UKRs011008</t>
  </si>
  <si>
    <t>Назва МКП: Коломийський геріатричний пансіонат /адреса: Олекси Довбуша, 50/ код:UKRs011392</t>
  </si>
  <si>
    <t>Назва МКП: Коломийська центральна районна лікарня /адреса: Родини Крушельницьких, 26/ код:UKRs011390</t>
  </si>
  <si>
    <t>Назва МКП: Товариство червогоно хреста /адреса: Симона Петлюри, 24/ код:UKRs010308</t>
  </si>
  <si>
    <t>Назва МКП: Будинок нічного перебування Карітас Коломия БФ /адреса: Симона Петлюри, 98/ код:UKRs011023</t>
  </si>
  <si>
    <t>Назва МКП: Коломийський психоневрологічний інтернат /адреса: Староміська, 23/ код:UKRs011391</t>
  </si>
  <si>
    <t>Назва МКП: Готель Монарх /адреса: Чернівецька, 2/ код:UKRs011009</t>
  </si>
  <si>
    <t>Назва МКП: Коршівський геріатричний пансіонат /адреса: Незалежності, 143/ код:UKRs011163</t>
  </si>
  <si>
    <t>Назва МКП: Коршівський заклад дошкільної освіти Малятко Коршівської сільської ради /адреса: Незалежності, 1а/ код:UKRs004307</t>
  </si>
  <si>
    <t>Назва МКП: Матеївецька гімназія (ЗДО) /адреса: Відродження, 4/ код:UKRs004468</t>
  </si>
  <si>
    <t>Назва МКП: Залучанстка початкова школа (ЗДО) /адреса: Шкільна, 1/ код:UKRs004432</t>
  </si>
  <si>
    <t>Назва МКП: Замулинецький ліцей(ЗДО) /адреса: Набережна Надпруття, 3/ код:UKRs004476</t>
  </si>
  <si>
    <t>Назва МКП: Дитячий садок /адреса: Центральна, 18а/ код:UKRs011024</t>
  </si>
  <si>
    <t>Назва МКП: Трацький ліцей /адреса: NA, NA/ код:UKRs004469</t>
  </si>
  <si>
    <t>Назва МКП: Школа мистецт /адреса: Довбуша, 1б/ код:UKRs004398</t>
  </si>
  <si>
    <t>Назва МКП: Нижньовербізький ліцей /адреса: Українська, 113а/ код:UKRs004420</t>
  </si>
  <si>
    <t>Назва МКП: Народний дім /адреса: Шевченка, 21а/ код:UKRs004202</t>
  </si>
  <si>
    <t>Назва МКП: Великоключівський ліцей /адреса: Відродження, 3/ код:UKRs004091</t>
  </si>
  <si>
    <t>Назва МКП: Народний дім /адреса: Відродження, 8/ код:UKRs004082</t>
  </si>
  <si>
    <t>Назва МКП: Ковалівський ліцей /адреса: Шахтарська, 19/ код:UKRs004198</t>
  </si>
  <si>
    <t>Назва МКП: Мишинський ЗДО (ясла-садок) Струмочок /адреса: Січових Стрільців, 96а/ код:UKRs004172</t>
  </si>
  <si>
    <t>Назва МКП: Отинійський ЗДО (ясла-садок) Веселка Отинійської селищної ради /адреса: Січових Стрільців, 2а/ код:UKRs004162</t>
  </si>
  <si>
    <t>Назва МКП: Реабілітаційний центр комплексний реабілітації для осіб повнолітніх та дітей з інвалідністю Отинійської селищної ради /адреса: Січових Стрільців, 5/ код:UKRs004167</t>
  </si>
  <si>
    <t>Назва МКП: Воронський ЗДО (дитячий садок) Волошка Отинійської селищної ради /адреса: Марійки Підгірянки, 1/ код:UKRs004136</t>
  </si>
  <si>
    <t>Назва МКП: Воронський ліцей Отинійської селищної ради /адреса: Марійки Підгірянки, 1/ код:UKRs004135</t>
  </si>
  <si>
    <t>Назва МКП: Грабицька гімназія Отинійської селищної ради /адреса: Гагаріна, 10/ код:UKRs004095</t>
  </si>
  <si>
    <t>Назва МКП: Сідлищенська гімназія Отинійської селищної ради /адреса: Молодіжна, 45/ код:UKRs004141</t>
  </si>
  <si>
    <t>Назва МКП: Струпківський ліцей Отинійської селищної ради /адреса: Шевченка, 30/ код:UKRs004175</t>
  </si>
  <si>
    <t>Назва МКП: Торговицький ліцей Отинійської селищної ради /адреса: Площа Героїв, 3/ код:UKRs004151</t>
  </si>
  <si>
    <t>Назва МКП: Печеніжинський заклад дошкільної освіти (ясла-садок) Гуцулочка Печеніжинської селищної ради /адреса: Незалежності, 21/ код:UKRs004144</t>
  </si>
  <si>
    <t>Назва МКП: Печеніжинський ліцей Печеніжинської селищної ради /адреса: Шевченка, 1/ код:UKRs004207</t>
  </si>
  <si>
    <t>Назва МКП: Молодятинська гімназія Печеніжинської селищної ради /адреса: Січових Стрільців, 86/ код:UKRs004418</t>
  </si>
  <si>
    <t>Назва МКП: Рунгурський ліцей Печеніжинської селищної ради /адреса: Шевченка, 65/ код:UKRs004430</t>
  </si>
  <si>
    <t>Назва МКП: Підгайчиківський ліцей /адреса: Шевченка, 15/ код:UKRs004353</t>
  </si>
  <si>
    <t>Назва МКП: Підгайчиківський ЗДО /адреса: Шевченка, 22/ код:UKRs004211</t>
  </si>
  <si>
    <t>Назва МКП: Джурківська гімназія /адреса: Українська, 75/ код:UKRs004333</t>
  </si>
  <si>
    <t>Назва МКП: П'ядики /адреса: NA, NA/ код:UKRs004438</t>
  </si>
  <si>
    <t>Назва МКП: Садочок /адреса: Лесі Українки,  1а/ код:UKRs004296</t>
  </si>
  <si>
    <t>Назва МКП: Садочок /адреса: Шевченка, 11/ код:UKRs004426</t>
  </si>
  <si>
    <t>Назва МКП: адміністративна будівля комунального підприємства "Водоканал" м. Снятин /адреса: 1 Грудня, 39а/1/ код:UKRs011393</t>
  </si>
  <si>
    <t>Назва МКП: Снятинський психоневрологічний інтернат /адреса: Гоголя, 23/ код:UKRs009923</t>
  </si>
  <si>
    <t>Назва МКП: The psyco-nevrological center /адреса: Коснятіна, 102/ код:UKRs009041</t>
  </si>
  <si>
    <t>Назва МКП: Снятинський ліцей ліцей ім.В.Стефаника Снятинської міської ради /адреса: Лотоцького, 13/ код:UKRs004130</t>
  </si>
  <si>
    <t>Назва МКП: Снятинський ліцей ім.М.Бажанського Снятинської міської ради /адреса: Шевченка, 331/ код:UKRs004429</t>
  </si>
  <si>
    <t>Назва МКП: Видинівська гімназія ім.І.Беци Снятинської міської ради /адреса: Шкільна, 4/ код:UKRs004228</t>
  </si>
  <si>
    <t>Назва МКП: Вовчківський ліцей ім.В.Равлюка Снятинської міської ради /адреса: Грушевського, 3/ код:UKRs004103</t>
  </si>
  <si>
    <t>Назва МКП: Горішньозалучанська філія Снятинського ліцею ім.В.Стефаника Снятинської міської ради /адреса: Шкільна, 1/ код:UKRs004225</t>
  </si>
  <si>
    <t>Назва МКП: Реабілітаційний центр ЛЕЛЕЧЕНЯ /адреса: Івана Франка, 176/ код:UKRs009681</t>
  </si>
  <si>
    <t>Назва МКП: Джурівський ліцей Снятинської міської ради /адреса: Івана Франка, 58/ код:UKRs004123</t>
  </si>
  <si>
    <t>Назва МКП: Джурівський сільський будинок культури /адреса: Івана Франка, 60/ код:UKRs004448</t>
  </si>
  <si>
    <t>Назва МКП: Залучанський дитячий будинок-інтернат /адреса: Шевченка, 179а/ код:UKRs004437</t>
  </si>
  <si>
    <t>Назва МКП: Долішньозалучанський ліцей ім.Я.Гояна Снятинської міської ради /адреса: Шевченка, 64а/ код:UKRs004220</t>
  </si>
  <si>
    <t>Назва МКП: Завальський сільський будинок культури /адреса: Леніна, 14/ код:UKRs004452</t>
  </si>
  <si>
    <t>Назва МКП: Задубрівський сільський будинок культури /адреса: NA, NA/ код:UKRs004449</t>
  </si>
  <si>
    <t>Назва МКП: Задубрівський ліцей ім.Б.Ступарика Снятинської міської ради /адреса: Грушевського, 95/ код:UKRs004107</t>
  </si>
  <si>
    <t>Назва МКП: Княженський ліцей Снятинської міської ради /адреса: Грушевського,  97а/ код:UKRs004132</t>
  </si>
  <si>
    <t>Назва МКП: Підвисоцький ліцей Снятинської міської ради /адреса: Січових Стрільців, 93/ код:UKRs004170</t>
  </si>
  <si>
    <t>Назва МКП: Попельниківський ліцей Снятинської міської ради /адреса: Шевченка, 42/ код:UKRs004218</t>
  </si>
  <si>
    <t>Назва МКП: Потічківський сільський будинок культури /адреса: NA, NA/ код:UKRs004450</t>
  </si>
  <si>
    <t>Назва МКП: Прутівський ліцей ім.В.Самійленка Снятинської міської ради /адреса: Січових Стрільців, 12/ код:UKRs004165</t>
  </si>
  <si>
    <t>Назва МКП: Прутівський сільський будинок культури /адреса: Шевченка, 50/ код:UKRs004454</t>
  </si>
  <si>
    <t>Назва МКП: Стецівський ліцей Снятинської міської ради /адреса: Миру, 4/ код:UKRs004138</t>
  </si>
  <si>
    <t>Назва МКП: Хутір-Будилівська філія Снятинського ліцею ім.В.Стефаника Снятинської міської ради /адреса: Баронська, 1а/ код:UKRs004253</t>
  </si>
  <si>
    <t>Назва МКП: Чернелицький ЗДО /адреса: Незалежності, 24/ код:UKRs004145</t>
  </si>
  <si>
    <t>Назва МКП: Вільхівська гімназія /адреса: Незалежності, 1/ код:UKRs004309</t>
  </si>
  <si>
    <t>Назва МКП: Далешівський ліцей /адреса: Грушевського, 23/ код:UKRs004269</t>
  </si>
  <si>
    <t>Назва МКП: Колінківський садок Незабутка /адреса: Василя Стефаника, 2/ код:UKRs004327</t>
  </si>
  <si>
    <t>Назва МКП: Копачинська гімназія /адреса: Вільна Україна, 33/ код:UKRs004257</t>
  </si>
  <si>
    <t>Назва МКП: хмелевська школа /адреса: Польська Гора, 1/ код:UKRs004406</t>
  </si>
  <si>
    <t>Назва МКП: Косівський Ліцей № 2 /адреса: Грушевського, 8/ код:UKRs004534</t>
  </si>
  <si>
    <t>Назва МКП: Косівський ліцей № 1 /адреса: Ярослава Мудрого, 3/а/ код:UKRs004544</t>
  </si>
  <si>
    <t>Назва МКП: Гордаківська початкова школа /адреса: Івана Франка, 165/1/ код:UKRs010442</t>
  </si>
  <si>
    <t>Назва МКП: Пістинський ліцей /адреса: 30 років Перемоги, 33а/ код:UKRs004507</t>
  </si>
  <si>
    <t>Назва МКП: Річківський ліцей /адреса: Село, 2/ код:UKRs004503</t>
  </si>
  <si>
    <t>Назва МКП: Старокосівський ліцей /адреса: Ірчана, 292/а/ код:UKRs010056</t>
  </si>
  <si>
    <t>Назва МКП: Старокосівська початкова школа /адреса: Лесі Українки , 28/ код:UKRs010975</t>
  </si>
  <si>
    <t>Назва МКП: Старокосівський ліцей /адреса: Миру, 61/ код:UKRs004532</t>
  </si>
  <si>
    <t>Назва МКП: Яворівський ліцей /адреса: Стоянів, 5/ код:UKRs004528</t>
  </si>
  <si>
    <t>Назва МКП: Садиба Космацька Писанка /адреса: Клифа, 12/ код:UKRs009909</t>
  </si>
  <si>
    <t>Назва МКП: Космацька АЗПСМ /адреса: Степана бандери, 3/ код:UKRs009875</t>
  </si>
  <si>
    <t>Назва МКП: ДНЗ Гуцулочка /адреса: Шевченка, 1/ код:UKRs004205</t>
  </si>
  <si>
    <t>Назва МКП: Космацький ліцей ім. О. Ковча /адреса: Шевченка, 5а/ код:UKRs004555</t>
  </si>
  <si>
    <t>Назва МКП: Садиба Вілла Марія /адреса: Шевченка, 9/ код:UKRs009906</t>
  </si>
  <si>
    <t>Назва МКП: ДНЗ Сонечко /адреса: NA, NA/ код:UKRs004515</t>
  </si>
  <si>
    <t>Назва МКП: Гірський Кут /адреса: Вижницька, 64/ код:UKRs009816</t>
  </si>
  <si>
    <t>Назва МКП: Шелтер від Карітаса /адреса: Павлика, 21/ код:UKRs011047</t>
  </si>
  <si>
    <t>Назва МКП: КНП Кутська міська лікарня /адреса: Павлика, 3/ код:UKRs004435</t>
  </si>
  <si>
    <t>Назва МКП: Еко-Карпати /адреса: Шкільна, 2а/ код:UKRs009815</t>
  </si>
  <si>
    <t>Назва МКП: Філія Малорожинська гімназія опорного закладу Кутський ліцей Кутської селищної ради Косівського району Івано-Франківської області /адреса: NA, NA/ код:UKRs004441</t>
  </si>
  <si>
    <t>Назва МКП: Трембіта /адреса: Головна, 414/ код:UKRs009792</t>
  </si>
  <si>
    <t>Назва МКП: Розтоківський ЗДО ясла-садок Арніка /адреса: Луги, 789/ код:UKRs004131</t>
  </si>
  <si>
    <t>Назва МКП: Старокутський ЗДО ясла-садок Гуцулочка /адреса: Довга, 55/ код:UKRs004111</t>
  </si>
  <si>
    <t>Назва МКП: Вілла Веселка /адреса: Лесі Українки, 8г/ код:UKRs009932</t>
  </si>
  <si>
    <t>Назва МКП: Туристичний комплекс Маєток Сокільське /адреса: Зелена, 20/ код:UKRs009676</t>
  </si>
  <si>
    <t>Назва МКП: Над Черемошем /адреса: Сокільська, 2/ код:UKRs009811</t>
  </si>
  <si>
    <t>Назва МКП: Тюдівський ЗДО ясла-садок Джерельце /адреса: Шевченка, 88/ код:UKRs004361</t>
  </si>
  <si>
    <t>Назва МКП: Рожнівський ліцей Гуцульщина /адреса: Героїв Небесної Сотні, 9/ код:UKRs004474</t>
  </si>
  <si>
    <t>Назва МКП: Кобаківський ліцей ім. М. Черемшини /адреса: NA, NA/ код:UKRs004473</t>
  </si>
  <si>
    <t>Назва МКП: Рибненська гімназія /адреса: Центральна, 64/ код:UKRs004489</t>
  </si>
  <si>
    <t>Назва МКП: Хімчинський ліцей інтелект /адреса: Шкільна, 6/ код:UKRs004487</t>
  </si>
  <si>
    <t>Назва МКП: КП Центр надання соціальнихпослуг /адреса: Лісова, 5/ код:UKRs009917</t>
  </si>
  <si>
    <t>Назва МКП: Акрешірська гімназія /адреса: NA, NA/ код:UKRs004511</t>
  </si>
  <si>
    <t>Назва МКП: Баня-Березівська гімназія /адреса: Центр, NA/ код:UKRs010199</t>
  </si>
  <si>
    <t>Назва МКП: Вижньоберезівська гімназія /адреса: Голинського, 60а/ код:UKRs009876</t>
  </si>
  <si>
    <t>Назва МКП: Лючанський ліцей /адреса: Шевченка, 19/ код:UKRs004488</t>
  </si>
  <si>
    <t>Назва МКП: Лючківська гімназія /адреса: Центр, NA/ код:UKRs009959</t>
  </si>
  <si>
    <t>Назва МКП: НСБ Заросляк /адреса: Говерлянська, 31/ код:UKRs004261</t>
  </si>
  <si>
    <t>Назва МКП: Санаторій Гірське повітря /адреса: Данила Галицького, 6/ код:UKRs004272</t>
  </si>
  <si>
    <t>Назва МКП: Ворохтянський ЗДО (ясла-садок) Лісова казка /адреса: Довбуша, 4/ код:UKRs004276</t>
  </si>
  <si>
    <t>Назва МКП: ДЕЛЯТИНСЬКИЙ ПСИХОНЕВРОЛОГІЧНИЙ ІНТЕРНАТ /адреса: Андрія Шептицького, 32/ код:UKRs011376</t>
  </si>
  <si>
    <t>Назва МКП: Лісгосп /адреса: Марійки Підгірянки, 142/ код:UKRs009938</t>
  </si>
  <si>
    <t>Назва МКП: Церква християн суботнього дня /адреса: Перемоги, 4а/ код:UKRs009679</t>
  </si>
  <si>
    <t>Назва МКП: Зарічанський ліцей /адреса: Церковна, 39/ код:UKRs004341</t>
  </si>
  <si>
    <t>Назва МКП: Народний дім /адреса: Незалежності, 142/ код:UKRs004310</t>
  </si>
  <si>
    <t>Назва МКП: Приватний будинок /адреса: Українська, 26/ код:UKRs010546</t>
  </si>
  <si>
    <t>Назва МКП: Добротівська гімназія /адреса: Шевченка, 14/ код:UKRs004351</t>
  </si>
  <si>
    <t>Назва МКП: Надвірнянський ліцей №3 /адреса: Володимира Великого, 11/ код:UKRs004256</t>
  </si>
  <si>
    <t>Назва МКП: Надвірнянський ліцей №1 /адреса: В'ячеслава Чорновола, 15/ код:UKRs004196</t>
  </si>
  <si>
    <t>Назва МКП: Надвірнянський ліцей №2 /адреса: Івана Мазепи, 22/ код:UKRs004302</t>
  </si>
  <si>
    <t>Назва МКП: Надвірнянський ЗДО Пролісок /адреса: Коперніка, NA/ код:UKRs004293</t>
  </si>
  <si>
    <t>Назва МКП: Надвірнянський ЗДО Вогник /адреса: Костя Левицького, 93а/ код:UKRs004459</t>
  </si>
  <si>
    <t>Назва МКП: БО БФ Карітас-Надвірна /адреса: Котляревського, 4а/ код:UKRs004512</t>
  </si>
  <si>
    <t>Назва МКП: Надвірнянська гімназія № 1 /адреса: Ломоносова, 7/ код:UKRs004300</t>
  </si>
  <si>
    <t>Назва МКП: Надвірнянський ліцей №4 /адреса: Ломоносова, 7/ код:UKRs004299</t>
  </si>
  <si>
    <t>Назва МКП: Надвірнянський ЗДО Берізка /адреса: Руднєва, 23д/ код:UKRs004155</t>
  </si>
  <si>
    <t>Назва МКП: Монастир сестер-служебниць в Надвірній /адреса: Шевченка, 9/ код:UKRs010123</t>
  </si>
  <si>
    <t>Назва МКП: Надвірнянський ЗДО Сонечко /адреса: Шевченка, 94а/ код:UKRs004462</t>
  </si>
  <si>
    <t>Назва МКП: Краснянський ЗДО Дзвіночок /адреса: Шевченка, 151г/ код:UKRs004461</t>
  </si>
  <si>
    <t>Назва МКП: Будинок культури /адреса: Шевченка, 60/ код:UKRs004360</t>
  </si>
  <si>
    <t>Назва МКП: Дитячий садок /адреса: С.Галечко, 127/ код:UKRs004316</t>
  </si>
  <si>
    <t>Назва МКП: Пасічнянський ліцей /адреса: С.Галечко, 129/ код:UKRs004317</t>
  </si>
  <si>
    <t>Назва МКП: Битківський ліцей /адреса: NA, NA/ код:UKRs004520</t>
  </si>
  <si>
    <t>Назва МКП: Зеленський ліцей /адреса: Хрипелів, 155а/ код:UKRs004423</t>
  </si>
  <si>
    <t>Назва МКП: Заклад дошкільної освіти Золота рибка /адреса: Січових Стрільців, 17/ код:UKRs004319</t>
  </si>
  <si>
    <t>Назва МКП: Волосівський ліцей /адреса: Грушевського, 10/ код:UKRs004266</t>
  </si>
  <si>
    <t>Назва МКП: Заклад дошкільної освіти Незабудка /адреса: Українська,  99а/ код:UKRs004330</t>
  </si>
  <si>
    <t>Назва МКП: Заклад дошкільної освіти Сонечко /адреса: Лесі Українки, NA/ код:UKRs004295</t>
  </si>
  <si>
    <t>Назва МКП: Готель Перлина Карпат /адреса: Прохідний, 1/ код:UKRs010545</t>
  </si>
  <si>
    <t>Назва МКП: відпочинковий заклад КРАСНА ПОЛЯНА /адреса: Прохідний, 12б/ код:UKRs010306</t>
  </si>
  <si>
    <t>Назва МКП: Приміщення амбулаторії /адреса: NA, NA/ код:UKRs004491</t>
  </si>
  <si>
    <t>Назва МКП: Вороненківська гімназія /адреса: Центральна, 548б/ код:UKRs004338</t>
  </si>
  <si>
    <t>Назва МКП: База відпочинку Карпати /адреса: Героїв Майдану, 76б/ код:UKRs004260</t>
  </si>
  <si>
    <t>Назва МКП: обласний дитячий санаторій Сніжинка /адреса: Галицька, 1/ код:UKRs009678</t>
  </si>
  <si>
    <t>Назва МКП: Яремчанський ліцей №3 /адреса: Свободи, 316/ код:UKRs004321</t>
  </si>
  <si>
    <t>Назва МКП: Дитячий табір Едельвейс /адреса: Грушевського, 3а/ код:UKRs010080</t>
  </si>
  <si>
    <t>Назва МКП: СОК Смерічка /адреса: Грушевського, 99/ код:UKRs010088</t>
  </si>
  <si>
    <t>Назва МКП: Гуртожиток Навчального центру /адреса: Польова, 84а/ код:UKRs010917</t>
  </si>
  <si>
    <t>Назва МКП: Білоцерківський дитячий будинок-інтернат /адреса: Турчанінова, 27а/ код:UKRs011224</t>
  </si>
  <si>
    <t>Назва МКП: Комунальний заклад київської обласної ради "Київський обласний центр олімпійської підготовки" /адреса: Шкільна, 20а/ код:UKRs011225</t>
  </si>
  <si>
    <t>Назва МКП: ДПТНЗ "Володарський професійний аграрний ліцей" /адреса: Загородня, 7/ код:UKRs011468</t>
  </si>
  <si>
    <t>Назва МКП: Комунальне некомерційне підприємство Володарської селищної ради "Володарська  лікарня" /адреса: Коцюбинського, 25/ код:UKRs011227</t>
  </si>
  <si>
    <t>Назва МКП: Матвіїська ЗОШ /адреса: NA, NA/ код:UKRs011469</t>
  </si>
  <si>
    <t>Назва МКП: Центр надання соціальних послуг Володарської селищної ради /адреса: Паркова, 11/ код:UKRs006352</t>
  </si>
  <si>
    <t>Назва МКП: Фастівська філія Озернянського ліцею  /адреса: Центральна, 1/ код:UKRs011226</t>
  </si>
  <si>
    <t>Назва МКП: Центр надання соціальних послуг Медвинської сільської ради /адреса: Олександра Василенка, 7а/ код:UKRs006342</t>
  </si>
  <si>
    <t>Назва МКП: ДПТНЗ «Рокитнянський професійний ліцей» /адреса: Ентузіастів, 4/ код:UKRs011470</t>
  </si>
  <si>
    <t>Назва МКП: садок вишенька /адреса: Турського, 10/ код:UKRs006308</t>
  </si>
  <si>
    <t>Назва МКП: ДНЗ Сквирське ВПУ /адреса: Незалежності, 143/ код:UKRs009880</t>
  </si>
  <si>
    <t>Назва МКП: Шапіївська НВК "Дитячий садочок" /адреса: Ювілейна, 1б/ код:UKRs011471</t>
  </si>
  <si>
    <t>Назва МКП: Ставищенський НВК /адреса: NA, NA/ код:UKRs011474</t>
  </si>
  <si>
    <t>Назва МКП: Комунальне некомерційне підприємство "Ставищенська  лікарня" Ставищенської селищної ради Білоцерківського району Київської області /адреса: Сергія Цимбала, 15/4/ код:UKRs011228</t>
  </si>
  <si>
    <t>Назва МКП: Василиська ЗОШ І-ІІ ст. Ставищенської сільської ради /адреса: Наумова, 12/ код:UKRs011473</t>
  </si>
  <si>
    <t>Назва МКП: Попружнянська початкова школа - заклад дошкільної освіти /адреса: Незалежності, 2/ код:UKRs011472</t>
  </si>
  <si>
    <t>Назва МКП: Таращанський навчально-реабілітаційний центр /адреса: Білоцерківська, 78/ код:UKRs006354</t>
  </si>
  <si>
    <t>Назва МКП: Таращанський технічний та економіко-правовий фаховий коледж /адреса: Богдана Хмельницького, 11/ код:UKRs006325</t>
  </si>
  <si>
    <t>Назва МКП: Комунальне некомерційне підприємство Таращанської міської ради "Таращанська міська лікарня" /адреса: Шевченка, 66/ код:UKRs011229</t>
  </si>
  <si>
    <t>Назва МКП: Таращанський геріатричний пансіонат  /адреса: Лобківка, 22/ код:UKRs011230</t>
  </si>
  <si>
    <t>Назва МКП: Комунальне підприємство Соціальний центр Тетіївської міської ради /адреса: Лесі Українки, 28/ код:UKRs006347</t>
  </si>
  <si>
    <t>Назва МКП: Комунальне некомерційне підприємство "Узинська міська лікарня" Узинської міської ради /адреса: Івана Богуна, 57а/ код:UKRs011231</t>
  </si>
  <si>
    <t>Назва МКП: Пищиківська гімназія-початкова школа Фурсівської сільської ради Білоцерківського району Київської області /адреса: Миру, 122/ код:UKRs011475</t>
  </si>
  <si>
    <t>Назва МКП: Ревенське відділеня стаціонарного догляду для постійного або тимчасового перебування та надання соціальних послуг /адреса: Миру, 28/ код:UKRs006359</t>
  </si>
  <si>
    <t>Назва МКП: гуртожиток 1 переяславський /адреса: Сухомлинського, 32/ код:UKRs008778</t>
  </si>
  <si>
    <t>Назва МКП: гуртожиток 2 /адреса: Сухомлинського, 34/ код:UKRs008770</t>
  </si>
  <si>
    <t>Назва МКП: Заклад дитячої освіти №6 "Малятко" /адреса: Ярмаркова, 58/ код:UKRs011476</t>
  </si>
  <si>
    <t>Назва МКП: готель Grelive /адреса: Лесі Українки, 14/ код:UKRs006322</t>
  </si>
  <si>
    <t>Назва МКП: Ташанський центр соціального обслуговування пенсіонерів та інвалідів Ташанської сільської ради. Студениківської сільської ради. Дивічківської сільської ради /адреса: Шевченка, 21б/ код:UKRs006334</t>
  </si>
  <si>
    <t>Назва МКП: Будинок сільської ради  Виповзький старостинський округ /адреса: Центральна, 24/ код:UKRs011233</t>
  </si>
  <si>
    <t>Назва МКП: Дитячий оздоровчий табір "Браво Кидс" /адреса: Героїв Дніпра, 1/ код:UKRs011232</t>
  </si>
  <si>
    <t>Назва МКП: Київський обласний центр соціально-психологічної реабілітації дітей Переяслав /адреса: Шевченка, 52а/ код:UKRs006357</t>
  </si>
  <si>
    <t>Назва МКП: ДПТНЗ «Яготинський центр професійно-технічної освіти» /адреса: Київська, 6/ код:UKRs011477</t>
  </si>
  <si>
    <t>Назва МКП: Яготинський міський територіальний центр соціального обслуговування (надання соціальних послуг) /адреса: Стовбова, 5/ код:UKRs010318</t>
  </si>
  <si>
    <t>Назва МКП: Яготинський міський територіальний центр соціального обслуговування (надання соціальних послуг) /адреса: Миру, 138/ код:UKRs011478</t>
  </si>
  <si>
    <t>Назва МКП: Баришівськийї селищний територіальний центр соціального обслуговування (надання соціальних послуг) Баришівської селищної ради Київської області /адреса: Садова, 4б/ код:UKRs006326</t>
  </si>
  <si>
    <t>Назва МКП: Березанський міський територіальний центр соціального обслуговування (надання соціальних послуг) /адреса: Михайлівська, 64/ код:UKRs006327</t>
  </si>
  <si>
    <t>Назва МКП: Державний навчальний заклад "Березанський професійний аграрний ліцей" /адреса: Шевченків шлях, 34/ код:UKRs011235</t>
  </si>
  <si>
    <t>Назва МКП: Броварський міський територіальний центр соціального обслуговування Броварського району Київської області /адреса: Героїв України (Гагаріна), 8/ код:UKRs006328</t>
  </si>
  <si>
    <t>Назва МКП: Модульне містечко  /адреса: Підприємницька, 3/ код:UKRs011236</t>
  </si>
  <si>
    <t>Назва МКП: ФГ "Журавушка" гуртожиток /адреса: Соборна, 99б/ код:UKRs011237</t>
  </si>
  <si>
    <t>Назва МКП: Центр надання соціальних послуг Згурівської селищої ради /адреса: Миру, 42/ код:UKRs006336</t>
  </si>
  <si>
    <t>Назва МКП: БО МБФ "Отчий дім" КЗ КОЦСПРД"Отчий дім" /адреса: Центральна, 118/ код:UKRs011238</t>
  </si>
  <si>
    <t>Назва МКП: Бородянський психоневрологічний інтернат /адреса: Ветеранів, 1/ код:UKRs011239</t>
  </si>
  <si>
    <t>Назва МКП: Модульне містечко /адреса: Жиліна, 1а/ код:UKRs011240</t>
  </si>
  <si>
    <t>Назва МКП: ДПТНЗ "Бородянський професійний аграрний ліцей" /адреса: Київська, 3/ код:UKRs011241</t>
  </si>
  <si>
    <t>Назва МКП: Модульне містечко /адреса: Вокзальна, 46а/ код:UKRs010913</t>
  </si>
  <si>
    <t>Назва МКП: Модульне містечко /адреса: Депутатська, 1в/ код:UKRs010912</t>
  </si>
  <si>
    <t>Назва МКП: Модульне містечко /адреса: Курортна, 37/ код:UKRs010915</t>
  </si>
  <si>
    <t>Назва МКП: Комунальне некомерційне підприємство Київської обласної ради "Київський обласний центр ментального здоров'я" /адреса: Паркова, 4/ код:UKRs011242</t>
  </si>
  <si>
    <t>Назва МКП: модульне містечко /адреса: Богдана Хмельницького, 2д/ код:UKRs011207</t>
  </si>
  <si>
    <t>Назва МКП: модульне містечко /адреса: Садова, 24/ код:UKRs011214</t>
  </si>
  <si>
    <t>Назва МКП: модульне містечко /адреса: Садова, 14/ код:UKRs011245</t>
  </si>
  <si>
    <t>Назва МКП: модульне містечко /адреса: Центральна, 17є/ код:UKRs011244</t>
  </si>
  <si>
    <t>Назва МКП: Київський обласний центр соціально-психологічної допомоги /адреса: Лесі Україники, 40/ код:UKRs011246</t>
  </si>
  <si>
    <t>Назва МКП: Модульне містечко (на території сан."Дубки") (двоповерхове) /адреса: Мінеральна, 2/ код:UKRs011247</t>
  </si>
  <si>
    <t>Назва МКП: Модульне містечко (колишній дитячий санаторій " Ластівка") (має інший вхід за адресою Лермонтова 28) /адреса: Пушкінська (Лермонтова), 80 (28)/ код:UKRs011248</t>
  </si>
  <si>
    <t>Назва МКП: Модульне містечко /адреса: Богдана Хмельницького, 66/ код:UKRs011249</t>
  </si>
  <si>
    <t>Назва МКП: Вишгородський районний територіальний центр соціального обслуговування (надання соціальних послуг) Димерської селищної ради /адреса: Революції, 320/ код:UKRs006329</t>
  </si>
  <si>
    <t>Назва МКП: Модульне містечко /адреса: Паркова, 1/ код:UKRs011206</t>
  </si>
  <si>
    <t>Назва МКП: модульне містечко /адреса: Київська, 40/ код:UKRs011250</t>
  </si>
  <si>
    <t>Назва МКП: Горностайпільський будинок-інтернат для людей похилого віку та інвалідів  /адреса: Молодіжна, 11/ код:UKRs011251</t>
  </si>
  <si>
    <t>Назва МКП: Модульне містечко /адреса: Лесі Українки, 1/ код:UKRs011303</t>
  </si>
  <si>
    <t>Назва МКП: Комунальна установа Іванківської селищної ради Територіальний центр соціального обслуговування (надання соціальних послуг) /адреса: Соборна, 152а/ код:UKRs006358</t>
  </si>
  <si>
    <t>Назва МКП: Дитячий садок /адреса: Деснянська, 6/ код:UKRs010128</t>
  </si>
  <si>
    <t>Назва МКП: Київський обласний центр соціально - психологічної реабілітації відділення «Пролісок» /адреса: Яблунева, 33а/ код:UKRs011252</t>
  </si>
  <si>
    <t>Назва МКП: Київський обласний центр соціально-психологічної реабілітації дітей Оберіг /адреса: 40 років Перемоги, 8/ код:UKRs006356</t>
  </si>
  <si>
    <t>Назва МКП: Комунальне некомерційне підприємство Богуславської міської ради  "Богуславська центральна лікарня"  /адреса: Івана Франка, 27/ код:UKRs011254</t>
  </si>
  <si>
    <t>Назва МКП: ДНЗ «Богуславський центр професійно-технічної освіти» /адреса: Івана Франка, 31/ код:UKRs011255</t>
  </si>
  <si>
    <t>Назва МКП: Богуславський гуманітарний фаховий коледж імені І.С. Нечуя-Левицького /адреса: Інтернаціональна, 17/ код:UKRs006339</t>
  </si>
  <si>
    <t>Назва МКП: Комунальна організація. (установа. заклад) Комунальна установа Центр надання соціальних послуг Богуславської міської ради Київської області /адреса: Інтернаціональна, 3/ код:UKRs006330</t>
  </si>
  <si>
    <t>Назва МКП: Загальноосвітня школа №7 /адреса: 1 травня, 25/ код:UKRs010516</t>
  </si>
  <si>
    <t>Назва МКП: Модульне містечко /адреса: Володимирська, 156д/ код:UKRs010916</t>
  </si>
  <si>
    <t>Назва МКП: Здорівський НВК /адреса: Пушкінська, 28/ код:UKRs010482</t>
  </si>
  <si>
    <t>Назва МКП: відділення стаціонарного догляду /адреса: Космонавтів, 14/ код:UKRs006348</t>
  </si>
  <si>
    <t>Назва МКП: Кодаківський МНВК /адреса: Свободи, 4/ код:UKRs010495</t>
  </si>
  <si>
    <t>Назва МКП: Звстугнянська загальноосвітня школа /адреса: Васильківська, 1/ код:UKRs010498</t>
  </si>
  <si>
    <t>Назва МКП: Комунальне некомерційне підприємство Миронівської міської ради "Лікарня відновного лікування" /адреса: Пироженка, 1/ код:UKRs011257</t>
  </si>
  <si>
    <t>Назва МКП: Комунальний заклад Київський обласний центр соціально-психологічної реабілітації дітей «Оберіг» відділення у  с. Ємчиха /адреса: Миру, 1а/ код:UKRs011253</t>
  </si>
  <si>
    <t>Назва МКП: Комунальна установа Миронівський центр надання соціальних послуг» /адреса: Миру, 51/ код:UKRs011258</t>
  </si>
  <si>
    <t>Назва МКП: Дитячий заклад оздоровлення і відпочинку /адреса: Шевченка, 63/ код:UKRs010183</t>
  </si>
  <si>
    <t>Назва МКП: приватний будинок /адреса: Сонячна, 47/ код:UKRs010286</t>
  </si>
  <si>
    <t>Назва МКП: Ржищівський фаховий коледж будівництва та економіки /адреса: Освіти, 1/ код:UKRs006344</t>
  </si>
  <si>
    <t>Назва МКП: Ржищівський геріатричний пансіонат з психоневрологічним відділеням  /адреса: Паркова, 1/ код:UKRs011259</t>
  </si>
  <si>
    <t>Назва МКП: Центр соціально-психологічної реабілітації Батьки проти наркотиків /адреса: Свободи, 2/1/ код:UKRs011394</t>
  </si>
  <si>
    <t>Назва МКП: КЗ КОР «Стрітівський педагогічний фаховий коледж кобзарського мистецтва» /адреса: Шевченка, 24/ код:UKRs011480</t>
  </si>
  <si>
    <t>Назва МКП: Макарівський територіальний центр соціального обслуговування (надання соціальних послуг) Макарівської селищної ради /адреса: Шевченка, 13г/ код:UKRs006333</t>
  </si>
  <si>
    <t>Назва МКП: Комунальний заклад  Київської обласної Ради «Мостищенська сеціальна школа 1-2 ступенів» /адреса: Квітнева, 10/ код:UKRs011260</t>
  </si>
  <si>
    <t>Назва МКП: КЗ КОР "СПЕЦІАЛІЗОВАНИЙ ОБЛАСНИЙ БУДИНОК ДИТИНИ М. БОЯРКА" /адреса: Хрещатик, 111/ код:UKRs011261</t>
  </si>
  <si>
    <t>Назва МКП: Санаторій "Барвінок" /адреса: Хрещатик, 160/ код:UKRs011262</t>
  </si>
  <si>
    <t>Назва МКП: Амбулаторія /адреса: Гончаренка, 12а/ код:UKRs011482</t>
  </si>
  <si>
    <t>Назва МКП: КОМУНАЛЬНЕ НЕКОМЕРЦІЙНЕ ПІДПРИЄМСТВО КИЇВСЬКОЇ ОБЛАСНОЇ РАДИ "ОБЛАСНЕ ПСИХІАТРИЧНО-НАРКОЛОГІЧНЕ МЕДИЧНЕ ОБ'ЄДНАННЯ" /адреса: Вокзальна, 8/ код:UKRs011256</t>
  </si>
  <si>
    <t>Назва МКП: куЦентр надання соціальних послуг Кожанської селищної ради /адреса: Паркова, 3а/ код:UKRs006353</t>
  </si>
  <si>
    <t>Назва МКП: Пилипівський ЗЗСО І-ІІІ ступеня /адреса: Святомихайлівська, 63/ код:UKRs010139</t>
  </si>
  <si>
    <t>Назва МКП: Садок /адреса: Житомирська, 1а/ код:UKRs011483</t>
  </si>
  <si>
    <t>Назва МКП: Медамбулаторія /адреса: Ломоносова, 28/ код:UKRs011263</t>
  </si>
  <si>
    <t>Назва МКП: Дорогинський НВК (школа) с. Дорогинська /адреса: Центральна, 15/ код:UKRs011265</t>
  </si>
  <si>
    <t>Назва МКП: Готель Унава /адреса: Житомирська, 110/ код:UKRs010265</t>
  </si>
  <si>
    <t>Назва МКП: Київський обласний соціальний центр Мати і дитина разом /адреса: Затишна, 24/ код:UKRs006355</t>
  </si>
  <si>
    <t>Назва МКП: туристична база відпочинку затишний двір /адреса: Зелена, NA/ код:UKRs008791</t>
  </si>
  <si>
    <t>Назва МКП: КНП Фастівської міської ради "Фастівський міський центр первинної медичної допомоги" /адреса: Київська, 57/ код:UKRs011266</t>
  </si>
  <si>
    <t>Назва МКП: Фастівський міський територіальний центр соціального обслуговування (надання соціальних послуг) виконавчого комітету Фастівської міської ради /адреса: Глібова, 3/ код:UKRs011267</t>
  </si>
  <si>
    <t>Назва МКП: Колишня будівля ДБСТ /адреса: Жукова, NA/ код:UKRs011484</t>
  </si>
  <si>
    <t>Назва МКП: Церква Християн Віри Євангельської /адреса: Степова, 3/ код:UKRs011204</t>
  </si>
  <si>
    <t>Назва МКП: Мотовилівсько-слобідський заклад загальної середньої освіти І-ІІ ступенів /адреса: Центральна, 33/ код:UKRs010520</t>
  </si>
  <si>
    <t>Назва МКП: Не має даних про назву /адреса: Богдана Хмельницького, 8/ код:UKRs004636</t>
  </si>
  <si>
    <t>Назва МКП: Не має даних про назву /адреса: Ореста Гуменюка, 2/ код:UKRs004863</t>
  </si>
  <si>
    <t>Назва МКП: Не має даних про назву /адреса: Промислова, 19/ код:UKRs004907</t>
  </si>
  <si>
    <t>Назва МКП: Не має даних про назву /адреса: Івана Божка, 55/ код:UKRs004756</t>
  </si>
  <si>
    <t>Назва МКП: Не має даних про назву /адреса: Центральна, 2/ код:UKRs004993</t>
  </si>
  <si>
    <t>Назва МКП: Не має даних про назву /адреса: Центральна, 120/ код:UKRs004984</t>
  </si>
  <si>
    <t>Назва МКП: Не має даних про назву /адреса: Соборності, 64/ код:UKRs004933</t>
  </si>
  <si>
    <t>Назва МКП: Не має даних про назву /адреса: Зоряна, 112а/ код:UKRs004755</t>
  </si>
  <si>
    <t>Назва МКП: Не має даних про назву /адреса: Сонячна, 7/ код:UKRs004938</t>
  </si>
  <si>
    <t>Назва МКП: Не має даних про назву /адреса: Лесі Українки, 37/ код:UKRs004787</t>
  </si>
  <si>
    <t>Назва МКП: Не має даних про назву /адреса: Центральна, 70/ код:UKRs005023</t>
  </si>
  <si>
    <t>Назва МКП: Не має даних про назву /адреса: Шевченка, 130/ код:UKRs005042</t>
  </si>
  <si>
    <t>Назва МКП: Не має даних про назву /адреса: Центральна, 154/ код:UKRs004987</t>
  </si>
  <si>
    <t>Назва МКП: Не має даних про назву /адреса: Миру, 47/ код:UKRs004817</t>
  </si>
  <si>
    <t>Назва МКП: Не має даних про назву /адреса: Степова, 13/ код:UKRs004944</t>
  </si>
  <si>
    <t>Назва МКП: Не має даних про назву /адреса: Лесі Українки, 3/ код:UKRs004791</t>
  </si>
  <si>
    <t>Назва МКП: Не має даних про назву /адреса: Паркова, 4/ код:UKRs004867</t>
  </si>
  <si>
    <t>Назва МКП: Не має даних про назву /адреса: Привокзальна, 5/ код:UKRs004898</t>
  </si>
  <si>
    <t>Назва МКП: Не має даних про назву /адреса: Шевченка, 1а/ код:UKRs005044</t>
  </si>
  <si>
    <t>Назва МКП: Не має даних про назву /адреса: Садова, 7/ код:UKRs004712</t>
  </si>
  <si>
    <t>Назва МКП: Колишня лікарня /адреса: Василя Стуса, 9а/ код:UKRs009630</t>
  </si>
  <si>
    <t>Назва МКП: дит.садочок №6 /адреса: Великого Кобзаря, 6/ код:UKRs004638</t>
  </si>
  <si>
    <t>Назва МКП: дит.садочок /адреса: Небесної сотні, 4/ код:UKRs004850</t>
  </si>
  <si>
    <t>Назва МКП: Не має даних про назву /адреса: Івана Богуна, 50/ код:UKRs004710</t>
  </si>
  <si>
    <t>Назва МКП: Не має даних про назву /адреса: Незалежності, 2/ код:UKRs004674</t>
  </si>
  <si>
    <t>Назва МКП: Не має даних про назву /адреса: Дружня, 6/ код:UKRs004659</t>
  </si>
  <si>
    <t>Назва МКП: Не має даних про назву /адреса: Дружби, 7/ код:UKRs004658</t>
  </si>
  <si>
    <t>Назва МКП: Не має даних про назву /адреса: Шкільна, 1/ код:UKRs004699</t>
  </si>
  <si>
    <t>Назва МКП: Не має даних про назву /адреса: Шкільна, 30/ код:UKRs004707</t>
  </si>
  <si>
    <t>Назва МКП: Не має даних про назву /адреса: Богдана Хмельницького, 26/ код:UKRs004651</t>
  </si>
  <si>
    <t>Назва МКП: Не має даних про назву /адреса: Шкільний, 1/ код:UKRs004903</t>
  </si>
  <si>
    <t>Назва МКП: Не має даних про назву /адреса: Валерія Чкалова, 5/ код:UKRs004690</t>
  </si>
  <si>
    <t>Назва МКП: Не має даних про назву /адреса: Центральна, 1/ код:UKRs004684</t>
  </si>
  <si>
    <t>Назва МКП: Відділення стаціонарного догляду с. Троянка територіального центру соціального обслуговаування (надання соціальних послуг) Голованівської Селищної Ради /адреса: Центральна, 37/ код:UKRs011553</t>
  </si>
  <si>
    <t>Назва МКП: Гуртожиток, Голованівський ліцей /адреса: Шкільна, 2/ код:UKRs004704</t>
  </si>
  <si>
    <t>Назва МКП: Не має даних про назву /адреса: Шевченка, 1а/ код:UKRs005046</t>
  </si>
  <si>
    <t>Назва МКП: Не має даних про назву /адреса: Соборна, 22/ код:UKRs004930</t>
  </si>
  <si>
    <t>Назва МКП: Не має даних про назву /адреса: Соборна, 64/ код:UKRs004931</t>
  </si>
  <si>
    <t>Назва МКП: Не має даних про назву /адреса: Тургенева, 2/ код:UKRs004955</t>
  </si>
  <si>
    <t>Назва МКП: Не має даних про назву /адреса: Шкільна, 9/ код:UKRs005112</t>
  </si>
  <si>
    <t>Назва МКП: Не має даних про назву /адреса: Незалежності, 52/ код:UKRs004853</t>
  </si>
  <si>
    <t>Назва МКП: Не має даних про назву /адреса: Василя Стуса, 21/ код:UKRs004637</t>
  </si>
  <si>
    <t>Назва МКП: Не має даних про назву /адреса: Шкільна, 42/ код:UKRs005104</t>
  </si>
  <si>
    <t>Назва МКП: Надлацький ЗДО " Сонечко" /адреса: Адміністративна, 1/ код:UKRs004623</t>
  </si>
  <si>
    <t>Назва МКП: Центр надання соціальних послуг Надлацької сільської ради /адреса: Адміністративна, 7/ код:UKRs011551</t>
  </si>
  <si>
    <t>Назва МКП: Не має даних про назву /адреса: Шкільна, 2/ код:UKRs005088</t>
  </si>
  <si>
    <t>Назва МКП: Не має даних про назву /адреса: Козацька, 45/ код:UKRs004770</t>
  </si>
  <si>
    <t>Назва МКП: Не має даних про назву /адреса: Набережна, 14/ код:UKRs004845</t>
  </si>
  <si>
    <t>Назва МКП: Не має даних про назву /адреса: Шкільна, 5/ код:UKRs005105</t>
  </si>
  <si>
    <t>Назва МКП: Не має даних про назву /адреса: Центральна, 58/ код:UKRs005017</t>
  </si>
  <si>
    <t>Назва МКП: Новоархангельський дошкільний навчальний заклад №1 /адреса: Пушкіна, 31/ код:UKRs004911</t>
  </si>
  <si>
    <t>Назва МКП: Новоархангельський дошкільний навчальний заклад №4 /адреса: Центральна, 117/ код:UKRs004982</t>
  </si>
  <si>
    <t>Назва МКП: ОЗО Новоархангельський НВКЗаклад ЗСО І-ІІІст. Гімназія Новоархангельської ср Голованівського району Кіровоградської області /адреса: Центральна, 45/ код:UKRs005013</t>
  </si>
  <si>
    <t>Назва МКП: Новоархангельський дошкільний навчальний заклад №1 /адреса: Гагаріна, 3/ код:UKRs004718</t>
  </si>
  <si>
    <t>Назва МКП: Шкільний заклад /адреса: Гагаріна, 6/ код:UKRs010249</t>
  </si>
  <si>
    <t>Назва МКП: Торговицьке ПТУ №30 /адреса: Івана Сірка , 42/ код:UKRs004927</t>
  </si>
  <si>
    <t>Назва МКП: КОМУНАЛЬНЕ НЕКОМЕРЦІЙНЕ ПІДПРИЄМСТВО НОВОАРХАНГЕЛЬСЬКА БАГАТОПРОФІЛЬНА ЛІКАРНЯ НОВОАРХАНГЕЛЬСЬКОЇ СЕЛИЩНОЇ РАДИ /адреса: Сірка , 15/ код:UKRs004926</t>
  </si>
  <si>
    <t>Назва МКП: Не має даних про назву /адреса: Митрофанівська, 90/ код:UKRs004822</t>
  </si>
  <si>
    <t>Назва МКП: Не має даних про назву /адреса: Мічуріна, 9/ код:UKRs004825</t>
  </si>
  <si>
    <t>Назва МКП: Не має даних про назву /адреса: Набережна, 10/ код:UKRs004843</t>
  </si>
  <si>
    <t>Назва МКП: Не має даних про назву /адреса: Сонячна, 1/ код:UKRs004936</t>
  </si>
  <si>
    <t>Назва МКП: Не має даних про назву /адреса: Стовпова, 5/ код:UKRs004945</t>
  </si>
  <si>
    <t>Назва МКП: Не має даних про назву /адреса: Шевченка, 78/ код:UKRs005054</t>
  </si>
  <si>
    <t>Назва МКП: стац.відділення тер.центру /адреса: Шкільна, 1/ код:UKRs005073</t>
  </si>
  <si>
    <t>Назва МКП: Не має даних про назву /адреса: Кайнара, 29/ код:UKRs004760</t>
  </si>
  <si>
    <t>Назва МКП: Не має даних про назву /адреса: Кайнара, 3/ код:UKRs004761</t>
  </si>
  <si>
    <t>Назва МКП: Не має даних про назву /адреса: Кайнара, 36/ код:UKRs004762</t>
  </si>
  <si>
    <t>Назва МКП: Не має даних про назву /адреса: Богдана Хмельницького, 40/ код:UKRs004635</t>
  </si>
  <si>
    <t>Назва МКП: Не має даних про назву /адреса: Гагаріна, 7/ код:UKRs004724</t>
  </si>
  <si>
    <t>Назва МКП: Не має даних про назву /адреса: Миру, 4/ код:UKRs004813</t>
  </si>
  <si>
    <t>Назва МКП: Не має даних про назву /адреса: Центральна, 36/ код:UKRs005006</t>
  </si>
  <si>
    <t>Назва МКП: Не має даних про назву /адреса: Центральна, 8/ код:UKRs005025</t>
  </si>
  <si>
    <t>Назва МКП: Не має даних про назву /адреса: Шевченка , 10/ код:UKRs005037</t>
  </si>
  <si>
    <t>Назва МКП: Не має даних про назву /адреса: Настенка, 32/ код:UKRs004671</t>
  </si>
  <si>
    <t>Назва МКП: настенка 9 приватна оселя /адреса: Настенка, 9/ код:UKRs009999</t>
  </si>
  <si>
    <t>Назва МКП: Не має даних про назву /адреса: Поштова, 14/ код:UKRs004894</t>
  </si>
  <si>
    <t>Назва МКП: Не має даних про назву /адреса: Поштова, 14а/ код:UKRs004895</t>
  </si>
  <si>
    <t>Назва МКП: Не має даних про назву /адреса: Шкільна, 1/ код:UKRs005069</t>
  </si>
  <si>
    <t>Назва МКП: Не має даних про назву /адреса: Гвардійська, 19/ код:UKRs004727</t>
  </si>
  <si>
    <t>Назва МКП: Не має даних про назву /адреса: Гвардійська, 28/ код:UKRs004728</t>
  </si>
  <si>
    <t>Назва МКП: Не має даних про назву /адреса: Миру, 42/ код:UKRs004814</t>
  </si>
  <si>
    <t>Назва МКП: Не має даних про назву /адреса: Миру, 44/ код:UKRs004815</t>
  </si>
  <si>
    <t>Назва МКП: Не має даних про назву /адреса: Шкільна, 15/ код:UKRs005081</t>
  </si>
  <si>
    <t>Назва МКП: Не має даних про назву /адреса: Шкільна, 18/ код:UKRs005084</t>
  </si>
  <si>
    <t>Назва МКП: Не має даних про назву /адреса: Шкільна, 20/ код:UKRs005092</t>
  </si>
  <si>
    <t>Назва МКП: Семидубівська школа /адреса: Шкільна, 4/ код:UKRs005102</t>
  </si>
  <si>
    <t>Назва МКП: Не має даних про назву /адреса: Миру, 46/ код:UKRs004816</t>
  </si>
  <si>
    <t>Назва МКП: Не має даних про назву /адреса: Шкільна, 1/ код:UKRs005066</t>
  </si>
  <si>
    <t>Назва МКП: Не має даних про назву /адреса: Зелена, 28/ код:UKRs004751</t>
  </si>
  <si>
    <t>Назва МКП: Адміністративне приміщення сільської ради /адреса: NA, NA/ код:UKRs005135</t>
  </si>
  <si>
    <t>Назва МКП: Не має даних про назву /адреса: Шкільна, 11/ код:UKRs005080</t>
  </si>
  <si>
    <t>Назва МКП: Не має даних про назву /адреса: Шевченка, 101/ код:UKRs005040</t>
  </si>
  <si>
    <t>Назва МКП: Не має даних про назву /адреса: Молодіжна, 28/ код:UKRs004835</t>
  </si>
  <si>
    <t>Назва МКП: Не має даних про назву /адреса: Сонячна, 2/ код:UKRs004937</t>
  </si>
  <si>
    <t>Назва МКП: Фельшерсько-акушерський пункт /адреса: Лесі Українки, 20/ код:UKRs004784</t>
  </si>
  <si>
    <t>Назва МКП: Не має даних про назву /адреса: Театральна, 3/ код:UKRs004952</t>
  </si>
  <si>
    <t>Назва МКП: Не має даних про назву /адреса: Центральна, NA/ код:UKRs004975</t>
  </si>
  <si>
    <t>Назва МКП: Не має даних про назву /адреса: Шкільна, 1/ код:UKRs005064</t>
  </si>
  <si>
    <t>Назва МКП: Не має даних про назву /адреса: Данилюка , 11/ код:UKRs004740</t>
  </si>
  <si>
    <t>Назва МКП: Не має даних про назву /адреса: Рибаківка , 26/ код:UKRs004912</t>
  </si>
  <si>
    <t>Назва МКП: Аджамська лікарська амбулаторія /адреса: Центральна, 64/ код:UKRs005021</t>
  </si>
  <si>
    <t>Назва МКП: Районна лікарня /адреса: Василя Порика, 6/ код:UKRs010959</t>
  </si>
  <si>
    <t>Назва МКП: Професійно-технічне училище № 32 /адреса: Дімітрова, 1/ код:UKRs004656</t>
  </si>
  <si>
    <t>Назва МКП: Бобринецька спеціальна школа Кіровоградської обласної ради /адреса: Каштанова, 2/ код:UKRs004660</t>
  </si>
  <si>
    <t>Назва МКП: Центр ВПО на базі лікарні при Територіальному центрі соціального обслуговування (надання соціальних послуг) Кетрисанівськоі сільськоі ради /адреса: Народна, 93/ код:UKRs011564</t>
  </si>
  <si>
    <t>Назва МКП: Гуртожиток /адреса: Паркова, 47/ код:UKRs005126</t>
  </si>
  <si>
    <t>Назва МКП: Не має даних про назву /адреса: Миру, 10а/ код:UKRs004803</t>
  </si>
  <si>
    <t>Назва МКП: Не має даних про назву /адреса: Миру, 2а/ код:UKRs004809</t>
  </si>
  <si>
    <t>Назва МКП: Дитячий табір Здоров'я /адреса: Приозерна, 1/ код:UKRs008766</t>
  </si>
  <si>
    <t>Назва МКП: Не має даних про назву /адреса: Центральна, 44/ код:UKRs005011</t>
  </si>
  <si>
    <t>Назва МКП: Комунальний заклад дошкільної освіти.Мальва /адреса: Шкільна, 1/ код:UKRs005059</t>
  </si>
  <si>
    <t>Назва МКП: Комунальний заклад дошкільної освітиПізнайко /адреса: Миру, 2/ код:UKRs004808</t>
  </si>
  <si>
    <t>Назва МКП: Ганнівська філія І-ІІ ступенів КЗБоківський ЗЗСО І-ІІІ ступенів Гурівської сільської ради /адреса: Гоголя, 34/ код:UKRs004738</t>
  </si>
  <si>
    <t>Назва МКП: Комунальний заклад дошкільної освіти.Сонячний /адреса: Давидова, 19/ код:UKRs004739</t>
  </si>
  <si>
    <t>Назва МКП: Місця для ВПО облаштовано в територіальному центрі. закладах дошкільної та загальної середньої освіти громади. Переважні більшість ВПО розміщується в приватних будинках у родичів чи знайомих /адреса: NA, NA/ код:UKRs005133</t>
  </si>
  <si>
    <t>Назва МКП: Не має даних про назву /адреса: Поштова, 10/ код:UKRs004893</t>
  </si>
  <si>
    <t>Назва МКП: Не має даних про назву /адреса: Шкільна, 1/ код:UKRs005075</t>
  </si>
  <si>
    <t>Назва МКП: Гуртожиток /адреса: Центральна, 151/ код:UKRs004986</t>
  </si>
  <si>
    <t>Назва МКП: Не має даних про назву /адреса: Шевченка, 6/ код:UKRs005053</t>
  </si>
  <si>
    <t>Назва МКП: садок №2 /адреса: Віктора Голого, 120/ код:UKRs004643</t>
  </si>
  <si>
    <t>Назва МКП: КП Знам'янська обласна бальнеологічна лікарня /адреса: Героїв Чорнобиля, 6/ код:UKRs004731</t>
  </si>
  <si>
    <t>Назва МКП: садок №4 /адреса: Героїв Чорнобиля, 7/ код:UKRs004732</t>
  </si>
  <si>
    <t>Назва МКП: садок №8 /адреса: Калинова, 115/ код:UKRs004764</t>
  </si>
  <si>
    <t>Назва МКП: Спортивний центр /адреса: Олени Теліги, 10а/ код:UKRs004860</t>
  </si>
  <si>
    <t>Назва МКП: Колишня дитяча лікарня: вул. Партизанська. 59А /адреса: Партизанська, 59а/ код:UKRs010506</t>
  </si>
  <si>
    <t>Назва МКП: Знам'янський міський територіальний центр /адреса: Церковна, 7/ код:UKRs011565</t>
  </si>
  <si>
    <t>Назва МКП: садок №7 /адреса: Чайковського, 13/ код:UKRs005026</t>
  </si>
  <si>
    <t>Назва МКП: садок №6 /адреса: Чайковського, 27/ код:UKRs005027</t>
  </si>
  <si>
    <t>Назва МКП: садок №3 /адреса: Чумацький шлях, 6/ код:UKRs005035</t>
  </si>
  <si>
    <t>Назва МКП: Гуртожиток СМЕУ БМП-704 /адреса: Шкільний, 8/ код:UKRs010120</t>
  </si>
  <si>
    <t>Назва МКП: Знам'янська ЗОШ І-ІІІ ступенів #7 /адреса: 1 Травня, 9/ код:UKRs010145</t>
  </si>
  <si>
    <t>Назва МКП: Не має даних про назву /адреса: Гагаріна, 5/ код:UKRs004722</t>
  </si>
  <si>
    <t>Назва МКП: Не має даних про назву /адреса: Шкільна, 7/ код:UKRs005108</t>
  </si>
  <si>
    <t>Назва МКП: Не має даних про назву /адреса: Набережна, 17/ код:UKRs004846</t>
  </si>
  <si>
    <t>Назва МКП: Не має даних про назву /адреса: Шевченка, 14/ код:UKRs005043</t>
  </si>
  <si>
    <t>Назва МКП: Не має даних про назву /адреса: Шевченка, 32/ код:UKRs005048</t>
  </si>
  <si>
    <t>Назва МКП: Не має даних про назву /адреса: Сабліна, 42/ код:UKRs004917</t>
  </si>
  <si>
    <t>Назва МКП: Не має даних про назву /адреса: Садова, 22/ код:UKRs004918</t>
  </si>
  <si>
    <t>Назва МКП: Не має даних про назву /адреса: Шкільна, 1/ код:UKRs005070</t>
  </si>
  <si>
    <t>Назва МКП: Обознівський психоневрологічний інтернат /адреса: Польова, 1/ код:UKRs010251</t>
  </si>
  <si>
    <t>Назва МКП: Не має даних про назву /адреса: Світанкова, 2/ код:UKRs004920</t>
  </si>
  <si>
    <t>Назва МКП: Не має даних про назву /адреса: Ушакова, 59/ код:UKRs004960</t>
  </si>
  <si>
    <t>Назва МКП: КЗ Кетрисанівський заклад загальної середньої освіти І-ІІІ ступенів Кетрисанівської сільської ради Кіровоградської області /адреса: Шкільна, 1/ код:UKRs005065</t>
  </si>
  <si>
    <t>Назва МКП: КЗ Апрелівський заклад загальної середньої освіти І-ІІ ступенів Кетрисанівської сільської ради /адреса: Куліша, 44/ код:UKRs004780</t>
  </si>
  <si>
    <t>Назва МКП: Приватний сектор /адреса: NA, NA/ код:UKRs005139</t>
  </si>
  <si>
    <t>Назва МКП: КЗ Благодатненський заклад дошкільної освіти (ясла-садок) Колосок /адреса: Центральна, 2а/ код:UKRs004992</t>
  </si>
  <si>
    <t>Назва МКП: КЗ Благодатненський заклад загальної середньої освіти І-ІІІ ступенів Кетрисанівської сільської ради /адреса: Центральна, 2б/ код:UKRs004991</t>
  </si>
  <si>
    <t>Назва МКП: КЗ Бобринківська початкова школа І ступеня Кетрисанівської сільської ради Кіровоградської області /адреса: Шкіьна , 1/ код:UKRs005113</t>
  </si>
  <si>
    <t>Назва МКП: КЗ Верхньоінгульський заклад загальної середньої освіти І-ІІІ ступенів Кетрисанівської сільської ради Кіровоградської області /адреса: Гагаріна, 1/ код:UKRs004714</t>
  </si>
  <si>
    <t>Назва МКП: КЗ Веселівський заклад загальної середньої освіти І-ІІІ ступенів Кетрисанівської сільської радиКіровоградської області /адреса: Молодіжна, 17/ код:UKRs004830</t>
  </si>
  <si>
    <t>Назва МКП: КЗ Витязівський заклад загальної середньої освіти І-ІІІ ступенів Кетрисанівської сільської ради /адреса: Осадчого, 24/ код:UKRs004864</t>
  </si>
  <si>
    <t>Назва МКП: Приватний сектор /адреса: NA, NA/ код:UKRs005142</t>
  </si>
  <si>
    <t>Назва МКП: КЗ Златопілький заклад загальної середньої освіти І-ІІ ступенів Кетрисанівської сільської радиКіровоградської області /адреса: Молодіжна, 61/ код:UKRs004840</t>
  </si>
  <si>
    <t>Назва МКП: КЗ Златопільський заклад дошкільної освіти (ясла-садок) Сонечко /адреса: Молодіжна, 69/ код:UKRs004841</t>
  </si>
  <si>
    <t>Назва МКП: КЗ Березівський заклад дошкільної освіти (ясла-садок) Сонечко /адреса: Набережна, 1/ код:UKRs004842</t>
  </si>
  <si>
    <t>Назва МКП: КЗ Кривоносівський заклад загальної середньої освіти І-ІІ ступенів Кетрисанівської сільської ради /адреса: Шкільна, 41/ код:UKRs005103</t>
  </si>
  <si>
    <t>Назва МКП: КЗ Новоградівський заклад дошкільної освіти (ясла-садок) /адреса: Молодіжна, 21/ код:UKRs004833</t>
  </si>
  <si>
    <t>Назва МКП: КЗ Новоградівський заклад загальної середньої освіти І-ІІІ ступенів Кетрисанівської сільської ради /адреса: Молодіжна, 50/ код:UKRs004838</t>
  </si>
  <si>
    <t>Назва МКП: КЗ Новомиколаївська заклад загальної середньої освіти І ступеня /адреса: Слобідська, 31/ код:UKRs004929</t>
  </si>
  <si>
    <t>Назва МКП: КЗ Павлогірківський заклад загальної середньої освіти І-ІІ ступенів Кетрисанівської сільської ради /адреса: Шкільна, 4/ код:UKRs005114</t>
  </si>
  <si>
    <t>Назва МКП: КЗ Чарівнянський заклад загальної середньої освіти І-ІІІ ступенів Кетрисанівської сільської радиКіровоградської області /адреса: Шкільна, 36/ код:UKRs005101</t>
  </si>
  <si>
    <t>Назва МКП: Управління соціального захисту населення Компаніївської селищної ради (Підготували приміщення дитсадка для поселення ВПО Але їх небагато тому переселенців беруть до себе у будинки мешканці громади та здають їм вільні квартири) /адреса: Шевченка, 81/ код:UKRs004697</t>
  </si>
  <si>
    <t>Назва МКП: Не має даних про назву /адреса: Молодіжна, 1/ код:UKRs004828</t>
  </si>
  <si>
    <t>Назва МКП: Зеленівська гімназія /адреса: Героїв Рятувальників (Зої Космодем'янської), 14/ код:UKRs011034</t>
  </si>
  <si>
    <t>Назва МКП: Не має даних про назву /адреса: Шкільна, 1/ код:UKRs005067</t>
  </si>
  <si>
    <t>Назва МКП: Не має даних про назву /адреса: Шкільна, 3/ код:UKRs005096</t>
  </si>
  <si>
    <t>Назва МКП: Софіївська гімназія-філія КЗ "Голубієвицький ліцей" /адреса: Молодіжна , 1а/ код:UKRs004827</t>
  </si>
  <si>
    <t>Назва МКП: ДЗО №69 /адреса: 10-а лінія, 1/ код:UKRs005124</t>
  </si>
  <si>
    <t>Назва МКП: Не має даних про назву /адреса: 10-та лінія, 1/ код:UKRs004622</t>
  </si>
  <si>
    <t>Назва МКП: ЗДО (ясла-садок) №35 /адреса: NA, NA/ код:UKRs005134</t>
  </si>
  <si>
    <t>Назва МКП: Не має даних про назву /адреса: Академіка Тамма, 27/ код:UKRs004627</t>
  </si>
  <si>
    <t>Назва МКП: Не має даних про назву /адреса: Академіка Тамма, 4а/ код:UKRs004628</t>
  </si>
  <si>
    <t>Назва МКП: Не має даних про назву /адреса: Андрія Матвієнка, 4/ код:UKRs004629</t>
  </si>
  <si>
    <t>Назва МКП: гуртожиток № 1 Донецького національного медичного університету /адреса: Андрія Матвієнка, 6/5/ код:UKRs004630</t>
  </si>
  <si>
    <t>Назва МКП: Соціальний гуртожиток /адреса: Архітектора Лишневського (Шумілова), 30/ код:UKRs008757</t>
  </si>
  <si>
    <t>Назва МКП: Не має даних про назву /адреса: Бєляєва, 5а/ код:UKRs004633</t>
  </si>
  <si>
    <t>Назва МКП: Центр комплексної реабілітації для дітей з інвалідністю Фортечного району міської ради /адреса: Бєляєва, 72/ код:UKRs010222</t>
  </si>
  <si>
    <t>Назва МКП: Не має даних про назву /адреса: Васнецова, 4/ код:UKRs004654</t>
  </si>
  <si>
    <t>Назва МКП: Кропивницький обласній інститут післядипломної педагогічної освіти ім. Сухомлинського /адреса: Велика перспективна, 39/63/ код:UKRs010223</t>
  </si>
  <si>
    <t>Назва МКП: Не має даних про назву /адреса: Вокзальна, 18а/ код:UKRs004645</t>
  </si>
  <si>
    <t>Назва МКП: Не має даних про назву /адреса: Вокзальна, 26а/ код:UKRs004646</t>
  </si>
  <si>
    <t>Назва МКП: Церква слово пробудження /адреса: Героїв України, 26б/ код:UKRs009545</t>
  </si>
  <si>
    <t>Назва МКП: Не має даних про назву /адреса: Добровольського, 1/ код:UKRs004743</t>
  </si>
  <si>
    <t>Назва МКП: Не має даних про назву /адреса: Євгенія Тельнова, 20/ код:UKRs004746</t>
  </si>
  <si>
    <t>Назва МКП: Не має даних про назву /адреса: Кінний, 3/ код:UKRs004768</t>
  </si>
  <si>
    <t>Назва МКП: Не має даних про назву /адреса: Комарова, 11/ код:UKRs004772</t>
  </si>
  <si>
    <t>Назва МКП: Не має даних про назву /адреса: Комарова, 60/ код:UKRs004773</t>
  </si>
  <si>
    <t>Назва МКП: Кіровоградський обласний центр соціально-психологічної допомоги /адреса: Короленко, 50/ код:UKRs010257</t>
  </si>
  <si>
    <t>Назва МКП: Гуртожиток Кіровоградського медичного фахового коледжу /адреса: Лісний, 4/ код:UKRs010153</t>
  </si>
  <si>
    <t>Назва МКП: Не має даних про назву /адреса: Олега Ольжича, 26/ код:UKRs004858</t>
  </si>
  <si>
    <t>Назва МКП: Кропивницький міський центр обліку та тимчасового перебування бездомних осіб /адреса: Олени Теліги , 75/ код:UKRs010156</t>
  </si>
  <si>
    <t>Назва МКП: Кропивницький міський соціальний гуртожиток для дітей-сиріт та дітей. позбавлених батьківського піклування /адреса: Олени Теліги , 75 Г/ код:UKRs010155</t>
  </si>
  <si>
    <t>Назва МКП: Не має даних про назву /адреса: Олени Теліги, 1а/ код:UKRs004861</t>
  </si>
  <si>
    <t>Назва МКП: Не має даних про назву /адреса: Пацаєва, 10а/ код:UKRs004869</t>
  </si>
  <si>
    <t>Назва МКП: Не має даних про назву /адреса: Пацаєва, 11а/ код:UKRs004870</t>
  </si>
  <si>
    <t>Назва МКП: Не має даних про назву /адреса: Пацаєва, 3а/ код:UKRs004871</t>
  </si>
  <si>
    <t>Назва МКП: Гуртожиток ЦДПУ імені Володимира Винниченка уртожиток ЦДПУ N4 /адреса: Полтавська , 37/ код:UKRs010569</t>
  </si>
  <si>
    <t>Назва МКП: Гуртожиток ЦДПУ імені Володимира Винниченка Гуртожиток N3 /адреса: Полтавська, 35/ код:UKRs010247</t>
  </si>
  <si>
    <t>Назва МКП: Гуртожиток КЗ КОІППО ім. Сухомлинського /адреса: Полтавська, 79а/ код:UKRs011441</t>
  </si>
  <si>
    <t>Назва МКП: Не має даних про назву /адреса: Преображенська, 101/ код:UKRs004897</t>
  </si>
  <si>
    <t>Назва МКП: ТОВ ДЗОВ ЗДОРОВ'Я /адреса: Приозерна, 1/ код:UKRs005132</t>
  </si>
  <si>
    <t>Назва МКП: Не має даних про назву /адреса: Сергія Сєнчева, 16а/ код:UKRs004925</t>
  </si>
  <si>
    <t>Назва МКП: Гуртожиток #2 Леткої академії національного авіаційного університету /адреса: Степана Чобана , 10/ код:UKRs010154</t>
  </si>
  <si>
    <t>Назва МКП: Льотна Академія НАУ (гуртожиток №1 /адреса: Степана Чобану, 12/ код:UKRs005128</t>
  </si>
  <si>
    <t>Назва МКП: Гуртожиток №1 Центрально-Українського державного педагогічного університету імені Володимира Винниченка /адреса: Студентський , 19/ код:UKRs010220</t>
  </si>
  <si>
    <t>Назва МКП: Не має даних про назву /адреса: Студентський, 8а/ код:UKRs004946</t>
  </si>
  <si>
    <t>Назва МКП: Не має даних про назву /адреса: Сурова, 1-К/ код:UKRs004948</t>
  </si>
  <si>
    <t>Назва МКП: Гуртожиток музичного Кропивницького фахового коледжу /адреса: Університетський , 11/ код:UKRs010221</t>
  </si>
  <si>
    <t>Назва МКП: Гуртожиток ЦНТУ№4 /адреса: Університетський, 8/ код:UKRs009644</t>
  </si>
  <si>
    <t>Назва МКП: Гуртожиток ЦНТУ№3 /адреса: Університетський, 8/ код:UKRs009643</t>
  </si>
  <si>
    <t>Назва МКП: гуртожиток № 3 КАФК /адреса: Університетський, 9/ код:UKRs011442</t>
  </si>
  <si>
    <t>Назва МКП: Не має даних про назву /адреса: Училищний, 3а/ код:UKRs004958</t>
  </si>
  <si>
    <t>Назва МКП: Кіровоградський психоневрологічний інтернат з геріатричним відділенням /адреса: Чернишевського, 36/ код:UKRs005029</t>
  </si>
  <si>
    <t>Назва МКП: Не має даних про назву /адреса: Шевченка, 41а/ код:UKRs005050</t>
  </si>
  <si>
    <t>Назва МКП: Не має даних про назву /адреса: Юрія Коваленка, 15а/ код:UKRs005116</t>
  </si>
  <si>
    <t>Назва МКП: Не має даних про назву /адреса: Яновського, 62а/ код:UKRs005118</t>
  </si>
  <si>
    <t>Назва МКП: КЗ Кіровоградський обласний соціальний центр матері та дитини /адреса: Металургів, 2/ код:UKRs005125</t>
  </si>
  <si>
    <t>Назва МКП: КЗ «Кропивницький міський соціальний гуртожиток 2» (Дитячий садок №16) /адреса: Металургів, 34а/ код:UKRs004799</t>
  </si>
  <si>
    <t>Назва МКП: Не має даних про назву /адреса: Металургів, 8а/ код:UKRs004800</t>
  </si>
  <si>
    <t>Назва МКП: МКП (гуртожиток) для ВПО /адреса: NA, NA/ код:UKRs005130</t>
  </si>
  <si>
    <t>Назва МКП: КП ГП Комфорт /адреса: Криворізька, 44а/ код:UKRs004779</t>
  </si>
  <si>
    <t>Назва МКП: МКП на базі гуртожитку КП Наше Місто /адреса: Незалежності України, 80а/ код:UKRs004851</t>
  </si>
  <si>
    <t>Назва МКП: Соціальний гуртожиток для внутрішньо переміщених осіб /адреса: Сонячна, 2а/ код:UKRs008794</t>
  </si>
  <si>
    <t>Назва МКП: КНП Олександрівська лікарня /адреса: Шевченка, 57/ код:UKRs004695</t>
  </si>
  <si>
    <t>Назва МКП: Офіс ФГ Стожари /адреса: Горького, 7а/ код:UKRs004709</t>
  </si>
  <si>
    <t>Назва МКП: Не має даних про назву /адреса: О. Шаповала, 1/ код:UKRs004676</t>
  </si>
  <si>
    <t>Назва МКП: гуртожиток /адреса: Шевченка, 84/ код:UKRs010107</t>
  </si>
  <si>
    <t>Назва МКП: Не має даних про назву /адреса: Раєвського, 16/ код:UKRs004680</t>
  </si>
  <si>
    <t>Назва МКП: Не має даних про назву /адреса: Молодіжна, 1/ код:UKRs004668</t>
  </si>
  <si>
    <t>Назва МКП: Не має даних про назву /адреса: Набережна, 5/ код:UKRs008850</t>
  </si>
  <si>
    <t>Назва МКП: Не має даних про назву /адреса: Садова, 1/ код:UKRs004711</t>
  </si>
  <si>
    <t>Назва МКП: Не має даних про назву /адреса: Шкільна, 1/ код:UKRs004698</t>
  </si>
  <si>
    <t>Назва МКП: Не має даних про назву /адреса: Миру, 41/ код:UKRs004663</t>
  </si>
  <si>
    <t>Назва МКП: Не має даних про назву /адреса: Шевченка, 54/ код:UKRs004696</t>
  </si>
  <si>
    <t>Назва МКП: Не має даних про назву /адреса: Нова, 12/ код:UKRs004675</t>
  </si>
  <si>
    <t>Назва МКП: Не має даних про назву /адреса: Третя, NA/ код:UKRs004682</t>
  </si>
  <si>
    <t>Назва МКП: Не має даних про назву /адреса: Центральна, 12/ код:UKRs004685</t>
  </si>
  <si>
    <t>Назва МКП: КНП Старопосоцький обласний дитячий протитуберкульозний санаторій Кіровоградської обласної ради /адреса: Молодіжна, 152/ код:UKRs005138</t>
  </si>
  <si>
    <t>Назва МКП: Не має даних про назву /адреса: Шкільний, 1/ код:UKRs004904</t>
  </si>
  <si>
    <t>Назва МКП: Будинок культури /адреса: Гагаріна, 16/ код:UKRs004655</t>
  </si>
  <si>
    <t>Назва МКП: Не має даних про назву /адреса: Центральна , 97а/ код:UKRs004970</t>
  </si>
  <si>
    <t>Назва МКП: Не має даних про назву /адреса: Академіка Доленка , 32б/ код:UKRs004624</t>
  </si>
  <si>
    <t>Назва МКП: Не має даних про назву /адреса: Академіка Доленка , 44/ код:UKRs004625</t>
  </si>
  <si>
    <t>Назва МКП: Не має даних про назву /адреса: Покровська, 7/ код:UKRs004889</t>
  </si>
  <si>
    <t>Назва МКП: Не має даних про назву /адреса: Леоніда Кравчука, 70/ код:UKRs004786</t>
  </si>
  <si>
    <t>Назва МКП: Не має даних про назву /адреса: Центральна, 22/ код:UKRs004997</t>
  </si>
  <si>
    <t>Назва МКП: Без назви /адреса: Молодіжна, 34/ код:UKRs010351</t>
  </si>
  <si>
    <t>Назва МКП: Не має даних про назву /адреса: Центральна, 17/ код:UKRs004988</t>
  </si>
  <si>
    <t>Назва МКП: Не має даних про назву /адреса: Центральна, 28/ код:UKRs005002</t>
  </si>
  <si>
    <t>Назва МКП: Не має даних про назву /адреса: Миру, 33а/ код:UKRs004812</t>
  </si>
  <si>
    <t>Назва МКП: Не має даних про назву /адреса: Шабанова, 40/ код:UKRs005036</t>
  </si>
  <si>
    <t>Назва МКП: Не має даних про назву /адреса: Романа Майстерюка, 44/ код:UKRs004914</t>
  </si>
  <si>
    <t>Назва МКП: Дитячий садочок (філія) Миколаївської заклад ЗСО /адреса: Туристична, 26а/ код:UKRs008900</t>
  </si>
  <si>
    <t>Назва МКП: Не має даних про назву /адреса: Незалежності, 2/ код:UKRs004673</t>
  </si>
  <si>
    <t>Назва МКП: Казарнянська ЗОШ /адреса: Миру, 43/ код:UKRs004665</t>
  </si>
  <si>
    <t>Назва МКП: Заклад дошкільної освіти Ромашка /адреса: Молодіжна, 27/ код:UKRs004670</t>
  </si>
  <si>
    <t>Назва МКП: ЗДО Джерельце /адреса: Шкільна, 15/ код:UKRs004703</t>
  </si>
  <si>
    <t>Назва МКП: ЗДО Колосок /адреса: Мирна, 1/ код:UKRs004661</t>
  </si>
  <si>
    <t>Назва МКП: Не має даних про назву /адреса: Медова, 4а/ код:UKRs004798</t>
  </si>
  <si>
    <t>Назва МКП: Філія Докучаєвська ЗШ І-ІІ ст. КЗ Устинівське НВО /адреса: Віталія Федитника, 1а/ код:UKRs004644</t>
  </si>
  <si>
    <t>Назва МКП: Не має даних про назву /адреса: Центральна, 3/ код:UKRs005003</t>
  </si>
  <si>
    <t>Назва МКП: Не має даних про назву /адреса: Паші Ангеліної, 6/ код:UKRs004872</t>
  </si>
  <si>
    <t>Назва МКП: Не має даних про назву /адреса: Центральна, 4/ код:UKRs005009</t>
  </si>
  <si>
    <t>Назва МКП: Не має даних про назву /адреса: Шкільна, 1/ код:UKRs005068</t>
  </si>
  <si>
    <t>Назва МКП: Не має даних про назву /адреса: Шкільна, 1/ код:UKRs005071</t>
  </si>
  <si>
    <t>Назва МКП: Не має даних про назву /адреса: Шкільна, 1б/ код:UKRs005085</t>
  </si>
  <si>
    <t>Назва МКП: Не має даних про назву /адреса: Гаркавого, 20/ код:UKRs004725</t>
  </si>
  <si>
    <t>Назва МКП: Не має даних про назву /адреса: Шкільна, 2/ код:UKRs005091</t>
  </si>
  <si>
    <t>Назва МКП: Не має даних про назву /адреса: Суворова, 34/ код:UKRs004947</t>
  </si>
  <si>
    <t>Назва МКП: Не має даних про назву /адреса: Шкільна, 10/ код:UKRs005077</t>
  </si>
  <si>
    <t>Назва МКП: Не має даних про назву /адреса: Володимира Винниченка, 20/ код:UKRs004641</t>
  </si>
  <si>
    <t>Назва МКП: Не має даних про назву /адреса: Володимира Винниченка, 66/ код:UKRs004642</t>
  </si>
  <si>
    <t>Назва МКП: Не має даних про назву /адреса: Злинська, 16/ код:UKRs004754</t>
  </si>
  <si>
    <t>Назва МКП: Не має даних про назву /адреса: Центральна, 116/ код:UKRs004981</t>
  </si>
  <si>
    <t>Назва МКП: Не має даних про назву /адреса: Чорноморця, 14/ код:UKRs005034</t>
  </si>
  <si>
    <t>Назва МКП: Не має даних про назву /адреса: Дружби Народів, 5/ код:UKRs004744</t>
  </si>
  <si>
    <t>Назва МКП: Не має даних про назву /адреса: Перекопська, 4/ код:UKRs004873</t>
  </si>
  <si>
    <t>Назва МКП: Кропивницький дошкільний навчальний заклад №2 /адреса: Українська, 1/ код:UKRs004956</t>
  </si>
  <si>
    <t>Назва МКП: Глодоський ЗДО 1 Берізка /адреса: Мальовнича, 5а/ код:UKRs010471</t>
  </si>
  <si>
    <t>Назва МКП: Голодоської сільської ради ЗДО №2 Пролісок /адреса: Мічуріна, 33а/ код:UKRs004824</t>
  </si>
  <si>
    <t>Назва МКП: Глодоський ліцей Глодосівської сільськї ради /адреса: Центральна, 69/ код:UKRs010187</t>
  </si>
  <si>
    <t>Назва МКП: Не має даних про назву /адреса: Затишна, NA/ код:UKRs004750</t>
  </si>
  <si>
    <t>Назва МКП: Не має даних про назву /адреса: Лесі Українки, NA/ код:UKRs004782</t>
  </si>
  <si>
    <t>Назва МКП: Не має даних про назву /адреса: Шевченка, NA/ код:UKRs005038</t>
  </si>
  <si>
    <t>Назва МКП: ЗДО Веселка Глодоської сільської ради /адреса: Шкільна, 2/ код:UKRs005089</t>
  </si>
  <si>
    <t>Назва МКП: Колишній відділ освіти /адреса: Поповича, 16/ код:UKRs010302</t>
  </si>
  <si>
    <t>Назва МКП: Гуртожиток для ВПО /адреса: Промислова, 28/ код:UKRs008813</t>
  </si>
  <si>
    <t>Назва МКП: Добровеличківська початкова школа /адреса: Українська, 111/ код:UKRs008828</t>
  </si>
  <si>
    <t>Назва МКП: Добровеличківський ліцей Гармонія Добровеличківської селищної ради /адреса: Українська, 122/ код:UKRs004957</t>
  </si>
  <si>
    <t>Назва МКП: Філія Добровеличківського ліцею Дружелюбівський НВК КЗ Інтелект /адреса: Шкільна, 11/ код:UKRs011010</t>
  </si>
  <si>
    <t>Назва МКП: Карбівська філія Липнязького ліцею імені Юрія ОБЖЕЛЯНА Добровеличківської селищної ради /адреса: Миру, 15/ код:UKRs004806</t>
  </si>
  <si>
    <t>Назва МКП: Не має даних про назву /адреса: Сонячний, 6/ код:UKRs004939</t>
  </si>
  <si>
    <t>Назва МКП: Не має даних про назву /адреса: Центральна, 256/ код:UKRs005001</t>
  </si>
  <si>
    <t>Назва МКП: Не має даних про назву /адреса: Шкільна, 1/ код:UKRs005063</t>
  </si>
  <si>
    <t>Назва МКП: Не має даних про назву /адреса: Шкільна, 17/ код:UKRs005083</t>
  </si>
  <si>
    <t>Назва МКП: Комунальний заклад Маловисківський ліцей ім. Юрія Кондратюка /адреса: Велігіна, 4/82а/ код:UKRs009421</t>
  </si>
  <si>
    <t>Назва МКП: КП Маловисківський центр надання соціальних послуг /адреса: Кондратюка, 24/ код:UKRs004774</t>
  </si>
  <si>
    <t>Назва МКП: Храм Хреста Спасителя /адреса: Кондратюка, 7/ код:UKRs004775</t>
  </si>
  <si>
    <t>Назва МКП: Стадіон Колос /адреса: Спортивна, 14/ код:UKRs010562</t>
  </si>
  <si>
    <t>Назва МКП: Приміщення відділу освіти. молоді та спорту /адреса: Центральна, 49/ код:UKRs008814</t>
  </si>
  <si>
    <t>Назва МКП: ДП Схід ГЗК Новокостянтинівська шахта /адреса: Шевченка, 1а/ код:UKRs005045</t>
  </si>
  <si>
    <t>Назва МКП: ДНЗ Калинка /адреса: Миру, 50А/ код:UKRs010260</t>
  </si>
  <si>
    <t>Назва МКП: Олександрівський НВК /адреса: Центральна, 3/ код:UKRs005004</t>
  </si>
  <si>
    <t>Назва МКП: Олександрівський НВК ЗОШ І-ІІ ст. - ДНЗ та гуртожиток в м. Мала Виска /адреса: Центральна, 3/ код:UKRs005123</t>
  </si>
  <si>
    <t>Назва МКП: Паліївська філія Гімназія -ЗДО Комунального закладу Маловисківський ліцей імені Г.М. Перебейноса /адреса: Покрови, 2/ код:UKRs004901</t>
  </si>
  <si>
    <t>Назва МКП: Не має даних про назву /адреса: Центральна, 63/ код:UKRs005020</t>
  </si>
  <si>
    <t>Назва МКП: Не має даних про назву /адреса: Соборності, 97/ код:UKRs004934</t>
  </si>
  <si>
    <t>Назва МКП: Cпортивна школа /адреса: Соборності, 99/12/ код:UKRs008786</t>
  </si>
  <si>
    <t>Назва МКП: Не має даних про назву /адреса: Софіївська, 82/ код:UKRs004940</t>
  </si>
  <si>
    <t>Назва МКП: Не має даних про назву /адреса: Воровського, 56/ код:UKRs004648</t>
  </si>
  <si>
    <t>Назва МКП: Не має даних про назву /адреса: Шевченка, 100/ код:UKRs005039</t>
  </si>
  <si>
    <t>Назва МКП: Не має даних про назву /адреса: Лісна, 13/ код:UKRs004792</t>
  </si>
  <si>
    <t>Назва МКП: Не має даних про назву /адреса: Зелена, 30/ код:UKRs004753</t>
  </si>
  <si>
    <t>Назва МКП: Не має даних про назву /адреса: Чередника, 42/ код:UKRs005028</t>
  </si>
  <si>
    <t>Назва МКП: Канізький ліцей /адреса: Шкільна, 5а/ код:UKRs009964</t>
  </si>
  <si>
    <t>Назва МКП: дитячий садочок ''Калинонька'' /адреса: Соборна, 53/ код:UKRs010245</t>
  </si>
  <si>
    <t>Назва МКП: Не має даних про назву /адреса: Троянівська, 34/ код:UKRs004954</t>
  </si>
  <si>
    <t>Назва МКП: Не має даних про назву /адреса: Кам'яниста, 33/ код:UKRs004766</t>
  </si>
  <si>
    <t>Назва МКП: Не має даних про назву /адреса: Лесі Українки, 12/ код:UKRs004783</t>
  </si>
  <si>
    <t>Назва МКП: Не має даних про назву /адреса: Стегаря, 30/ код:UKRs004681</t>
  </si>
  <si>
    <t>Назва МКП: Не має даних про назву /адреса: Набережна, 13/ код:UKRs004844</t>
  </si>
  <si>
    <t>Назва МКП: Не має даних про назву /адреса: Перемоги, 19/ код:UKRs004877</t>
  </si>
  <si>
    <t>Назва МКП: Не має даних про назву /адреса: Гагаріна, 30/ код:UKRs004719</t>
  </si>
  <si>
    <t>Назва МКП: Не має даних про назву /адреса: Гетьманська, 29/ код:UKRs004734</t>
  </si>
  <si>
    <t>Назва МКП: Не має даних про назву /адреса: Гетьманська, 30/ код:UKRs004735</t>
  </si>
  <si>
    <t>Назва МКП: Не має даних про назву /адреса: Гетьманська, 53/ код:UKRs004736</t>
  </si>
  <si>
    <t>Назва МКП: Не має даних про назву /адреса: Лесі Українки, 33/ код:UKRs004781</t>
  </si>
  <si>
    <t>Назва МКП: Не має даних про назву /адреса: Лісний, 13/ код:UKRs004793</t>
  </si>
  <si>
    <t>Назва МКП: Не має даних про назву /адреса: Чехова, 8/ код:UKRs005031</t>
  </si>
  <si>
    <t>Назва МКП: Відділення 1 ЗОШ №6 /адреса: Гетьманська, 24/ код:UKRs010961</t>
  </si>
  <si>
    <t>Назва МКП: Філія ЗОШ /адреса: Кирова, 9/ код:UKRs005131</t>
  </si>
  <si>
    <t>Назва МКП: Філія ліцею №1Новоукраїнського ліцею №6 /адреса: Мокряка, 24/ код:UKRs004826</t>
  </si>
  <si>
    <t>Назва МКП: Не має даних про назву /адреса: Павлівська, 58/ код:UKRs010157</t>
  </si>
  <si>
    <t>Назва МКП: Не має даних про назву /адреса: Миру, 12/ код:UKRs004804</t>
  </si>
  <si>
    <t>Назва МКП: Не має даних про назву /адреса: Поповича, 23/ код:UKRs004892</t>
  </si>
  <si>
    <t>Назва МКП: Колишня школа /адреса: Шевченка, 35/ код:UKRs010960</t>
  </si>
  <si>
    <t>Назва МКП: Не має даних про назву /адреса: Центральна, 45/ код:UKRs005012</t>
  </si>
  <si>
    <t>Назва МКП: Відділ Центр надання адміністративних послуг населенню виконкому Помічнянської міської ради Всі 100 ВПО з них 24 дитини розселені у будинках родичів Лише 1 сім'я проживає у квартирі що є власністю міської ради /адреса: NA, NA/ код:UKRs005127</t>
  </si>
  <si>
    <t>Назва МКП: Філія ліцею №1 /адреса: Гагаріна, 110а/ код:UKRs009631</t>
  </si>
  <si>
    <t>Назва МКП: Амбулаторія /адреса: Шкільна, 3/ код:UKRs011205</t>
  </si>
  <si>
    <t>Назва МКП: Смолінська Амбулаторія /адреса: Геологів, 72/ код:UKRs010133</t>
  </si>
  <si>
    <t>Назва МКП: Не має даних про назву /адреса: Казакова  , 86/ код:UKRs004757</t>
  </si>
  <si>
    <t>Назва МКП: Не має даних про назву /адреса: Казакова, 70/ код:UKRs004759</t>
  </si>
  <si>
    <t>Назва МКП: Не має даних про назву /адреса: Козакова, 10/ код:UKRs004758</t>
  </si>
  <si>
    <t>Назва МКП: Не має даних про назву /адреса: Шкільна, 35/ код:UKRs005100</t>
  </si>
  <si>
    <t>Назва МКП: Не має даних про назву /адреса: Шкільна , 24/ код:UKRs005057</t>
  </si>
  <si>
    <t>Назва МКП: Новопавлівська ЗШ /адреса: Шкільна, 11/ код:UKRs005079</t>
  </si>
  <si>
    <t>Назва МКП: Не має даних про назву /адреса: Калініна, 51/ код:UKRs004765</t>
  </si>
  <si>
    <t>Назва МКП: Будинок вчителя /адреса: Молодіжна, 8а/ код:UKRs011066</t>
  </si>
  <si>
    <t>Назва МКП: Не має даних про назву /адреса: Гоголя, NA/ код:UKRs004737</t>
  </si>
  <si>
    <t>Назва МКП: Не має даних про назву /адреса: Європейська, NA/ код:UKRs004747</t>
  </si>
  <si>
    <t>Назва МКП: Не має даних про назву /адреса: Карпенка Карого, 19/ код:UKRs004767</t>
  </si>
  <si>
    <t>Назва МКП: Не має даних про назву /адреса: Козацька, NA/ код:UKRs004769</t>
  </si>
  <si>
    <t>Назва МКП: Не має даних про назву /адреса: Південна, 29/ код:UKRs004884</t>
  </si>
  <si>
    <t>Назва МКП: Не має даних про назву /адреса: Південна, 46а/ код:UKRs004885</t>
  </si>
  <si>
    <t>Назва МКП: Амбулаторія /адреса: Покровська, 45/ код:UKRs004888</t>
  </si>
  <si>
    <t>Назва МКП: Не має даних про назву /адреса: Свободи, NA/ код:UKRs004922</t>
  </si>
  <si>
    <t>Назва МКП: Не має даних про назву /адреса: Степова, 12/ код:UKRs004943</t>
  </si>
  <si>
    <t>Назва МКП: Не має даних про назву /адреса: Центральна, NA/ код:UKRs004976</t>
  </si>
  <si>
    <t>Назва МКП: колишня будівля Андріївської школи /адреса: Центральна, 63/ код:UKRs004971</t>
  </si>
  <si>
    <t>Назва МКП: Не має даних про назву /адреса: Центральна, NA/ код:UKRs004972</t>
  </si>
  <si>
    <t>Назва МКП: Не має даних про назву /адреса: Центральна, NA/ код:UKRs004973</t>
  </si>
  <si>
    <t>Назва МКП: Не має даних про назву /адреса: Зарічна, 34/ код:UKRs004749</t>
  </si>
  <si>
    <t>Назва МКП: Не має даних про назву /адреса: Шевченка, 22/ код:UKRs005047</t>
  </si>
  <si>
    <t>Назва МКП: Не має даних про назву /адреса: NA, NA/ код:UKRs005137</t>
  </si>
  <si>
    <t>Назва МКП: Не має даних про назву /адреса: Лісова, 8/ код:UKRs004794</t>
  </si>
  <si>
    <t>Назва МКП: Не має даних про назву /адреса: Центральна, 34/ код:UKRs005005</t>
  </si>
  <si>
    <t>Назва МКП: Не має даних про назву /адреса: Гагаріна, 6/ код:UKRs004723</t>
  </si>
  <si>
    <t>Назва МКП: Новопразький заклад дошкільної освти (ясла-садок) Сонечко Новопразької селищної ради Олександрійського району Кіровоградської області /адреса: Горького, 43/ код:UKRs010356</t>
  </si>
  <si>
    <t>Назва МКП: Не має даних про назву /адреса: Тітаренка, 24/ код:UKRs004953</t>
  </si>
  <si>
    <t>Назва МКП: Шарівський НВК /адреса: Молодіжна, 5/ код:UKRs009645</t>
  </si>
  <si>
    <t>Назва МКП: Дошкільний навчальний заклад № 35 /адреса: Білоруський, 2/ код:UKRs004900</t>
  </si>
  <si>
    <t>Назва МКП: Дошкільний навчальний заклад № 42 /адреса: Героїв Сталінграда, 23а/ код:UKRs004730</t>
  </si>
  <si>
    <t>Назва МКП: Дошкільний навчальний заклад № 14 /адреса: Діброви, 46а/ код:UKRs004742</t>
  </si>
  <si>
    <t>Назва МКП: ДНЗ N 21 /адреса: Знам'янська, 15/ код:UKRs010170</t>
  </si>
  <si>
    <t>Назва МКП: ДНЗ#28/ вул. Кленова. 1 /адреса: Кленова, 1/ код:UKRs010165</t>
  </si>
  <si>
    <t>Назва МКП: КП Дитяча міська лікарня Олександрійської міської ради /адреса: Козацька, 86/ код:UKRs004771</t>
  </si>
  <si>
    <t>Назва МКП: Центральна районна лікарня /адреса: Кохана, 12/ код:UKRs004776</t>
  </si>
  <si>
    <t>Назва МКП: Гуртожиток Олександрійського фахового коледжу культури /адреса: Олександра Козенка, 2/ код:UKRs004857</t>
  </si>
  <si>
    <t>Назва МКП: Державний навчальний закладОлександрійський професійний ліцей /адреса: Покровська, 18/ код:UKRs004886</t>
  </si>
  <si>
    <t>Назва МКП: Дитячий садок №2 /адреса: Садова, 56/ код:UKRs008854</t>
  </si>
  <si>
    <t>Назва МКП: Гуртожиток медичного фахового коледжу /адреса: Святомиколаївська, 39/ код:UKRs004924</t>
  </si>
  <si>
    <t>Назва МКП: Дошкільний навчальний заклад № 39 /адреса: Соборний, 130а/ код:UKRs004908</t>
  </si>
  <si>
    <t>Назва МКП: Не має даних про назву /адреса: Шевченка, 81а/ код:UKRs005055</t>
  </si>
  <si>
    <t>Назва МКП: Не має даних про назву /адреса: Центральна, 24/ код:UKRs004998</t>
  </si>
  <si>
    <t>Назва МКП: Не має даних про назву /адреса: Шкільна, 1/ код:UKRs005060</t>
  </si>
  <si>
    <t>Назва МКП: Не має даних про назву /адреса: Воровченка, 27/ код:UKRs004649</t>
  </si>
  <si>
    <t>Назва МКП: Не має даних про назву /адреса: Петропавлівська, 75/ код:UKRs004883</t>
  </si>
  <si>
    <t>Назва МКП: Не має даних про назву /адреса: Шкільна, 1/ код:UKRs005061</t>
  </si>
  <si>
    <t>Назва МКП: Не має даних про назву /адреса: Центральна, 59/ код:UKRs005018</t>
  </si>
  <si>
    <t>Назва МКП: Не має даних про назву /адреса: Літвінова, 3а/ код:UKRs004796</t>
  </si>
  <si>
    <t>Назва МКП: Не має даних про назву /адреса: Шкільна, 28а/ код:UKRs005093</t>
  </si>
  <si>
    <t>Назва МКП: Не має даних про назву /адреса: Вереснева, 46/ код:UKRs004639</t>
  </si>
  <si>
    <t>Назва МКП: Не має даних про назву /адреса: Дружби, 5/ код:UKRs004745</t>
  </si>
  <si>
    <t>Назва МКП: Не має даних про назву /адреса: Центральна, 67/ код:UKRs005022</t>
  </si>
  <si>
    <t>Назва МКП: Не має даних про назву /адреса: Шкільна, 29/ код:UKRs005094</t>
  </si>
  <si>
    <t>Назва МКП: ДНЗ /адреса: Шевченка, 19/ код:UKRs010135</t>
  </si>
  <si>
    <t>Назва МКП: Не має даних про назву /адреса: Шкільна, 5/ код:UKRs005107</t>
  </si>
  <si>
    <t>Назва МКП: Не має даних про назву /адреса: Перемоги, 2/ код:UKRs004878</t>
  </si>
  <si>
    <t>Назва МКП: Не має даних про назву /адреса: Шкільна, 8/ код:UKRs005111</t>
  </si>
  <si>
    <t>Назва МКП: Не має даних про назву /адреса: Чкалова, 13/ код:UKRs005032</t>
  </si>
  <si>
    <t>Назва МКП: Не має даних про назву /адреса: Шкільна , 1а/ код:UKRs005056</t>
  </si>
  <si>
    <t>Назва МКП: Не має даних про назву /адреса: Нова, 2/ код:UKRs004855</t>
  </si>
  <si>
    <t>Назва МКП: Не має даних про назву /адреса: Центральна , 21а/ код:UKRs004966</t>
  </si>
  <si>
    <t>Назва МКП: Цукрозаводський ЗЗСО /адреса: Центральна, 10/ код:UKRs004980</t>
  </si>
  <si>
    <t>Назва МКП: Комунальний заклад "Східна Нова" /адреса: Лісна, 1/ код:UKRs011569</t>
  </si>
  <si>
    <t>Назва МКП: ДНЗ ясла садок 18 /адреса: Богуна, 19/ код:UKRs010174</t>
  </si>
  <si>
    <t>Назва МКП: Вбудовані приміщення. адмінбудівля (колишний гуртожиток) /адреса: Героїв України, 94/ код:UKRs010173</t>
  </si>
  <si>
    <t>Назва МКП: Не має даних про назву /адреса: Героїв Чорнобиля, 33бв/ код:UKRs004733</t>
  </si>
  <si>
    <t>Назва МКП: Дошкільний навчальний заклад №25 комбінованого типу /адреса: Гоголя, 3/ код:UKRs011559</t>
  </si>
  <si>
    <t>Назва МКП: ДНЗ N19 /адреса: Грушевського, 1/ код:UKRs010181</t>
  </si>
  <si>
    <t>Назва МКП: ДНЗ N14 /адреса: Правди, 2/ код:UKRs010182</t>
  </si>
  <si>
    <t>Назва МКП: Комунальний заклад Міський палац культури /адреса: Приморська, 16/ код:UKRs004678</t>
  </si>
  <si>
    <t>Назва МКП: Власівський пансіонат для ветеранів війни та праці з геріатричним відділенням /адреса: Східна, 1/ код:UKRs004951</t>
  </si>
  <si>
    <t>Назва МКП: ЗДО N2Буратіно /адреса: Східна, 6а/ код:UKRs004713</t>
  </si>
  <si>
    <t>Назва МКП: Бориславський фаховий медичний коледж /адреса: 600 річчя Борислава, 14/ код:UKRs010382</t>
  </si>
  <si>
    <t>Назва МКП: церква Нове життя /адреса: Весняна, 10/ код:UKRs010391</t>
  </si>
  <si>
    <t>Назва МКП: Бориславський Професійний Ліцей /адреса: Героїв ОУН-УПА , 21/ код:UKRs005633</t>
  </si>
  <si>
    <t>Назва МКП: Не має даних про назву /адреса: Івана Франка, 4/ код:UKRs005149</t>
  </si>
  <si>
    <t>Назва МКП: Управління соціального захисту населення ДМР. Дрогобицький державний педагогічний університет імені Івана Франка /адреса: NA, NA/ код:UKRs005644</t>
  </si>
  <si>
    <t>Назва МКП: ЦЕРКВА ЄВАНГЕЛЬСЬКИХ ХРИСТИЯН - БАПТИСТІВ /адреса: Богдана Лепкого, 29/ код:UKRs005185</t>
  </si>
  <si>
    <t>Назва МКП: гуртожиток 2 Дрогобицький коледж нафти і газу /адреса: Володимира Великого, 30/ код:UKRs005170</t>
  </si>
  <si>
    <t>Назва МКП: Гуртожиток №5. Дрогобицький державний педагогічний університет /адреса: Володимира Великого, 5/ код:UKRs005627</t>
  </si>
  <si>
    <t>Назва МКП: стебницький ліцей /адреса: Грушевського, 11/ код:UKRs005351</t>
  </si>
  <si>
    <t>Назва МКП: школа мишки чепастика /адреса: Грушевського, 136/ код:UKRs005352</t>
  </si>
  <si>
    <t>Назва МКП: ДВНЗ Дрогобицький коледж нафти і газу (гуртожиток №1) /адреса: Грушевського, 49/ код:UKRs009427</t>
  </si>
  <si>
    <t>Назва МКП: Дрогобицький механіко-технологічний фаховий коледж (гуртожиток №1) /адреса: Грушевського, 54/ код:UKRs009422</t>
  </si>
  <si>
    <t>Назва МКП: Гуртожиток Музичного коледжу /адреса: Грушевського, 54б/ код:UKRs010276</t>
  </si>
  <si>
    <t>Назва МКП: Дрогобицький механіко-технологічний фаховий коледж (гуртожиток №2) /адреса: Задубична, 15/ код:UKRs008709</t>
  </si>
  <si>
    <t>Назва МКП: Гімназія №5 їм. Героя України Генерал-Майора Сергія Кульчицького /адреса: Зварицька, 57/ код:UKRs010390</t>
  </si>
  <si>
    <t>Назва МКП: гуртожиток /адреса: Івана Франка, 24/ код:UKRs005529</t>
  </si>
  <si>
    <t>Назва МКП: Гуртожиток №3. Дрогобицький державний педагогічний университет /адреса: Левицького, 2/ код:UKRs005659</t>
  </si>
  <si>
    <t>Назва МКП: школа 10 /адреса: Олесі Гончара, NA/ код:UKRs005467</t>
  </si>
  <si>
    <t>Назва МКП: Вище професійне училище №19 м.Дрогобича /адреса: Пушкіна, 20/ код:UKRs009428</t>
  </si>
  <si>
    <t>Назва МКП: Соціальний центр матері та дитини /адреса: Шептицького, 7/ код:UKRs008896</t>
  </si>
  <si>
    <t>Назва МКП: Гуртожиток від Стебницького професійного ліцею /адреса: Володимира Великого, 2/ код:UKRs009671</t>
  </si>
  <si>
    <t>Назва МКП: ОЦКРДІ СВЯТОГО ПАНТЕЛЕЙМОНА /адреса: Дорошенка, 1/ код:UKRs008712</t>
  </si>
  <si>
    <t>Назва МКП: Стебницька гімназія 11 /адреса: Куліша, 3/ код:UKRs010580</t>
  </si>
  <si>
    <t>Назва МКП: броницьа зош /адреса: Дрогобицька, 61/ код:UKRs005363</t>
  </si>
  <si>
    <t>Назва МКП: дережицький заклад освіти /адреса: Миру, 21/ код:UKRs005319</t>
  </si>
  <si>
    <t>Назва МКП: Загальноцерковний Реабілітаційний Центр Назарет УГКЦ (Дрогобич) /адреса: Шевченка , 151/ код:UKRs009685</t>
  </si>
  <si>
    <t>Назва МКП: Заповідник Нагуєвичі (КЗЛОР "Нагуєвицька спеціальна школа") /адреса: Шкільна , 3/ код:UKRs009725</t>
  </si>
  <si>
    <t>Назва МКП: Державний навчальний заклад Меденицький професійний ліцей /адреса: Дрогобицька, 32/ код:UKRs009434</t>
  </si>
  <si>
    <t>Назва МКП: Hе має даних про назву /адреса: Шкільна, 3/ код:UKRs005613</t>
  </si>
  <si>
    <t>Назва МКП: Дошкільна установа /адреса: Шевченка, 23/ код:UKRs009447</t>
  </si>
  <si>
    <t>Назва МКП: волощанська зош /адреса: Дрогобицька, 19/ код:UKRs005362</t>
  </si>
  <si>
    <t>Назва МКП: Hе має даних про назву /адреса: Дрогобицька, 19/ код:UKRs005364</t>
  </si>
  <si>
    <t>Назва МКП: Hе має даних про назву /адреса: 30 років Перемоги, NA/ код:UKRs005144</t>
  </si>
  <si>
    <t>Назва МКП: Hе має даних про назву /адреса: Перемоги, 137/2/ код:UKRs005474</t>
  </si>
  <si>
    <t>Назва МКП: Школа /адреса: Миру, 60/ код:UKRs005452</t>
  </si>
  <si>
    <t>Назва МКП: довжанська зош /адреса: Шевченка, 1/ код:UKRs005596</t>
  </si>
  <si>
    <t>Назва МКП: опорівська гімназія /адреса: Перемоги, 35/ код:UKRs005473</t>
  </si>
  <si>
    <t>Назва МКП: Hе має даних про назву /адреса: Перемоги, 38/ код:UKRs005475</t>
  </si>
  <si>
    <t>Назва МКП: Будинок сімейного типу /адреса: Дрогобицька, NA/ код:UKRs009439</t>
  </si>
  <si>
    <t>Назва МКП: Східницький ЗЗСО /адреса: Промислова, 5/ код:UKRs005486</t>
  </si>
  <si>
    <t>Назва МКП: КЗ ЛОР Підбузький геріатричний пансіонат /адреса: Івана Франка, 5/ код:UKRs009257</t>
  </si>
  <si>
    <t>Назва МКП: Підбузька ЗЗСО /адреса: Церковна, 5/ код:UKRs005563</t>
  </si>
  <si>
    <t>Назва МКП: Головський ЗЗСО /адреса: Шевченка, 14/ код:UKRs005581</t>
  </si>
  <si>
    <t>Назва МКП: Довжанський ЗЗСО /адреса: Шевченка, 14/ код:UKRs005582</t>
  </si>
  <si>
    <t>Назва МКП: Залокотський ЗЗСО /адреса: Миру, 123/ код:UKRs005451</t>
  </si>
  <si>
    <t>Назва МКП: Ластівківський ЗЗСО /адреса: Шевченка, NA/ код:UKRs005577</t>
  </si>
  <si>
    <t>Назва МКП: Майданський ЗЗСО /адреса: Шевченка, 1/ код:UKRs005580</t>
  </si>
  <si>
    <t>Назва МКП: Новокропивницький ЗЗСО /адреса: Довбуша, 13/ код:UKRs005361</t>
  </si>
  <si>
    <t>Назва МКП: ПП Смерічка /адреса: Шевченка, 1б/ код:UKRs005584</t>
  </si>
  <si>
    <t>Назва МКП: Опаківський ЗЗСО /адреса: Шевченка, 240/ код:UKRs005588</t>
  </si>
  <si>
    <t>Назва МКП: Сторонянський ЗЗСО /адреса: Лесі Українки, 184/ код:UKRs005410</t>
  </si>
  <si>
    <t>Назва МКП: Санаторій "Батьківщина" /адреса: Городище, 6/ код:UKRs011585</t>
  </si>
  <si>
    <t>Назва МКП: ЗОШ № 3 /адреса: Данилишиних, 11/ код:UKRs005193</t>
  </si>
  <si>
    <t>Назва МКП: ЗОШ № 2 /адреса: Данилишиних, 19/ код:UKRs005194</t>
  </si>
  <si>
    <t>Назва МКП: Житлові будинки (незавершене будівництво) /адреса: Данилишиних, 41/ код:UKRs009464</t>
  </si>
  <si>
    <t>Назва МКП: Церква євангельських християн - баптистів /адреса: Івасюка, 2/ код:UKRs005211</t>
  </si>
  <si>
    <t>Назва МКП: ЗОШ № 1 /адреса: Садова, 14/ код:UKRs005249</t>
  </si>
  <si>
    <t>Назва МКП: Притулок БФ Карітас Трускавець /адреса: Стебницька, 5/ код:UKRs008901</t>
  </si>
  <si>
    <t>Назва МКП: Молокозавод Карпатські луки /адреса: Стебницька, 73/ код:UKRs005256</t>
  </si>
  <si>
    <t>Назва МКП: ЗОШ № 3 /адреса: Стебницька, 98/ код:UKRs005257</t>
  </si>
  <si>
    <t>Назва МКП: санаторій Шахтар /адреса: Степана Бандери, 44/ код:UKRs005260</t>
  </si>
  <si>
    <t>Назва МКП: санаторій Весна /адреса: Суховоля, 33/ код:UKRs005263</t>
  </si>
  <si>
    <t>Назва МКП: Державний заклад Дитячий спеціалізований (спеціальний) санаторій Джерело МОЗ України /адреса: Суховоля, 75/ код:UKRs008899</t>
  </si>
  <si>
    <t>Назва МКП: Алмаз /адреса: Суховоля, 79/ код:UKRs005264</t>
  </si>
  <si>
    <t>Назва МКП: ДП Санаторій Джерельний /адреса: Тустановицька, 1а/ код:UKRs009660</t>
  </si>
  <si>
    <t>Назва МКП: Нежитлова будівля /адреса: Шевченка, 679/ код:UKRs009469</t>
  </si>
  <si>
    <t>Назва МКП: Притулок соціальної адаптації /адреса: NA, 580 обєкт/ код:UKRs005463</t>
  </si>
  <si>
    <t>Назва МКП: Дім молитви /адреса: Гончарська, 30/ код:UKRs005313</t>
  </si>
  <si>
    <t>Назва МКП: Буський ЗЗСО - Гімназія ім. Є.Петрушевича  /адреса: Євгена Петрушевича, 4/ код:UKRs005320</t>
  </si>
  <si>
    <t>Назва МКП: Олеський професійний ліцей(гуртожиток Г5) /адреса: Валова, 9/ код:UKRs009495</t>
  </si>
  <si>
    <t>Назва МКП: Олеський професійний ліцей(гуртожиток Н5) /адреса: Валова, 9/ код:UKRs009497</t>
  </si>
  <si>
    <t>Назва МКП: Реабілітаційний центр Заболотцівської лікарні /адреса: Шпитальна, 15/ код:UKRs005618</t>
  </si>
  <si>
    <t>Назва МКП: Підгорецький Василиянський монастир /адреса: Пліснесько, NA/ код:UKRs005480</t>
  </si>
  <si>
    <t>Назва МКП: КУ Центр надання соціальних послуг /адреса: Шкільна, 12/ код:UKRs005608</t>
  </si>
  <si>
    <t>Назва МКП: КУЦентр надання соціальних послуг /адреса: Шкільна, 9/ код:UKRs009504</t>
  </si>
  <si>
    <t>Назва МКП: Палац культури /адреса: В'ячеслава Чорновола, 1/ код:UKRs005273</t>
  </si>
  <si>
    <t>Назва МКП: Dormition of the Theotokos Kosciol /адреса: Григорія Сковороди, 2/ код:UKRs005314</t>
  </si>
  <si>
    <t>Назва МКП: Гуртожиток Золочівського професійного ліцею /адреса: Промислова, 1/ код:UKRs009005</t>
  </si>
  <si>
    <t>Назва МКП: БО БФ Шпиталь Доктора Свідерського /адреса: Лесі Українки, 40/ код:UKRs010041</t>
  </si>
  <si>
    <t>Назва МКП: Золочівський коледж Львівського національного аграрного університету /адреса: Шевченка, 6/ код:UKRs009477</t>
  </si>
  <si>
    <t>Назва МКП: ДПТНЗ Червоненське ВПУ /адреса: Львівська, 17а/ код:UKRs010072</t>
  </si>
  <si>
    <t>Назва МКП: ЗОШ 2 /адреса: Заводська, 12/ код:UKRs005199</t>
  </si>
  <si>
    <t>Назва МКП: Адмінбудівля /адреса: Головна, 69/ код:UKRs009508</t>
  </si>
  <si>
    <t>Назва МКП: Школа /адреса: Лугова, 25/ код:UKRs009509</t>
  </si>
  <si>
    <t>Назва МКП: Не має даних про назву /адреса: Нова, 7/ код:UKRs005233</t>
  </si>
  <si>
    <t>Назва МКП: ЗОШ #1 /адреса: Сторонибаби, 1/ код:UKRs005510</t>
  </si>
  <si>
    <t>Назва МКП: Комунальний заклад Львівської обласної ради Підкамінський психоневрологічний інтернат /адреса: Нагорна, 11/ код:UKRs009260</t>
  </si>
  <si>
    <t>Назва МКП: Не має даних про назву /адреса: Польова, 1/ код:UKRs005242</t>
  </si>
  <si>
    <t>Назва МКП: Не має даних про назву /адреса: Центральна, 79/ код:UKRs005321</t>
  </si>
  <si>
    <t>Назва МКП: Не має даних про назву /адреса: Зелена, 23а/ код:UKRs005203</t>
  </si>
  <si>
    <t>Назва МКП: Не має даних про назву /адреса: NA, NA/ код:UKRs005458</t>
  </si>
  <si>
    <t>Назва МКП: Не має даних про назву /адреса: Шкільна, 1/ код:UKRs005275</t>
  </si>
  <si>
    <t>Назва МКП: Не має даних про назву /адреса: Центральна, 94/ код:UKRs005272</t>
  </si>
  <si>
    <t>Назва МКП: гуртожиток /адреса: Підзамче, 3а/ код:UKRs005477</t>
  </si>
  <si>
    <t>Назва МКП: Hе має даних про назву /адреса: Січових Стрільців, 2/ код:UKRs005496</t>
  </si>
  <si>
    <t>Назва МКП: Школа /адреса: NA, NA/ код:UKRs009502</t>
  </si>
  <si>
    <t>Назва МКП: Школа /адреса: NA, NA/ код:UKRs009499</t>
  </si>
  <si>
    <t>Назва МКП: Будинок школи /адреса: Зелена, 64/ код:UKRs009412</t>
  </si>
  <si>
    <t>Назва МКП: ДП Санаторій Любінь Великий ЗАТ Укрпрофздравниця /адреса: Львівська, 16/ код:UKRs005643</t>
  </si>
  <si>
    <t>Назва МКП: Реабілітаційне Відділення Великолюбінськоі міської лікарні /адреса: Львівська, 64/ код:UKRs010284</t>
  </si>
  <si>
    <t>Назва МКП: ДРУ Центр комплексної реабілітації "Галичина" ,Спальний корпус №4 /адреса: Спортивна, 4/ код:UKRs005630</t>
  </si>
  <si>
    <t>Назва МКП: Реконструкція адмінбудинку (колишня майстерня) по вул. Котляревського. 1 в м.Глиняни Львівської області /адреса: Котляревського, 1/ код:UKRs009283</t>
  </si>
  <si>
    <t>Назва МКП: Філія Глинянського ЗЗСО І-ІІІ ст – Розворянський ЗЗСО І-ІІ ст /адреса: Івана Франка, 41/ код:UKRs008922</t>
  </si>
  <si>
    <t>Назва МКП: Грушківський психоневрологічний інтернат /адреса: Будинкова, 30/ код:UKRs005645</t>
  </si>
  <si>
    <t>Назва МКП: Не має даних про назву /адреса: Шевченка, 2/ код:UKRs010316</t>
  </si>
  <si>
    <t>Назва МКП: Корпус неврологічного відділення Городоцької ЦРЛ /адреса: Ярослава Мудрого, 4/ код:UKRs008708</t>
  </si>
  <si>
    <t>Назва МКП: Стара Школа перероблення під житло ВПО /адреса: Шкільна, 33/ код:UKRs008714</t>
  </si>
  <si>
    <t>Назва МКП: Житловий будинок /адреса: Зелена, 69/ код:UKRs009401</t>
  </si>
  <si>
    <t>Назва МКП: Нежитлова будівля. Милятинська школа №2 /адреса: Лісова, 26/ код:UKRs009369</t>
  </si>
  <si>
    <t>Назва МКП: Будинок школи /адреса: Лугова, 24/ код:UKRs009380</t>
  </si>
  <si>
    <t>Назва МКП: Будинок школи /адреса: Весела, 48/ код:UKRs009391</t>
  </si>
  <si>
    <t>Назва МКП: Амбулаторія /адреса: Шевченка, 2/ код:UKRs008701</t>
  </si>
  <si>
    <t>Назва МКП: КЗ ЛОР Монастироцький психоневрологічний інтернат /адреса: Івана Франка, 30б/ код:UKRs009258</t>
  </si>
  <si>
    <t>Назва МКП: Дім молитви Церква християн віри Євангельської /адреса: Богдана Хмельницького, 29/ код:UKRs005666</t>
  </si>
  <si>
    <t>Назва МКП: Притулок при церкві АСД /адреса: Воїнів УПА, 26/ код:UKRs010036</t>
  </si>
  <si>
    <t>Назва МКП: Недобудований готельний комплекс /адреса: Ярослава Мудрого, 11/ код:UKRs009347</t>
  </si>
  <si>
    <t>Назва МКП: Нежитлова будівля (колишня казарма) /адреса: Сонячна, 11а/ код:UKRs009358</t>
  </si>
  <si>
    <t>Назва МКП: Дитячий центр оздоровлення. відпочинку та туризму Росинка /адреса: 600 річчя, 89/ код:UKRs005632</t>
  </si>
  <si>
    <t>Назва МКП: Геріатичне відділення (КНП Жовківська лікарня) /адреса: Шевченка, 2/ код:UKRs009336</t>
  </si>
  <si>
    <t>Назва МКП: Незавершене будівництво адмінбудівлі Поліції /адреса: Данила Галицького, NA/ код:UKRs009325</t>
  </si>
  <si>
    <t>Назва МКП: Lviv region. College. dormitory /адреса: Ліцейна, 5/ код:UKRs009055</t>
  </si>
  <si>
    <t>Назва МКП: Недіюче відділення Кам'янка-Бузької центральної районної лікарні /адреса: Ліцейна, NA/ код:UKRs009314</t>
  </si>
  <si>
    <t>Назва МКП: Прихисток при церкві ЄХБ /адреса: Оранжерейна , 10/ код:UKRs011169</t>
  </si>
  <si>
    <t>Назва МКП: м.Комарно. Колишня лікарня /адреса: Самбірська, 26/ код:UKRs010384</t>
  </si>
  <si>
    <t>Назва МКП: прихисток "Іскра любові" /адреса: Центральна, 114/ код:UKRs010989</t>
  </si>
  <si>
    <t>Назва МКП: Гуртожиток 12 НуЛП /адреса: Академіка Лазаренко, 38/ код:UKRs005171</t>
  </si>
  <si>
    <t>Назва МКП: Гуртожиток 14 нулп /адреса: Академіка Лазаренко, 41/ код:UKRs005412</t>
  </si>
  <si>
    <t>Назва МКП: Гуртожиток 15 нулп /адреса: Академіка Лазаренко, 42/ код:UKRs005413</t>
  </si>
  <si>
    <t>Назва МКП: Церква АСД /адреса: Багряного, 38/ код:UKRs008703</t>
  </si>
  <si>
    <t>Назва МКП: Музична школа 8 /адреса: Бориса Антоненка-Давидовича, 11/ код:UKRs005158</t>
  </si>
  <si>
    <t>Назва МКП: Школа 90 /адреса: Бориса Антоненка-Давидовича, 2/ код:UKRs005159</t>
  </si>
  <si>
    <t>Назва МКП: Гуртожиток #1 Львівського коледжу транспортної інфраструктури /адреса: В.Кубийовича, 36а/ код:UKRs005186</t>
  </si>
  <si>
    <t>Назва МКП: Школа Будокан /адреса: В.Шухевича, 2-4/ код:UKRs005424</t>
  </si>
  <si>
    <t>Назва МКП: Храм Христа Спасителя /адреса: Варшавська, 35/ код:UKRs005163</t>
  </si>
  <si>
    <t>Назва МКП: Середня загальноосвітня школа 1-3 ступенів № 91 /адреса: Варшавська, 58/ код:UKRs005164</t>
  </si>
  <si>
    <t>Назва МКП: Заклад дошкільної освіти комплексуючого типу №23 /адреса: Вернигори, 7/ код:UKRs005166</t>
  </si>
  <si>
    <t>Назва МКП: Львівська школа мистецтв # 11 /адреса: Виговського, 1а/ код:UKRs005187</t>
  </si>
  <si>
    <t>Назва МКП: Гуртожиток Київського національного університету культури і мистецтв /адреса: Випасова, 5-9/ код:UKRs005168</t>
  </si>
  <si>
    <t>Назва МКП: ЛПНЗ туристично-краєзнавчий центр Княжий /адреса: Володимира Великого, 125а/ код:UKRs009614</t>
  </si>
  <si>
    <t>Назва МКП: Фаховий коледж інформаційних технологій НУ Львівська політехніка /адреса: Володимира Великого, 33/ код:UKRs008705</t>
  </si>
  <si>
    <t>Назва МКП: Школа 32 /адреса: Володимира Великого, 55а/ код:UKRs005173</t>
  </si>
  <si>
    <t>Назва МКП: Школа 36 /адреса: Володимира Великого, 55б/ код:UKRs005174</t>
  </si>
  <si>
    <t>Назва МКП: Початкова школа №53 /адреса: В'ячеслава Чорновола, 6/ код:UKRs005160</t>
  </si>
  <si>
    <t>Назва МКП: Промбудкомплект /адреса: Газова, 26/ код:UKRs005322</t>
  </si>
  <si>
    <t>Назва МКП: Гуртожиток ЛКЛП /адреса: Генерала Тарнавського, 106а/ код:UKRs005188</t>
  </si>
  <si>
    <t>Назва МКП: Ліцей #10 ім. св. Марії Магдалени /адреса: Генерала Чупринки, 1/ код:UKRs005189</t>
  </si>
  <si>
    <t>Назва МКП: Ліцей №81 імені Петра Сагайдачного /адреса: Гетьмана Мазепи, 1а/ код:UKRs005332</t>
  </si>
  <si>
    <t>Назва МКП: Середня загальноосвітня школа №30 /адреса: Гетьмана Мазепи, 31/ код:UKRs005333</t>
  </si>
  <si>
    <t>Назва МКП: Монастир згромадження братів Альбертинів Римо-Католицької церкви /адреса: Гетьмана Мазепи, 48/ код:UKRs011071</t>
  </si>
  <si>
    <t>Назва МКП: Дитячий садок №18 /адреса: Гіпсова, 36б/ код:UKRs005284</t>
  </si>
  <si>
    <t>Назва МКП: Гімназія Провесінь /адреса: Глинянський тракт, 151б/ код:UKRs005190</t>
  </si>
  <si>
    <t>Назва МКП: Банк Бізнесу /адреса: Гнатюка, 1/ код:UKRs005334</t>
  </si>
  <si>
    <t>Назва МКП: Перший Театр /адреса: Гнатюка, 11/ код:UKRs005335</t>
  </si>
  <si>
    <t>Назва МКП: ДНЗ Львівське вище професійне училище /адреса: Гніздовського, 4/ код:UKRs005285</t>
  </si>
  <si>
    <t>Назва МКП: Гуртожиток львівського професійного ліцею комп‘ютерних тхнологій /адреса: Гніздовського, 6/ код:UKRs005337</t>
  </si>
  <si>
    <t>Назва МКП: Discovery kids /адреса: Городоцька, 160а/ код:UKRs005342</t>
  </si>
  <si>
    <t>Назва МКП: Wonder space /адреса: Городоцька, 174/ код:UKRs005343</t>
  </si>
  <si>
    <t>Назва МКП: ТЦ Скриня /адреса: Городоцька, 179/ код:UKRs005344</t>
  </si>
  <si>
    <t>Назва МКП: Театр Лесі Українки /адреса: Городоцька, 36/ код:UKRs005345</t>
  </si>
  <si>
    <t>Назва МКП: Театральний центр Слово й Голос /адреса: Городоцька, 38/ код:UKRs005346</t>
  </si>
  <si>
    <t>Назва МКП: ЗДО#21 /адреса: Грабовського, 3/ код:UKRs005191</t>
  </si>
  <si>
    <t>Назва МКП: Прихисток /адреса: Григоренко, 4/ код:UKRs005347</t>
  </si>
  <si>
    <t>Назва МКП: Церква /адреса: Демнянська, 26/ код:UKRs005357</t>
  </si>
  <si>
    <t>Назва МКП: Заклад дошкільної освіти ясла-садок#12 Львівської міської ради /адреса: Довбуша, 20/ код:UKRs005287</t>
  </si>
  <si>
    <t>Назва МКП: Мілес Єзу /адреса: Довгуша, 24/ код:UKRs005360</t>
  </si>
  <si>
    <t>Назва МКП: Центр соціально-психологічної допомоги у Львівській області /адреса: Євгена Коновальця, 103/ код:UKRs008903</t>
  </si>
  <si>
    <t>Назва МКП: Дитячий садок №3 /адреса: Євгена Коновальця, 124/ код:UKRs005214</t>
  </si>
  <si>
    <t>Назва МКП: го Львівський цент піклування про дітей /адреса: Жовківька, 26а/ код:UKRs005366</t>
  </si>
  <si>
    <t>Назва МКП: Прихисток БО 100% життя /адреса: Залізнична, 7/ код:UKRs011166</t>
  </si>
  <si>
    <t>Назва МКП: приміщення охорони здоров'я /адреса: Замарстинівська, 274/ код:UKRs009063</t>
  </si>
  <si>
    <t>Назва МКП: Школа № 34 им. М. Шашкевича /адреса: Замкнева, 8/ код:UKRs005201</t>
  </si>
  <si>
    <t>Назва МКП: Школа №69 /адреса: Запорізька, 20/ код:UKRs005202</t>
  </si>
  <si>
    <t>Назва МКП: ПП ЛеоКераміка /адреса: Зелена, 113/ код:UKRs005425</t>
  </si>
  <si>
    <t>Назва МКП: Ліцей #6 /адреса: Зелена, 22/ код:UKRs005427</t>
  </si>
  <si>
    <t>Назва МКП: дитячий садок Казка /адреса: Зелена, 269в/ код:UKRs008805</t>
  </si>
  <si>
    <t>Назва МКП: Гуртожиток Львівська національна академія /адреса: Зелена, 96/ код:UKRs008710</t>
  </si>
  <si>
    <t>Назва МКП: Львівський національний універтисет ім. І. Франка гуртожиток 10 /адреса: Золота, 4/ код:UKRs005204</t>
  </si>
  <si>
    <t>Назва МКП: Школа №84 /адреса: Зубрівська, 30/ код:UKRs005206</t>
  </si>
  <si>
    <t>Назва МКП: Спорт лайф /адреса: Зубрівська, 38/ код:UKRs005381</t>
  </si>
  <si>
    <t>Назва МКП: Садок любисток /адреса: Івана Мазепи, 15а/ код:UKRs005447</t>
  </si>
  <si>
    <t>Назва МКП: Храм /адреса: Івана Михайличука, NA/ код:UKRs005384</t>
  </si>
  <si>
    <t>Назва МКП: модульне містечко /адреса: Івана Пулюя, 22/ код:UKRs008702</t>
  </si>
  <si>
    <t>Назва МКП: Гуртожиток фаховий коледж інформаційних технологій (другий корпус) /адреса: Івана Пулюя, 33/ код:UKRs010184</t>
  </si>
  <si>
    <t>Назва МКП: Професійний коледж /адреса: Івана Пулюя, 36/ код:UKRs005176</t>
  </si>
  <si>
    <t>Назва МКП: Гуртожиток ЛВПК ресторанного сервісу та туризму /адреса: Івана Пулюя, 38/ код:UKRs010194</t>
  </si>
  <si>
    <t>Назва МКП: Школа №95 /адреса: Кавалерідзе, 15/ код:UKRs005290</t>
  </si>
  <si>
    <t>Назва МКП: Колишній військкомат /адреса: Калича Гора, 5/ код:UKRs009059</t>
  </si>
  <si>
    <t>Назва МКП: Львівський фізико-математичний ліцей-інтернат при Львівському національному університеті імені Івана Франка /адреса: Караджича, 29/ код:UKRs005212</t>
  </si>
  <si>
    <t>Назва МКП: Гуртожиток № 3 Національного університету "Львівська політехніка /адреса: Карпінця, 27/ код:UKRs011400</t>
  </si>
  <si>
    <t>Назва МКП: Заклад дошкільної освіти №136 /адреса: Каховська, 10/ код:UKRs005390</t>
  </si>
  <si>
    <t>Назва МКП: СШ №42 /адреса: Каштанова, 9/ код:UKRs005391</t>
  </si>
  <si>
    <t>Назва МКП: Львівська лінгвістична гімназія /адреса: Кирила і Мефодія, 17а/ код:UKRs005317</t>
  </si>
  <si>
    <t>Назва МКП: Центр обліку та нічного перебування бездомних осіб /адреса: Кирилівська, 3а/ код:UKRs010264</t>
  </si>
  <si>
    <t>Назва МКП: Дитячий садок Веселка /адреса: Китайська, 6а/ код:UKRs005392</t>
  </si>
  <si>
    <t>Назва МКП: Церква /адреса: Клепарівська, 15/ код:UKRs005393</t>
  </si>
  <si>
    <t>Назва МКП: Школа 31 /адреса: Княгині Ольги, 104/ код:UKRs005398</t>
  </si>
  <si>
    <t>Назва МКП: Ліцей #21 /адреса: Кониського, 8/ код:UKRs005432</t>
  </si>
  <si>
    <t>Назва МКП: Дім молитв /адреса: Короленка, 7/ код:UKRs005216</t>
  </si>
  <si>
    <t>Назва МКП: Прихисток ГО Рух добрих змін /адреса: Котляревського, 32/2/ код:UKRs009911</t>
  </si>
  <si>
    <t>Назва МКП: Прихисток /адреса: Котляревського, 37/ код:UKRs005403</t>
  </si>
  <si>
    <t>Назва МКП: Церква Покрови Пресвятої Богородиці /адреса: Кривчицька Дорога, 19/ код:UKRs005288</t>
  </si>
  <si>
    <t>Назва МКП: Ліцей #70 /адреса: Кривчицька Дорога, 3/ код:UKRs005197</t>
  </si>
  <si>
    <t>Назва МКП: Гуртожиток ЛНАМ /адреса: Кримська, 30/ код:UKRs005217</t>
  </si>
  <si>
    <t>Назва МКП: Школа /адреса: Кульпарківська, 6а/ код:UKRs005405</t>
  </si>
  <si>
    <t>Назва МКП: Ліцей Європейський бізнесу та права /адреса: Кульпарківська, 99/ код:UKRs005218</t>
  </si>
  <si>
    <t>Назва МКП: Львівський факультет менеджменту і бізнесу Київського університету культури /адреса: Кушевича, 5/ код:UKRs005409</t>
  </si>
  <si>
    <t>Назва МКП: Заклад дошкільної освіти №6 /адреса: Левандівська, 30/ код:UKRs005414</t>
  </si>
  <si>
    <t>Назва МКП: Львівська правнича гімназія /адреса: Леонтовича, 2/ код:UKRs005219</t>
  </si>
  <si>
    <t>Назва МКП: Українська православна церква Свято-Іоанноусівський чоловічий монастир /адреса: Лисенка, 43/ код:UKRs005418</t>
  </si>
  <si>
    <t>Назва МКП: Школа ЕРУДИТ /адреса: Лисьонка, 39/ код:UKRs005417</t>
  </si>
  <si>
    <t>Назва МКП: Прихисток "Центр підтримки та захисту" /адреса: Личаківська, 233/ код:UKRs011598</t>
  </si>
  <si>
    <t>Назва МКП: Хостел /адреса: Личаківська, 31/ код:UKRs005222</t>
  </si>
  <si>
    <t>Назва МКП: Спеціальна школа Марії Покрови I-III ступенів /адреса: Личаківська, 35/ код:UKRs005419</t>
  </si>
  <si>
    <t>Назва МКП: Центр для нічного перебування бездомних осіб /адреса: Личаківська, 56/ код:UKRs009872</t>
  </si>
  <si>
    <t>Назва МКП: Прицерковне /адреса: Лісна, NA/ код:UKRs005421</t>
  </si>
  <si>
    <t>Назва МКП: Храм Святих Верховних Апостолів Петра і Павла /адреса: Лукасевича, 15/ код:UKRs011295</t>
  </si>
  <si>
    <t>Назва МКП: Гуртожиток № 7 Національного університету "Львівська політехніка /адреса: Лукаша, 1/ код:UKRs011399</t>
  </si>
  <si>
    <t>Назва МКП: Гуртожиток № 9 Національного університету "Львівська політехніка /адреса: Лукаша, 2/ код:UKRs011398</t>
  </si>
  <si>
    <t>Назва МКП: Гуртожиток № 5 Національного університету "Львівська політехніка /адреса: Лукаша, 4/ код:UKRs011397</t>
  </si>
  <si>
    <t>Назва МКП: Гуртожиток № 11 Національного університету "Львівська політехніка /адреса: Лукаша, 5/ код:UKRs011396</t>
  </si>
  <si>
    <t>Назва МКП: Середня загальноосвітня школа #40 м.Львова /адреса: Любінська, 93б/ код:UKRs005299</t>
  </si>
  <si>
    <t>Назва МКП: гуртожиток від ВПУ технологій та сервісу /адреса: Максима Кривоноса, 18а/ код:UKRs005294</t>
  </si>
  <si>
    <t>Назва МКП: Прихисток від Рембуду Хостелок /адреса: Максима Кривоноса, 3б/ код:UKRs009604</t>
  </si>
  <si>
    <t>Назва МКП: Ківі фітнес /адреса: Масарика, 2/ код:UKRs005449</t>
  </si>
  <si>
    <t>Назва МКП: Гуртожиток ЛНУ ім. Мирослава Кувалдіна /адреса: Медової печери, 39а/ код:UKRs005301</t>
  </si>
  <si>
    <t>Назва МКП: Комунальний заклад Львівської обласної ради Львівський геріатричний пансіонат /адреса: Медової печери, 71/ код:UKRs009256</t>
  </si>
  <si>
    <t>Назва МКП: Львівський професійний ліцей залізничного транспорту /адреса: Митрополита Ангеловича, 26/28/ код:UKRs005454</t>
  </si>
  <si>
    <t>Назва МКП: Садок 70 /адреса: Михайла Максимовича, 2/ код:UKRs005455</t>
  </si>
  <si>
    <t>Назва МКП: 4-а міська клінічна лікарня /адреса: Мушака, 54/ код:UKRs009061</t>
  </si>
  <si>
    <t>Назва МКП: Геотермальної на базі АВ Метал Груп /адреса: Навроцького, 1/ код:UKRs011167</t>
  </si>
  <si>
    <t>Назва МКП: Модульне містечко для вагітних Незламні матусі /адреса: Над Джерелом, 1/ код:UKRs010061</t>
  </si>
  <si>
    <t>Назва МКП: Школа Надія /адреса: Наукова, 60/ код:UKRs005229</t>
  </si>
  <si>
    <t>Назва МКП: Левеня /адреса: Наукова, 73/ код:UKRs005179</t>
  </si>
  <si>
    <t>Назва МКП: Ліцей №46 /адреса: Наукова, 90/ код:UKRs005230</t>
  </si>
  <si>
    <t>Назва МКП: Ліцей №66 /адреса: Наукова, 92/ код:UKRs005460</t>
  </si>
  <si>
    <t>Назва МКП: Заклад дошкільної освіти №30 /адреса: Низинна, 29/ код:UKRs005461</t>
  </si>
  <si>
    <t>Назва МКП: Заклад дошкільної освіти ясла-садок # 14 Львівської міської ради /адреса: Новознесенська, 42/ код:UKRs005235</t>
  </si>
  <si>
    <t>Назва МКП: ДНЗ Львівське вище професійне технічне училище гуртожиток /адреса: О.Басараб, 3б/ код:UKRs005433</t>
  </si>
  <si>
    <t>Назва МКП: Школа #49 /адреса: О.Басараб, 4/ код:UKRs005422</t>
  </si>
  <si>
    <t>Назва МКП: Навчальний комплекс школа-садок Софія /адреса: О.Мишуги, 13а/ код:UKRs005236</t>
  </si>
  <si>
    <t>Назва МКП: Львівська українська гімназія ім. Олени Степанів з поглибленим вивченням українознавства та англійської мови /адреса: Олени Степанівни, 13/ код:UKRs005465</t>
  </si>
  <si>
    <t>Назва МКП: Галичфарм /адреса: Опришківська, 6/ код:UKRs005180</t>
  </si>
  <si>
    <t>Назва МКП: СШ №82 /адреса: Павла Йозефа Шафарика, 13/ код:UKRs005468</t>
  </si>
  <si>
    <t>Назва МКП: Житловий будинок /адреса: Пасічна, 39/ код:UKRs009062</t>
  </si>
  <si>
    <t>Назва МКП: Львівський національний університет імені Івана Франка /адреса: Пасічна, 62/ код:UKRs005526</t>
  </si>
  <si>
    <t>Назва МКП: Палац культури "Лорта /адреса: Патона, 6/ код:UKRs009066</t>
  </si>
  <si>
    <t>Назва МКП: Гуртожиток №18 НУ ЛП /адреса: Плужника, 5/ код:UKRs005482</t>
  </si>
  <si>
    <t>Назва МКП: ЛКП Супутник /адреса: Повітряна, 20/ код:UKRs005483</t>
  </si>
  <si>
    <t>Назва МКП: Ліцей 38 /адреса: Порічкова, 4а/ код:UKRs005181</t>
  </si>
  <si>
    <t>Назва МКП: Школа 44 /адреса: Пстрака, 1/ код:UKRs005487</t>
  </si>
  <si>
    <t>Назва МКП: ЗДО #9 /адреса: Рильського, 9/ код:UKRs005435</t>
  </si>
  <si>
    <t>Назва МКП: Гуртожиток № 8 Національного університету "Львівська політехніка /адреса: Сахарова, 23/ код:UKRs011401</t>
  </si>
  <si>
    <t>Назва МКП: Заклад дошкільної освіти (ясла-садок) #127 Львівської міської ради /адреса: Симона Петлюри, 19/ код:UKRs005305</t>
  </si>
  <si>
    <t>Назва МКП: Релігійна організація релігійна громада парафія усіх святих українського народу м.Львів /адреса: Симона Петлюри, 32/ код:UKRs005307</t>
  </si>
  <si>
    <t>Назва МКП: Початкова школаСвітанок Львівської міської ради Львівської області /адреса: Симона Петлюри, NA/ код:UKRs005246</t>
  </si>
  <si>
    <t>Назва МКП: Дитячий садок /адреса: Симоненко, 20/ код:UKRs005495</t>
  </si>
  <si>
    <t>Назва МКП: Церква /адреса: Симоненко, 20/ код:UKRs005494</t>
  </si>
  <si>
    <t>Назва МКП: Загальноосвітня школа №20 /адреса: Скидана, 18/ код:UKRs005254</t>
  </si>
  <si>
    <t>Назва МКП: Школа 86 /адреса: Скорини, 34/ код:UKRs005500</t>
  </si>
  <si>
    <t>Назва МКП: Садок еколенд /адреса: Скрипника, 11/ код:UKRs005501</t>
  </si>
  <si>
    <t>Назва МКП: Сихівська модульне містечко Маріяполіс /адреса: Скрипника, 2а/ код:UKRs008717</t>
  </si>
  <si>
    <t>Назва МКП: Центробуд /адреса: Смаль-Стоцького, 1/ код:UKRs005502</t>
  </si>
  <si>
    <t>Назва МКП: Прихисток на вул. Соборній від ГО Жіночі перспективи /адреса: Соборна, 17/ код:UKRs009967</t>
  </si>
  <si>
    <t>Назва МКП: Ліцей #37 Львівської міської ради /адреса: Солодова, 6/ код:UKRs005255</t>
  </si>
  <si>
    <t>Назва МКП: Школа#3 /адреса: Степана Бандери, 11/ код:UKRs005258</t>
  </si>
  <si>
    <t>Назва МКП: Львівська академічна гімназія /адреса: Степана Бандери, 14/ код:UKRs005259</t>
  </si>
  <si>
    <t>Назва МКП: модульне містечко /адреса: Стрийська, 15/ код:UKRs008700</t>
  </si>
  <si>
    <t>Назва МКП: Львів. стадіон Арена-Львів координаційний центр з можливістю тимчасового перебування /адреса: Стрийська, 199/ код:UKRs005651</t>
  </si>
  <si>
    <t>Назва МКП: АТС-267 /адреса: Суботівська , 13а/ код:UKRs005649</t>
  </si>
  <si>
    <t>Назва МКП: Львівський державний університет фізичної культури імені Івана Боберського (гуртожиток №2) /адреса: Таджицька, 19/ код:UKRs009581</t>
  </si>
  <si>
    <t>Назва МКП: Середня загальноосвітня школа №99 /адреса: Творча, 1/ код:UKRs005516</t>
  </si>
  <si>
    <t>Назва МКП: Родина мережа Медичних центрів /адреса: Тернопільська, 16/ код:UKRs005518</t>
  </si>
  <si>
    <t>Назва МКП: Гуртожиток ЛКТІ №1 /адреса: Тернопільська, 6/ код:UKRs010380</t>
  </si>
  <si>
    <t>Назва МКП: Гуртожиток ЛКА №2 /адреса: Тернопільська, 8/ код:UKRs005437</t>
  </si>
  <si>
    <t>Назва МКП: Садок 130 /адреса: Трильовського, 9а/ код:UKRs005520</t>
  </si>
  <si>
    <t>Назва МКП: Садок /адреса: Трильовського, NA/ код:UKRs005521</t>
  </si>
  <si>
    <t>Назва МКП: Торгово-економічний університет /адреса: Туган-Барановського, 10/ код:UKRs005423</t>
  </si>
  <si>
    <t>Назва МКП: гуртожиток №2 Львівського національного університету ветеринарної медицини і біотехнологій /адреса: Туган-Барановського, 11/ код:UKRs005673</t>
  </si>
  <si>
    <t>Назва МКП: гуртожиток №3 Львівського національного університету ветеринарної медицини і біотехнологій /адреса: Туган-Барановського, 11/ код:UKRs011500</t>
  </si>
  <si>
    <t>Назва МКП: Заклад дошкільної освіти ясла-садок # 71 /адреса: Туркменська, 23/ код:UKRs005266</t>
  </si>
  <si>
    <t>Назва МКП: Ліцей #28 /адреса: Тютюнників, 2/ код:UKRs005267</t>
  </si>
  <si>
    <t>Назва МКП: Церква /адреса: Угорська, 1/ код:UKRs005522</t>
  </si>
  <si>
    <t>Назва МКП: Центр соціальної підтримки осіб з числа дітей-сиріт та дітей. позбавлених батьківського піклування і внутрішньо переміщених осіб /адреса: Угорська, 2/ код:UKRs005268</t>
  </si>
  <si>
    <t>Назва МКП: Медиалт /адреса: Угорська, 7а/ код:UKRs005523</t>
  </si>
  <si>
    <t>Назва МКП: Кінотеатр /адреса: Уласа Самчука, 12/ код:UKRs005524</t>
  </si>
  <si>
    <t>Назва МКП: Львівська політехніка кафедра фізичного виховання 28 корпус /адреса: Уласа Самчука, 14/ код:UKRs005525</t>
  </si>
  <si>
    <t>Назва МКП: Церква ЄХБ Преображення /адреса: Фабрична, 21/ код:UKRs005527</t>
  </si>
  <si>
    <t>Назва МКП: Палац Залізничників /адреса: Федьковича, 54/56/ код:UKRs005528</t>
  </si>
  <si>
    <t>Назва МКП: Загальноосвітня школа №54 /адреса: Хвильового, 16/ код:UKRs005534</t>
  </si>
  <si>
    <t>Назва МКП: Навчально виховний комплекс інженерно економічна школа-львівський економічний ліцей /адреса: Хвильового, 35/ код:UKRs005269</t>
  </si>
  <si>
    <t>Назва МКП: Львівський фаховий коледж харчової і переробної промисловості Національного університету харчових технологій (гуртожиток) /адреса: Хімічна,  49a/ код:UKRs010378</t>
  </si>
  <si>
    <t>Назва МКП: Житловий будинок /адреса: Хімічна, 2/ код:UKRs009060</t>
  </si>
  <si>
    <t>Назва МКП: Загальноосвітня школа №22 ім.Василя Стефаника /адреса: Хімічна, 7/ код:UKRs005535</t>
  </si>
  <si>
    <t>Назва МКП: Притулок в Рясному /адреса: Холодна, 120/ код:UKRs008775</t>
  </si>
  <si>
    <t>Назва МКП: Львівський художній ліцей при Львівській національній академії мистецтв /адреса: Хотинська, 6/ код:UKRs005539</t>
  </si>
  <si>
    <t>Назва МКП: Гімназія ім. Шептицьких /адреса: Хоткевича, 16/ код:UKRs005540</t>
  </si>
  <si>
    <t>Назва МКП: ДРУЦКРОІ Галичина /адреса: Хуторівка, 38/ код:UKRs008715</t>
  </si>
  <si>
    <t>Назва МКП: Ресторан Фугазетта /адреса: Червоної Калини , 66а/ код:UKRs005656</t>
  </si>
  <si>
    <t>Назва МКП: Школа зд /адреса: Червоної Калини, 69/ код:UKRs005565</t>
  </si>
  <si>
    <t>Назва МКП: Гуртожиток #1 /адреса: Червоної Калини, 7/ код:UKRs005438</t>
  </si>
  <si>
    <t>Назва МКП: модульне містечко Маріяполіс /адреса: Червоної Калини, 72/ код:UKRs009994</t>
  </si>
  <si>
    <t>Назва МКП: Зал царства /адреса: Червоної Калини, 76а/ код:UKRs005567</t>
  </si>
  <si>
    <t>Назва МКП: Гуртожиток #4 ЛТЕУ /адреса: Червоної калини, 7а/ код:UKRs005439</t>
  </si>
  <si>
    <t>Назва МКП: Центр Довженко /адреса: Червоної Калини, 81/ код:UKRs005566</t>
  </si>
  <si>
    <t>Назва МКП: Заклад дошкільної освіти № 187 /адреса: Чигиринська, 17/ код:UKRs005569</t>
  </si>
  <si>
    <t>Назва МКП: Школа 179 /адреса: Чукаріна, 16/ код:UKRs005572</t>
  </si>
  <si>
    <t>Назва МКП: Церква /адреса: Чукаріна, 1б/ код:UKRs005182</t>
  </si>
  <si>
    <t>Назва МКП: Ліцей Оріяна /адреса: Чукаріна, 3/ код:UKRs005573</t>
  </si>
  <si>
    <t>Назва МКП: Колишня будівля амбулаторії /адреса: Шевченка, 2/ код:UKRs009958</t>
  </si>
  <si>
    <t>Назва МКП: Монастир сестер святої Родини /адреса: Яловець, 15/ код:UKRs005278</t>
  </si>
  <si>
    <t>Назва МКП: Школа 32 /адреса: Ярослава Гашека, 13/ код:UKRs005624</t>
  </si>
  <si>
    <t>Назва МКП: ЗДО#170 /адреса: Ярославенка, 24/ код:UKRs005279</t>
  </si>
  <si>
    <t>Назва МКП: Дитячий садок 89 /адреса: Ярошинської, 15/ код:UKRs005625</t>
  </si>
  <si>
    <t>Назва МКП: Власність Єпархії Греко-Католицької церкви /адреса: Львівська, 56/ код:UKRs010000</t>
  </si>
  <si>
    <t>Назва МКП: Гуртожиток № 19 Національного університету "Львівська політехніка /адреса: Сухомлинського, 18/ код:UKRs011395</t>
  </si>
  <si>
    <t>Назва МКП: Прихисток Народний дім Великі Грибовичі /адреса: Дублянська, 1/ код:UKRs009064</t>
  </si>
  <si>
    <t>Назва МКП: Residential Multifamily building /адреса: NA, NA/ код:UKRs009065</t>
  </si>
  <si>
    <t>Назва МКП: ДП Дослідне господарство Львівський інститут садівництва Національної академії аграрних наук України /адреса: Наукова, 2/ код:UKRs009293</t>
  </si>
  <si>
    <t>Назва МКП: Перемишлянський професійний ліцей (гуртожиток №2) /адреса: Липова Алея, 3/ код:UKRs009208</t>
  </si>
  <si>
    <t>Назва МКП: КП Перемишлянська центральна районна лікарня /адреса: Шевченка, 18/ код:UKRs009219</t>
  </si>
  <si>
    <t>Назва МКП: Свято-Успенська успенська лавра /адреса: Шептицького, 32а/ код:UKRs010038</t>
  </si>
  <si>
    <t>Назва МКП: Народний дім /адреса: Глинянський Тракт , 7/ код:UKRs009304</t>
  </si>
  <si>
    <t>Назва МКП: Рава-Руський професійний ліцей /адреса: 1 Листопада, 6/ код:UKRs009250</t>
  </si>
  <si>
    <t>Назва МКП: Залізнична лікарня /адреса: Двірцева, NA/ код:UKRs009261</t>
  </si>
  <si>
    <t>Назва МКП: Недобудована лікарня /адреса: Молодіжна, 1а/ код:UKRs009272</t>
  </si>
  <si>
    <t>Назва МКП: Римо-Католицька парафія Йоана Павла ІІ /адреса: Стрийська, 6/ код:UKRs009807</t>
  </si>
  <si>
    <t>Назва МКП: Leo States (модульне містечко) /адреса: Паркова, 1/ код:UKRs010026</t>
  </si>
  <si>
    <t>Назва МКП: Бібліотека /адреса: NA, NA/ код:UKRs005680</t>
  </si>
  <si>
    <t>Назва МКП: Народний дім /адреса: NA, NA/ код:UKRs005739</t>
  </si>
  <si>
    <t>Назва МКП: Бібліотека /адреса: NA, NA/ код:UKRs005687</t>
  </si>
  <si>
    <t>Назва МКП: Народний дім /адреса: NA, NA/ код:UKRs005688</t>
  </si>
  <si>
    <t>Назва МКП: КЗ ЛОР Буківський дитячий будинок-інтернат /адреса: Центральна, 2/ код:UKRs009266</t>
  </si>
  <si>
    <t>Назва МКП: Народний дім /адреса: NA, NA/ код:UKRs005741</t>
  </si>
  <si>
    <t>Назва МКП: Школа /адреса: NA, NA/ код:UKRs009555</t>
  </si>
  <si>
    <t>Назва МКП: Бібліотека /адреса: NA, NA/ код:UKRs005693</t>
  </si>
  <si>
    <t>Назва МКП: Волебаранецький ЗЗСО 1-2ст /адреса: NA, NA/ код:UKRs005789</t>
  </si>
  <si>
    <t>Назва МКП: Народний дім /адреса: NA, NA/ код:UKRs005743</t>
  </si>
  <si>
    <t>Назва МКП: Народний дім /адреса: NA, NA/ код:UKRs005698</t>
  </si>
  <si>
    <t>Назва МКП: Воютицький ЗЗСО 1-3 ст /адреса: Шкільна, 12/ код:UKRs005843</t>
  </si>
  <si>
    <t>Назва МКП: Народний дім /адреса: NA, NA/ код:UKRs005747</t>
  </si>
  <si>
    <t>Назва МКП: Народний дім /адреса: NA, NA/ код:UKRs005706</t>
  </si>
  <si>
    <t>Назва МКП: Народний дім /адреса: NA, NA/ код:UKRs005708</t>
  </si>
  <si>
    <t>Назва МКП: Лікарня /адреса: NA, NA/ код:UKRs009554</t>
  </si>
  <si>
    <t>Назва МКП: Надибський ЗЗСО1-2ст /адреса: NA, NA/ код:UKRs005809</t>
  </si>
  <si>
    <t>Назва МКП: ЗЗСО 1-3ст /адреса: NA, NA/ код:UKRs005822</t>
  </si>
  <si>
    <t>Назва МКП: Бібліотека /адреса: NA, NA/ код:UKRs005718</t>
  </si>
  <si>
    <t>Назва МКП: Народний дім /адреса: NA, NA/ код:UKRs005749</t>
  </si>
  <si>
    <t>Назва МКП: Адмінбудівля /адреса: NA, NA/ код:UKRs009556</t>
  </si>
  <si>
    <t>Назва МКП: Народний дім /адреса: NA, NA/ код:UKRs005750</t>
  </si>
  <si>
    <t>Назва МКП: Народний дім /адреса: NA, NA/ код:UKRs005720</t>
  </si>
  <si>
    <t>Назва МКП: Бібліотека /адреса: NA, NA/ код:UKRs005751</t>
  </si>
  <si>
    <t>Назва МКП: Народний дім /адреса: NA, NA/ код:UKRs005731</t>
  </si>
  <si>
    <t>Назва МКП: Народний дім /адреса: NA, NA/ код:UKRs005675</t>
  </si>
  <si>
    <t>Назва МКП: Гуртожиток професійного ліцею /адреса: Воїнів УПА, 1/ код:UKRs010030</t>
  </si>
  <si>
    <t>Назва МКП: Будівля колишньої інфекційної лікарні /адреса: Миколайчука, 101/ код:UKRs009553</t>
  </si>
  <si>
    <t>Назва МКП: Верхньогусненський ЗЗСО I-III ступенів (приміщення пришкільного інтернату) /адреса: Центральна, 188/ код:UKRs009552</t>
  </si>
  <si>
    <t>Назва МКП: Верхньояблунське ЗЗСО /адреса: NA, NA/ код:UKRs005781</t>
  </si>
  <si>
    <t>Назва МКП: Центр культури та дозвілля /адреса: NA, NA/ код:UKRs005674</t>
  </si>
  <si>
    <t>Назва МКП: Ніжновисоцька гімназія /адреса: NA, NA/ код:UKRs005808</t>
  </si>
  <si>
    <t>Назва МКП: Місія Харт /адреса: Івана Франка, 96/ код:UKRs009951</t>
  </si>
  <si>
    <t>Назва МКП: Нижанковицький професійний ліцей /адреса: Галицька, 59а/ код:UKRs009544</t>
  </si>
  <si>
    <t>Назва МКП: ЗЗСО 1-3 ст /адреса: Костюшко, 21/ код:UKRs005760</t>
  </si>
  <si>
    <t>Назва МКП: Пришкільний недіючий гуртожиток ЗЗСО I-III ст /адреса: Костюшко, 36/ код:UKRs009546</t>
  </si>
  <si>
    <t>Назва МКП: ДПТНЗ Нижанковицький професійний ліцей (гуртожиток №2) /адреса: Перемоги, 6/ код:UKRs009533</t>
  </si>
  <si>
    <t>Назва МКП: Народний дім /адреса: NA, NA/ код:UKRs005684</t>
  </si>
  <si>
    <t>Назва МКП: Народний дім /адреса: NA, NA/ код:UKRs005685</t>
  </si>
  <si>
    <t>Назва МКП: Народний дім /адреса: NA, NA/ код:UKRs005744</t>
  </si>
  <si>
    <t>Назва МКП: Школа /адреса: NA, NA/ код:UKRs009569</t>
  </si>
  <si>
    <t>Назва МКП: Народний дім /адреса: NA, NA/ код:UKRs005700</t>
  </si>
  <si>
    <t>Назва МКП: Народний дім /адреса: NA, NA/ код:UKRs005702</t>
  </si>
  <si>
    <t>Назва МКП: Народний дім /адреса: NA, NA/ код:UKRs005704</t>
  </si>
  <si>
    <t>Назва МКП: Народний дім /адреса: NA, NA/ код:UKRs005707</t>
  </si>
  <si>
    <t>Назва МКП: Школа /адреса: NA, NA/ код:UKRs009570</t>
  </si>
  <si>
    <t>Назва МКП: Народний дім /адреса: Топольна, 137/ код:UKRs005712</t>
  </si>
  <si>
    <t>Назва МКП: Народний дім /адреса: NA, NA/ код:UKRs005713</t>
  </si>
  <si>
    <t>Назва МКП: Народний дім /адреса: NA, NA/ код:UKRs005714</t>
  </si>
  <si>
    <t>Назва МКП: Народний дім /адреса: NA, NA/ код:UKRs005715</t>
  </si>
  <si>
    <t>Назва МКП: Народний дім /адреса: NA, NA/ код:UKRs005716</t>
  </si>
  <si>
    <t>Назва МКП: Народний дім /адреса: Центральна, 1/ код:UKRs005717</t>
  </si>
  <si>
    <t>Назва МКП: Народний дім /адреса: NA, NA/ код:UKRs005735</t>
  </si>
  <si>
    <t>Назва МКП: Початкова школа в с.Кружики /адреса: Сагайдачного, NA/ код:UKRs009557</t>
  </si>
  <si>
    <t>Назва МКП: ФАП с.Кружики /адреса: Сагайдачного, NA/ код:UKRs009558</t>
  </si>
  <si>
    <t>Назва МКП: Табір /адреса: NA, NA/ код:UKRs005147</t>
  </si>
  <si>
    <t>Назва МКП: ЗДО Сонечко /адреса: Дружби, 9/ код:UKRs005823</t>
  </si>
  <si>
    <t>Назва МКП: Бережницька ЗЗСО І ст /адреса: Сонячна, 6/ код:UKRs009562</t>
  </si>
  <si>
    <t>Назва МКП: Колишня Блажівська сільська рада /адреса: Шкільна, 1/ код:UKRs009564</t>
  </si>
  <si>
    <t>Назва МКП: Аптека №133 /адреса: Самбірська, NA/ код:UKRs009563</t>
  </si>
  <si>
    <t>Назва МКП: Народний дім /адреса: NA, NA/ код:UKRs005795</t>
  </si>
  <si>
    <t>Назва МКП: КНП Самбірська районна лікарня Хоспіс /адреса: Самбірська, 140а/ код:UKRs009561</t>
  </si>
  <si>
    <t>Назва МКП: Чукв`янський ЗЗСО 1-3 ст /адреса: NA, NA/ код:UKRs005840</t>
  </si>
  <si>
    <t>Назва МКП: Будинок Милосердя /адреса: В'ячеслава Чорновола, 2/ код:UKRs005568</t>
  </si>
  <si>
    <t>Назва МКП: Народний дім /адреса: NA, NA/ код:UKRs005784</t>
  </si>
  <si>
    <t>Назва МКП: Гуртожиток Вишнянського коледжу Львівського національного аграрного університету /адреса: Наукова, 1г/ код:UKRs005783</t>
  </si>
  <si>
    <t>Назва МКП: Народний дім /адреса: NA, NA/ код:UKRs005796</t>
  </si>
  <si>
    <t>Назва МКП: Народний дім /адреса: NA, NA/ код:UKRs005797</t>
  </si>
  <si>
    <t>Назва МКП: Народний дім /адреса: NA, NA/ код:UKRs005800</t>
  </si>
  <si>
    <t>Назва МКП: Луківський ЗЗСО /адреса: NA, NA/ код:UKRs005802</t>
  </si>
  <si>
    <t>Назва МКП: Народний дім /адреса: NA, NA/ код:UKRs005812</t>
  </si>
  <si>
    <t>Назва МКП: Народний дім /адреса: NA, NA/ код:UKRs005814</t>
  </si>
  <si>
    <t>Назва МКП: Народний дім /адреса: NA, NA/ код:UKRs005816</t>
  </si>
  <si>
    <t>Назва МКП: Народний дім /адреса: NA, NA/ код:UKRs005818</t>
  </si>
  <si>
    <t>Назва МКП: Поточний ремонт приміщень гуртожитка ДНЗ Погірцівські ВПУ в с. Погріці Самбірського району Львівської області /адреса: Центральна, 2б/ код:UKRs009522</t>
  </si>
  <si>
    <t>Назва МКП: Народний дім /адреса: NA, NA/ код:UKRs005825</t>
  </si>
  <si>
    <t>Назва МКП: КЗ ЛОР Професійно-технічне училище-інтернат професійної реабілітації учнів-інвалідів м. Самбора /адреса: Василя Стуса, 9/ код:UKRs009550</t>
  </si>
  <si>
    <t>Назва МКП: Дитячий садок "Бджілка" /адреса: Гоголя, 7/ код:UKRs005148</t>
  </si>
  <si>
    <t>Назва МКП: Прихисток На Набережній /адреса: Набережна , 75/ код:UKRs010385</t>
  </si>
  <si>
    <t>Назва МКП: Державний професійно-технічний навчальний заклад Самбірський професійний ліцей сфери послуг /адреса: Середня, 136/ код:UKRs009547</t>
  </si>
  <si>
    <t>Назва МКП: Спеціалізована школа інтернат /адреса: Шевченка, 21/ код:UKRs005586</t>
  </si>
  <si>
    <t>Назва МКП: Нежитлова будівля комунальної власності Самбірської міської ради /адреса: Шевченка, 38/ код:UKRs009548</t>
  </si>
  <si>
    <t>Назва МКП: КЗ ЛОР Професійно-технічне училище-інтернат професійної реабілітації учнів-інвалідів м. Самбора /адреса: Шпитальна, 2/ код:UKRs009551</t>
  </si>
  <si>
    <t>Назва МКП: Школи /адреса: NA, NA/ код:UKRs005146</t>
  </si>
  <si>
    <t>Назва МКП: ОЗ ЗЗСО 1-3 ст /адреса: NA, NA/ код:UKRs005768</t>
  </si>
  <si>
    <t>Назва МКП: Реконструкція будівлі під хірургічне відділення на 40 ліжок /адреса: Дністрова, NA/ код:UKRs009565</t>
  </si>
  <si>
    <t>Назва МКП: Готель Saltzbork /адреса: Папрочизна, 10/ код:UKRs005469</t>
  </si>
  <si>
    <t>Назва МКП: Народний дім /адреса: NA, NA/ код:UKRs005690</t>
  </si>
  <si>
    <t>Назва МКП: Народний дім /адреса: NA, NA/ код:UKRs005691</t>
  </si>
  <si>
    <t>Назва МКП: ЗЗСО 1-2 ст /адреса: Лесі Українки, 104/ код:UKRs005779</t>
  </si>
  <si>
    <t>Назва МКП: Лаврівський дитячий будинок /адреса: Шевченка, 6/ код:UKRs009952</t>
  </si>
  <si>
    <t>Назва МКП: КЗ ЛОР Созанський психоневрологічний інтернат /адреса: Зелена, 77/ код:UKRs009263</t>
  </si>
  <si>
    <t>Назва МКП: Народний дім /адреса: NA, NA/ код:UKRs005727</t>
  </si>
  <si>
    <t>Назва МКП: ЗЗСО 1-2 ст /адреса: NA, NA/ код:UKRs005726</t>
  </si>
  <si>
    <t>Назва МКП: Народний дім /адреса: NA, NA/ код:UKRs005756</t>
  </si>
  <si>
    <t>Назва МКП: Народний дім /адреса: NA, NA/ код:UKRs005757</t>
  </si>
  <si>
    <t>Назва МКП: ЗЗСО 1-2 ст /адреса: NA, NA/ код:UKRs005834</t>
  </si>
  <si>
    <t>Назва МКП: ЗЗСО І-ІІІ ст.- ліцей с. Стрілки Стрілківської сільської ради /адреса: Сагайдачного, 21/ код:UKRs005248</t>
  </si>
  <si>
    <t>Назва МКП: ЗЗСО 1-3 ст /адреса: NA, NA/ код:UKRs005835</t>
  </si>
  <si>
    <t>Назва МКП: Турківська гімназія №1 імені Олександра Ільницького Турківської районної ради Львівської області /адреса: Василя Стуса, 4/ код:UKRs005262</t>
  </si>
  <si>
    <t>Назва МКП: Турківський професійний ліцей /адреса: Молодіжна, 39/ код:UKRs005227</t>
  </si>
  <si>
    <t>Назва МКП: Терапія (колишнє терапевтичне відділення Турківської ЦРЛ) /адреса: Січових Стрільців, 220/ код:UKRs009559</t>
  </si>
  <si>
    <t>Назва МКП: Професійний ліцей /адреса: Січових Стрільців, 52/ код:UKRs005443</t>
  </si>
  <si>
    <t>Назва МКП: Туристична база АЛЬТАНА /адреса: Івана Франка, 13/ код:UKRs005207</t>
  </si>
  <si>
    <t>Назва МКП: Готельно-відпочинковий комплекс СОБІНЬ /адреса: Івана Франка, 3а/ код:UKRs005209</t>
  </si>
  <si>
    <t>Назва МКП: Відпочинковий комплекс Чертур /адреса: Центральна, 456/ код:UKRs005271</t>
  </si>
  <si>
    <t>Назва МКП: Школа інтернат /адреса: NA, NA/ код:UKRs009568</t>
  </si>
  <si>
    <t>Назва МКП: Позаміський заклад оздоровлення та відпочинку Соколята /адреса: Богдана Хмельницького, 7/ код:UKRs005184</t>
  </si>
  <si>
    <t>Назва МКП: Хирівська школа-інтернат Владики Івана Хоми /адреса: Добромильська, 23/ код:UKRs005444</t>
  </si>
  <si>
    <t>Назва МКП: ЗЗСО 1-2 ст /адреса: NA, NA/ код:UKRs005794</t>
  </si>
  <si>
    <t>Назва МКП: Інфекційна лікарня /адреса: NA, NA/ код:UKRs009567</t>
  </si>
  <si>
    <t>Назва МКП: Дитячий садок /адреса: NA, NA/ код:UKRs009566</t>
  </si>
  <si>
    <t>Назва МКП: Гніздичівське ЗЗМО I-III ступенів /адреса: Шевченка, 2/ код:UKRs005585</t>
  </si>
  <si>
    <t>Назва МКП: ЛІВЧИЦЬКА СПЕЦШКОЛА /адреса: Шевченка, 13/ код:UKRs005420</t>
  </si>
  <si>
    <t>Назва МКП: Дулібівсьзагальноосвітній навчальний закладкий /адреса: Заводська, 14/ код:UKRs005368</t>
  </si>
  <si>
    <t>Назва МКП: Начально виховний комплекс Верхньостинавський загальноосвітній навчальний заклад /адреса: Івана Франка, 70а/ код:UKRs005289</t>
  </si>
  <si>
    <t>Назва МКП: Адмінбудинок /адреса: NA, NA/ код:UKRs009233</t>
  </si>
  <si>
    <t>Назва МКП: Незавершена будівля (школа) /адреса: NA, NA/ код:UKRs009232</t>
  </si>
  <si>
    <t>Назва МКП: Жидачівський проф ліцей /адреса: NA, NA/ код:UKRs005635</t>
  </si>
  <si>
    <t>Назва МКП: Жидачівський професійний ліцей /адреса: Грюнвальдська, 80/ код:UKRs009213</t>
  </si>
  <si>
    <t>Назва МКП: Гуртожиток з вбудованими приміщеннями ПРУ №50965 /адреса: Івана Франка, 19/ код:UKRs009212</t>
  </si>
  <si>
    <t>Назва МКП: КЗ ЛОР Журавненський будинок підтриманого проживання /адреса: Зелена, 2/ код:UKRs005376</t>
  </si>
  <si>
    <t>Назва МКП: Hе має даних про назву /адреса: Лесі Українки, 4/ код:UKRs005479</t>
  </si>
  <si>
    <t>Назва МКП: Любшанська ЗОШ /адреса: Йосипа Пилипчука, 42/ код:UKRs010360</t>
  </si>
  <si>
    <t>Назва МКП: Подорожненський КЗ ЗСО I-II ступеня /адреса: Головатого, 1/ код:UKRs009215</t>
  </si>
  <si>
    <t>Назва МКП: Школа /адреса: NA, NA/ код:UKRs009585</t>
  </si>
  <si>
    <t>Назва МКП: Недобудова /адреса: NA, NA/ код:UKRs009588</t>
  </si>
  <si>
    <t>Назва МКП: Завадківський ОНЗЗСО І-ІІІ р. /адреса: Шевченка, 71/ код:UKRs011402</t>
  </si>
  <si>
    <t>Назва МКП: Народний дім /адреса: NA, NA/ код:UKRs009587</t>
  </si>
  <si>
    <t>Назва МКП: Школа /адреса: NA, NA/ код:UKRs009586</t>
  </si>
  <si>
    <t>Назва МКП: Адмін приміщення /адреса: NA, NA/ код:UKRs009590</t>
  </si>
  <si>
    <t>Назва МКП: Парафіяльна резиденція Горицвіт /адреса: NA, NA/ код:UKRs005661</t>
  </si>
  <si>
    <t>Назва МКП: Школа /адреса: NA, NA/ код:UKRs009589</t>
  </si>
  <si>
    <t>Назва МКП: Адмінприміщення /адреса: NA, NA/ код:UKRs009591</t>
  </si>
  <si>
    <t>Назва МКП: Адмінприміщення /адреса: NA, NA/ код:UKRs009209</t>
  </si>
  <si>
    <t>Назва МКП: Тухольський заклад загальної середньої освіти І-ІІІ ступенів /адреса: Нагірна, 2/ код:UKRs011403</t>
  </si>
  <si>
    <t>Назва МКП: Будівля Миколаївського міського товариства "Просвіта" /адреса: Просвіти, 10/ код:UKRs011404</t>
  </si>
  <si>
    <t>Назва МКП: Миколаївський професійний ліцей /адреса: Устияновича , 39/ код:UKRs005662</t>
  </si>
  <si>
    <t>Назва МКП: Незавершене будівництво п'ятиповерхового житлового будинку /адреса: Федьковича, 28/ код:UKRs009221</t>
  </si>
  <si>
    <t>Назва МКП: Адміністративно-культурний комплекс /адреса: Івана Франка, 1а/ код:UKRs009222</t>
  </si>
  <si>
    <t>Назва МКП: Незавершене будівництво акушерського корпусу /адреса: Федьковича, 1а/ код:UKRs009223</t>
  </si>
  <si>
    <t>Назва МКП: КНП Моршинська міська лікарня (корпус № 2) /адреса: 50 річчя УПА , 20/ код:UKRs009229</t>
  </si>
  <si>
    <t>Назва МКП: Дочірнє підприємства Санаторій Моршинкурорт ПАТ лікувально-оздоровчих закладів профспілок України Укрпрофоздоровниця Санаторій Черемош (Корпус №7) /адреса: 50 річчя УПА , 7/ код:UKRs009228</t>
  </si>
  <si>
    <t>Назва МКП: Snatorium Svitanok. Block #4 /адреса: Джелельна, 5/ код:UKRs009052</t>
  </si>
  <si>
    <t>Назва МКП: ДП СКК Моршинкурорт /адреса: Джерельна, 20/ код:UKRs005359</t>
  </si>
  <si>
    <t>Назва МКП: Санаторій Моршинкурорт /адреса: Джерельна, NA/ код:UKRs005358</t>
  </si>
  <si>
    <t>Назва МКП: Санаторій Лаванда /адреса: Івана Франка , 33а/ код:UKRs011168</t>
  </si>
  <si>
    <t>Назва МКП: Центр реабілітації ОУН УПА Говерла /адреса: Івана Франка , 76/ код:UKRs009686</t>
  </si>
  <si>
    <t>Назва МКП: NAK Nadra Ukraine /адреса: Івана Франка, NA/ код:UKRs009056</t>
  </si>
  <si>
    <t>Назва МКП: КПВКФ Зірниця /адреса: Курортна, 2/ код:UKRs010029</t>
  </si>
  <si>
    <t>Назва МКП: sanatorium /адреса: Паркова, 3/ код:UKRs008865</t>
  </si>
  <si>
    <t>Назва МКП: Корпорація Енергоресурс-Інвест /адреса: Проліскова, 20/ код:UKRs009231</t>
  </si>
  <si>
    <t>Назва МКП: Санаторій Моршин курорт корпус Світанок /адреса: Проліскова, 4. 6б/ код:UKRs010027</t>
  </si>
  <si>
    <t>Назва МКП: Санаторій Моршин-прикордонник /адреса: Проліскова, 8/ код:UKRs010034</t>
  </si>
  <si>
    <t>Назва МКП: Дочірнє підприємства Санаторій Моршинкурорт ПАТ лікувально-оздоровчих закладів профспілок України Укрпрофоздоровниця Санаторій Черемош (Корпус №4) /адреса: Степана Бандери, 6в/ код:UKRs009227</t>
  </si>
  <si>
    <t>Назва МКП: Київ+ /адреса: Грушевського, 8а/ код:UKRs010037</t>
  </si>
  <si>
    <t>Назва МКП: гуртожиток Новороздільський професійний ліцей.  /адреса: В'ячеслава Чорновола, 11/ код:UKRs008924</t>
  </si>
  <si>
    <t>Назва МКП: Житлова будівля /адреса: В'ячеслава Чорновола, 7а/ код:UKRs009224</t>
  </si>
  <si>
    <t>Назва МКП: Гуртожиток від Дптнз новороздільський професійний ліцей будівництва та побуту /адреса: Сагайдачного, 15/ код:UKRs005629</t>
  </si>
  <si>
    <t>Назва МКП: Житлова будівля /адреса: Сагайдачного, 17/ код:UKRs009225</t>
  </si>
  <si>
    <t>Назва МКП: Новороздільський політехнічний фаховий коледж (гуртожиток) /адреса: Степана Бандери , 9/ код:UKRs005642</t>
  </si>
  <si>
    <t>Назва МКП: Новороздільський поліітихнічний фаховий коледж /адреса: Степана Бандери, 12/ код:UKRs005280</t>
  </si>
  <si>
    <t>Назва МКП: Готель /адреса: Шевченка, 15а/ код:UKRs009226</t>
  </si>
  <si>
    <t>Назва МКП: КЗ ЛОР Роздільський дитячий будинок-інтернат /адреса: Богдана Хмельницького, 1/ код:UKRs009267</t>
  </si>
  <si>
    <t>Назва МКП: Центр оздоровлення та відпочинку Барвінок /адреса: Вовчука, 20/ код:UKRs008699</t>
  </si>
  <si>
    <t>Назва МКП: ДНЗ Рукавичка /адреса: Просвіти, 1/ код:UKRs009210</t>
  </si>
  <si>
    <t>Назва МКП: Закинута будівля /адреса: Стефаника, 10/ код:UKRs009211</t>
  </si>
  <si>
    <t>Назва МКП: Київецька школа /адреса: В'ячеслава Чорновола, 5/ код:UKRs005571</t>
  </si>
  <si>
    <t>Назва МКП: Не має даних про назву /адреса: Майдан УСС, 5/ код:UKRs005318</t>
  </si>
  <si>
    <t>Назва МКП: Центр для тимчасового перебування ВПО Палац Гределя /адреса: Князя Святослава, 40/ код:UKRs008727</t>
  </si>
  <si>
    <t>Назва МКП: Школа №3 /адреса: Князя Святослава, 40/ код:UKRs008728</t>
  </si>
  <si>
    <t>Назва МКП: Нежитлова будівля Львівський обласний лабораторний центр Міністерства охорони здоров'я України (власність фонд держмайна) /адреса: Стрийська, 29б/ код:UKRs009573</t>
  </si>
  <si>
    <t>Назва МКП: КЗ ЛОР ДЗОВ НАДІЯ /адреса: Січових Стрільців, 186/ код:UKRs008694</t>
  </si>
  <si>
    <t>Назва МКП: Карпати /адреса: Кам'янецька, 11/ код:UKRs008692</t>
  </si>
  <si>
    <t>Назва МКП: Славський ЗДО /адреса: Степана Бандери, 3/ код:UKRs005491</t>
  </si>
  <si>
    <t>Назва МКП: Волосянківський ЗЗСО /адреса: NA, NA/ код:UKRs005845</t>
  </si>
  <si>
    <t>Назва МКП: Лавочненський ЗЗСО І ст /адреса: Вокзальна, 63/ код:UKRs005846</t>
  </si>
  <si>
    <t>Назва МКП: Либохорівський ЗЗСО /адреса: Шевченка, 1/ код:UKRs005578</t>
  </si>
  <si>
    <t>Назва МКП: Нижньорожанківський ЗЗСО /адреса: NA, NA/ код:UKRs005849</t>
  </si>
  <si>
    <t>Назва МКП: Тернавський ЗЗСО /адреса: NA, NA/ код:UKRs005847</t>
  </si>
  <si>
    <t>Назва МКП: Тухлянський ЗДО /адреса: Івана Франка, 53/ код:UKRs005382</t>
  </si>
  <si>
    <t>Назва МКП: Тухлянський ЗЗСО /адреса: Івана Франка, 53а/ код:UKRs005853</t>
  </si>
  <si>
    <t>Назва МКП: Берегиня /адреса: Каменяра, 4/ код:UKRs010383</t>
  </si>
  <si>
    <t>Назва МКП: Ялинкуватський ЗЗСО /адреса: Лесі Українки, 40/ код:UKRs005416</t>
  </si>
  <si>
    <t>Назва МКП: Вище художнє професійне училище №16 /адреса: Болехівська, 29/ код:UKRs010379</t>
  </si>
  <si>
    <t>Назва МКП: ДНЗ Вище професійне училище N34 (гуртожиток) /адреса: Гайдамацька, 15/ код:UKRs010381</t>
  </si>
  <si>
    <t>Назва МКП: багатоповерховий будинок /адреса: Дубрівлянська, 13/ код:UKRs009057</t>
  </si>
  <si>
    <t>Назва МКП: ДНЗ ВПУ 8 /адреса: Кравецька, 5/ код:UKRs005647</t>
  </si>
  <si>
    <t>Назва МКП: Вище проф училище №35 місто Стрий  /адреса: Львівська, 141/ код:UKRs005654</t>
  </si>
  <si>
    <t>Назва МКП: Стрийський фаховий коледж Львівського університету природокористування (національного аграрного університету) /адреса: Львівська, 169/ код:UKRs009572</t>
  </si>
  <si>
    <t>Назва МКП: ГО Дах над головою /адреса: Стрийська, 4/ код:UKRs005261</t>
  </si>
  <si>
    <t>Назва МКП: Обласна психіатрична лікарня Миколаївського району с. Заклад /адреса: Січинського, 1б/ код:UKRs011546</t>
  </si>
  <si>
    <t>Назва МКП: CNE Lviv regional psychiatric hospital Zaklad /адреса: Шевченка, 1в/ код:UKRs009058</t>
  </si>
  <si>
    <t>Назва МКП: Школа /адреса: Шкільна, 3/ код:UKRs009217</t>
  </si>
  <si>
    <t>Назва МКП: Незавершене будівництво дитячого садочка /адреса: Грушевського, NA/ код:UKRs009216</t>
  </si>
  <si>
    <t>Назва МКП: Незавершене будівництво багатоквартирного будинку /адреса: 16 Липня, 18/ код:UKRs009575</t>
  </si>
  <si>
    <t>Назва МКП: Ходорiвстка мiська лiкарня /адреса: Богдана Хмельницького, 63/ код:UKRs010347</t>
  </si>
  <si>
    <t>Назва МКП: Ресторанно-готельний комплекс Чайка /адреса: Грушевського, 14/ код:UKRs005353</t>
  </si>
  <si>
    <t>Назва МКП: Ресторанно-готельний комплекс Магнат /адреса: Грушевського, 2а/ код:UKRs005355</t>
  </si>
  <si>
    <t>Назва МКП: Ресторанно-готельний комплекс Колиба Водна /адреса: Зарічна, 1а/ код:UKRs005372</t>
  </si>
  <si>
    <t>Назва МКП: Кафе-бар Лагуна /адреса: Шевченка, 14а/ код:UKRs005583</t>
  </si>
  <si>
    <t>Назва МКП: Приміщення колгоспного адмінбудинку /адреса: Івана Франка, 47/ код:UKRs009583</t>
  </si>
  <si>
    <t>Назва МКП: Народний дім /адреса: Івана Франка, 53/ код:UKRs005533</t>
  </si>
  <si>
    <t>Назва МКП: Загльноосвітній заклад №5 /адреса: Центральна, 31/ код:UKRs005557</t>
  </si>
  <si>
    <t>Назва МКП: Адмінбудівля (контора колгоспу) /адреса: Івана Франка, 12/ код:UKRs009580</t>
  </si>
  <si>
    <t>Назва МКП: Народний дім /адреса: Івана Франка, 14/ код:UKRs005530</t>
  </si>
  <si>
    <t>Назва МКП: Приміщення амбулаторії /адреса: Івана Франка, 27/ код:UKRs009579</t>
  </si>
  <si>
    <t>Назва МКП: Приміщення колишнього дитячого садочку /адреса: Івана Франка, 31/ код:UKRs009582</t>
  </si>
  <si>
    <t>Назва МКП: Загльноосвітній заклад №6 /адреса: Івана Франка, 5/ код:UKRs005531</t>
  </si>
  <si>
    <t>Назва МКП: Незавершене будівництво школи /адреса: NA, NA/ код:UKRs009576</t>
  </si>
  <si>
    <t>Назва МКП: КЗ ЛОР ХОДОРІВСЬКИЙ ПСИХОНЕВРОЛОГІЧНИЙ ІНТЕРНАТ /адреса: Стрийська, 68/ код:UKRs009265</t>
  </si>
  <si>
    <t>Назва МКП: Незавершене будівництво Народного дому /адреса: Січових Стрільців, 8/ код:UKRs009584</t>
  </si>
  <si>
    <t>Назва МКП: Адмінбудівля (контора колгоспу) /адреса: NA, NA/ код:UKRs009577</t>
  </si>
  <si>
    <t>Назва МКП: Загльноосвітній заклад №9 /адреса: Свободи, 2/ код:UKRs005481</t>
  </si>
  <si>
    <t>Назва МКП: Загальноосвітній заклад /адреса: Ходорівська, 5/ код:UKRs005537</t>
  </si>
  <si>
    <t>Назва МКП: Незавершене будівництво ФАП /адреса: NA, NA/ код:UKRs009578</t>
  </si>
  <si>
    <t>Назва МКП: Частина приміщення Белзької РЛ /адреса: 8 Березня, 11/ код:UKRs009235</t>
  </si>
  <si>
    <t>Назва МКП: Гуртожиток Аграрно будівельного ліцею /адреса: Бічна , 6а/ код:UKRs010541</t>
  </si>
  <si>
    <t>Назва МКП: ДЕРЖАВНИЙ НАВЧАЛЬНИЙ ЗАКЛАД УГНІВСЬКИЙ АГРАРНО-БУДІВЕЛЬНИЙ ЛІЦЕЙ /адреса: Савенка, 4/ код:UKRs010361</t>
  </si>
  <si>
    <t>Назва МКП: Угнівський аграрно-професійний ліцей /адреса: Жуковських, 2/ код:UKRs005367</t>
  </si>
  <si>
    <t>Назва МКП: Не має даних про назву /адреса: Шевченка, 6/ код:UKRs011405</t>
  </si>
  <si>
    <t>Назва МКП: Великомостівський герітричний пансіонат /адреса: Шевченка, 1/ код:UKRs005579</t>
  </si>
  <si>
    <t>Назва МКП: Гуртожиток Добротвірського професійного- технічного ліцею /адреса: Енергетична, 1/ код:UKRs009682</t>
  </si>
  <si>
    <t>Назва МКП: Добротвірський професійний ліцей /адреса: Івана Франка, 28/ код:UKRs009234</t>
  </si>
  <si>
    <t>Назва МКП: Добротвірський професійний ліцей /адреса: Сагайдачного, 3/ код:UKRs005492</t>
  </si>
  <si>
    <t>Назва МКП: гуртожиток ДТЕКДобротвірська ТЕС /адреса: Шевченка, 5/ код:UKRs005594</t>
  </si>
  <si>
    <t>Назва МКП: Гуртожиток веслувально-спортивної бази Львівського обласного відділення Комітету з фізичного виховання та спорту Міністерства освіти і науки України /адреса: Степана Бандери, 1/ код:UKRs009237</t>
  </si>
  <si>
    <t>Назва МКП: Hе має даних про назву /адреса: В'ячеслава Чорновола, 1/ код:UKRs005570</t>
  </si>
  <si>
    <t>Назва МКП: Hе має даних про назву /адреса: Січових Стрільців, 20/ код:UKRs005497</t>
  </si>
  <si>
    <t>Назва МКП: Добротвірський професійний ліцей.гуртожиток /адреса: Січових стрільців, 31/ код:UKRs005541</t>
  </si>
  <si>
    <t>Назва МКП: Hе має даних про назву /адреса: Січових Стрільців, 7а/ код:UKRs005499</t>
  </si>
  <si>
    <t>Назва МКП: Hе має даних про назву /адреса: Центральна, 15/ код:UKRs005546</t>
  </si>
  <si>
    <t>Назва МКП: Hе має даних про назву /адреса: Центральна, 23/ код:UKRs005552</t>
  </si>
  <si>
    <t>Назва МКП: Hе має даних про назву /адреса: Центральна, 24а/ код:UKRs005553</t>
  </si>
  <si>
    <t>Назва МКП: Hе має даних про назву /адреса: Зелена, 1/ код:UKRs005374</t>
  </si>
  <si>
    <t>Назва МКП: Адмінбудинок /адреса: NA, NA/ код:UKRs009242</t>
  </si>
  <si>
    <t>Назва МКП: Hе має даних про назву /адреса: Гайдамацька, 29/ код:UKRs005323</t>
  </si>
  <si>
    <t>Назва МКП: ЗЗСО /адреса: Гайдамацька, 29/ код:UKRs005324</t>
  </si>
  <si>
    <t>Назва МКП: Дитячий садок /адреса: Центральна, 103/ код:UKRs009243</t>
  </si>
  <si>
    <t>Назва МКП: Hе має даних про назву /адреса: Зелена, 2/ код:UKRs005379</t>
  </si>
  <si>
    <t>Назва МКП: Hе має даних про назву /адреса: Центральна, 20/ код:UKRs005551</t>
  </si>
  <si>
    <t>Назва МКП: Приміщення колишнього дитячого садка /адреса: Шкільна, 7/ код:UKRs009244</t>
  </si>
  <si>
    <t>Назва МКП: Школа с.Руденко /адреса: Богдана Хмельницького, 55/ код:UKRs009240</t>
  </si>
  <si>
    <t>Назва МКП: Hе має даних про назву /адреса: Зелена, 2/ код:UKRs005380</t>
  </si>
  <si>
    <t>Назва МКП: готель /адреса: Відродження, 5/ код:UKRs005484</t>
  </si>
  <si>
    <t>Назва МКП: Церква ХВЄ /адреса: Рильського , 1/ код:UKRs005637</t>
  </si>
  <si>
    <t>Назва МКП: Адмінбудівля /адреса: Центральна, 1в/ код:UKRs009511</t>
  </si>
  <si>
    <t>Назва МКП: Гуртожиток Вузлівського ОНВК ЗОШ І-ІІІ /адреса: Львівська, 57/ код:UKRs005441</t>
  </si>
  <si>
    <t>Назва МКП: Hе має даних про назву /адреса: NA, NA/ код:UKRs005854</t>
  </si>
  <si>
    <t>Назва МКП: Початкова школа села Радванці /адреса: NA, NA/ код:UKRs005646</t>
  </si>
  <si>
    <t>Назва МКП: відділення відновного лікування КМП Радехівська центральна лікарня Байнологія /адреса: Василя Стуса, 47/ код:UKRs011165</t>
  </si>
  <si>
    <t>Назва МКП: Карітас Сокаль /адреса: Героїв УПА, 11/ код:UKRs011406</t>
  </si>
  <si>
    <t>Назва МКП: Сокальський проф Ліцей /адреса: Підкови, 1/ код:UKRs005672</t>
  </si>
  <si>
    <t>Назва МКП: Будинок для вимушених переселенців /адреса: Мазепи, 49/1/ код:UKRs011407</t>
  </si>
  <si>
    <t>Назва МКП: Готельно -ресторанний комплек Лисичка /адреса: Шевченка, 3/ код:UKRs005589</t>
  </si>
  <si>
    <t>Назва МКП: Волицький НВК /адреса: Дружби, 2/ код:UKRs011408</t>
  </si>
  <si>
    <t>Назва МКП: КЗ ЛОР Великомостівський геріатричний пансіонат /адреса: Шевченка, 1а/ код:UKRs009255</t>
  </si>
  <si>
    <t>Назва МКП: ВПОЛКРовесник /адреса: Українська, 1а/ код:UKRs005850</t>
  </si>
  <si>
    <t>Назва МКП: КЗ ЛОРЛешківський психоневрологічний інтернат /адреса: Широка, 29/ код:UKRs005604</t>
  </si>
  <si>
    <t>Назва МКП: Дитячий садок /адреса: Шептицького, 2/ код:UKRs009239</t>
  </si>
  <si>
    <t>Назва МКП: Школа /адреса: Шевченка, 20/ код:UKRs009238</t>
  </si>
  <si>
    <t>Назва МКП: Церква Євангельських Християн-Баптистів Ковчег /адреса: Богдана Хмельницького, 36/ код:UKRs005154</t>
  </si>
  <si>
    <t>Назва МКП: Червоноградський гірничо-економічний фаховий коледж /адреса: Василя Стуса, 17/ код:UKRs005165</t>
  </si>
  <si>
    <t>Назва МКП: Вище професійне училище №11 м. Червоноград /адреса: Василя Стуса, 3/ код:UKRs005513</t>
  </si>
  <si>
    <t>Назва МКП: Заклад дошкільної освіти ясла-садок № 16 Червоноградської міської ради Львівської області /адреса: Василя Стуса, 45/ код:UKRs005515</t>
  </si>
  <si>
    <t>Назва МКП: КЗ ЛОР НРЦ І-ІІ ст Світанок /адреса: Івасюка, 10/ код:UKRs005387</t>
  </si>
  <si>
    <t>Назва МКП: Червоноградська загальноосвітня школа І-ІІІ ступенів № 1 Червоноградської міської ради Львівської області /адреса: Клюсівська, 19/ код:UKRs005396</t>
  </si>
  <si>
    <t>Назва МКП: Заклад дошкільної освіти ясла-садок № 2 Червоноградської міської ради Львівської області /адреса: Купчинського, 5а/ код:UKRs005406</t>
  </si>
  <si>
    <t>Назва МКП: Заклад дошкільної освіти ясла-садок № 10 Червоноградської міської ради Львівської області /адреса: Курбаса, 64/ код:UKRs005407</t>
  </si>
  <si>
    <t>Назва МКП: Житлова будівля-гуртожиток Вище професійне училище № 11 м.Червонограда /адреса: Львівська, 21/ код:UKRs009236</t>
  </si>
  <si>
    <t>Назва МКП: Дім молитви Євангельських Християн Баптистів /адреса: Мишуги, 11/ код:UKRs005456</t>
  </si>
  <si>
    <t>Назва МКП: Червоноградська загальноосвітня школа І-ІІІ ступенів № 4 Червоноградської міської ради Львівської області /адреса: Пушкіна, 4/ код:UKRs005488</t>
  </si>
  <si>
    <t>Назва МКП: Червоноградський ліцей Червоноградської міської ради Львівської області /адреса: Степана Бандери, 17а/ код:UKRs005508</t>
  </si>
  <si>
    <t>Назва МКП: Заклад дошкільної освіти ясла-садок № 1 комбінованого типу Червоноградської міської ради Львівської області /адреса: Шептицького, 16а/ код:UKRs005600</t>
  </si>
  <si>
    <t>Назва МКП: Заклад дошкільної освіти ясла-садок №12 /адреса: Шухевича, 4/ код:UKRs005619</t>
  </si>
  <si>
    <t>Назва МКП: Червоноградський фаховий гірничо-економічний коледж /адреса: Шухевича, 6/ код:UKRs005622</t>
  </si>
  <si>
    <t>Назва МКП: Соснівська загальноосвітня школа І-ІІІ ступенів № 14 Червоноградської міської ради Львівської області /адреса: Галицька, 3/ код:UKRs005327</t>
  </si>
  <si>
    <t>Назва МКП: Центр дитячої та юнацької творчості Червоноградської міської ради, вул. Галицька, 3А /адреса: Галицька, 3а/ код:UKRs011077</t>
  </si>
  <si>
    <t>Назва МКП: Дитячий садок /адреса: Галицька, 7/ код:UKRs005325</t>
  </si>
  <si>
    <t>Назва МКП: Заклад дошкільної освіти ясла-садок № 6 комбінованого типу Червоноградської міської ради Львівської області /адреса: Галицька, 7а/ код:UKRs005328</t>
  </si>
  <si>
    <t>Назва МКП: комунальне некомерційне підприємство соснівський міська лікарня червоноградський міської ради /адреса: Грушевського, 36/ код:UKRs008722</t>
  </si>
  <si>
    <t>Назва МКП: Заклад дошкільної освіти дитячий садок с.Волсвин Сокальської районної ради Львівської області /адреса: Мишути, 4б/ код:UKRs005457</t>
  </si>
  <si>
    <t>Назва МКП: Межирічанський навчально-виховний комплекс Загальноосвітня школа І-ІІ ступенів - дитячий садок Червоноградської міської ради Львівської області /адреса: Шкільна, 26/ код:UKRs005612</t>
  </si>
  <si>
    <t>Назва МКП: Поздимирський навчально-виховний комплекс Загальноосвітня школа І-ІІ ступенів - дошкільний заклад Червоноградської міської ради Львівської області /адреса: Богдана Хмельницького, 27/ код:UKRs005155</t>
  </si>
  <si>
    <t>Назва МКП: Сілецька загальноосвітня школа І-ІІІ ступенів імені Івана Климіва-Легенди Червоноградської міської ради Львівської області /адреса: Нова, 1/ код:UKRs005462</t>
  </si>
  <si>
    <t>Назва МКП: Заповідник Розточчя /адреса: Січових Стрільців, 7/ код:UKRs009704</t>
  </si>
  <si>
    <t>Назва МКП: Гуртожиток від ХПТУ ім. Йосипа Станька /адреса: Яворівська, 49/ код:UKRs009693</t>
  </si>
  <si>
    <t>Назва МКП: Великопільський ЗЗСО І-ІІ ступенів /адреса: Садова, 29/ код:UKRs005250</t>
  </si>
  <si>
    <t>Назва МКП: Будинок Паломника /адреса: Страдецька Гора, 50/ код:UKRs009950</t>
  </si>
  <si>
    <t>Назва МКП: Народний дім с. Вуйковичі /адреса: Садова, 32/ код:UKRs009248</t>
  </si>
  <si>
    <t>Назва МКП: Народний дім с. Костильники /адреса: Сонячна, 14а/ код:UKRs009249</t>
  </si>
  <si>
    <t>Назва МКП: Народний дім с. Крив'яки /адреса: Бойки, 11/ код:UKRs009251</t>
  </si>
  <si>
    <t>Назва МКП: Народний дім с. Пнікут /адреса: Миру , 123/ код:UKRs009252</t>
  </si>
  <si>
    <t>Назва МКП: ДНЗ Новояворівське ВПУ /адреса: Шевченка, 20/ код:UKRs008706</t>
  </si>
  <si>
    <t>Назва МКП: Патріарша комісія у справах молоді УГКЦ /адреса: Шевченка, 22/ код:UKRs008718</t>
  </si>
  <si>
    <t>Назва МКП: Санаторій Шкло. корпус №1 /адреса: Курортна, 1/ код:UKRs009246</t>
  </si>
  <si>
    <t>Назва МКП: Готельний комплекс с. Підлуби /адреса: Шкільна, 29/ код:UKRs009245</t>
  </si>
  <si>
    <t>Назва МКП: Релігійна громада УГКЦ Собору Пресвятої Богородиці /адреса: Шептицького , 25/ код:UKRs009683</t>
  </si>
  <si>
    <t>Назва МКП: КЗ ЛОР Судововишнянський психоневрологічний інтернат /адреса: Садова бічна, 3/ код:UKRs009264</t>
  </si>
  <si>
    <t>Назва МКП: Загальноосвітній навчальний заклад /адреса: NA, NA/ код:UKRs009254</t>
  </si>
  <si>
    <t>Назва МКП: Шегинівська ЗОШ 1-3 ступеня /адреса: NA, NA/ код:UKRs005636</t>
  </si>
  <si>
    <t>Назва МКП: Буцівська початкова школа Шегинівської сільської ради Яворівського району /адреса: Шевченка, 3/ код:UKRs011409</t>
  </si>
  <si>
    <t>Назва МКП: Школа с. Великі Новосілки /адреса: NA, NA/ код:UKRs009253</t>
  </si>
  <si>
    <t>Назва МКП: КЗ ЛОР Поповицький психоневрологічний інтернат /адреса: Шевченка, 183/ код:UKRs009262</t>
  </si>
  <si>
    <t>Назва МКП: Західний спортивно-реабілітаційний /адреса: Рівних прав та можливостей, 1/ код:UKRs011410</t>
  </si>
  <si>
    <t>Назва МКП: Львівський областний протитуберкульозний санаторій /адреса: Равська, 45/ код:UKRs011411</t>
  </si>
  <si>
    <t>Назва МКП: Будинок вчителя Віжомлянського ЗЗСО І-ІІІ ст. ім. І. Севери /адреса: Данила Галицького, 42/ код:UKRs009247</t>
  </si>
  <si>
    <t>Назва МКП: Чернилявський ЗЗСО І-ІІІ ступенів ім. Теодора Перуна /адреса: Перемоги, 2/ код:UKRs005240</t>
  </si>
  <si>
    <t>Назва МКП: ЗДО /адреса: Аптечний, 7а/ код:UKRs009865</t>
  </si>
  <si>
    <t>Назва МКП: Миколаївська обл/Баштанський р-н./Володимірівка/ вул Лікарняна 14/Тер_центр /адреса: Лікарняна, 14/ код:UKRs010109</t>
  </si>
  <si>
    <t>Назва МКП: Комунальна установа /адреса: Лікарняна, 17/ код:UKRs010067</t>
  </si>
  <si>
    <t>Назва МКП: Виноградівський психоневрологічний інтернат /адреса: Миру, 35/ код:UKRs011412</t>
  </si>
  <si>
    <t>Назва МКП: Баштанський психоневрологічний інтернат /адреса: Івана Франка, 2/ код:UKRs011413</t>
  </si>
  <si>
    <t>Назва МКП: Веселобалківська гімназія Казанківської селищної ради /адреса: Шкільна, 1/ код:UKRs010476</t>
  </si>
  <si>
    <t>Назва МКП: Комунальна установа Центр надання соціальних послуг /адреса: Гагаріна, 7/ код:UKRs009796</t>
  </si>
  <si>
    <t>Назва МКП: Гуртожиток Д /адреса: Івана Огієнка, 17д/ код:UKRs009794</t>
  </si>
  <si>
    <t>Назва МКП: Гуртожиток З /адреса: Івана Огієнка, 17з/ код:UKRs009793</t>
  </si>
  <si>
    <t>Назва МКП: УСТАНОВА АГЕНЦІЯ МІСЦЕВОГО РОЗВИТКУ КОБЛІВСЬКОЇ СІЛЬСЬКОЇ РАДИ /адреса: Свободи, 42/ код:UKRs010097</t>
  </si>
  <si>
    <t>Назва МКП: Територіальний центр соціального обслуговування (надання соціальних послуг). відділення стаціонарного догляду /адреса: Космонавтів, 1/ код:UKRs010573</t>
  </si>
  <si>
    <t>Назва МКП: Веселинівський дошкільний навчальний заклад ( ясла - садок) №3 Малятко /адреса: Кінга, 2/ код:UKRs010499</t>
  </si>
  <si>
    <t>Назва МКП: Новосвітлівський психоневрологічний інтернат /адреса: Центральна, 143/ код:UKRs011414</t>
  </si>
  <si>
    <t>Назва МКП: гуртожиток 3 /адреса: Будівельників, 4/ код:UKRs011415</t>
  </si>
  <si>
    <t>Назва МКП: гуртожиток 1 /адреса: Київська, 216/ код:UKRs011417</t>
  </si>
  <si>
    <t>Назва МКП: гуртожиток 2 /адреса: Київська, 218/ код:UKRs011416</t>
  </si>
  <si>
    <t>Назва МКП: Вознесенський геріатричний  пансіонат /адреса: Київська, 275/ код:UKRs011201</t>
  </si>
  <si>
    <t>Назва МКП: гуманітарний штаб при Дорошівській громаді/Миколаївська обл.. Вознесенський район. село Дорошівка. вул. Миру. буд. 65 /адреса: Миру, 65/ код:UKRs010091</t>
  </si>
  <si>
    <t>Назва МКП: Територіальний центр соціального обслуговування /адреса: Шевченка кут Шкільний, 0/ код:UKRs009825</t>
  </si>
  <si>
    <t>Назва МКП: «Миколаївський центр соціальної реабілітації «Відновлення» /адреса: Очаківська, 1б/ код:UKRs011215</t>
  </si>
  <si>
    <t>Назва МКП: Гуртожиток «Прихисти своїх» /адреса: Автомобілістів, 12а/ код:UKRs011443</t>
  </si>
  <si>
    <t>Назва МКП: Миколаївська обласна лікарня відновного лікування Миколаївської обласної ради /адреса: Велика Морська, 27/ код:UKRs010982</t>
  </si>
  <si>
    <t>Назва МКП: Миколаївський Геріатричний Пансіонат /адреса: Казарського, 4/ код:UKRs010981</t>
  </si>
  <si>
    <t>Назва МКП: Відділення міського територіального центру соціального обслуговування для тимчасового розміщення осіб що потрапили в СЖО та ВПО /адреса: Кузнецька, 83/ код:UKRs011549</t>
  </si>
  <si>
    <t>Назва МКП: Миколаївська санаторна загальноосвітня школа-інтернат І-ІІІ ступенів № 7 /адреса: Курортна, 14а/ код:UKRs010468</t>
  </si>
  <si>
    <t>Назва МКП: Територіальний центр соціального обслуговування /адреса: Металургів, 8/4/ код:UKRs011217</t>
  </si>
  <si>
    <t>Назва МКП: Гуртожиток комунального житлово-експлуатаційного підприємства Миколаївської міської ради "Зоря" /адреса: Театральна, 29a/ код:UKRs011199</t>
  </si>
  <si>
    <t>Назва МКП: Міський територіальний центр соціального обслуговування(надання соціальних послуг) /адреса: Театральна, 45/1/ код:UKRs006321</t>
  </si>
  <si>
    <t>Назва МКП: Гуртожиток комунального житлово-експлуатаційного підприємства Миколаївської міської ради "Зоря" /адреса: Чайковського, 40/2/ код:UKRs011200</t>
  </si>
  <si>
    <t>Назва МКП: Територіальний центр соціального обслуговування Центрального району м. Миколаєва /адреса: Шевченко, 19а/ код:UKRs011548</t>
  </si>
  <si>
    <t>Назва МКП: Мішково-Погорілівська загальноосвітня санаторна школа-інтернат І-ІІІ ступенів Миколаївської міської ради /адреса: Маяковського, 129/ код:UKRs010977</t>
  </si>
  <si>
    <t>Назва МКП: Не має даних про назву /адреса: NA, NA/ код:UKRs009424</t>
  </si>
  <si>
    <t>Назва МКП: Приватний будинок /адреса: Космонавтів , 20/ код:UKRs011033</t>
  </si>
  <si>
    <t>Назва МКП: Приватний сектор /адреса: Центральна, 1/ код:UKRs010098</t>
  </si>
  <si>
    <t>Назва МКП: Зош 1- 3 ступенів /адреса: Центральна, NA/ код:UKRs009850</t>
  </si>
  <si>
    <t>Назва МКП: Чорноморська загальноосвітня школа I-III ступеню Чорноморської сільської ради /адреса: Суворова, 111/ код:UKRs011318</t>
  </si>
  <si>
    <t>Назва МКП: Амбулаторія загальної практики сімейної медицини Шевченківської сільської ради /адреса: Софіївська, 1/ код:UKRs011219</t>
  </si>
  <si>
    <t>Назва МКП: Приватний будинок (двоповерховий) /адреса: Нікітченко, 1/ код:UKRs010218</t>
  </si>
  <si>
    <t>Назва МКП: Територіальний центр соціального обслуговування /адреса: Шевченка, 57/ код:UKRs010984</t>
  </si>
  <si>
    <t>Назва МКП: Територіальний центр соціального обслуговування (стаціонар) /адреса: Шевченка, 57/ код:UKRs010985</t>
  </si>
  <si>
    <t>Назва МКП: Територіальний центр надання соціальних послуг /адреса: Варварівська (Валерія Чкалова), 87/ код:UKRs009882</t>
  </si>
  <si>
    <t>Назва МКП: Первомайський психоневрологічний інтернат /адреса: Київська, 69/ код:UKRs011418</t>
  </si>
  <si>
    <t>Назва МКП: Територіальний центр соціального обслуговування /адреса: Михайла Волкова (Сальвадора Альєнде), 44/ код:UKRs010983</t>
  </si>
  <si>
    <t>Назва МКП: ОЗО Андрієво-Іванівський ЗЗСО /адреса: Центральна, 27/ код:UKRs006115</t>
  </si>
  <si>
    <t>Назва МКП: Ісаївська гімназія з дошкільним відділенням та початковою школою /адреса: Шкільна , 24/ код:UKRs006177</t>
  </si>
  <si>
    <t>Назва МКП: Левадівська гімназія з дошкільним відділенням та початковою школою ім. Степана Олійника /адреса: Центральна, 95/ код:UKRs006156</t>
  </si>
  <si>
    <t>Назва МКП: Настасіївський дошкільний навчальний заклад /адреса: Центральна, 5б/ код:UKRs010542</t>
  </si>
  <si>
    <t>Назва МКП: Скосарівський ЗЗСО /адреса: Терлецького , 23б/ код:UKRs006080</t>
  </si>
  <si>
    <t>Назва МКП: Великобуялицька сільська рада /адреса: Преображенська, 118/ код:UKRs010283</t>
  </si>
  <si>
    <t>Назва МКП: Великобуялицький ЗДО /адреса: Шкільна, 5б/ код:UKRs006216</t>
  </si>
  <si>
    <t>Назва МКП: Петрівський ЗДО № 2 СОНЕЧКО /адреса: Лядова, 6а/ код:UKRs005960</t>
  </si>
  <si>
    <t>Назва МКП: Петрівський ЗДО № 1 Кульбабка /адреса: Миру, 1/ код:UKRs005972</t>
  </si>
  <si>
    <t>Назва МКП: Амбулаторія /адреса: Мічуріна, 4а/ код:UKRs010266</t>
  </si>
  <si>
    <t>Назва МКП: Петрівська ЗЗСО № 1 /адреса: Шкільна, 1/ код:UKRs006185</t>
  </si>
  <si>
    <t>Назва МКП: Житловий будинок /адреса: Садова, 65/ код:UKRs006050</t>
  </si>
  <si>
    <t>Назва МКП: ДНЗ /адреса: Миру, 2а/ код:UKRs005977</t>
  </si>
  <si>
    <t>Назва МКП: с.Знам'янка /адреса: Садова, 53/ код:UKRs006049</t>
  </si>
  <si>
    <t>Назва МКП: ЗЗСО /адреса: Центральна, 71а/ код:UKRs006148</t>
  </si>
  <si>
    <t>Назва МКП: гуртожиток /адреса: Бориса Дерев"янка, 83/ код:UKRs010372</t>
  </si>
  <si>
    <t>Назва МКП: будинок ветеранів /адреса: Виноградна, 51/ код:UKRs010371</t>
  </si>
  <si>
    <t>Назва МКП: спортивна школа /адреса: Новоселів, 16/ код:UKRs010370</t>
  </si>
  <si>
    <t>Назва МКП: куманальне приміщення /адреса: Центральна , 121/ код:UKRs010369</t>
  </si>
  <si>
    <t>Назва МКП: Не має даних про назву /адреса: Стрекалова, 1/ код:UKRs006074</t>
  </si>
  <si>
    <t>Назва МКП: будинок культури /адреса: Стрекалова, 67/ код:UKRs010374</t>
  </si>
  <si>
    <t>Назва МКП: комунальна будівля /адреса: Шкільний, 4/ код:UKRs010373</t>
  </si>
  <si>
    <t>Назва МКП: Не має даних про назву /адреса: Олімпійська, 1/ код:UKRs006011</t>
  </si>
  <si>
    <t>Назва МКП: Джугастрівська гімназія Коноплянської сільської ради /адреса: Олександра Чеського, 13/ код:UKRs006009</t>
  </si>
  <si>
    <t>Назва МКП: Калинівський ліцей Коноплянської сільської ради /адреса: 30 років Перемоги, 24/ код:UKRs005856</t>
  </si>
  <si>
    <t>Назва МКП: Маркевичевська гімназія Коноплянської сільської ради /адреса: Виноградна, 3в/ код:UKRs005874</t>
  </si>
  <si>
    <t>Назва МКП: Ліцей /адреса: І.Куріса, 1/ код:UKRs005932</t>
  </si>
  <si>
    <t>Назва МКП: КМП Лікарня  /адреса: Незалежності , 71/ код:UKRs011591</t>
  </si>
  <si>
    <t>Назва МКП: Відділення надання соціальних послуг в умовах цілодобового перебування/проживання Центру надання соціальних послуг Миколаївської селищної ради /адреса: Чкалова, 50б/ код:UKRs011581</t>
  </si>
  <si>
    <t>Назва МКП: Комунальне некомерційне підприємство «Миколаївська лікарня» Миколаївської селищної ради Березівського району Одеської області /адреса: Чкалова, 50в/ код:UKRs011580</t>
  </si>
  <si>
    <t>Назва МКП: Амбарівська філіяМиколаївського ліцею /адреса: Миру , 12/ код:UKRs006027</t>
  </si>
  <si>
    <t>Назва МКП: Антонюківський закладзагальної середньої освіти /адреса: Шкільна, 7/ код:UKRs006220</t>
  </si>
  <si>
    <t>Назва МКП: Василівська філіяМиколаївського ліцею /адреса: Перемоги, 23/ код:UKRs006022</t>
  </si>
  <si>
    <t>Назва МКП: Новопетрівська філіяМиколаївського ліцею /адреса: Шкільна, 9а/ код:UKRs006225</t>
  </si>
  <si>
    <t>Назва МКП: Переселенська філіяМиколаївського ліцею /адреса: Лесі Українки, 73/ код:UKRs005955</t>
  </si>
  <si>
    <t>Назва МКП: Ліцей-початкова школа /адреса: Санітарна, 1/ код:UKRs010477</t>
  </si>
  <si>
    <t>Назва МКП: Петровірівська лікарня. терапевтічне відділення /адреса: Санітарна, 3/ код:UKRs010502</t>
  </si>
  <si>
    <t>Назва МКП: Школа /адреса: Миру, 1/ код:UKRs010503</t>
  </si>
  <si>
    <t>Назва МКП: загальноосвітня школа /адреса: Центральна, 82г/ код:UKRs006151</t>
  </si>
  <si>
    <t>Назва МКП: амбулаторія загальної практики сімейної медицини /адреса: Шкільна, 139/ код:UKRs006191</t>
  </si>
  <si>
    <t>Назва МКП: приватный дом /адреса: Гагаріна, 33/ код:UKRs010206</t>
  </si>
  <si>
    <t>Назва МКП: Не має даних про назву /адреса: Посмітного, 16/ код:UKRs006033</t>
  </si>
  <si>
    <t>Назва МКП: Не має даних про назву /адреса: Посмітного, 19/ код:UKRs006034</t>
  </si>
  <si>
    <t>Назва МКП: Розквітівський ЗДО /адреса: Санаторна, 1а/ код:UKRs006053</t>
  </si>
  <si>
    <t>Назва МКП: Не має даних про назву /адреса: Санаторна, 5/ код:UKRs006057</t>
  </si>
  <si>
    <t>Назва МКП: Не має даних про назву /адреса: Центральна, 2. кв. 1/ код:UKRs006112</t>
  </si>
  <si>
    <t>Назва МКП: Не має даних про назву /адреса: Ювілейна, 15/ код:UKRs006228</t>
  </si>
  <si>
    <t>Назва МКП: Анатолівський ЗЗСО-ЗДО /адреса: Шкільна, 23/ код:UKRs006200</t>
  </si>
  <si>
    <t>Назва МКП: Не має даних про назву /адреса: Миру, 5/ код:UKRs005981</t>
  </si>
  <si>
    <t>Назва МКП: Не має даних про назву /адреса: Миру, 67/ код:UKRs005982</t>
  </si>
  <si>
    <t>Назва МКП: Не має даних про назву /адреса: Миру, 80/ код:UKRs005983</t>
  </si>
  <si>
    <t>Назва МКП: Не має даних про назву /адреса: Нова, 15/ код:UKRs006004</t>
  </si>
  <si>
    <t>Назва МКП: Не має даних про назву /адреса: Ставкова, 26/ код:UKRs006069</t>
  </si>
  <si>
    <t>Назва МКП: Ставківський ЗДО /адреса: Ставкова, 38/ код:UKRs006070</t>
  </si>
  <si>
    <t>Назва МКП: ЗДО Ромашка /адреса: Гагаріна, 26/ код:UKRs005912</t>
  </si>
  <si>
    <t>Назва МКП: ЗДО Сонечко /адреса: Миру, 12/ код:UKRs005973</t>
  </si>
  <si>
    <t>Назва МКП: Не має даних про назву /адреса: Набережна, 18/ код:UKRs005995</t>
  </si>
  <si>
    <t>Назва МКП: Не має даних про назву /адреса: Центральна, 7/ код:UKRs006144</t>
  </si>
  <si>
    <t>Назва МКП: адмінбудівля /адреса: Центральна, NA/ код:UKRs006097</t>
  </si>
  <si>
    <t>Назва МКП: Не має даних про назву /адреса: Молодіжна, 5/ код:UKRs005992</t>
  </si>
  <si>
    <t>Назва МКП: адмінбудівля /адреса: Молодіжна, 50/ код:UKRs006073</t>
  </si>
  <si>
    <t>Назва МКП: адмінбудівля /адреса: Шклярука, 13а/ код:UKRs006227</t>
  </si>
  <si>
    <t>Назва МКП: Обласна комунальна установа Білгород-Дністровське медичне училище - вищий навчальний заклад I-II рівнів акредитації /адреса: Калініна, 10в/ код:UKRs005936</t>
  </si>
  <si>
    <t>Назва МКП: Фаховий коледжприродокористування. будівництва та компютерних технологій /адреса: Першотравнева, 53/ код:UKRs006024</t>
  </si>
  <si>
    <t>Назва МКП: КЗ Дитячій будинок змішаного типу для дітей дошкільного віку /адреса: Сонячна, 14а/ код:UKRs006063</t>
  </si>
  <si>
    <t>Назва МКП: КНП Псіхологічний інтернат Остров Надії /адреса: Сонячна, 4/ код:UKRs006064</t>
  </si>
  <si>
    <t>Назва МКП: Єкономіко правовий коледж /адреса: Сонячна, 4/ код:UKRs006065</t>
  </si>
  <si>
    <t>Назва МКП: житловий будинок /адреса: Суворова, 56/ код:UKRs005903</t>
  </si>
  <si>
    <t>Назва МКП: КЗ Жовтоярський ДНЗ Сонечко /адреса: Миру, 12/ код:UKRs005900</t>
  </si>
  <si>
    <t>Назва МКП: частный дом Уют /адреса: 4 одесский, 3/ код:UKRs010127</t>
  </si>
  <si>
    <t>Назва МКП: Приватна база відпочинку /адреса: Садова, 5/ код:UKRs010675</t>
  </si>
  <si>
    <t>Назва МКП: частный дом.кооператив СК Энергетик 7 /адреса: Лиманская, 7/ код:UKRs010146</t>
  </si>
  <si>
    <t>Назва МКП: Дитячий спеціалізований санаторій Затока МОЗ України /адреса: Приморська, 3/ код:UKRs006038</t>
  </si>
  <si>
    <t>Назва МКП: К.ц. в Кулевчі /адреса: Мічуріна, 27/ код:UKRs005886</t>
  </si>
  <si>
    <t>Назва МКП: Не має даних про назву /адреса: Свято-Миколаївська, 29/ код:UKRs005889</t>
  </si>
  <si>
    <t>Назва МКП: школа /адреса: Центральна, 74а/ код:UKRs006150</t>
  </si>
  <si>
    <t>Назва МКП: Сергіївський ЗЗСО /адреса: Центральна, 140/ код:UKRs006106</t>
  </si>
  <si>
    <t>Назва МКП: Дитячій оздоровчій заклад Бурівесник /адреса: NA, NA/ код:UKRs006242</t>
  </si>
  <si>
    <t>Назва МКП: Дитячій оздоровчій заклад Зорька /адреса: Радісна, 1/ код:UKRs006241</t>
  </si>
  <si>
    <t>Назва МКП: Дитячій оздоровчій заклад Ювілейний /адреса: Радісна, 47/ код:UKRs006240</t>
  </si>
  <si>
    <t>Назва МКП: Маразліївська НВК /адреса: Миру, 97/ код:UKRs005984</t>
  </si>
  <si>
    <t>Назва МКП: ВеликомарянівськаНВК /адреса: Шкільна, 113/ код:UKRs006189</t>
  </si>
  <si>
    <t>Назва МКП: Долинівська НВК /адреса: Миру, 5/ код:UKRs005980</t>
  </si>
  <si>
    <t>Назва МКП: Моаншівська НВК /адреса: Шкільна, 126/ код:UKRs006190</t>
  </si>
  <si>
    <t>Назва МКП: Широковський НВК /адреса: Шкільна, 5/ код:UKRs006214</t>
  </si>
  <si>
    <t>Назва МКП: ДНЗ Сонячко /адреса: Кишинівська, 70/ код:UKRs005884</t>
  </si>
  <si>
    <t>Назва МКП: Не має даних про назву /адреса: Центральна, 36/ код:UKRs006121</t>
  </si>
  <si>
    <t>Назва МКП: Дитячий садок /адреса: Шкільна, 103/ код:UKRs006188</t>
  </si>
  <si>
    <t>Назва МКП: школа /адреса: Шкільна, 44/ код:UKRs006210</t>
  </si>
  <si>
    <t>Назва МКП: Дитячий садок /адреса: Миру, 42/ код:UKRs005979</t>
  </si>
  <si>
    <t>Назва МКП: Не має даних про назву /адреса: Суворова, 42/ код:UKRs006076</t>
  </si>
  <si>
    <t>Назва МКП: Дитячий садок /адреса: Лісна, 4а/ код:UKRs005957</t>
  </si>
  <si>
    <t>Назва МКП: ЗЗСО /адреса: Першотравнева, 1/ код:UKRs006023</t>
  </si>
  <si>
    <t>Назва МКП: Дошкільний заклад /адреса: Садова, 5/ код:UKRs006048</t>
  </si>
  <si>
    <t>Назва МКП: ЗЗСО І-ІІІ /адреса: Центральна, 7/ код:UKRs006145</t>
  </si>
  <si>
    <t>Назва МКП: ЗЗСО І-ІІІ /адреса: Виноградна, 9/ код:UKRs005876</t>
  </si>
  <si>
    <t>Назва МКП: Дошкільний заклад /адреса: 28 Червня, 77/ код:UKRs005855</t>
  </si>
  <si>
    <t>Назва МКП: ЗЗСО І-ІІІ /адреса: Троїцька, 154/ код:UKRs006089</t>
  </si>
  <si>
    <t>Назва МКП: Дошкільний заклад /адреса: Троїцька, 211/ код:UKRs006088</t>
  </si>
  <si>
    <t>Назва МКП: ЗЗСО І-ІІІ /адреса: Центральна, 46/ код:UKRs006128</t>
  </si>
  <si>
    <t>Назва МКП: Дошкільний заклад /адреса: Пушкіна, 36/ код:UKRs006043</t>
  </si>
  <si>
    <t>Назва МКП: К.ц. Новоселівка /адреса: Шевченка , 59а/ код:UKRs011091</t>
  </si>
  <si>
    <t>Назва МКП: ЗЗСО І-ІІІ /адреса: Шкільна, 65/ код:UKRs006219</t>
  </si>
  <si>
    <t>Назва МКП: Дошкільний заклад /адреса: Центральна, 50г/ код:UKRs006130</t>
  </si>
  <si>
    <t>Назва МКП: ЗЗСО І-ІІІ /адреса: Центральна, 52/ код:UKRs006132</t>
  </si>
  <si>
    <t>Назва МКП: Санаторій Орізонт /адреса: Гагаріна, 1а/ код:UKRs005910</t>
  </si>
  <si>
    <t>Назва МКП: Санаторій Грін Парк /адреса: Гагаріна, 21/ код:UKRs005911</t>
  </si>
  <si>
    <t>Назва МКП: Санаторій Сергіївка /адреса: Миру, 2/ код:UKRs005974</t>
  </si>
  <si>
    <t>Назва МКП: Реабіолітаційний центр Вікторія /адреса: Набережна, 22/ код:UKRs005996</t>
  </si>
  <si>
    <t>Назва МКП: Санаторій Сергія Лазо /адреса: Набережна, 3/ код:UKRs005997</t>
  </si>
  <si>
    <t>Назва МКП: Санаторій Золота Нива /адреса: Чорноморська, 16/ код:UKRs006161</t>
  </si>
  <si>
    <t>Назва МКП: Спец санаторій Приморський МОЗ України /адреса: Чорноморська, 11а/ код:UKRs006160</t>
  </si>
  <si>
    <t>Назва МКП: Будівля ЦНАП /адреса: Соборна, 27/ код:UKRs010180</t>
  </si>
  <si>
    <t>Назва МКП: готель на території Свято-Приображенського монастиря /адреса: Лиманська, 31/ код:UKRs006245</t>
  </si>
  <si>
    <t>Назва МКП: КЗ ДНЗ Веснянка /адреса: Центральна, 41а/ код:UKRs006125</t>
  </si>
  <si>
    <t>Назва МКП: Бритівкська ЗСО №1 /адреса: Артільна, 29/ код:UKRs005863</t>
  </si>
  <si>
    <t>Назва МКП: Не має даних про назву /адреса: Калмикова, 33/ код:UKRs005937</t>
  </si>
  <si>
    <t>Назва МКП: Центр надання допомоги особам які зазнали домашнього насилля /адреса: Троїцька(Пушкіна), 4/ код:UKRs008762</t>
  </si>
  <si>
    <t>Назва МКП: Україна АТ Українська залізниця Регіональна філія Одеська залізниця ВП служби локомотивного господарства Локомотивне депо Одеса-Сортувальна Депо по оборотному Депо Арциз /адреса: Якоба Клетта(Карла Маркса), 27/ код:UKRs010676</t>
  </si>
  <si>
    <t>Назва МКП: Не має даних про назву /адреса: Шкільна, 110/ код:UKRs006174</t>
  </si>
  <si>
    <t>Назва МКП: Не має даних про назву /адреса: Центральна, 101/ код:UKRs006094</t>
  </si>
  <si>
    <t>Назва МКП: Не має даних про назву /адреса: Шкільна  , 38/ код:UKRs006175</t>
  </si>
  <si>
    <t>Назва МКП: Не має даних про назву /адреса: Шкільна, 43/ код:UKRs006176</t>
  </si>
  <si>
    <t>Назва МКП: Не має даних про назву /адреса: Бориса Топора, 46/ код:UKRs005868</t>
  </si>
  <si>
    <t>Назва МКП: Не має даних про назву /адреса: Бориса Топора, 52/ код:UKRs005869</t>
  </si>
  <si>
    <t>Назва МКП: Не має даних про назву /адреса: Центральна, 1б/ код:UKRs006095</t>
  </si>
  <si>
    <t>Назва МКП: Не має даних про назву /адреса: Центральна, 53/ код:UKRs006096</t>
  </si>
  <si>
    <t>Назва МКП: Не має даних про назву /адреса: Бесарабська, 94/ код:UKRs005865</t>
  </si>
  <si>
    <t>Назва МКП: Не має даних про назву /адреса: Кооперативна , 27/ код:UKRs005949</t>
  </si>
  <si>
    <t>Назва МКП: Не має даних про назву /адреса: Дружби, 45/ код:UKRs005929</t>
  </si>
  <si>
    <t>Назва МКП: Не має даних про назву /адреса: Соборна , 55/ код:UKRs006060</t>
  </si>
  <si>
    <t>Назва МКП: Не має даних про назву /адреса: Шкільна , 35/ код:UKRs006178</t>
  </si>
  <si>
    <t>Назва МКП: Не має даних про назву /адреса: Перемоги, 190/ код:UKRs006021</t>
  </si>
  <si>
    <t>Назва МКП: "Центр надання соціальних послуг" Бородінської селищної ради /адреса: Адріанова, 11/ код:UKRs005861</t>
  </si>
  <si>
    <t>Назва МКП: Не має даних про назву /адреса: Шкільна, 46/ код:UKRs006211</t>
  </si>
  <si>
    <t>Назва МКП: Не має даних про назву /адреса: Садова, 24/ код:UKRs006047</t>
  </si>
  <si>
    <t>Назва МКП: Не має даних про назву /адреса: Дружби , 2/ код:UKRs005928</t>
  </si>
  <si>
    <t>Назва МКП: Не має даних про назву /адреса: Миру, NA/ код:UKRs005967</t>
  </si>
  <si>
    <t>Назва МКП: Не має даних про назву /адреса: Шкільна, NA/ код:UKRs006181</t>
  </si>
  <si>
    <t>Назва МКП: Не має даних про назву /адреса: Болградська, 31/ код:UKRs005867</t>
  </si>
  <si>
    <t>Назва МКП: Не має даних про назву /адреса: Центральна, 104а/ код:UKRs006100</t>
  </si>
  <si>
    <t>Назва МКП: Не має даних про назву /адреса: Шкільна, 78/ код:UKRs006222</t>
  </si>
  <si>
    <t>Назва МКП: Не має даних про назву /адреса: Миру, 79/ код:UKRs005970</t>
  </si>
  <si>
    <t>Назва МКП: Не має даних про назву /адреса: Шкільна, 98/ код:UKRs006224</t>
  </si>
  <si>
    <t>Назва МКП: Не має даних про назву /адреса: Центральна, 105/ код:UKRs006101</t>
  </si>
  <si>
    <t>Назва МКП: ЗДО Горобинка /адреса: Малиновського, 52а/ код:UKRs005961</t>
  </si>
  <si>
    <t>Назва МКП: Територіальний центр соціального обслуговування (надання соціальних послуг) Тарутинської селищної ради /адреса: Красна, 156/ код:UKRs011198</t>
  </si>
  <si>
    <t>Назва МКП: ГО Тарутинське районне німецьке культурне товариство Бессарабський Дім /адреса: Красна, 353/ код:UKRs006233</t>
  </si>
  <si>
    <t>Назва МКП: Не має даних про назву /адреса: Шевченка, 7/ код:UKRs006170</t>
  </si>
  <si>
    <t>Назва МКП: К.ц. в Серпневом /адреса: Молодіжна, 168/ код:UKRs011093</t>
  </si>
  <si>
    <t>Назва МКП: К.ц. у Серпневому /адреса: Молодіжна, 246/ код:UKRs011092</t>
  </si>
  <si>
    <t>Назва МКП: Не має даних про назву /адреса: Центральна, 70/3/ код:UKRs006147</t>
  </si>
  <si>
    <t>Назва МКП: Не має даних про назву /адреса: Центральна, 70а/ код:UKRs006146</t>
  </si>
  <si>
    <t>Назва МКП: Не має даних про назву /адреса: Центральна, 82/ код:UKRs006153</t>
  </si>
  <si>
    <t>Назва МКП: Не має даних про назву /адреса: Перемоги, 1/ код:UKRs006018</t>
  </si>
  <si>
    <t>Назва МКП: гуртожиток №2 /адреса: Центральна, 149/ код:UKRs006107</t>
  </si>
  <si>
    <t>Назва МКП: Геріатричний будинок-інтернат /адреса: Центральна, 90/ код:UKRs011209</t>
  </si>
  <si>
    <t>Назва МКП: Гуманітарний центр /адреса: Різдвяна, 163/ код:UKRs011120</t>
  </si>
  <si>
    <t>Назва МКП: Гуманітарний центр /адреса: Різдвяна, 5/ код:UKRs010159</t>
  </si>
  <si>
    <t>Назва МКП: Не має даних про назву /адреса: NA, NA/ код:UKRs006263</t>
  </si>
  <si>
    <t>Назва МКП: КЗ Ізмаїльского міського Центру соціально-психологічної реабілітації дітей /адреса: Кафедральна, 20/ код:UKRs005883</t>
  </si>
  <si>
    <t>Назва МКП: КЗДО Комбінованого типу ясла-садок № 17Світлячок /адреса: Нахімова, 441/ код:UKRs008713</t>
  </si>
  <si>
    <t>Назва МКП: Гуртожиток Ізмаїльського агротехнічного фахового коледжу /адреса: Незалежності, 83/ код:UKRs011547</t>
  </si>
  <si>
    <t>Назва МКП: гуртожиток Ізмаїльського державного гуманітарного Університету /адреса: Рєпіна, 12/1/ код:UKRs008764</t>
  </si>
  <si>
    <t>Назва МКП: гуртожиток Ізмаїльського державного гуманітарного інституту /адреса: Рєпіна, 12/2/ код:UKRs008763</t>
  </si>
  <si>
    <t>Назва МКП: Всі внутрішньо переміщені особи розміщені в приватному секторі населених пунктах громади /адреса: NA, NA/ код:UKRs006251</t>
  </si>
  <si>
    <t>Назва МКП: Не має даних про назву /адреса: NA, NA/ код:UKRs006255</t>
  </si>
  <si>
    <t>Назва МКП: Не має даних про назву /адреса: NA, NA/ код:UKRs006253</t>
  </si>
  <si>
    <t>Назва МКП: Не має даних про назву /адреса: NA, NA/ код:UKRs006254</t>
  </si>
  <si>
    <t>Назва МКП: Не має даних про назву /адреса: NA, NA/ код:UKRs006257</t>
  </si>
  <si>
    <t>Назва МКП: Не має даних про назву /адреса: NA, NA/ код:UKRs006252</t>
  </si>
  <si>
    <t>Назва МКП: Не має даних про назву /адреса: NA, NA/ код:UKRs006256</t>
  </si>
  <si>
    <t>Назва МКП: Не має даних про назву /адреса: Соборна, NA/ код:UKRs006249</t>
  </si>
  <si>
    <t>Назва МКП: Палац Спорту ім. Н. Г. Миндру /адреса: Миру, 7б/ код:UKRs008765</t>
  </si>
  <si>
    <t>Назва МКП: Притулок від Євангельської церкви /адреса: Польова, 19/ код:UKRs011208</t>
  </si>
  <si>
    <t>Назва МКП: Центр соціально-психологічної реабілітації дітей /адреса: Пушкіна, 26/ код:UKRs008711</t>
  </si>
  <si>
    <t>Назва МКП: Не має даних про назву /адреса: NA, NA/ код:UKRs006260</t>
  </si>
  <si>
    <t>Назва МКП: Не має даних про назву /адреса: NA, NA/ код:UKRs006262</t>
  </si>
  <si>
    <t>Назва МКП: Не має даних про назву /адреса: NA, NA/ код:UKRs006261</t>
  </si>
  <si>
    <t>Назва МКП: Модульні будиночки /адреса: Спортивна, 20/ код:UKRs011311</t>
  </si>
  <si>
    <t>Назва МКП: Хлібодарський Будинок культури Авангардівської селищної ради /адреса: Маяцька дорога, 28/ код:UKRs005963</t>
  </si>
  <si>
    <t>Назва МКП: Хостел КП Спутник /адреса: Отамана Головатого, 404г/ код:UKRs006012</t>
  </si>
  <si>
    <t>Назва МКП: Місто-притулок. ГО християнська місія Нове життя /адреса: Шевченка, 17а/ код:UKRs010514</t>
  </si>
  <si>
    <t>Назва МКП: ЗДО Струмочок /адреса: Шевченка, 10/ код:UKRs010231</t>
  </si>
  <si>
    <t>Назва МКП: Визирський ЗДО Пролісок /адреса: Миру, 15а/ код:UKRs005901</t>
  </si>
  <si>
    <t>Назва МКП: ДНЗ Веселка /адреса: Соборності, 99/ код:UKRs010512</t>
  </si>
  <si>
    <t>Назва МКП: КУ Роксоланівський заклад дошкільної світи ясло садок Вербичка /адреса: Центральна , 60/ код:UKRs010509</t>
  </si>
  <si>
    <t>Назва МКП: Дачненський ліцей 1 (пристосований підвал. зі спальними місцями на спортивних матах) /адреса: Клубна, 2в/ код:UKRs005943</t>
  </si>
  <si>
    <t>Назва МКП: Єгорівський ліцей (пристосовані приміщення класів зі спальними місцями на спортивних матах) /адреса: Центральна, 29/ код:UKRs006117</t>
  </si>
  <si>
    <t>Назва МКП: Гуртожиток для молодих спеціалістів /адреса: 40 річчя перемоги, 2/ код:UKRs010440</t>
  </si>
  <si>
    <t>Назва МКП: Добрий САМОРЯНИН /адреса: Астрономічна, 2/ код:UKRs005881</t>
  </si>
  <si>
    <t>Назва МКП: Не має даних про назву /адреса: Фрунзе, NA/ код:UKRs005893</t>
  </si>
  <si>
    <t>Назва МКП: Йосипівський заклад загальної середньої освіти І-ІІІ ступенів Маяківської сільської ради /адреса: Софіївська, 101/ код:UKRs006066</t>
  </si>
  <si>
    <t>Назва МКП: Надлиманська мистецька школа /адреса: Богдана Хмельницького, 136/ код:UKRs005866</t>
  </si>
  <si>
    <t>Назва МКП: Овідіопольский заклад загальної середньої освіти.школа 2 /адреса: Лесі Українки 
, 111/ код:UKRs010510</t>
  </si>
  <si>
    <t>Назва МКП: Відіопольський ЗЗСО ім. Т. Шевченко /адреса: Шевченка, 212/ код:UKRs010513</t>
  </si>
  <si>
    <t>Назва МКП: Одеське Товариство Пенсіонерів /адреса: Базарна, 29/ код:UKRs008992</t>
  </si>
  <si>
    <t>Назва МКП: Міні- готель Сова /адреса: Балківська, 14/ код:UKRs010289</t>
  </si>
  <si>
    <t>Назва МКП: Дрім Хотел 2 /адреса: Гаванна, 13/ код:UKRs011188</t>
  </si>
  <si>
    <t>Назва МКП: Одеський державний аграрний університет. гуртожиток 4 /адреса: Героїв Крут, 17/ код:UKRs010177</t>
  </si>
  <si>
    <t>Назва МКП: Готель Оранж /адреса: Грецька, 1А/ код:UKRs010164</t>
  </si>
  <si>
    <t>Назва МКП: Premises of the NGO Depaul /адреса: Дальницька, 50/33/ код:UKRs008916</t>
  </si>
  <si>
    <t>Назва МКП: Одеський национальний універтситет ім. Мечникова /адреса: Дворянська, 2/ код:UKRs005925</t>
  </si>
  <si>
    <t>Назва МКП: Санаторій Люстдорф МОЗ України /адреса: Зої Космодем'янської, 1/ код:UKRs005931</t>
  </si>
  <si>
    <t>Назва МКП: ДУ Пункт тимчасового розміщення біженців /адреса: Зої Космодем'янської, 7/ код:UKRs006235</t>
  </si>
  <si>
    <t>Назва МКП: Одеський державний аграрний університет МОНУ(гуртожиток №5) /адреса: Канатна, 99/ код:UKRs005939</t>
  </si>
  <si>
    <t>Назва МКП: Центр допомоги переселенцямСодружество /адреса: Конна, 13/ код:UKRs005885</t>
  </si>
  <si>
    <t>Назва МКП: ОКУОбласний центр соціально-психологічної допомоги /адреса: Красна, 11/ код:UKRs005952</t>
  </si>
  <si>
    <t>Назва МКП: Одеський державний екологічний університет МОНУ /адреса: Львівська, 15/ код:UKRs005959</t>
  </si>
  <si>
    <t>Назва МКП: Реабилитационный центр матери и ребенка /адреса: Маріїнська, 3/ код:UKRs011116</t>
  </si>
  <si>
    <t>Назва МКП: гуртожиток №1 Національний університет Одеська політехніка. /адреса: Маршала Говорова , 11е/ код:UKRs010555</t>
  </si>
  <si>
    <t>Назва МКП: гуртожиток №4 Державного університету Одеська політехніка. /адреса: Маршала Говорова, 11а/ код:UKRs009933</t>
  </si>
  <si>
    <t>Назва МКП: гуртожиток №5 Національний університет Одеська політехніка. /адреса: Маршала Говорова, 11б/ код:UKRs010556</t>
  </si>
  <si>
    <t>Назва МКП: гуртожиток №6 Національний університет Одеська політехніка.  /адреса: Маршала Говорова, 11в/ код:UKRs010558</t>
  </si>
  <si>
    <t>Назва МКП: Оздоровчий комплекс ПАО Одесакабель /адреса: Миколаївська дорога, 140/ код:UKRs010672</t>
  </si>
  <si>
    <t>Назва МКП: ДЦ УДЦ Молода гвардія /адреса: Миколаївська дорога, 172/ код:UKRs005966</t>
  </si>
  <si>
    <t>Назва МКП: Дорога к дому /адреса: М'ясоїдівська, 46/ код:UKRs008937</t>
  </si>
  <si>
    <t>Назва МКП: Свято-Іверський чоловічий монастир /адреса: Небесної сотні, 10/10/ код:UKRs010564</t>
  </si>
  <si>
    <t>Назва МКП: Гуртожиток 5 державного університету інтелектуальних технологій і зв'язку /адреса: Ніщинська, 4/ код:UKRs010121</t>
  </si>
  <si>
    <t>Назва МКП: Гуртожиток 6 Державного університету інтелектуальних технологій /адреса: Новосельського, 74/76/ код:UKRs010122</t>
  </si>
  <si>
    <t>Назва МКП: Гуртожиток ОНЕУ /адреса: Олександра Невського, 51а/ код:UKRs011157</t>
  </si>
  <si>
    <t>Назва МКП: Південноукраїнський національний педагогічний університет імені К.Д.Ушинського. гуртожиток 4 /адреса: Отамана Головатого, 19/21
/ код:UKRs010464</t>
  </si>
  <si>
    <t>Назва МКП: ОР Віра. надія.любов /адреса: Отамана Головатого, 79/ код:UKRs005887</t>
  </si>
  <si>
    <t>Назва МКП: Свято-Пантелеймонівський чоловічий монастир /адреса: Пантелеймонівська, 66/ код:UKRs010176</t>
  </si>
  <si>
    <t>Назва МКП: Одеський геріатричний будинок - інтернат /адреса: Паустовського, 2/ код:UKRs006015</t>
  </si>
  <si>
    <t>Назва МКП: КУОдеський геріатричний будинок-інтернат /адреса: Паустовського, 2а/ код:UKRs006016</t>
  </si>
  <si>
    <t>Назва МКП: Будинок милосердя будинок престарілих /адреса: Педагогічна , 24/ код:UKRs010192</t>
  </si>
  <si>
    <t>Назва МКП: Свято-Іллінський чоловічий монастир /адреса: Пушкінська , 79/ код:UKRs010178</t>
  </si>
  <si>
    <t>Назва МКП: гуртожиток 1 ВСП Фаховий коледж нафтогазових технологій інженерії та інфраструктури сервісу /адреса: Радісна, 9/ код:UKRs010559</t>
  </si>
  <si>
    <t>Назва МКП: Дрім Хотел /адреса: Соборна, 12/ код:UKRs009538</t>
  </si>
  <si>
    <t>Назва МКП: Центр допомоги людям, які постраждали від домашнього та гендерного насильства /адреса: Сортувальна, 38а/ код:UKRs008915</t>
  </si>
  <si>
    <t>Назва МКП: Одеський Благодійний фонд Шлях додому /адреса: Софіївська, 10/ код:UKRs006077</t>
  </si>
  <si>
    <t>Назва МКП: Одеський центр первинної професійної підготовки Академія Поліції /адреса: Старокиївське шоссе 21 кілометр., 42в/ код:UKRs010261</t>
  </si>
  <si>
    <t>Назва МКП: Одеський фаховий коледж транспортних технологій. гуртожиток /адреса: Степова , 2/4/ код:UKRs010463</t>
  </si>
  <si>
    <t>Назва МКП: Уютний хостел домашнього типу /адреса: Танкістів, 37а/ код:UKRs011110</t>
  </si>
  <si>
    <t>Назва МКП: Шелтер Щасливі долоньки /адреса: Успенська , 4/ код:UKRs010544</t>
  </si>
  <si>
    <t>Назва МКП: Свято-Архангело-Михайлівський жіночий монастир УПЦ /адреса: Успенська, 4б/ код:UKRs009009</t>
  </si>
  <si>
    <t>Назва МКП: Державний заклад Дитячий спеціалізований (спеціальний) санаторій Сонячний (м. Одеса) Міністерства охорони здоров'я України /адреса: Фонтанська дорога, 159/ код:UKRs010671</t>
  </si>
  <si>
    <t>Назва МКП: Нежитлова будівля, що знаходиться в оперативному управлінні Центру соціальних служб Одеської міської ради /адреса: Хімічна, 5/ код:UKRs011568</t>
  </si>
  <si>
    <t>Назва МКП: Міні-готель Lyon d'Opera /адреса: Чайковського, 16/ код:UKRs010288</t>
  </si>
  <si>
    <t>Назва МКП: Національний університет Одеська політехніка, гуртожиток 7 /адреса: Шампанський , 7/ код:UKRs011112</t>
  </si>
  <si>
    <t>Назва МКП: Одеський національний технологічний університет /адреса: Шампанський, 2/ код:UKRs010466</t>
  </si>
  <si>
    <t>Назва МКП: Таїрівська загальноосвітня школа І-ІІІ ступеня /адреса: 40 річчя Перемоги, 24/ код:UKRs010484</t>
  </si>
  <si>
    <t>Назва МКП: ДИТЯЧИЙ СПЕЦІАЛІЗОВАНИЙ (СПЕЦІАЛЬНИЙ) КЛІНІЧНИЙ САНАТОРІЙ ХАДЖИБЕЙ /адреса: Окружная дорога, 1/ код:UKRs006006</t>
  </si>
  <si>
    <t>Назва МКП: СКБ (Сільський будинок культури) /адреса: Сонячна, 12б/ код:UKRs011314</t>
  </si>
  <si>
    <t>Назва МКП: Переселенці Фонтанки Разом ми сила /адреса: Степна, 13/ код:UKRs009008</t>
  </si>
  <si>
    <t>Назва МКП: Будівля сільского будинку культури /адреса: Центральна, 6/ код:UKRs010501</t>
  </si>
  <si>
    <t>Назва МКП: Готель Ніка /адреса: Лазурная, 3а/ код:UKRs008771</t>
  </si>
  <si>
    <t>Назва МКП: Не має даних про назву /адреса: NA, NA/ код:UKRs006246</t>
  </si>
  <si>
    <t>Назва МКП: приватні будинки громалян /адреса: NA, NA/ код:UKRs006238</t>
  </si>
  <si>
    <t>Назва МКП: Не має даних про назву /адреса: Кар'єрна, 14/ код:UKRs006270</t>
  </si>
  <si>
    <t>Назва МКП: Не має даних про назву /адреса: Молодіжна, 88/ код:UKRs008879</t>
  </si>
  <si>
    <t>Назва МКП: Лікарня /адреса: Кобися, 21/ код:UKRs009980</t>
  </si>
  <si>
    <t>Назва МКП: Закинутий садочек /адреса: Набережна, 71/ код:UKRs010007</t>
  </si>
  <si>
    <t>Назва МКП: КОМУНАЛЬНИЙ ЗАКЛАД "СЕРБІВСЬКИЙ ЗАКЛАД ДОШКІЛЬНОЇ ОСВІТИ (ЯСЛА-САДОК) "СОНЕЧКО" /адреса: Героїв Небесної Сотні, 20/ код:UKRs005917</t>
  </si>
  <si>
    <t>Назва МКП: КЗ "Сербівський ліцей"  /адреса: Шкільний, 1/ код:UKRs008716</t>
  </si>
  <si>
    <t>Назва МКП: КОМУНАЛЬНИЙ ЗАКЛАД СЕРГІЇВСЬКИЙ ЗАКЛАД ЗАГАЛЬНОЇ СЕРЕДНЬОЇ ОСВІТИ КОДИМСЬКОЇ МІСЬКОЇ РАДИ ОДЕСЬКОЇ ОБЛАСТІ /адреса: Пташенчука, 25/ код:UKRs010496</t>
  </si>
  <si>
    <t>Назва МКП: Куяльницький опорний заклад освіти Куяльницької сільської ради Подільського району /адреса: Куяльницька , 65а/ код:UKRs005954</t>
  </si>
  <si>
    <t>Назва МКП: Гидеримська гімназія-філія Малофонтанського опорного закладу освіти Куяльницької сільської ради Подільського району /адреса: Шкільний, 5/ код:UKRs006036</t>
  </si>
  <si>
    <t>Назва МКП: Климентівська початкова школа - філія Нестоїтського опорного закладу освіти Куяльницької сільської ради Подільського району /адреса: Центральна, 6/ код:UKRs006138</t>
  </si>
  <si>
    <t>Назва МКП: Косівська гімназія Куяльницької сільської ради Подільського району /адреса: Грушевського     , 9в/ код:UKRs005921</t>
  </si>
  <si>
    <t>Назва МКП: Любомирська гімназія-філія Малофонтанського опорного закладу освіти Куяльницької сільської ради Подільського району /адреса: Шкільна, 51/ код:UKRs006215</t>
  </si>
  <si>
    <t>Назва МКП: Малофонтанський опорний заклад освіти Куяльницької сільської ради Подільського району /адреса: Шкільна, 34/ код:UKRs006207</t>
  </si>
  <si>
    <t>Назва МКП: Мардарівський ліцей Куяльницької сільської ради Подільського району /адреса: Шкільна, 1а/ код:UKRs006182</t>
  </si>
  <si>
    <t>Назва МКП: Мурованська початкова школа - філія Нестоїтського опорного закладу освіти Куяльницької сільської ради Подільського району /адреса: Горького, 95/ код:UKRs005920</t>
  </si>
  <si>
    <t>Назва МКП: Розалівська початкова школа - філія Куяльницького опорного закладу освіти Куяльницької сільської ради Подільського району /адреса: Шкільна, 1/ код:UKRs006186</t>
  </si>
  <si>
    <t>Назва МКП: Соболівська гімназія - філія Куяльницького опорного закладу освіти Куяльницької сільської ради Подільського району /адреса: Польова, 3/ код:UKRs006032</t>
  </si>
  <si>
    <t>Назва МКП: Старокульнянська початкова школа - філія Нестоїтського опорного закладу освіти Куяльницької сільської ради Подільського району /адреса: Шкільна, 36/ код:UKRs006209</t>
  </si>
  <si>
    <t>Назва МКП: житловий будинок /адреса: Водопровідна, 6/ код:UKRs005878</t>
  </si>
  <si>
    <t>Назва МКП: готель /адреса: Мирна, 33/ код:UKRs005968</t>
  </si>
  <si>
    <t>Назва МКП: МОЗ Управління Охорони Здоров'я ппи Одеській Обласній Адміністрації ЦЕНТРАЛЬНА РАЙОННА ЛІКАРНЯ ТЕРАПЕВТИЧНЕ ВІДДІЛЕННЯ /адреса: Софіївська, 47/ код:UKRs010144</t>
  </si>
  <si>
    <t>Назва МКП: ЗОШ смт.Любшивка /адреса: Софіївська, 77/ код:UKRs005902</t>
  </si>
  <si>
    <t>Назва МКП: житловий будинок /адреса: центральна, 112/ код:UKRs006102</t>
  </si>
  <si>
    <t>Назва МКП: житловий будинок /адреса: центральна, 124/ код:UKRs006105</t>
  </si>
  <si>
    <t>Назва МКП: житловий будинок /адреса: Миру, 25/ код:UKRs005975</t>
  </si>
  <si>
    <t>Назва МКП: житловий будинок /адреса: Широка, 7/ код:UKRs006172</t>
  </si>
  <si>
    <t>Назва МКП: житловий будинок /адреса: NA, NA/ код:UKRs006239</t>
  </si>
  <si>
    <t>Назва МКП: Загальноосвітня Школа 1-2 ступенів /адреса: Молодіжна, 22/ код:UKRs010240</t>
  </si>
  <si>
    <t>Назва МКП: Дошкільний навчальний заклад ясла-садок (ліквідований) /адреса: Незалежності, 89/ код:UKRs011017</t>
  </si>
  <si>
    <t>Назва МКП: Готель Поділля /адреса: Незалежності, 2/ код:UKRs010493</t>
  </si>
  <si>
    <t>Назва МКП: Центр надання соціальних послуг Родина(відділення тичасого перебування /адреса: Шевченка, 34/1/ код:UKRs010674</t>
  </si>
  <si>
    <t>Назва МКП: Колишній фельшерський пункт с. Капустянка Савранського КНП ПМСД /адреса: Молодіжна, 13/ код:UKRs005987</t>
  </si>
  <si>
    <t>Назва МКП: КУ Центр надання соціальних послуг відділення стаціонарного догляду для постійного або тимчасового проживання /адреса: Толстого, 2/ код:UKRs006086</t>
  </si>
  <si>
    <t>Назва МКП: КЗ Опорний заклад освіти Слобідський ліцей Слобідської с/р Подільського р-ну Одеської області /адреса: Незалежності , 20/ код:UKRs006000</t>
  </si>
  <si>
    <t>Назва МКП: КЗ Тимківська гімназія опорного закладу освіти Слобідський ліцей Слобідської с/р Подільського р-ну Одеської обл /адреса: Шкільна , 9/ код:UKRs006179</t>
  </si>
  <si>
    <t>Назва МКП: лікарня /адреса: Центральна, 248/ код:UKRs006113</t>
  </si>
  <si>
    <t>Назва МКП: Не має даних про назву /адреса: Больничний, 6/ код:UKRs006039</t>
  </si>
  <si>
    <t>Назва МКП: Не має даних про назву /адреса: Садова, 19/ код:UKRs006046</t>
  </si>
  <si>
    <t>Назва МКП: Не має даних про назву /адреса: Центральна, 29/ код:UKRs006116</t>
  </si>
  <si>
    <t>Назва МКП: Не має даних про назву /адреса: Центральна, 3/ код:UKRs006118</t>
  </si>
  <si>
    <t>Назва МКП: Не має даних про назву /адреса: Центральна, 57/ код:UKRs006133</t>
  </si>
  <si>
    <t>Назва МКП: адміністративне приміщення /адреса: Центральна, 59/ код:UKRs006135</t>
  </si>
  <si>
    <t>Назва МКП: Не має даних про назву /адреса: Центральна, 59а/ код:UKRs006136</t>
  </si>
  <si>
    <t>Назва МКП: Не має даних про назву /адреса: Центральна, 61/ код:UKRs006140</t>
  </si>
  <si>
    <t>Назва МКП: Не має даних про назву /адреса: Центральна, 97/ код:UKRs006157</t>
  </si>
  <si>
    <t>Назва МКП: Не має даних про назву /адреса: Шевченка, 65/ код:UKRs006169</t>
  </si>
  <si>
    <t>Назва МКП: Не має даних про назву /адреса: Шкільна, 30/ код:UKRs006206</t>
  </si>
  <si>
    <t>Назва МКП: Не має даних про назву /адреса: Виноградна, 25/ код:UKRs005872</t>
  </si>
  <si>
    <t>Назва МКП: Не має даних про назву /адреса: Виноградна, 38/ код:UKRs005873</t>
  </si>
  <si>
    <t>Назва МКП: Не має даних про назву /адреса: Валерія Чкалова, 34/ код:UKRs006159</t>
  </si>
  <si>
    <t>Назва МКП: Не має даних про назву /адреса: Набережна, NA/ код:UKRs005994</t>
  </si>
  <si>
    <t>Назва МКП: Не має даних про назву /адреса: Радісна, 11/ код:UKRs006045</t>
  </si>
  <si>
    <t>Назва МКП: Не має даних про назву /адреса: Шкільна, 36/ код:UKRs006208</t>
  </si>
  <si>
    <t>Назва МКП: Не має даних про назву /адреса: Центральна, 12/ код:UKRs006104</t>
  </si>
  <si>
    <t>Назва МКП: адміністративне приміщення /адреса: Центральна, 18/ код:UKRs006111</t>
  </si>
  <si>
    <t>Назва МКП: Не має даних про назву /адреса: Дачна, 3/ код:UKRs005924</t>
  </si>
  <si>
    <t>Назва МКП: Не має даних про назву /адреса: Молодіжна, 4/ код:UKRs005991</t>
  </si>
  <si>
    <t>Назва МКП: Не має даних про назву /адреса: Хутірська, 21/ код:UKRs006091</t>
  </si>
  <si>
    <t>Назва МКП: Не має даних про назву /адреса: Хутірська, 28/ код:UKRs006092</t>
  </si>
  <si>
    <t>Назва МКП: Не має даних про назву /адреса: Центральна, 30/ код:UKRs006119</t>
  </si>
  <si>
    <t>Назва МКП: Не має даних про назву /адреса: Центральна, 38/ код:UKRs006123</t>
  </si>
  <si>
    <t>Назва МКП: Не має даних про назву /адреса: Колгоспна, 21/ код:UKRs005947</t>
  </si>
  <si>
    <t>Назва МКП: Не має даних про назву /адреса: Гагаріна, 7/ код:UKRs005915</t>
  </si>
  <si>
    <t>Назва МКП: Не має даних про назву /адреса: Центральна, 60/ код:UKRs006139</t>
  </si>
  <si>
    <t>Назва МКП: Не має даних про назву /адреса: Суворова, 5/ код:UKRs006075</t>
  </si>
  <si>
    <t>Назва МКП: Не має даних про назву /адреса: Валерія Чкалова, 1/ код:UKRs006158</t>
  </si>
  <si>
    <t>Назва МКП: Гуртожиток вищого професійного гірничо-будівельного училища /адреса: Космонавтів, 10/ код:UKRs008673</t>
  </si>
  <si>
    <t>Назва МКП: Політехнічний коледж Кременчуцького національного університету /адреса: Миру, 4/ код:UKRs009929</t>
  </si>
  <si>
    <t>Назва МКП: Кременчуцька спеціалізована школа /адреса: Гвардійська, 81/81/ код:UKRs008674</t>
  </si>
  <si>
    <t>Назва МКП: Офіс /адреса: NA, NA/ код:UKRs006289</t>
  </si>
  <si>
    <t>Назва МКП: Центр тимчасового розміщення Кременчук /адреса: Єднання України, 7/ код:UKRs008743</t>
  </si>
  <si>
    <t>Назва МКП: Гуртожиток КрАЗ /адреса: Єднання України, 9/ код:UKRs008740</t>
  </si>
  <si>
    <t>Назва МКП: Гуртожиток /адреса: Івана Приходька, 37/ код:UKRs011529</t>
  </si>
  <si>
    <t>Назва МКП: Гуртожиток /адреса: Лесі Українки, 29/ код:UKRs011530</t>
  </si>
  <si>
    <t>Назва МКП: Центр тимчасового перебування /адреса: Маяковського, 7/ код:UKRs006297</t>
  </si>
  <si>
    <t>Назва МКП: Кременчугский профессиональный лицей им. А.С.Макаренко /адреса: О.Богаєвського, 8/ код:UKRs009733</t>
  </si>
  <si>
    <t>Назва МКП: МКП на базі гуртожитку Кременчуцького фахового коледжу транспортної інфраструктури та технологій, вул. Першотравнева, 38 /адреса: Першотравнева, 38/ код:UKRs011106</t>
  </si>
  <si>
    <t>Назва МКП: Довіра /адреса: Пушкіна, 7/ код:UKRs006290</t>
  </si>
  <si>
    <t>Назва МКП: Кременчугский педагогический колледж им.А.С.Макаренко /адреса: Свободи, 36а/ код:UKRs009612</t>
  </si>
  <si>
    <t>Назва МКП: Гуртожиток фахового медичного коледжу ім. Литвиненка /адреса: Свободи, 38а/ код:UKRs008731</t>
  </si>
  <si>
    <t>Назва МКП: Учбовий центр АТ Укртранснафта /адреса: Троїцька, 71\73/ код:UKRs010932</t>
  </si>
  <si>
    <t>Назва МКП: Колледж КрНУ /адреса: Чумацький Шлях, 7а/ код:UKRs009620</t>
  </si>
  <si>
    <t>Назва МКП: Гуртожиток Металург АТ Кременчуцький сталеливарний завод /адреса: Шістдесятників  (Декабристів), 28/ код:UKRs010432</t>
  </si>
  <si>
    <t>Назва МКП: Гуртожиток для ВПО /адреса: Соборна (Горького), 52/ код:UKRs009832</t>
  </si>
  <si>
    <t>Назва МКП: Стаціонарне відділення для постійного проживання одиноких непрацездатних громадян Територіального центру соціального обслуговування (надання соціальних послуг) Кременчуцького р-ну с. Пришиб /адреса: Центральна , 17/ код:UKRs010921</t>
  </si>
  <si>
    <t>Назва МКП: Не має даних про назву /адреса: NA, NA/ код:UKRs009496</t>
  </si>
  <si>
    <t>Назва МКП: Лубенський лісотехнічний фаховий коледж /адреса: Тернівська, 18/ код:UKRs010969</t>
  </si>
  <si>
    <t>Назва МКП: Міжрегіональний центр проф перепідготовки звільнених у запас військовослужбовців в м. Хорол /адреса: Молодіжна, 7/ код:UKRs010971</t>
  </si>
  <si>
    <t>Назва МКП: ПТУ №46. гуртожиток /адреса: Центральна, 30/ код:UKRs010970</t>
  </si>
  <si>
    <t>Назва МКП: НКП Оржицька Центральна Районна Лiкарня /адреса: Центральна, 3б/ код:UKRs009802</t>
  </si>
  <si>
    <t>Назва МКП: ДНЗ /адреса: Центральна, 32/ код:UKRs011074</t>
  </si>
  <si>
    <t>Назва МКП: Філія Пирятинського ліцею Пирятинської міської ради Полтавської області /адреса: Зоряна, 116/ код:UKRs010046</t>
  </si>
  <si>
    <t>Назва МКП: Комунальне підприємства готель Пирятин /адреса: Соборна, 49/ код:UKRs010065</t>
  </si>
  <si>
    <t>Назва МКП: Агропромисловий коледж /адреса: Героїв Небесної Сотні, 73/ код:UKRs006298</t>
  </si>
  <si>
    <t>Назва МКП: Музей садиба Омельчина Хата /адреса: Степова, 25/ код:UKRs006273</t>
  </si>
  <si>
    <t>Назва МКП: Садочок /адреса: Боровиковського, 4/ код:UKRs006287</t>
  </si>
  <si>
    <t>Назва МКП: Школа /адреса: Центральна, 38/ код:UKRs006285</t>
  </si>
  <si>
    <t>Назва МКП: ФАП /адреса: Центральна, 48/ код:UKRs011072</t>
  </si>
  <si>
    <t>Назва МКП: МКП на базе общежития ДНЗ Гадяцьке вище професійне аграрне училище /адреса: Васюти, 15/ код:UKRs010427</t>
  </si>
  <si>
    <t>Назва МКП: МКП на базе общежития в с.Веприк /адреса: Гоголя, 6/ код:UKRs010426</t>
  </si>
  <si>
    <t>Назва МКП: МКП на базі соціального гуртожитку м. Гадяч /адреса: Драгоманова, 4/ код:UKRs006275</t>
  </si>
  <si>
    <t>Назва МКП: Гадяцький геріатричний будинок-інтернат /адреса: Захисників Україні (Тельмана), 8/ код:UKRs011552</t>
  </si>
  <si>
    <t>Назва МКП: МКП на базі гуртожитку "Гадяч-житло" /адреса: Полтавська, 17а/ код:UKRs009860</t>
  </si>
  <si>
    <t>Назва МКП: ЗОШ недіюча /адреса: Комарова, 38а/ код:UKRs009789</t>
  </si>
  <si>
    <t>Назва МКП: ДНЗ Гадяцьке вище професійне аграрне училище ПТУ №32 /адреса: Європейська, 25/6/ код:UKRs010438</t>
  </si>
  <si>
    <t>Назва МКП: ВСП Лохвицький механіко-технологічний фаховий коледж Полтавського державного аграрного університету /адреса: Мирна, 6/ код:UKRs010439</t>
  </si>
  <si>
    <t>Назва МКП: Гречанівська початкова школа /адреса: Сумська, 31/ код:UKRs009800</t>
  </si>
  <si>
    <t>Назва МКП: Будинок культури /адреса: Перемоги, 2/ код:UKRs006280</t>
  </si>
  <si>
    <t>Назва МКП: Приватний будинок /адреса: NA, NA/ код:UKRs006274</t>
  </si>
  <si>
    <t>Назва МКП: приватний будинок /адреса: Хомінко, 21/ код:UKRs010064</t>
  </si>
  <si>
    <t>Назва МКП: приватний будинок /адреса: Кленова, 12/ код:UKRs010083</t>
  </si>
  <si>
    <t>Назва МКП: Миргородська спеціальна школа Полтавської обласної ради /адреса: Старосвітська, 52/15/ код:UKRs008860</t>
  </si>
  <si>
    <t>Назва МКП: Миргородський спеціалізований санаторій "Слава" /адреса: Харківська, 64/ код:UKRs011491</t>
  </si>
  <si>
    <t>Назва МКП: МКП на базі ліквідованих Довгалівського закладу дошкільної освіти «Золотий півник» та Довгалівського закладу загальної середньої освіти І-ІІІ ступенів /адреса: Шляхова, 7/ код:UKRs010053</t>
  </si>
  <si>
    <t>Назва МКП: гуртожиток № 4 Відокремлений структурний підрозділ Хомутецький фаховий коледж Полтавського державного аграрного університету /адреса: Освітянська (Декабристів), 4/ код:UKRs010050</t>
  </si>
  <si>
    <t>Назва МКП: ГУртожиток НВГТ Укрнафтогаз /адреса: Яблунева, 1/ код:UKRs010071</t>
  </si>
  <si>
    <t>Назва МКП: готель /адреса: Степова, 8/ код:UKRs010002</t>
  </si>
  <si>
    <t>Назва МКП: гуртожиток компании укргаз /адреса: Українська, 2а/ код:UKRs009834</t>
  </si>
  <si>
    <t>Назва МКП: центр детского и юношеского творчества /адреса: Свободи, 14/ код:UKRs009783</t>
  </si>
  <si>
    <t>Назва МКП: Гуртожиток нафтопереробного комплексу /адреса: Садова, 2/ код:UKRs010079</t>
  </si>
  <si>
    <t>Назва МКП: ПТУ 56 Шишацького району /адреса: Козацький Шлях, 29/ код:UKRs010968</t>
  </si>
  <si>
    <t>Назва МКП: Гуртожиток Цукрового заводу /адреса: Липова, 20/ код:UKRs011419</t>
  </si>
  <si>
    <t>Назва МКП: МКП на базі Луценківської ЗОШ /адреса: Перемоги, 25/ код:UKRs010926</t>
  </si>
  <si>
    <t>Назва МКП: Шелтер Великорублівської сільської ради /адреса: Першотравнева, 38а/ код:UKRs009843</t>
  </si>
  <si>
    <t>Назва МКП: адмін будівля /адреса: Першотравнева, 8а/ код:UKRs009425</t>
  </si>
  <si>
    <t>Назва МКП: Полтавський навчально-реабілітаційний центр Полтавської ОДА /адреса: Жовтнева, 58/ код:UKRs011036</t>
  </si>
  <si>
    <t>Назва МКП: МКП на базі ліквідованого дитячого садочка /адреса: Колгоспний, 2/ код:UKRs009937</t>
  </si>
  <si>
    <t>Назва МКП: Карлівський Ліцей /адреса: Коцюбинського, 43/ код:UKRs009777</t>
  </si>
  <si>
    <t>Назва МКП: Кобеляцький ліцей Полтавської обласної ради /адреса: Полтавська, 29/ код:UKRs010437</t>
  </si>
  <si>
    <t>Назва МКП: Школа інтернат /адреса: Полтавська, NA/ код:UKRs006286</t>
  </si>
  <si>
    <t>Назва МКП: Відділення стаціонарного догляду /Цигриків 1. Деревки. Полтавська обл /адреса: Цигриків, 1/ код:UKRs009791</t>
  </si>
  <si>
    <t>Назва МКП: Опорний заклад Ланівська ЗОШ 1-3 ст ланівської сільської ради/с. Ланна. вул Шкільна 18 /адреса: Шкільна, 18/ код:UKRs009790</t>
  </si>
  <si>
    <t>Назва МКП: ЗДО Колобок /адреса: Центральна, 4/ код:UKRs010202</t>
  </si>
  <si>
    <t>Назва МКП: Спецшкола /адреса: Каштанова, 1/ код:UKRs010211</t>
  </si>
  <si>
    <t>Назва МКП: Полтавський навчально-реабілатаційний центр Полтавської обласної Ради /адреса: Центральна, 58/ код:UKRs010967</t>
  </si>
  <si>
    <t>Назва МКП: будівля школи /адреса: Шкільна, 1а/ код:UKRs009870</t>
  </si>
  <si>
    <t>Назва МКП: дитячий садочок в с.Левинське /адреса: Шкільна, 1а/ код:UKRs009874</t>
  </si>
  <si>
    <t>Назва МКП: отг.житлові будинки /адреса: NA, 1/ код:UKRs008898</t>
  </si>
  <si>
    <t>Назва МКП: отг приватні будинки /адреса: NA, 2/ код:UKRs008990</t>
  </si>
  <si>
    <t>Назва МКП: Не має даних про назву /адреса: NA, NA/ код:UKRs009494</t>
  </si>
  <si>
    <t>Назва МКП: НСП Антей /адреса: Ромашковий, 10/ код:UKRs008837</t>
  </si>
  <si>
    <t>Назва МКП: амбулаторія /адреса: Михайла Гаврилка, 23/ код:UKRs009835</t>
  </si>
  <si>
    <t>Назва МКП: КЗДО Світанок /адреса: Шкільний, 8а/ код:UKRs009982</t>
  </si>
  <si>
    <t>Назва МКП: Обласний дитячо-юнацький оздоровчий табір /адреса: Котелевська, 23/ код:UKRs009988</t>
  </si>
  <si>
    <t>Назва МКП: гуртожиток /адреса: Першотравнева, 7/ код:UKRs009805</t>
  </si>
  <si>
    <t>Назва МКП: МКП на базе общежития /адреса: Першотравнева, 9а/ код:UKRs009611</t>
  </si>
  <si>
    <t>Назва МКП: Гуртожиток /адреса: Шевченка, 13/ код:UKRs009899</t>
  </si>
  <si>
    <t>Назва МКП: Не має даних про назву /адреса: NA, NA/ код:UKRs006283</t>
  </si>
  <si>
    <t>Назва МКП: Гуртожиток №3 Полтавського національного педагогічного університету імені  В.Г. Короленка. /адреса: Володимира Козака, 10а/ код:UKRs011308</t>
  </si>
  <si>
    <t>Назва МКП: гуртожиток № 2 Полтавського національного педагогічного університету імені  В.Г. Короленка. /адреса: Володимира Козака, 3а/ код:UKRs008857</t>
  </si>
  <si>
    <t>Назва МКП: Гуртожиток №4 Полтавського національного педагогічного університету імені  В.Г. Короленка. /адреса: Володимира Козака, 5/ код:UKRs011298</t>
  </si>
  <si>
    <t>Назва МКП: УДО №27 /адреса: Гетьмана, 1/ код:UKRs009596</t>
  </si>
  <si>
    <t>Назва МКП: Полтавский городской центр внешкольного образования Полтавского горсовета /адреса: Головка, 20/ код:UKRs009597</t>
  </si>
  <si>
    <t>Назва МКП: Полтавський фаховий коледж нафти і газу Національного університету Полтавська політехніка імені Юрія Кондратюка /адреса: Грушевського, 2а/ код:UKRs009941</t>
  </si>
  <si>
    <t>Назва МКП: ДЮСШ №3 /адреса: Європейська, 9а/ код:UKRs009601</t>
  </si>
  <si>
    <t>Назва МКП: ДЮСШ №2 /адреса: Європейська, 9б/ код:UKRs009599</t>
  </si>
  <si>
    <t>Назва МКП: Гуртожиток № 1 Університету економіки і торгівлі /адреса: Коваля, 5/ код:UKRs010096</t>
  </si>
  <si>
    <t>Назва МКП: Гуртожиток № 3 Університету економіки і торгівлі /адреса: Коваля, 5/ код:UKRs011420</t>
  </si>
  <si>
    <t>Назва МКП: Гуртожиток № 4 Університету економіки і торгівлі /адреса: Коваля, 5/ код:UKRs011421</t>
  </si>
  <si>
    <t>Назва МКП: МКП на базі гуртожитку №2 Полтавський університет економіки торгівлі /адреса: Коваля, 5/ код:UKRs011512</t>
  </si>
  <si>
    <t>Назва МКП: гуртожиток Профессиональное техническое училище №21 А.О Чепиги /адреса: Курчатова, 17/ код:UKRs008836</t>
  </si>
  <si>
    <t>Назва МКП: КЗ Полтавська ДЮСШ /адреса: Майдан Незалежності, 24а/ код:UKRs010205</t>
  </si>
  <si>
    <t>Назва МКП: Полтавське вище міжрегіональне професійне училище /адреса: Маршала Бірюзова, 64а/ код:UKRs009072</t>
  </si>
  <si>
    <t>Назва МКП: Гуртожиток № 1 ім. Короленка /адреса: Монастирська, 7/ код:UKRs008859</t>
  </si>
  <si>
    <t>Назва МКП: Общежитие Полтавского профессионального колледжа транспортного строительства /адреса: Небесної сотні, 110/ код:UKRs009004</t>
  </si>
  <si>
    <t>Назва МКП: Общежитие профессионального колледжа управления экономики и права ПГАУ /адреса: Небесної Сотні, 89/ код:UKRs009607</t>
  </si>
  <si>
    <t>Назва МКП: ЗДО №72 /адреса: Незалежності, 4а/ код:UKRs009608</t>
  </si>
  <si>
    <t>Назва МКП: ЗДО №47 /адреса: Олени Пчілки, 12/ код:UKRs009609</t>
  </si>
  <si>
    <t>Назва МКП: гуртожиток 1 ПолтНТУ імені кондратюка /адреса: Першотравнева, 29/ код:UKRs008788</t>
  </si>
  <si>
    <t>Назва МКП: гуртожиток 2 ПолтНТУ імені кондратюка /адреса: Першотравневий, 25/ код:UKRs008848</t>
  </si>
  <si>
    <t>Назва МКП: гуртожиток 3 ПолтНТУ імені кондратюка /адреса: Першотравневий, 25а/ код:UKRs009207</t>
  </si>
  <si>
    <t>Назва МКП: гуртожиток 4 ПолтНТУ імені кондратюка /адреса: Першотравневий, 27/ код:UKRs009313</t>
  </si>
  <si>
    <t>Назва МКП: School number 38 /адреса: Пушкіна, 74/ код:UKRs009069</t>
  </si>
  <si>
    <t>Назва МКП: Горбанівський геріатричний пансіонат ветеранів війни та праці /адреса: Сільськогосподарська, 21/ код:UKRs010019</t>
  </si>
  <si>
    <t>Назва МКП: Гуртожиток №1 Полтавської державної аграрної академії /адреса: Сковороди, 1/3/ код:UKRs006299</t>
  </si>
  <si>
    <t>Назва МКП: Гуртожиток №5 Полтавський державний аграрний унівесритет /адреса: Сковороди, 1/3/ код:UKRs008818</t>
  </si>
  <si>
    <t>Назва МКП: ВСП (відокремлений структурний підрозділ) аграрно-економічний фаховий коледж ПДАУ /адреса: Сковороди, 18/ код:UKRs008932</t>
  </si>
  <si>
    <t>Назва МКП: Полтавська спеціальна загальноосвітня школа-інтернат для глухих дітей /адреса: Станіславського, 6/ код:UKRs009837</t>
  </si>
  <si>
    <t>Назва МКП: Професійно-технічне училище 31 /адреса: Степового фронту, 46/ код:UKRs006295</t>
  </si>
  <si>
    <t>Назва МКП: ЗДО №58 /адреса: Стешенка, 4/ код:UKRs009613</t>
  </si>
  <si>
    <t>Назва МКП: ЗДО №21 /адреса: Стрітенська, 54/ код:UKRs009615</t>
  </si>
  <si>
    <t>Назва МКП: Гуртожиток інституту неперервної освіти ім. Остроградського /адреса: Шевченка, 96/ код:UKRs008687</t>
  </si>
  <si>
    <t>Назва МКП: Ресетилівський держ. Інститут. - Професійний аграрний ліцей /адреса: Покровська, 81/ код:UKRs009067</t>
  </si>
  <si>
    <t>Назва МКП: Сухорабівська школа /адреса: Шкільний, 4/ код:UKRs006301</t>
  </si>
  <si>
    <t>Назва МКП: МКП на базі ліквідованого ФАП в с. Петрівка Скороходівської ОТГ /адреса: Лермонтова, 8/ код:UKRs010927</t>
  </si>
  <si>
    <t>Назва МКП: Полтавський обласний оздоровчий центр Маяк /адреса: Соснова, 1а/ код:UKRs010032</t>
  </si>
  <si>
    <t>Назва МКП: Пансіонат Кротенківський-2 /адреса: Зелена діброва, 3а/ код:UKRs010204</t>
  </si>
  <si>
    <t>Назва МКП: Микільський навчально-реабілітаційний центр /адреса: Лісова, 5/ код:UKRs010017</t>
  </si>
  <si>
    <t>Назва МКП: ЗДО Зірочка /адреса: Шевченка, 15/ код:UKRs009947</t>
  </si>
  <si>
    <t>Назва МКП: Володимирецький ліцей Колегіум /адреса: Тараса Годунка (Горького), 2/ код:UKRs006383</t>
  </si>
  <si>
    <t>Назва МКП: бишляцька гімназія /адреса: Центральна, 54/ код:UKRs006622</t>
  </si>
  <si>
    <t>Назва МКП: КП Сніжинка /адреса: Грушевського, 2/ код:UKRs006384</t>
  </si>
  <si>
    <t>Назва МКП: гімназія /адреса: Незалежності, 48/ код:UKRs006525</t>
  </si>
  <si>
    <t>Назва МКП: будинок /адреса: Польовий, 2/ код:UKRs006562</t>
  </si>
  <si>
    <t>Назва МКП: будинок /адреса: Радянська, 40/ код:UKRs006400</t>
  </si>
  <si>
    <t>Назва МКП: будинок /адреса: Шкільна, 27/ код:UKRs006413</t>
  </si>
  <si>
    <t>Назва МКП: будинок /адреса: Єршова, 1/ код:UKRs006385</t>
  </si>
  <si>
    <t>Назва МКП: будинок /адреса: Зелена, 13/ код:UKRs006386</t>
  </si>
  <si>
    <t>Назва МКП: будинок /адреса: Колгоспна, 5/ код:UKRs006387</t>
  </si>
  <si>
    <t>Назва МКП: Приватний будинок /адреса: Миру, 5/ код:UKRs010349</t>
  </si>
  <si>
    <t>Назва МКП: будинок /адреса: Миру, 7/ код:UKRs006392</t>
  </si>
  <si>
    <t>Назва МКП: будинок /адреса: Московська, 1/ код:UKRs006394</t>
  </si>
  <si>
    <t>Назва МКП: будинок /адреса: Кузнецова, 4/ код:UKRs006388</t>
  </si>
  <si>
    <t>Назва МКП: будинок /адреса: Кузнецова, 5/ код:UKRs006389</t>
  </si>
  <si>
    <t>Назва МКП: полицька вечірня школа /адреса: Лісова, 1/ код:UKRs006482</t>
  </si>
  <si>
    <t>Назва МКП: будинок /адреса: Молодіжна, 33/ код:UKRs006393</t>
  </si>
  <si>
    <t>Назва МКП: будинок /адреса: Робітнича, 20/ код:UKRs006401</t>
  </si>
  <si>
    <t>Назва МКП: будинок /адреса: Зарічна, 9/ код:UKRs006414</t>
  </si>
  <si>
    <t>Назва МКП: будинок /адреса: Лісова, 19/ код:UKRs006416</t>
  </si>
  <si>
    <t>Назва МКП: будинок /адреса: Польова, 13/ код:UKRs006415</t>
  </si>
  <si>
    <t>Назва МКП: будинок /адреса: Садова, 19/ код:UKRs006402</t>
  </si>
  <si>
    <t>Назва МКП: будинок /адреса: Степова, 6/ код:UKRs006419</t>
  </si>
  <si>
    <t>Назва МКП: будинок /адреса: Степова, NA/ код:UKRs006404</t>
  </si>
  <si>
    <t>Назва МКП: будинок /адреса: Шевченка, 116/ код:UKRs006420</t>
  </si>
  <si>
    <t>Назва МКП: будинок /адреса: Шевченка, 22/ код:UKRs006421</t>
  </si>
  <si>
    <t>Назва МКП: будинок /адреса: Федорова, 8/ код:UKRs006408</t>
  </si>
  <si>
    <t>Назва МКП: Малівський дошкільний навчальний заклад Барвінок /адреса: Набережна, 4/ код:UKRs006521</t>
  </si>
  <si>
    <t>Назва МКП: Будівля лікувального корпусу. комунальна власність /адреса: Шевченка, 14б/ код:UKRs006650</t>
  </si>
  <si>
    <t>Назва МКП: Озерянський ЗДО /адреса: Шевченка, 18/ код:UKRs006652</t>
  </si>
  <si>
    <t>Назва МКП: Демидівська ЦРЛ /адреса: Відродження, 6/ код:UKRs006380</t>
  </si>
  <si>
    <t>Назва МКП: рогізенська філія демидівської зош /адреса: Берестецька, 12б/ код:UKRs006366</t>
  </si>
  <si>
    <t>Назва МКП: Туристична база Маяк /адреса: Зарічна, 18/ код:UKRs010864</t>
  </si>
  <si>
    <t>Назва МКП: Церква ЄХБ Віфанія /адреса: Венецька, 20/ код:UKRs006382</t>
  </si>
  <si>
    <t>Назва МКП: Не має даних про назву /адреса: Данила Галицького, 9/ код:UKRs006439</t>
  </si>
  <si>
    <t>Назва МКП: Не має даних про назву /адреса: Замкова, 17/ код:UKRs006449</t>
  </si>
  <si>
    <t>Назва МКП: РГНЄХБ "Відроження" /адреса: Конторська, 15/ код:UKRs011519</t>
  </si>
  <si>
    <t>Назва МКП: ЗДО 7 /адреса: Мирогощанська, 73/ код:UKRs006492</t>
  </si>
  <si>
    <t>Назва МКП: ЗДО 6 /адреса: Морозенка, 75/ код:UKRs006513</t>
  </si>
  <si>
    <t>Назва МКП: ліцей № 8 /адреса: Мрозенка, 34/ код:UKRs006514</t>
  </si>
  <si>
    <t>Назва МКП: Не має даних про назву /адреса: Свободи, 1/ код:UKRs006591</t>
  </si>
  <si>
    <t>Назва МКП: Не має даних про назву /адреса: Семидубська, 16а/ код:UKRs006596</t>
  </si>
  <si>
    <t>Назва МКП: КНП Стоматологічна поліклініка Дубенської міської ради /адреса: Скарбова, 4/ код:UKRs010500</t>
  </si>
  <si>
    <t>Назва МКП: Не має даних про назву /адреса: Стара, 2/ код:UKRs006603</t>
  </si>
  <si>
    <t>Назва МКП: ЗДО 2 /адреса: Центральний, 5/ код:UKRs006559</t>
  </si>
  <si>
    <t>Назва МКП: Гуртожиток ДНЗ ВХПТУ /адреса: Шевченка, 15/ код:UKRs006646</t>
  </si>
  <si>
    <t>Назва МКП: Дубенський фаховий педагогічний коледж РДГУ /адреса: Шевченка, 56/ код:UKRs006742</t>
  </si>
  <si>
    <t>Назва МКП: Гуртожиток ВСП Дубенський фаховий коледж культури і местецтв РДГУ /адреса: Шевченка, 56/ код:UKRs006743</t>
  </si>
  <si>
    <t>Назва МКП: КЗ Дубенський будинок інтернат для громадян похилого віку та осіб з інвалідністю /адреса: Широка, 3/ код:UKRs008676</t>
  </si>
  <si>
    <t>Назва МКП: ЗДО 5 /адреса: Щоголіва, 2/4/ код:UKRs006741</t>
  </si>
  <si>
    <t>Назва МКП: База відпочинку /адреса: 40 річчя Перемоги, 119а/ код:UKRs006362</t>
  </si>
  <si>
    <t>Назва МКП: ЗДО Сонечко /адреса: Першотравнева, 51/ код:UKRs006551</t>
  </si>
  <si>
    <t>Назва МКП: Приватна садиба Фермерська хата /адреса: Миру, 2/ код:UKRs006495</t>
  </si>
  <si>
    <t>Назва МКП: гуртожиток N 1.2 Мирогощанського аграгного фахового коледжу /адреса: Студенська, 1; 2/ код:UKRs010236</t>
  </si>
  <si>
    <t>Назва МКП: Мирогощанський дошкільний навчальний заклад Мирогощанської сільської ради /адреса: Студенська, 1а/ код:UKRs006609</t>
  </si>
  <si>
    <t>Назва МКП: Мирогощанський психоневрологічний інтернат Рівненської обласної ради /адреса: Чеська, 11а/ код:UKRs006643</t>
  </si>
  <si>
    <t>Назва МКП: теритріальний центр /адреса: Олексія Кірися, 24/ код:UKRs011521</t>
  </si>
  <si>
    <t>Назва МКП: Туристична база "Елінг" /адреса: Олексія Кірися, 48/ код:UKRs011522</t>
  </si>
  <si>
    <t>Назва МКП: Частина Будівлі КЗ "Стадіон "Колос"" /адреса: Олексія Кірися, 48а/ код:UKRs011523</t>
  </si>
  <si>
    <t>Назва МКП: Стоматологія смт.Млинів /адреса: Степана Бандери, 29/ код:UKRs009698</t>
  </si>
  <si>
    <t>Назва МКП: Приміщення Старостинського округу /адреса: Молодіжна, 4/ код:UKRs011524</t>
  </si>
  <si>
    <t>Назва МКП: Приміщення школи /адреса: Польова, 14/ код:UKRs011520</t>
  </si>
  <si>
    <t>Назва МКП: Млинівська ТГ /адреса: Пугачівська, 8/ код:UKRs009699</t>
  </si>
  <si>
    <t>Назва МКП: КНП Острожецька районна лікарня Острожецької сільської ради /адреса: Каштанова, 3/ код:UKRs006456</t>
  </si>
  <si>
    <t>Назва МКП: Заклад дошкільної освіти Сонечко Підлозцівської сілької ради /адреса: Молодіжна, 5/ код:UKRs006511</t>
  </si>
  <si>
    <t>Назва МКП: Повчанський ЗДО /адреса: Рикуна, 67а/ код:UKRs006573</t>
  </si>
  <si>
    <t>Назва МКП: КЗ Привільненський ліцей Привільненської сільської ради /адреса: Меліораторів, 17/ код:UKRs006489</t>
  </si>
  <si>
    <t>Назва МКП: Готельно ресторанний комплекс Вежа /адреса: Незалежності, 84/ код:UKRs006537</t>
  </si>
  <si>
    <t>Назва МКП: Готельно ресторанний комплекс Візит /адреса: Львівська, 2/ код:UKRs006483</t>
  </si>
  <si>
    <t>Назва МКП: Не має даних про назву /адреса: NA, NA/ код:UKRs006749</t>
  </si>
  <si>
    <t>Назва МКП: Модульне містечко /адреса: Героїв, 9а/ код:UKRs011525</t>
  </si>
  <si>
    <t>Назва МКП: Не має даних про назву /адреса: NA, NA/ код:UKRs006747</t>
  </si>
  <si>
    <t>Назва МКП: Приватнй будинок с. Тараканів. вул. Залізнична 70 /адреса: Залізнична, 70/ код:UKRs006448</t>
  </si>
  <si>
    <t>Назва МКП: Плосківська гімназія ім. Петра Накидалюка /адреса: Шкільний, 2/ код:UKRs006737</t>
  </si>
  <si>
    <t>Назва МКП: Горбаківський ліцей – приміщення спортзалу /адреса: Шкільна, 15/ код:UKRs006692</t>
  </si>
  <si>
    <t>Назва МКП: томахівський ліцей /адреса: Центральна, 1/ код:UKRs006621</t>
  </si>
  <si>
    <t>Назва МКП: гуртожиток Березнівський лісотехнічний фаховий коледж 3 корпус /адреса: Автошлях, Т1811/ код:UKRs009934</t>
  </si>
  <si>
    <t>Назва МКП: ВСП Березнівський лісотехнічний фаховий коледж НУВГП .Гуртожиток 1 корпус /адреса: В'ячеслава Чорновола, 23/ код:UKRs006365</t>
  </si>
  <si>
    <t>Назва МКП: ВСП Березнівський лісотехнічний фаховий коледж НУВГП .Гуртожиток 2 корпус /адреса: В'ячеслава Чорновола, 23/ код:UKRs010075</t>
  </si>
  <si>
    <t>Назва МКП: БФ Наша оселя /адреса: Незалежності, 110/ код:UKRs006417</t>
  </si>
  <si>
    <t>Назва МКП: Комунальне некомерційне підприємство Бугринська амбулаторія загальної практики сімейної медицини /адреса: Князя Остроського, 9а/ код:UKRs009700</t>
  </si>
  <si>
    <t>Назва МКП: Опорний заклад Великомежиріцький ліцей /адреса: Шкільна, 5/ код:UKRs006725</t>
  </si>
  <si>
    <t>Назва МКП: Готельний комплекс Хутір /адреса: Дубенська , 11б/1/ код:UKRs006444</t>
  </si>
  <si>
    <t>Назва МКП: Готельно-ресторанний комплекс Софія /адреса: Дубенська , 4а/ код:UKRs006445</t>
  </si>
  <si>
    <t>Назва МКП: Приватний сектор /адреса: Рольщикова, 13/ код:UKRs006579</t>
  </si>
  <si>
    <t>Назва МКП: Великоомелянський ліцей /адреса: Шевченка, 74/ код:UKRs006663</t>
  </si>
  <si>
    <t>Назва МКП: Дім молитви ЄХБ /адреса: Шевченка, 81/ код:UKRs006666</t>
  </si>
  <si>
    <t>Назва МКП: Великоомелянський ЗДО /адреса: Шевченка, 86/ код:UKRs006667</t>
  </si>
  <si>
    <t>Назва МКП: Готельний комплекс Географія /адреса: 7 Серпня, 1а/ код:UKRs006612</t>
  </si>
  <si>
    <t>Назва МКП: Вересневий ЗДО /адреса: Лесі Українки, 4/ код:UKRs006478</t>
  </si>
  <si>
    <t>Назва МКП: Храм СМ Віри Надії Любові та Софії /адреса: Набережна, 3/ код:UKRs006522</t>
  </si>
  <si>
    <t>Назва МКП: Будинок Культури /адреса: Центральна, 4/ код:UKRs006630</t>
  </si>
  <si>
    <t>Назва МКП: Свято-Покровська українська православна церква /адреса: Ф.Кравчука, 57/ код:UKRs006616</t>
  </si>
  <si>
    <t>Назва МКП: Грушвицький ліцей /адреса: Шкільна, 10/ код:UKRs006685</t>
  </si>
  <si>
    <t>Назва МКП: Грушвицький ЗДО /адреса: Шкільна, 12/ код:UKRs006688</t>
  </si>
  <si>
    <t>Назва МКП: Будинок Культури /адреса: Шкільна, 6/ код:UKRs006730</t>
  </si>
  <si>
    <t>Назва МКП: Городоцький Свято- Миколаївський монастир /адреса: Монастирська, 1/ код:UKRs006761</t>
  </si>
  <si>
    <t>Назва МКП: Дім Милосердя /адреса: Садова, 33/ код:UKRs011114</t>
  </si>
  <si>
    <t>Назва МКП: КНП Гощанська багатопрофільна лікарня /адреса: Павлова, 1/ код:UKRs006548</t>
  </si>
  <si>
    <t>Назва МКП: Благовіщенський жіночий монастир /адреса: Шевченка, 8/ код:UKRs006664</t>
  </si>
  <si>
    <t>Назва МКП: жаврівська гімназія /адреса: NA, NA/ код:UKRs006595</t>
  </si>
  <si>
    <t>Назва МКП: Дім милосердя в підпорядкуванні БО фонду Руфь /адреса: Лісова, 6/ код:UKRs010152</t>
  </si>
  <si>
    <t>Назва МКП: Дрозівська філія Тучівського ліцею /адреса: Шкільна, 1/ код:UKRs010364</t>
  </si>
  <si>
    <t>Назва МКП: САДІВСЬКИЙ НВК ДНЗ-ЗОШ І-ІІ СТ /адреса: Шкільна, 4/ код:UKRs010363</t>
  </si>
  <si>
    <t>Назва МКП: КЗ Тучинський геріатричний пансіонат Рівненської обласної ради /адреса: Шевченка, 17/ код:UKRs009861</t>
  </si>
  <si>
    <t>Назва МКП: Благодійна організація Фонд РУФЬ /адреса: Шевченка, 8а/ код:UKRs006668</t>
  </si>
  <si>
    <t>Назва МКП: Комунальне некомерційне підприємство Деражненська районна лікарня /адреса: Мартинюка, 23/ код:UKRs006486</t>
  </si>
  <si>
    <t>Назва МКП: КНП Дядьковицька лікарня з центром надання паліативної допомоги /адреса: Козацький Шлях, 107/ код:UKRs006463</t>
  </si>
  <si>
    <t>Назва МКП: Заріцька ЗОШ /адреса: Колгоспна, 111а/ код:UKRs010160</t>
  </si>
  <si>
    <t>Назва МКП: КЗ Культурно – археологічний центр Пересопниця /адреса: Вербова, 22/ код:UKRs006374</t>
  </si>
  <si>
    <t>Назва МКП: Бригадний будинок Локомотивного Депо /адреса: Зелена, 19а/ код:UKRs010294</t>
  </si>
  <si>
    <t>Назва МКП: ЗДО Ромашка /адреса: Мізоцька, 12/ код:UKRs006501</t>
  </si>
  <si>
    <t>Назва МКП: Здовбицький ліцей /адреса: Шосова, 126/ код:UKRs006740</t>
  </si>
  <si>
    <t>Назва МКП: Дошкільний підрозділ Гільчанського ліцею /адреса: Чеська, 47а/ код:UKRs006644</t>
  </si>
  <si>
    <t>Назва МКП: Гільчанський ліцей /адреса: Чеська, 65б/ код:UKRs006645</t>
  </si>
  <si>
    <t>Назва МКП: Християнський спортивно оздоровчий табір Надія людям /адреса: Зелена, 23/ код:UKRs010147</t>
  </si>
  <si>
    <t>Назва МКП: Дошкільний підрозділ Кунинської гімназії /адреса: Нова, 16/ код:UKRs006542</t>
  </si>
  <si>
    <t>Назва МКП: Кунинська гімназія /адреса: Травнева, 2а/ код:UKRs006615</t>
  </si>
  <si>
    <t>Назва МКП: Миротинська гімназія /адреса: Дружби, 40а/ код:UKRs006443</t>
  </si>
  <si>
    <t>Назва МКП: ЗДО Калинка /адреса: Набережна, NA/ код:UKRs006516</t>
  </si>
  <si>
    <t>Назва МКП: Уїздецький ліцеї /адреса: Шкільна, 1/ код:UKRs006684</t>
  </si>
  <si>
    <t>Назва МКП: Urvenskyi psycho-neurological boarding house /адреса: Замкова, 53а/ код:UKRs009074</t>
  </si>
  <si>
    <t>Назва МКП: КЗ Здолбунівський геріатричний пансіонат РОР /адреса: 8 Березня, 40/ код:UKRs008679</t>
  </si>
  <si>
    <t>Назва МКП: Здолбунівський заклад дошкільної освіти (ясла-садок)  Чебурашка /адреса: Герцена, 3а/ код:UKRs006430</t>
  </si>
  <si>
    <t>Назва МКП: Здолбунівська загальноосвітня школа І-ІІІ ступенів №6 /адреса: Шкільна, 40/ код:UKRs006721</t>
  </si>
  <si>
    <t>Назва МКП: Глинський НВК загальноосвітня школа І-ІІІ ступенів-дошкільний навчальний заклад /адреса: Центральна, 15/ код:UKRs006626</t>
  </si>
  <si>
    <t>Назва МКП: Зорянська ДЮСШ /адреса: Богдана Хмельницького, 1а/ код:UKRs006619</t>
  </si>
  <si>
    <t>Назва МКП: Зорянський ЗЗДО /адреса: Жовтнева, 6/ код:UKRs006447</t>
  </si>
  <si>
    <t>Назва МКП: Білівський ліцей /адреса: Шевченка, 8/ код:UKRs006665</t>
  </si>
  <si>
    <t>Назва МКП: Голишівський ЗДО /адреса: Мічуріна, 1/ код:UKRs006502</t>
  </si>
  <si>
    <t>Назва МКП: Голишівський ліцей /адреса: Центральна, 83/ код:UKRs006639</t>
  </si>
  <si>
    <t>Назва МКП: Новожуківський ліцей /адреса: Шкільна, 5/ код:UKRs006727</t>
  </si>
  <si>
    <t>Назва МКП: Новоставська гімназія /адреса: Миру, 52/ код:UKRs006497</t>
  </si>
  <si>
    <t>Назва МКП: Ресторанно-гостиничный комплекс Скольмо /адреса: Богдана Хмельницького, 1б/ код:UKRs006368</t>
  </si>
  <si>
    <t>Назва МКП: КЗ Клеванська санаторна школа I-III ступенів /адреса: Богдана Хмельницького, 47/ код:UKRs006369</t>
  </si>
  <si>
    <t>Назва МКП: Клеванський професійний ліцей /адреса: Богдана Хмельницького, 89/ код:UKRs006370</t>
  </si>
  <si>
    <t>Назва МКП: Тунель Кохання заміський відпочинковий комплекс /адреса: Космонавтів, 9/ код:UKRs006470</t>
  </si>
  <si>
    <t>Назва МКП: База Слава /адреса: Мелещука, 3/ код:UKRs006488</t>
  </si>
  <si>
    <t>Назва МКП: КНП Клеванська лікарня імені Михайла Вервеги /адреса: Центральна, 1/ код:UKRs006623</t>
  </si>
  <si>
    <t>Назва МКП: Мотель /адреса: Центральна, 32д/ код:UKRs006629</t>
  </si>
  <si>
    <t>Назва МКП: Червона Калина /адреса: Лісова, 1/ код:UKRs006390</t>
  </si>
  <si>
    <t>Назва МКП: Корецький жіночий монастир /адреса: Київська, 56/ код:UKRs006459</t>
  </si>
  <si>
    <t>Назва МКП: Приватний сектор Жадківського старостату /адреса: Центральна , 16/ код:UKRs006620</t>
  </si>
  <si>
    <t>Назва МКП: Майстерня по ремонту автомобілів /адреса: Центральна, 16/ код:UKRs006751</t>
  </si>
  <si>
    <t>Назва МКП: Копитківська загальноосвітня школа І-ІІІ ступенів /адреса: Шкільна, 2/ код:UKRs006703</t>
  </si>
  <si>
    <t>Назва МКП: Приватний сектор Користівського старостату /адреса: Київська, 41/ код:UKRs006458</t>
  </si>
  <si>
    <t>Назва МКП: Приватний житловий будинок /адреса: Східна, 27/ код:UKRs009928</t>
  </si>
  <si>
    <t>Назва МКП: Приватний сектор /адреса: NA, NA/ код:UKRs006752</t>
  </si>
  <si>
    <t>Назва МКП: Не має даних про назву /адреса: Церковна, 17а/ код:UKRs006411</t>
  </si>
  <si>
    <t>Назва МКП: Обласний спортивний ліцей /адреса: Данила Галицького, 7/ код:UKRs006437</t>
  </si>
  <si>
    <t>Назва МКП: Заміський комплекс (бажано із власним транспортом у зв’язку з віддаленістю від населеного пункту /адреса: Центральна, 1/ код:UKRs006764</t>
  </si>
  <si>
    <t>Назва МКП: ФАП с.Пеньків /адреса: Богдана Хмельницького, 8/ код:UKRs011068</t>
  </si>
  <si>
    <t>Назва МКП: Приміщення сільської ради с. Пісків /адреса: Незалежності, 53/ код:UKRs011069</t>
  </si>
  <si>
    <t>Назва МКП: Mizotska special school /адреса: Богдана Хмельницького, 35/ код:UKRs009078</t>
  </si>
  <si>
    <t>Назва МКП: Суємська ЗОШ /адреса: Шкільна, 8/ код:UKRs010148</t>
  </si>
  <si>
    <t>Назва МКП: Цурківська ЗОШ /адреса: Миру, 25/ код:UKRs010149</t>
  </si>
  <si>
    <t>Назва МКП: Центр при релігійній громаді ЄХБ села Одександрія /адреса: Молодіжна, 18/ код:UKRs010151</t>
  </si>
  <si>
    <t>Назва МКП: Християнська місія Відродження України Релігійна організаціяНезалежна Релігійна громада Євангельських Християн-бабтиств /адреса: Санаторна, 1/ код:UKRs006585</t>
  </si>
  <si>
    <t>Назва МКП: Обласний мистецький ліцей /адреса: Санаторна, 16/ код:UKRs006587</t>
  </si>
  <si>
    <t>Назва МКП: Рівненський обласний центр комплексної реабілітації /адреса: Санаторна, 3/ код:UKRs006588</t>
  </si>
  <si>
    <t>Назва МКП: КЗ Рівненський психоневрологічний інтернат РОР /адреса: Лісова, 1/ код:UKRs008678</t>
  </si>
  <si>
    <t>Назва МКП: КЗ Острозький психоневрологічний інтернат РОР /адреса: Бельмаж, 109/ код:UKRs008682</t>
  </si>
  <si>
    <t>Назва МКП: 4 Гуртожиток НаУОА /адреса: Древлянська, 22/ код:UKRs006423</t>
  </si>
  <si>
    <t>Назва МКП: Кз Острозька обласна психіатрична лікарня /адреса: Незалежності , 40а/ код:UKRs006567</t>
  </si>
  <si>
    <t>Назва МКП: Гуртожиток 2 Острозька Академія /адреса: Незалежності, 41/ код:UKRs006526</t>
  </si>
  <si>
    <t>Назва МКП: Гуртожиток 1 Острозька Академія /адреса: Незалежності, 43/ код:UKRs011119</t>
  </si>
  <si>
    <t>Назва МКП: Гуртожиток №6 НаУ Острозька Академія /адреса: Незалежності, 45/ код:UKRs006568</t>
  </si>
  <si>
    <t>Назва МКП: Hostel №3 (Гуртожиток №3 НаУ Острозька Академія) /адреса: Незалежності, 51/ код:UKRs006569</t>
  </si>
  <si>
    <t>Назва МКП: Гуртожиток 5 Острозька Академія /адреса: Незалежності, 53/ код:UKRs010441</t>
  </si>
  <si>
    <t>Назва МКП: Будинок милосердя /адреса: Нова, 4/ код:UKRs006541</t>
  </si>
  <si>
    <t>Назва МКП: Церква Нове життя /адреса: Гагаріна, 40а/ код:UKRs006428</t>
  </si>
  <si>
    <t>Назва МКП: Св'ято троїцький Межирицький монастир /адреса: NA, NA/ код:UKRs006753</t>
  </si>
  <si>
    <t>Назва МКП: ОДСОК Країна Мрій /адреса: Лісна, 1/ код:UKRs006480</t>
  </si>
  <si>
    <t>Назва МКП: ЦПТДНЗ /адреса: Безручка, 3а/ код:UKRs006364</t>
  </si>
  <si>
    <t>Назва МКП: КЗ Рівненський центр соціально-психологічної допомоги РОР /адреса: Будівельників, 1/ код:UKRs010106</t>
  </si>
  <si>
    <t>Назва МКП: гуртожиток РАТК /адреса: Відінська, 35/ код:UKRs006379</t>
  </si>
  <si>
    <t>Назва МКП: Рівненський обласний інститут післядипломної освіти /адреса: В'ячеслава Чорновола, 74/ код:UKRs010210</t>
  </si>
  <si>
    <t>Назва МКП: Office of Evangelical Christians (Pentecostals) /адреса: Гагаріна, 32а/ код:UKRs006422</t>
  </si>
  <si>
    <t>Назва МКП: Не має даних про назву /адреса: Корольова, 3/ код:UKRs006469</t>
  </si>
  <si>
    <t>Назва МКП: рівненська медична академія /адреса: Коцюбинського, 6/ код:UKRs006471</t>
  </si>
  <si>
    <t>Назва МКП: рівненська медична академія /адреса: Курчатова, 6/ код:UKRs006473</t>
  </si>
  <si>
    <t>Назва МКП: Свята трійця /адреса: Литвина, 2/ код:UKRs006391</t>
  </si>
  <si>
    <t>Назва МКП: Комплекс будівель та споруд Рамос: адміністративне приміщення /адреса: Макарова, 44/ код:UKRs011507</t>
  </si>
  <si>
    <t>Назва МКП: ВПУРСТ 2-3 поверх /адреса: Орлова, 35 (2. 3 поверх)/ код:UKRs006545</t>
  </si>
  <si>
    <t>Назва МКП: Технічний коледж 4-5 поверх /адреса: Орлова, 35 (4. 5 поверх)/ код:UKRs006546</t>
  </si>
  <si>
    <t>Назва МКП: РКЕБ /адреса: Орлова, 40/ код:UKRs006547</t>
  </si>
  <si>
    <t>Назва МКП: Гуртожиток №6 /адреса: Пластова, 29/ код:UKRs006425</t>
  </si>
  <si>
    <t>Назва МКП: Гуртожиток №7 Рівненської медичної академії /адреса: Пластова, 29а/ код:UKRs006426</t>
  </si>
  <si>
    <t>Назва МКП: Гуртожиток 4 РДГУ /адреса: Пластова, 39/ код:UKRs006553</t>
  </si>
  <si>
    <t>Назва МКП: Гуртожиток 5 РДГУ /адреса: Пластова, 41/ код:UKRs010162</t>
  </si>
  <si>
    <t>Назва МКП: Церква Емануіл /адреса: Польова, 1/ код:UKRs006399</t>
  </si>
  <si>
    <t>Назва МКП: РПЛ /адреса: Робітничий, 2/ код:UKRs006578</t>
  </si>
  <si>
    <t>Назва МКП: ДЗ "Луганський  державний медичний університет", гуртожиток №1 /адреса: Саймона Сміта (Толстого), 5/ код:UKRs011220</t>
  </si>
  <si>
    <t>Назва МКП: Община доброго пастиря /адреса: Соломії Крушельницької, 71/ код:UKRs006403</t>
  </si>
  <si>
    <t>Назва МКП: Рівненська медична академія /адреса: Степана Бандери, 43/ код:UKRs006601</t>
  </si>
  <si>
    <t>Назва МКП: ВПУ 1 /адреса: Степана Бандери, 69д/ код:UKRs006602</t>
  </si>
  <si>
    <t>Назва МКП: Церква Молодіжна /адреса: Уласа Самчука, 32а/ код:UKRs006406</t>
  </si>
  <si>
    <t>Назва МКП: Приватна оселя /адреса: Устинська, NA/ код:UKRs006407</t>
  </si>
  <si>
    <t>Назва МКП: Церковна школа /адреса: Хліборобів, 2/ код:UKRs006427</t>
  </si>
  <si>
    <t>Назва МКП: Гуртожиток Квасилівський професійний ліцей /адреса: Молодіжна, 28б/ код:UKRs009077</t>
  </si>
  <si>
    <t>Назва МКП: ДПТНЗ Соснівський професійний ліцей /адреса: Жовтнева, 6а/ код:UKRs006759</t>
  </si>
  <si>
    <t>Назва МКП: Комплекс будівель і споруд № 11(приватна власність ТОВ Рамос) /адреса: Шкільна, 1/ код:UKRs010469</t>
  </si>
  <si>
    <t>Назва МКП: Відокремлений структурний підрозділ Рівнеазот /адреса: Лісова, 7/ код:UKRs010453</t>
  </si>
  <si>
    <t>Назва МКП: КП Готель Дружба /адреса: 1000-ліття Дубровиці, 2/ код:UKRs006360</t>
  </si>
  <si>
    <t>Назва МКП: ЗДО №2 № Ясочка /адреса: Меліораторів, 5/ код:UKRs008680</t>
  </si>
  <si>
    <t>Назва МКП: ТОВ МГ Посське-Сарни /адреса: Робітнича, 3/ код:UKRs010867</t>
  </si>
  <si>
    <t>Назва МКП: Гуртожиток ВП Рокитнівський фаховий медичний коледж /адреса: Незалежності, 2/ код:UKRs006536</t>
  </si>
  <si>
    <t>Назва МКП: житловий буднок /адреса: Садова, 33/ код:UKRs010865</t>
  </si>
  <si>
    <t>Назва МКП: Готель Варшавський /адреса: Варшавська, 6а/ код:UKRs006373</t>
  </si>
  <si>
    <t>Назва МКП: Приватний гуртожиток Дослідна станція /адреса: Дослідна Станція, 31/ код:UKRs010528</t>
  </si>
  <si>
    <t>Назва МКП: Гуртожиток Сарненського педагогічного фахового коледжу РДГУ /адреса: Степана Бандери, 4б/ код:UKRs006405</t>
  </si>
  <si>
    <t>Назва МКП: Приватний сектор /адреса: Терешкова, 20/ код:UKRs011223</t>
  </si>
  <si>
    <t>Назва МКП: Гуртожиток Сарненського районного ліцею Лідер Сарненської міської ради /адреса: Технічна, 17/ код:UKRs010868</t>
  </si>
  <si>
    <t>Назва МКП: КЗ Урвенський психоневрологічний інтернат Рівненської обласної ради відділення Орлівка /адреса: Миру, 36а/ код:UKRs008681</t>
  </si>
  <si>
    <t>Назва МКП: КП "Рівненська обласна психіатрична лікарня с.Орлівка" Рівненської обласної ради /адреса: Миру, 36а/ код:UKRs011526</t>
  </si>
  <si>
    <t>Назва МКП: ПП Санаторій Горинь Степанської селищної ради /адреса: Новохатська (Незалежності), 6 (11)/ код:UKRs006544</t>
  </si>
  <si>
    <t>Назва МКП: Комунальний заклад Сумської обласної ради Конотопська загальноосвітня санаторна школа-інтернат І-ІІ ступенів /адреса: Інтернатна , 122/ код:UKRs010396</t>
  </si>
  <si>
    <t>Назва МКП: МКП на Металістів /адреса: Металістів, 2/ код:UKRs011132</t>
  </si>
  <si>
    <t>Назва МКП: Гуртожиток /адреса: Миру, 2/1/ код:UKRs010392</t>
  </si>
  <si>
    <t>Назва МКП: Комунальний заклад Сумської обласної ради Конотопська спеціальна школа /адреса: Немолота, 8/ код:UKRs010397</t>
  </si>
  <si>
    <t>Назва МКП: МКП Мазівка /адреса: Садовий, 2/ код:UKRs011195</t>
  </si>
  <si>
    <t>Назва МКП: Комунальний заклад Сумської обласної ради Путивльський мистецький ліцей /адреса: князя Володимира , 53/ код:UKRs010409</t>
  </si>
  <si>
    <t>Назва МКП: Гуртожиток Ліцея /адреса: Остапа Вишні, 38/ код:UKRs009418</t>
  </si>
  <si>
    <t>Назва МКП: Комунальний заклад Сумської обласної ради Правдинська спеціальна школа /адреса: Пушкіна , 2/ код:UKRs010400</t>
  </si>
  <si>
    <t>Назва МКП: Гуртожиток МКП(місце компактного проживання) /адреса: Нафтовиків, 4/ код:UKRs010393</t>
  </si>
  <si>
    <t>Назва МКП: МКП Охтирського коледжу СНАУ /адреса: Сумська, 46/ код:UKRs009419</t>
  </si>
  <si>
    <t>Назва МКП: Гуртожиток ДП "Комунжитло" КП ТМР "Тростянецьке ЖЕУ" /адреса: Заводська, 1/ код:UKRs010281</t>
  </si>
  <si>
    <t>Назва МКП: Готель Елєгія /адреса: Заводська, 1/ код:UKRs010669</t>
  </si>
  <si>
    <t>Назва МКП: МКП Кеніга 7 /адреса: Кенігана, 7/ код:UKRs010280</t>
  </si>
  <si>
    <t>Назва МКП: Центр проживання Буймер /адреса: Пушкіна , 4/ код:UKRs010394</t>
  </si>
  <si>
    <t>Назва МКП: Мкп /адреса: М. Гендіної, 2/ код:UKRs011597</t>
  </si>
  <si>
    <t>Назва МКП: Комунальний заклад Сумської обласної ради Глинська спеціальна школа /адреса: Партизанська, 12/ код:UKRs010395</t>
  </si>
  <si>
    <t>Назва МКП: МКП на базі КУСОР Хмелівського інтернату /адреса: Колісникова, 1/ код:UKRs011506</t>
  </si>
  <si>
    <t>Назва МКП: гуртожиток /адреса: Миру, 13/ код:UKRs011190</t>
  </si>
  <si>
    <t>Назва МКП: Колишня ЗОШ /адреса: 1 Травня, 63/ код:UKRs010667</t>
  </si>
  <si>
    <t>Назва МКП: Будинок Культури /адреса: Савченка, 69а/ код:UKRs010666</t>
  </si>
  <si>
    <t>Назва МКП: Атинський психоневрологічний інтернат /адреса: Глазуна, 40/ код:UKRs010150</t>
  </si>
  <si>
    <t>Назва МКП: МКП на базі колишнього ДПТНЗ "Краснопільське професійно-технічне училище" /адреса: Вокзальна, 37/ код:UKRs011505</t>
  </si>
  <si>
    <t>Назва МКП: Комунальний заклад Сумської обласної ради Лебединський навчально-реабілітаційний центр /адреса: Маршала Рибалка, 33/ код:UKRs010399</t>
  </si>
  <si>
    <t>Назва МКП: МТП Павленкове /адреса: Центральна, 15/ код:UKRs011584</t>
  </si>
  <si>
    <t>Назва МКП: МТП Підопригори /адреса: Шкільна, 1/ код:UKRs011583</t>
  </si>
  <si>
    <t>Назва МКП: Комунальний заклад Сумської обласної ради - Штепівський навчально-реабілітаційний центр /адреса: Шкільна , 25/ код:UKRs010404</t>
  </si>
  <si>
    <t>Назва МКП: Комунальний заклад Сумської обласної ради Улянівська спеціальна школа /адреса: Суворова, 27/ код:UKRs010402</t>
  </si>
  <si>
    <t>Назва МКП: Комунальний заклад Сумської обласної ради Косівщинська спеціальна школа /адреса: Шкільна , 6/ код:UKRs010398</t>
  </si>
  <si>
    <t>Назва МКП: Комунальний заклад Сумської обласної ради Сумська обласна гімназія-інтернат для талановитих та творчо обдарованих дітей /адреса: Березовий , 28/ код:UKRs010407</t>
  </si>
  <si>
    <t>Назва МКП: Комунальна Установа Центр матері та дитини /адреса: Герасима Кондрат'єва, 110/ код:UKRs009965</t>
  </si>
  <si>
    <t>Назва МКП: МКП на базі "Сумської  торгово-промислової палати" /адреса: Іллінська, 7/ код:UKRs011504</t>
  </si>
  <si>
    <t>Назва МКП: Комунальна установа Сумської обласної ради Сумський геріатричний пансіонат для ветеранів війни та праці /адреса: Ковпака, 20/ код:UKRs006310</t>
  </si>
  <si>
    <t>Назва МКП: Комунальний заклад Сумської обласної ради - Сумський дитячий будинок ім. С.П. Супруна /адреса: Ковпака, 37/ код:UKRs010401</t>
  </si>
  <si>
    <t>Назва МКП: Гуртожиток Державного професійно-технічного навчального закладу "Сумське вище професійне училище будівництва і дизайну" /адреса: Охтирська, 31/ код:UKRs010668</t>
  </si>
  <si>
    <t>Назва МКП: Гуртожиток Державного професійно-технічного навчального закладу Сумський центр професійно-технічної освіти з дизайну та сфери послуг / адреса: 40031. м. Суми. проспект Перемоги. буд. 139 /адреса: Перемоги (Курський), 139/ код:UKRs010232</t>
  </si>
  <si>
    <t>Назва МКП: Комунальний заклад Сумської обласної ради Обласний ліцей спортивного профілю Барса /адреса: Привокзальна, 2/1/ код:UKRs010406</t>
  </si>
  <si>
    <t>Назва МКП: Колишня ЗОШ /адреса: Роменська, 6/ код:UKRs010665</t>
  </si>
  <si>
    <t>Назва МКП: МКП на базі гуртожитку "Глухівського фахового медичного коледжу" /адреса: Вознесенська, 2/ код:UKRs011599</t>
  </si>
  <si>
    <t>Назва МКП: МКП на базі гуртожитку ДНЗ "Глухівське вище професійне училище" /адреса: Есманський шлях, 17а/ код:UKRs011600</t>
  </si>
  <si>
    <t>Назва МКП: Комунальний заклад Сумської обласної ради - Глухівський ліцей-інтернат з посиленою військово-фізичною підготовкою /адреса: Жужоми , 8/ код:UKRs010408</t>
  </si>
  <si>
    <t>Назва МКП: МКП Глухівського аграрно-технічний коледж СНАУ /адреса: Ігоря Білевича (Пушкіна), 6/ код:UKRs010273</t>
  </si>
  <si>
    <t>Назва МКП: Комунальний заклад Сумської обласної ради Шалигинська спеціальна школа /адреса: Червона, 4/ код:UKRs010403</t>
  </si>
  <si>
    <t>Назва МКП: Комунальний заклад Сумської обласної ради - Шосткинський ліцей спортивного профілю /адреса: Сумська, 4/ код:UKRs010405</t>
  </si>
  <si>
    <t>Назва МКП: Гуртожиток школи /адреса: Грушевського, 21/ код:UKRs008520</t>
  </si>
  <si>
    <t>Назва МКП: Вишнівецький селищний комунальний дитячий садок Малятко /адреса: Шевченка, 24/ код:UKRs008443</t>
  </si>
  <si>
    <t>Назва МКП: Садочок /адреса: Зарічна, 16/ код:UKRs008504</t>
  </si>
  <si>
    <t>Назва МКП: Не має даних про назву /адреса: NA, NA/ код:UKRs008404</t>
  </si>
  <si>
    <t>Назва МКП: Реабілітаційний центр /адреса: Дубенська, 21/ код:UKRs011045</t>
  </si>
  <si>
    <t>Назва МКП: Гуртожиток медичного коледжу /адреса: Мікрорайон, 7/ код:UKRs010530</t>
  </si>
  <si>
    <t>Назва МКП: Навчальний комбінат /адреса: Черняховського, 8/ код:UKRs011053</t>
  </si>
  <si>
    <t>Назва МКП: Не має даних про назву /адреса: Шевченка, 67/ код:UKRs008496</t>
  </si>
  <si>
    <t>Назва МКП: Не має даних про назву /адреса: Шевченка, 75/ код:UKRs008403</t>
  </si>
  <si>
    <t>Назва МКП: Гуртожиток Лісотехнічний коледж /адреса: Молодіжна, 1/ код:UKRs010287</t>
  </si>
  <si>
    <t>Назва МКП: Гуртожиток ліцею /адреса: Почаєвська, 1/ код:UKRs010044</t>
  </si>
  <si>
    <t>Назва МКП: Гуртожиток Лановецької філії державного навчального закладу Тернопільський професійний коледж з посиленою військовою та фізичною підготовкою /адреса: Грушевського, 7/ код:UKRs010565</t>
  </si>
  <si>
    <t>Назва МКП: Лановецький територіальний центр надання соціальних послуг /адреса: Набережна, 5/ код:UKRs008559</t>
  </si>
  <si>
    <t>Назва МКП: Садочок /адреса: NA, NA/ код:UKRs008442</t>
  </si>
  <si>
    <t>Назва МКП: Лопушненський комунальний заклад дошкільної освітиСтрумочок /адреса: Миру, 38/ код:UKRs008554</t>
  </si>
  <si>
    <t>Назва МКП: Будинок сімейного типу /адреса: Центральна, 43/ код:UKRs008626</t>
  </si>
  <si>
    <t>Назва МКП: Молотківський комунальний заклад дошкільної освіти Сонечко /адреса: Центральна, 43/ код:UKRs008625</t>
  </si>
  <si>
    <t>Назва МКП: Гуртожиток м.Почаїв /адреса: Кременецька, 31/ код:UKRs011125</t>
  </si>
  <si>
    <t>Назва МКП: Гуртожиток с.Ридомиль /адреса: Криворукова, 32/ код:UKRs011124</t>
  </si>
  <si>
    <t>Назва МКП: Гуртожиток Християн віри Євангеліє /адреса: Гагаріна, 6а/ код:UKRs008513</t>
  </si>
  <si>
    <t>Назва МКП: КП табір дитячий оздоровчий Дивосвіт /адреса: Млинок, 6/ код:UKRs011118</t>
  </si>
  <si>
    <t>Назва МКП: Центр надання соціальних послуг /адреса: Садова, 4/ код:UKRs011117</t>
  </si>
  <si>
    <t>Назва МКП: Байковецька гімназія /адреса: Січових Стрільців, 12/ код:UKRs006768</t>
  </si>
  <si>
    <t>Назва МКП: Гуртожиток БАТІ #3 /адреса: Академічна, 20/ код:UKRs011299</t>
  </si>
  <si>
    <t>Назва МКП: Дім молитви /адреса: Валова, 4/ код:UKRs008473</t>
  </si>
  <si>
    <t>Назва МКП: БАТі /адреса: Садова, 4/ код:UKRs008583</t>
  </si>
  <si>
    <t>Назва МКП: Бережанський дитячий санаторій /адреса: Шевченка, 30/ код:UKRs011088</t>
  </si>
  <si>
    <t>Назва МКП: Громадський будинок /адреса: Шевченка, 22/ код:UKRs008439</t>
  </si>
  <si>
    <t>Назва МКП: Колишня лікарня /адреса: Шевченка, 26/ код:UKRs010111</t>
  </si>
  <si>
    <t>Назва МКП: здо дитячий садок /адреса: Енергетична, 19/ код:UKRs006794</t>
  </si>
  <si>
    <t>Назва МКП: миролюбівська зош /адреса: Івана Франка, 8/ код:UKRs008540</t>
  </si>
  <si>
    <t>Назва МКП: Амбулаторія /адреса: Надрічна, 23/ код:UKRs011058</t>
  </si>
  <si>
    <t>Назва МКП: острівська зош /адреса: Відродження, 1/ код:UKRs008474</t>
  </si>
  <si>
    <t>Назва МКП: садочок смт В.Бірки /адреса: Шкільна, 7/ код:UKRs006805</t>
  </si>
  <si>
    <t>Назва МКП: Будівля комунальна /адреса: Галицька, 42/ код:UKRs010016</t>
  </si>
  <si>
    <t>Назва МКП: великогаївська школа /адреса: Галицька, NA/ код:UKRs006772</t>
  </si>
  <si>
    <t>Назва МКП: Амбулаторія /адреса: Лесі Українки, 10/ код:UKRs011029</t>
  </si>
  <si>
    <t>Назва МКП: Комунальна будівля /адреса: Багата, 1/ код:UKRs009945</t>
  </si>
  <si>
    <t>Назва МКП: школа /адреса: NA, NA/ код:UKRs006788</t>
  </si>
  <si>
    <t>Назва МКП: громада /адреса: Красовичина, 27/ код:UKRs006771</t>
  </si>
  <si>
    <t>Назва МКП: садок /адреса: Шашкевича, 2/ код:UKRs006817</t>
  </si>
  <si>
    <t>Назва МКП: гає-розтоцький /адреса: Шевченка, 17/ код:UKRs008647</t>
  </si>
  <si>
    <t>Назва МКП: школа /адреса: Сонячна, 17/ код:UKRs006812</t>
  </si>
  <si>
    <t>Назва МКП: зош 1 /адреса: Шевченка, 1/ код:UKRs006778</t>
  </si>
  <si>
    <t>Назва МКП: школа /адреса: Шевченка, 22/ код:UKRs008637</t>
  </si>
  <si>
    <t>Назва МКП: школа /адреса: Набережна, 3/ код:UKRs006803</t>
  </si>
  <si>
    <t>Назва МКП: школа /адреса: NA, NA/ код:UKRs009512</t>
  </si>
  <si>
    <t>Назва МКП: калина /адреса: Озерна, 95/ код:UKRs006825</t>
  </si>
  <si>
    <t>Назва МКП: школа /адреса: Шкільна, 6/ код:UKRs006806</t>
  </si>
  <si>
    <t>Назва МКП: Збаразький ліцей /адреса: Данила Галицького, 97/ код:UKRs008525</t>
  </si>
  <si>
    <t>Назва МКП: збаразька зош 1 /адреса: Родини Білинських, 2/ код:UKRs006776</t>
  </si>
  <si>
    <t>Назва МКП: школа /адреса: Шевченка, 2/ код:UKRs006783</t>
  </si>
  <si>
    <t>Назва МКП: ЗДО Малятко Добриводи /адреса: NA, NA/ код:UKRs008455</t>
  </si>
  <si>
    <t>Назва МКП: здо малятко /адреса: Роздольського, 14/ код:UKRs008578</t>
  </si>
  <si>
    <t>Назва МКП: Амбулаторія с. Добриводи /адреса: Шкільна, 1а/ код:UKRs008454</t>
  </si>
  <si>
    <t>Назва МКП: залужанська зош /адреса: Шкільна, 1/ код:UKRs008654</t>
  </si>
  <si>
    <t>Назва МКП: садок сонечко /адреса: Сонячна, 16/ код:UKRs008592</t>
  </si>
  <si>
    <t>Назва МКП: кобильска гімназія /адреса: Шевченка, 20/ код:UKRs008470</t>
  </si>
  <si>
    <t>Назва МКП: Заклад ЗСО Красносільська гімназія /адреса: NA, NA/ код:UKRs008402</t>
  </si>
  <si>
    <t>Назва МКП: красносільська школа /адреса: Шкільна, 6/ код:UKRs008663</t>
  </si>
  <si>
    <t>Назва МКП: Кретівський заклад дошкільної освіти Дзвіночок /адреса: Центральна, NA/ код:UKRs008405</t>
  </si>
  <si>
    <t>Назва МКП: Максимівський заклад дошкільної освіти Пролісок /адреса: NA, NA/ код:UKRs008410</t>
  </si>
  <si>
    <t>Назва МКП: гімназія /адреса: Шевченка, 21/ код:UKRs008648</t>
  </si>
  <si>
    <t>Назва МКП: садок барвінок /адреса: NA, NA/ код:UKRs008564</t>
  </si>
  <si>
    <t>Назва МКП: нижчелуб'янівська школа /адреса: Богдана Хмельницького, 1/ код:UKRs008563</t>
  </si>
  <si>
    <t>Назва МКП: Заклад загальної середньої освіти з дошкільними групами Старозбаразька початкова школа /адреса: Старо-Збаразька, 16а/ код:UKRs008426</t>
  </si>
  <si>
    <t>Назва МКП: журавлик /адреса: NA, NA/ код:UKRs008594</t>
  </si>
  <si>
    <t>Назва МКП: стриївська школа /адреса: Грушевського, 1/ код:UKRs008517</t>
  </si>
  <si>
    <t>Назва МКП: Травневський заклад дошкільної освіти Гномик /адреса: NA, NA/ код:UKRs008435</t>
  </si>
  <si>
    <t>Назва МКП: травнева школа /адреса: Івана Франка, 1/ код:UKRs008605</t>
  </si>
  <si>
    <t>Назва МКП: Черниховецький заклад дошкільної освіти Пролісок /адреса: NA, NA/ код:UKRs008384</t>
  </si>
  <si>
    <t>Назва МКП: пролісок /адреса: Шкільна, 28/ код:UKRs008666</t>
  </si>
  <si>
    <t>Назва МКП: гімназія /адреса: Шкільна, 36/ код:UKRs008659</t>
  </si>
  <si>
    <t>Назва МКП: Заклад ЗСО Шилівська гімназія /адреса: NA, NA/ код:UKRs008464</t>
  </si>
  <si>
    <t>Назва МКП: Шилівський заклад дошкільної освіти Пролісок /адреса: NA, NA/ код:UKRs008465</t>
  </si>
  <si>
    <t>Назва МКП: шилівська гімназія /адреса: Шевченка, 98/ код:UKRs008649</t>
  </si>
  <si>
    <t>Назва МКП: гімназія /адреса: Шкільна, 18/ код:UKRs008656</t>
  </si>
  <si>
    <t>Назва МКП: ВСП Зборівський фаховий коледж ТНТУ ім. І. Пулюя /адреса: Богдана Хмельницького, 57/ код:UKRs006809</t>
  </si>
  <si>
    <t>Назва МКП: бзовецька початкова школа /адреса: Центральна, 4/ код:UKRs008618</t>
  </si>
  <si>
    <t>Назва МКП: школа /адреса: Центральна, 1/ код:UKRs008611</t>
  </si>
  <si>
    <t>Назва МКП: вірлівська зош /адреса: NA, NA/ код:UKRs008588</t>
  </si>
  <si>
    <t>Назва МКП: гарбузівська початкова школа /адреса: Сонячна, 21/ код:UKRs008599</t>
  </si>
  <si>
    <t>Назва МКП: млиновецький нвк /адреса: Залозецька, 41/ код:UKRs008532</t>
  </si>
  <si>
    <t>Назва МКП: МДЦ Зарваниця /адреса: Шептицького, 92/ код:UKRs008450</t>
  </si>
  <si>
    <t>Назва МКП: Марійськиій духовний центр Зарваниця /адреса: Шептицького, 52/ код:UKRs008449</t>
  </si>
  <si>
    <t>Назва МКП: Не має даних про назву /адреса: Шкільна, 3/ код:UKRs008650</t>
  </si>
  <si>
    <t>Назва МКП: медико-соціальний реабілітаційний центр /адреса: Райха Й., 16/ код:UKRs008573</t>
  </si>
  <si>
    <t>Назва МКП: Не має даних про назву /адреса: центральна, 4/ код:UKRs008620</t>
  </si>
  <si>
    <t>Назва МКП: Адмін будинок /адреса: Богуна, 6/ код:UKRs011087</t>
  </si>
  <si>
    <t>Назва МКП: садок ромашка /адреса: Вітушинського, 6/ код:UKRs006782</t>
  </si>
  <si>
    <t>Назва МКП: Центр поселення ДБСТ /адреса: Угинського, 8а/ код:UKRs011097</t>
  </si>
  <si>
    <t>Назва МКП: будилівська школа /адреса: Центральна, 20/ код:UKRs008615</t>
  </si>
  <si>
    <t>Назва МКП: Адмінбудівля громади, приміщення колишньої школи /адреса: Центральна, 47/ код:UKRs008586</t>
  </si>
  <si>
    <t>Назва МКП: вівсянська гімназія /адреса: NA, NA/ код:UKRs008587</t>
  </si>
  <si>
    <t>Назва МКП: вікторівська зош /адреса: Шевченка, 57/ код:UKRs008638</t>
  </si>
  <si>
    <t>Назва МКП: Не має даних про назву /адреса: Тернопільська, 1б/ код:UKRs008951</t>
  </si>
  <si>
    <t>Назва МКП: дибщенська зош /адреса: NA, NA/ код:UKRs008590</t>
  </si>
  <si>
    <t>Назва МКП: ценівська школа /адреса: NA, NA/ код:UKRs008596</t>
  </si>
  <si>
    <t>Назва МКП: Не має даних про назву /адреса: Галицька, 16/ код:UKRs008514</t>
  </si>
  <si>
    <t>Назва МКП: Не має даних про назву /адреса: Повстанців УПА, NA/ код:UKRs008567</t>
  </si>
  <si>
    <t>Назва МКП: Не має даних про назву /адреса: Довга, NA/ код:UKRs008527</t>
  </si>
  <si>
    <t>Назва МКП: денисівська гімназія /адреса: Шкільна, 1/ код:UKRs008651</t>
  </si>
  <si>
    <t>Назва МКП: Гімназія /адреса: Шкільна, 7/ код:UKRs010352</t>
  </si>
  <si>
    <t>Назва МКП: Лаболаторія Біології та Екології Галицький Біотехнологічний університет ТНТ ім Гнатюка /адреса: Шкільна, 100/ код:UKRs006785</t>
  </si>
  <si>
    <t>Назва МКП: Соціальний центр для дітей та сім'ї Відкрите серце /адреса: Новесело, 84а/ код:UKRs008413</t>
  </si>
  <si>
    <t>Назва МКП: Озернянська однопрофільна лікарня відновленого лікування /адреса: Шевченка, 33а/ код:UKRs008415</t>
  </si>
  <si>
    <t>Назва МКП: Не має даних про назву /адреса: Шевченка, 46а/ код:UKRs008494</t>
  </si>
  <si>
    <t>Назва МКП: Гуртожиток підволочиського ліцею /адреса: Данила Галицького, 106/ код:UKRs008480</t>
  </si>
  <si>
    <t>Назва МКП: Тернопільський ЦНАП соціальний /адреса: Надзбручанська, 54а/ код:UKRs010570</t>
  </si>
  <si>
    <t>Назва МКП: Садочок /адреса: NA, NA/ код:UKRs008438</t>
  </si>
  <si>
    <t>Назва МКП: Комунальна будівля /адреса: Бережанського, 64а/ код:UKRs008467</t>
  </si>
  <si>
    <t>Назва МКП: ходачівська школа /адреса: Шкільна, 14/ код:UKRs008655</t>
  </si>
  <si>
    <t>Назва МКП: Дім милосердя /адреса: Володимира Івасюка, 95/ код:UKRs011007</t>
  </si>
  <si>
    <t>Назва МКП: Колективний центр /адреса: Личакова, 17/ код:UKRs011098</t>
  </si>
  <si>
    <t>Назва МКП: Центр надання соціальних послуг /адреса: Лучакова, 21/ код:UKRs011089</t>
  </si>
  <si>
    <t>Назва МКП: Не має даних про назву /адреса: Привокзальна, 73/ код:UKRs008568</t>
  </si>
  <si>
    <t>Назва МКП: Школа /адреса: Зелена, 72/ код:UKRs008537</t>
  </si>
  <si>
    <t>Назва МКП: Не має даних про назву /адреса: Центральна, 76/ код:UKRs008629</t>
  </si>
  <si>
    <t>Назва МКП: Не має даних про назву /адреса: Шевченка, 83а/ код:UKRs008645</t>
  </si>
  <si>
    <t>Назва МКП: Школа /адреса: NA, NA/ код:UKRs008398</t>
  </si>
  <si>
    <t>Назва МКП: Школа /адреса: Шевченка, 80/ код:UKRs006810</t>
  </si>
  <si>
    <t>Назва МКП: готель переобладнаний для поселення ВПО /адреса: Кривляни, 180/ код:UKRs011571</t>
  </si>
  <si>
    <t>Назва МКП: Школа /адреса: NA, NA/ код:UKRs008432</t>
  </si>
  <si>
    <t>Назва МКП: Садочок. школа. приватний сектор /адреса: Князя Василька, 104а/ код:UKRs008499</t>
  </si>
  <si>
    <t>Назва МКП: гуртожиток Теребовлянського коледжу культури та містецтв /адреса: Січових Стрільців, 37б/ код:UKRs008431</t>
  </si>
  <si>
    <t>Назва МКП: Гуртожиток №5 /адреса: Володимира Винниченка, 6/ код:UKRs006779</t>
  </si>
  <si>
    <t>Назва МКП: Гуртожиток ТВПУ 4 ім. М. Паращука /адреса: Галицька, 29/ код:UKRs006790</t>
  </si>
  <si>
    <t>Назва МКП: Гуртожиток ТВПУ ДТ /адреса: Дорошенка, 5/ код:UKRs006781</t>
  </si>
  <si>
    <t>Назва МКП: Церква Філадельфія /адреса: Євгена Коновальця, 11/ код:UKRs011030</t>
  </si>
  <si>
    <t>Назва МКП: Тернопільська /адреса: Замонастирська, 26/ код:UKRs006820</t>
  </si>
  <si>
    <t>Назва МКП: Гуртожиток 3 Тернопільського фахового коледжу /адреса: Курбаса, 11/ код:UKRs006808</t>
  </si>
  <si>
    <t>Назва МКП: Гуртожиток Тернопільського вищого училища ресторанного сервісу і торгівлі /адреса: Лозовецька, 22/ код:UKRs006784</t>
  </si>
  <si>
    <t>Назва МКП: Прихисток на Пісковій /адреса: Піскова, 7/ код:UKRs011076</t>
  </si>
  <si>
    <t>Назва МКП: Тернопільська загальноосвітня школа #17 /адреса: Протасевича, 6а/ код:UKRs006813</t>
  </si>
  <si>
    <t>Назва МКП: Гуртожиток #1 вищого професійного училища ресторанного сервісу і торгівлі /адреса: Степана Бандери, 28/ код:UKRs006795</t>
  </si>
  <si>
    <t>Назва МКП: Гуртожиток /адреса: Стецька, 25/ код:UKRs010060</t>
  </si>
  <si>
    <t>Назва МКП: Гуртожиток 2 Тернопільського фахового коледжу /адреса: Тарнавського, 7/ код:UKRs006792</t>
  </si>
  <si>
    <t>Назва МКП: гуртожиток ТДМУ ім. Горбачевського /адреса: Торговиця, 3/ код:UKRs009637</t>
  </si>
  <si>
    <t>Назва МКП: Не має даних про назву /адреса: NA, NA/ код:UKRs008380</t>
  </si>
  <si>
    <t>Назва МКП: Не має даних про назву /адреса: NA, NA/ код:UKRs008382</t>
  </si>
  <si>
    <t>Назва МКП: Не має даних про назву /адреса: NA, NA/ код:UKRs008387</t>
  </si>
  <si>
    <t>Назва МКП: Не має даних про назву /адреса: NA, NA/ код:UKRs008388</t>
  </si>
  <si>
    <t>Назва МКП: Не має даних про назву /адреса: NA, NA/ код:UKRs008452</t>
  </si>
  <si>
    <t>Назва МКП: Не має даних про назву /адреса: NA, NA/ код:UKRs008401</t>
  </si>
  <si>
    <t>Назва МКП: Не має даних про назву /адреса: NA, NA/ код:UKRs008416</t>
  </si>
  <si>
    <t>Назва МКП: Не має даних про назву /адреса: NA, NA/ код:UKRs008418</t>
  </si>
  <si>
    <t>Назва МКП: Не має даних про назву /адреса: NA, NA/ код:UKRs008423</t>
  </si>
  <si>
    <t>Назва МКП: Не має даних про назву /адреса: NA, NA/ код:UKRs008422</t>
  </si>
  <si>
    <t>Назва МКП: Більче-Золоте /адреса: Прицерковна, 40/ код:UKRs008569</t>
  </si>
  <si>
    <t>Назва МКП: Більче-золоте /адреса: Толока, 12/ код:UKRs008603</t>
  </si>
  <si>
    <t>Назва МКП: Гуртожитк 3 Борщівського Агротехнічного коледжу /адреса: Кондри, 3/ код:UKRs011078</t>
  </si>
  <si>
    <t>Назва МКП: Гуртожиток Борщівського агротехнічного коледжу /адреса: Шевченка, 2/ код:UKRs011080</t>
  </si>
  <si>
    <t>Назва МКП: Не має даних про назву /адреса: Центральна, 2а/ код:UKRs009957</t>
  </si>
  <si>
    <t>Назва МКП: Не має даних про назву /адреса: Шкільна, 5/ код:UKRs009926</t>
  </si>
  <si>
    <t>Назва МКП: Не має даних про назву /адреса: NA, NA/ код:UKRs008425</t>
  </si>
  <si>
    <t>Назва МКП: Релігійна організація "Жіночий монастир Згромадження сестер Непорочного зачаття Присвятої Діви Марії", біля туб.лікарні /адреса: Центральна, 29/ код:UKRs011312</t>
  </si>
  <si>
    <t>Назва МКП: КП Гусятинська бальнеологічна лікарня /адреса: Незалежності, 46а/ код:UKRs008391</t>
  </si>
  <si>
    <t>Назва МКП: КП/ ДЮСШ Гусятинської селищної ради /Вул. Шевченка 3 /адреса: Шевченка, 3/ код:UKRs010296</t>
  </si>
  <si>
    <t>Назва МКП: Реабілітаційний центр /адреса: Об'їзна, 22/ код:UKRs011057</t>
  </si>
  <si>
    <t>Назва МКП: Адмін будівля торгівельної бази /адреса: 100 річчя Маневич, 59/ код:UKRs008918</t>
  </si>
  <si>
    <t>Назва МКП: Заліщицький дітячий закдад медічної реабілітації /адреса: Рибацька, 2/ код:UKRs008445</t>
  </si>
  <si>
    <t>Назва МКП: Гуртожиток Заліщицького фахового коледжу імені Євгена Храпливого НУБІП України /адреса: Соломії Крушельницької, 52/а/ код:UKRs011589</t>
  </si>
  <si>
    <t>Назва МКП: Заліщицька державна гімназія м Заліщики Тернопільська обл /адреса: Степана Бандери, 68/ код:UKRs008580</t>
  </si>
  <si>
    <t>Назва МКП: КНП Заліщицький обласний госпіталь інвалідів війни та реабілітованих ТОР /адреса: Шашкевича, 42/ код:UKRs008636</t>
  </si>
  <si>
    <t>Назва МКП: початкова школа /адреса: Миру, 2/ код:UKRs008511</t>
  </si>
  <si>
    <t>Назва МКП: школа /адреса: Шкільна, 1/ код:UKRs008653</t>
  </si>
  <si>
    <t>Назва МКП: Колективний центр розміщення ВПО у приміщенні колишньої Губінської школи села Губин. Золотопотокської громади /адреса: NA, NA/ код:UKRs009987</t>
  </si>
  <si>
    <t>Назва МКП: Приміщення дитячої лікарні /адреса: Лесі Українки, 73/ код:UKRs008506</t>
  </si>
  <si>
    <t>Назва МКП: губинська школа /адреса: Головна, 37/ код:UKRs006775</t>
  </si>
  <si>
    <t>Назва МКП: Прихисток Карітас Захоронки /адреса: Церковна, 1/ код:UKRs011156</t>
  </si>
  <si>
    <t>Назва МКП: Геріатричний центр /адреса: Церковна, 4/ код:UKRs011297</t>
  </si>
  <si>
    <t>Назва МКП: Міська рада /адреса: 22 Січня, 29/ код:UKRs008475</t>
  </si>
  <si>
    <t>Назва МКП: Дитячий садок /адреса: Івана Мазепи, 4/ код:UKRs010084</t>
  </si>
  <si>
    <t>Назва МКП: Парафіяльний Дім /адреса: Івана Франка, 22/ код:UKRs011586</t>
  </si>
  <si>
    <t>Назва МКП: Тимчасовий пункт. Горигляди (кол.садок) /адреса: NA, NA/ код:UKRs008390</t>
  </si>
  <si>
    <t>Назва МКП: гуртожиток /адреса: Івана Франка, 15/ код:UKRs010297</t>
  </si>
  <si>
    <t>Назва МКП: КБ ГУРТОЖИТОК /адреса: Кудринецька, 1/ код:UKRs008505</t>
  </si>
  <si>
    <t>Назва МКП: Не має даних про назву /адреса: Шухевича, 3/ код:UKRs008668</t>
  </si>
  <si>
    <t>Назва МКП: відділення стаціонарного догляду для постійного або тимчасового перебування громадян похилого віку. осіб з інвалідністю /адреса: Шевченка, 48/ код:UKRs008643</t>
  </si>
  <si>
    <t>Назва МКП: Не має даних про назву /адреса: Гудзівка, 18/ код:UKRs008524</t>
  </si>
  <si>
    <t>Назва МКП: Не має даних про назву /адреса: Центральна, 1/ код:UKRs008619</t>
  </si>
  <si>
    <t>Назва МКП: Не має даних про назву /адреса: Ринок, 9/ код:UKRs008575</t>
  </si>
  <si>
    <t>Назва МКП: ЗДО Малятко /адреса: Головна, 137/ код:UKRs008515</t>
  </si>
  <si>
    <t>Назва МКП: ЗДО Казка /адреса: Церковна, 1а/ код:UKRs008634</t>
  </si>
  <si>
    <t>Назва МКП: ЗДОПодоляночка /адреса: Зелена, 138а/ код:UKRs008535</t>
  </si>
  <si>
    <t>Назва МКП: ЗДО Чомучки /адреса: Колгоспний, 20/ код:UKRs008571</t>
  </si>
  <si>
    <t>Назва МКП: ЗДО Сонечко /адреса: О.Дмітрієва, 51/ код:UKRs008566</t>
  </si>
  <si>
    <t>Назва МКП: Гуртожиток Бучацького фахового коледжу Подільського державного університету /адреса: Володимира Винниченка, 10/ код:UKRs009975</t>
  </si>
  <si>
    <t>Назва МКП: Гуртожиток /адреса: Володимира Винниченка, 10/ код:UKRs009822</t>
  </si>
  <si>
    <t>Назва МКП: Гуртожиток Ліцея /адреса: Володимира Винниченка, 8/ код:UKRs009857</t>
  </si>
  <si>
    <t>Назва МКП: Гуртожиток /адреса: Князя Володимира, 21а/ код:UKRs008545</t>
  </si>
  <si>
    <t>Назва МКП: Спортивна школа /адреса: Незалежності, 17/ код:UKRs011107</t>
  </si>
  <si>
    <t>Назва МКП: Гуртожиток СГ лицею /адреса: Незалежності, 3г/ код:UKRs008396</t>
  </si>
  <si>
    <t>Назва МКП: Не має даних про назву /адреса: Міцкевича, 1/ код:UKRs008556</t>
  </si>
  <si>
    <t>Назва МКП: Комунальний заклад хоростківський культурний інформаційно-туристичний центр /адреса: Богдана Хмельницького, 19/ код:UKRs009925</t>
  </si>
  <si>
    <t>Назва МКП: Не має даних про назву /адреса: Незалежності, 3/ код:UKRs008561</t>
  </si>
  <si>
    <t>Назва МКП: Гуртожиток Чортків свого педагогічного фахового коледжу /адреса: Млинарська, 14а/ код:UKRs010269</t>
  </si>
  <si>
    <t>Назва МКП: Благодійна служба милосердя Карітас Чортків /адреса: Монастирська, 2/ код:UKRs008385</t>
  </si>
  <si>
    <t>Назва МКП: КОМУНАЛЬНА УСТАНОВА ТЕРНОПІЛЬСЬКОЇ ОБЛАСНОЇ РАДИ ТЕРНОПІЛЬСЬКИЙ ОБЛАСНИЙ ЦЕНТР СОЦІАЛЬНО-ПСИХОЛОГІЧНОЇ ДОПОМОГИ РОДИННИЙ ЗАТИШОК /адреса: Монастирська, 2 б/ код:UKRs009944</t>
  </si>
  <si>
    <t>Назва МКП: Будинок від Український Фонду Соціальних Інвестицій (УФСІ) /адреса: Моргунова, 23б/ код:UKRs006313</t>
  </si>
  <si>
    <t>Назва МКП: Дошкільний заклад освіти /адреса: Маяковського , 18/ код:UKRs010443</t>
  </si>
  <si>
    <t>Назва МКП: КЗДО Берізка Валківської міської ради Харківської області /адреса: Паркова, 19/ код:UKRs009884</t>
  </si>
  <si>
    <t>Назва МКП: ВАЛКІВСЬКИЙ КЗДО ВЕСЕЛКА /адреса: Торгова, 5/ код:UKRs009823</t>
  </si>
  <si>
    <t>Назва МКП: Заклад позашкильнои освити /адреса: Октябрьска, 1в/ код:UKRs010450</t>
  </si>
  <si>
    <t>Назва МКП: Заклад загальнои середьои освиты /адреса: Молодіжна, 5/ код:UKRs010448</t>
  </si>
  <si>
    <t>Назва МКП: Заклад дошкильнои освити /адреса: Центральна, 21/ код:UKRs010446</t>
  </si>
  <si>
    <t>Назва МКП: Заклад загальнои середнеи освити /адреса: Шкільна, 2/ код:UKRs010451</t>
  </si>
  <si>
    <t>Назва МКП: Заклад загальнои середньои освити /адреса: Центральна, 21/ код:UKRs010449</t>
  </si>
  <si>
    <t>Назва МКП: Заклад загальнои середньои освити /адреса: Шкільна, 2/ код:UKRs010447</t>
  </si>
  <si>
    <t>Назва МКП: Зачепилівський дошкільний навчальний заклад(ясла-садок)Ромашка Зачепилівської селищної ради Зачепилівського району Харківської області /адреса: Центральна, 61/ код:UKRs010458</t>
  </si>
  <si>
    <t>Назва МКП: КЗ Бердянський ліцей Зачепилівської селищної ради Красноградського району Харьківської області /адреса: 14 гвардейская, 64/ код:UKRs010459</t>
  </si>
  <si>
    <t>Назва МКП: Леб'язький ДНЗ(ясла-садок)СонечкоЗачепилівської селищної ради Зачепилівського району Харківської області /адреса: Центральна, 258/ код:UKRs010455</t>
  </si>
  <si>
    <t>Назва МКП: КЗ Орчицька початкова школа Зачепилівської селищної ради Красноградьского району Харьківської області /адреса: Садова, 81/ код:UKRs010457</t>
  </si>
  <si>
    <t>Назва МКП: Рунівщинський ДНЗ (ясла-садок)Сонечко Зачепілівської селищної ради Харківської області /адреса: Слободська, 56/ код:UKRs010456</t>
  </si>
  <si>
    <t>Назва МКП: КЗ Кегічівський ліцей Крутоярівська філія /адреса: Шкільна, 6/ код:UKRs010460</t>
  </si>
  <si>
    <t>Назва МКП: Красноградський аграрно-технічний коледж імені Ф.Я. Тимошенка /адреса: Бєльовська, 75/1/ код:UKRs011422</t>
  </si>
  <si>
    <t>Назва МКП: Комунальний заклад охорони здоров’я Красноградський медичний фаховий коледж Харківської обласної ради /адреса: Лермонтова, 43а/ код:UKRs011172</t>
  </si>
  <si>
    <t>Назва МКП: Красноградський педагогічний фаховий коледж Комунального закладу Харківська гуманітарно-педагогічна академія Харківської обласної ради /адреса: Незалежності, 47/ код:UKRs010591</t>
  </si>
  <si>
    <t>Назва МКП: Старовірівська філія Старовірівського лицею Старовірівської громади Красноградського району Харківської області/ вул. Гагаріна. буд 35. село Старовірівка /адреса: Гагаріна, 35/ код:UKRs010094</t>
  </si>
  <si>
    <t>Назва МКП: Станичненський ліцей /адреса: Шкільна, 8/ код:UKRs009778</t>
  </si>
  <si>
    <t>Назва МКП: КЗ Лозівський фаховий вищий коледж мистецтв /адреса: Мікрорайон 4, 3/ код:UKRs009867</t>
  </si>
  <si>
    <t>Назва МКП: Лозівська філія Харківського державного автомобільно-дорожнього коледжу /адреса: Мікрорайон 9, 2а/1/ код:UKRs010049</t>
  </si>
  <si>
    <t>Назва МКП: Не має даних про назву /адреса: мк-н 1.17, NA/ код:UKRs006314</t>
  </si>
  <si>
    <t>Назва МКП: Територіальний центр соціального обслуговування Первомайської міської ради Харківської області, Харківська область, м. Первомайський, мікрорайон 4, буд. 15-а /адреса: мкр 4, 15а/ код:UKRs011304</t>
  </si>
  <si>
    <t>Назва МКП: МКП на базі Дитячого садку №10 /адреса: мкр н1/2, NA/ код:UKRs009640</t>
  </si>
  <si>
    <t>Назва МКП: МКП на базі Дитячого садку №14 /адреса: мкр н3, 35/ код:UKRs009641</t>
  </si>
  <si>
    <t>Назва МКП: МКП на базі Первомайського ЗДО № 16 /адреса: мкр н4, NA/ код:UKRs009639</t>
  </si>
  <si>
    <t>Назва МКП: Специальныц заклад /адреса: Театральна, 10/ код:UKRs010445</t>
  </si>
  <si>
    <t>Назва МКП: I am Saved - Division No. 4 /адреса: Українська, 5/ код:UKRs011539</t>
  </si>
  <si>
    <t>Назва МКП: Люботинський Залізодорожній гуртожиток /адреса: Шевченка, 130/ код:UKRs008890</t>
  </si>
  <si>
    <t>Назва МКП: Комунальний заклад Нововодолазька санаторна школа /адреса: 40 років Перемоги, 79/ код:UKRs009866</t>
  </si>
  <si>
    <t>Назва МКП: Липковатівський аграрний коледж /адреса: Доценка, 1/ код:UKRs009828</t>
  </si>
  <si>
    <t>Назва МКП: I am Saved - Division No. 3 /адреса: Благодатна, 42/ код:UKRs011540</t>
  </si>
  <si>
    <t>Назва МКП: I am Saved - Division No. 5 /адреса: Поділська, 24/ код:UKRs011538</t>
  </si>
  <si>
    <t>Назва МКП: гуртожиток №12 Державний біотехнологічний університет /адреса: студмістечко ХНАУ, 12/ код:UKRs011458</t>
  </si>
  <si>
    <t>Назва МКП: гуртожиток№6 Державний біотехнологічний університет /адреса: студмістечко ХНАУ, 8/ код:UKRs011459</t>
  </si>
  <si>
    <t>Назва МКП: Санаторій Бермінводи /адреса: Березівська, 1/ код:UKRs008891</t>
  </si>
  <si>
    <t>Назва МКП: I am Saved - Division No. 6 /адреса: Абаканський, 7/ код:UKRs011537</t>
  </si>
  <si>
    <t>Назва МКП: Гуртожиток Харківського національного медичного університету /адреса: Амосова, 18/ код:UKRs011557</t>
  </si>
  <si>
    <t>Назва МКП: гуртожиток №1 Харківський національний університет радіоелектроніки /адреса: Бакуліна, 10/ код:UKRs011461</t>
  </si>
  <si>
    <t>Назва МКП: гуртожиток №2 Харківський національний університет радіоелектроніки /адреса: Бакуліна, 12/ код:UKRs011462</t>
  </si>
  <si>
    <t>Назва МКП: гуртожиток №3 Харківський національний університет радіоелектроніки /адреса: Бакуліна, 16/ код:UKRs011463</t>
  </si>
  <si>
    <t>Назва МКП: Гуртожиток №14 Національного технічного університету Харківський політехнічний інститут /адреса: Балканська, 19/ код:UKRs009476</t>
  </si>
  <si>
    <t>Назва МКП: I am Saved - Division No. 2 /адреса: Відродження, 2/ код:UKRs011541</t>
  </si>
  <si>
    <t>Назва МКП: Регіональний центр професійної освіти будівельних технологій /адреса: Владислава Зубенко, 33б/ код:UKRs011465</t>
  </si>
  <si>
    <t>Назва МКП: Колективний центр тривалого проживання на базі гуртожитку №2 Національного фармацивтичного уінверситету /адреса: Владислава Зубенко, 35/ код:UKRs011136</t>
  </si>
  <si>
    <t>Назва МКП: Гуртожиток №4 Харківського національного педагогічного університету ім. Г.С. Сковороди /адреса: Гвардійців Широнінців, 41а/ код:UKRs009506</t>
  </si>
  <si>
    <t>Назва МКП: Гуртожиток №9 Харківського вищого коледжу мистецтв Харківської міської ради /адреса: Гвардійців Широнінців, 43д/ код:UKRs011321</t>
  </si>
  <si>
    <t>Назва МКП: МКП на базі Церква Благовіст (ДК ХЕМЗ) /адреса: Героїв Харкова, 94/ код:UKRs009638</t>
  </si>
  <si>
    <t>Назва МКП: Zhukovsky National Aerospace University. KHAI /адреса: Електроінструментальний, 6/ код:UKRs010596</t>
  </si>
  <si>
    <t>Назва МКП: Харківський дитячий будинак Сім'я /адреса: Жасміновий, 11/2/ код:UKRs008840</t>
  </si>
  <si>
    <t>Назва МКП: Колективний центр тривалого проживання на базі гуртожитку №6 Харківського національного університету радіоелектроники /адреса: Клочківська, 218/ код:UKRs011528</t>
  </si>
  <si>
    <t>Назва МКП: МКП на базі гуртожитку від Харківського вищего механіко-технологічного училища /адреса: Костічева, 1а/ код:UKRs008842</t>
  </si>
  <si>
    <t>Назва МКП: Гуртожиток №3 Українська інженерно-педагогічна академія (УІПА) /адреса: Краснодарська, 171б/ код:UKRs010593</t>
  </si>
  <si>
    <t>Назва МКП: Гуртожиток Центру професійно-технічної освіти #1 /адреса: Луї Пастера, 181/ код:UKRs011095</t>
  </si>
  <si>
    <t>Назва МКП: КЗОЗ "Харківського обласного медичного фахового коледжу" ХОР /адреса: Луї Пастера, 2/ код:UKRs011302</t>
  </si>
  <si>
    <t>Назва МКП: Харківський професійний ліцей швейного та хутряного виробництва /адреса: Любові Малой, 30/ код:UKRs008839</t>
  </si>
  <si>
    <t>Назва МКП: Мкп на базі гуртожитка 9 Харківського Університету ім.Каразіна /адреса: Людвіга Свободи, 51А/ код:UKRs010890</t>
  </si>
  <si>
    <t>Назва МКП: Комунальний заклад «Харківський науковий ліцей “Обдарованість”» Харківської обласної ради /адреса: Миру, 102а/ код:UKRs011466</t>
  </si>
  <si>
    <t>Назва МКП: Гуртожиток №4 Украинского государственного университета железнодорожного транспорта корпус 3 /адреса: Молочная, 3/ код:UKRs011189</t>
  </si>
  <si>
    <t>Назва МКП: МКП на базі гуртожитку н.6 Національної Фармацевтичної академії України /адреса: Олександра Невського, 18/ код:UKRs010467</t>
  </si>
  <si>
    <t>Назва МКП: Мкп на базі гуртожитка 11 Харківського Університету ім.Каразіна /адреса: Отакара Яроша, 10/ код:UKRs010575</t>
  </si>
  <si>
    <t>Назва МКП: Колективний центр тривалого проживання на базі гуртожитків №2 Харківського націанального універсітету ім Каразіна /адреса: Отакара Яроша, 11/ код:UKRs010920</t>
  </si>
  <si>
    <t>Назва МКП: Харківський професійний будівельний коледж. Архітектура та дизайн /адреса: Отакара Яроша, 3а/ код:UKRs010588</t>
  </si>
  <si>
    <t>Назва МКП: Харківський національний університет сільського господарства імені Бекетова /адреса: Отакара Яроша, 7/ код:UKRs010597</t>
  </si>
  <si>
    <t>Назва МКП: Державний навчальний заклад «Слобожанський регіональний центр професійної освіти» /адреса: Перемоги, 55в/ код:UKRs011464</t>
  </si>
  <si>
    <t>Назва МКП: Гуртожиток №1 Харківської державної академії фізичної культури /адреса: Переможна, 23/ код:UKRs011527</t>
  </si>
  <si>
    <t>Назва МКП: Готель Старт БФ Старт допомога Харків /адреса: Плеханівська, 18/ код:UKRs011111</t>
  </si>
  <si>
    <t>Назва МКП: МКП на базі гуртожитка Соціально-економічного коледжу /адреса: Полтавський шлях, 133/ код:UKRs010576</t>
  </si>
  <si>
    <t>Назва МКП: Гуртожиток Регіонального центру ресторанно-готельного бізнесу /адреса: Полтавський шлях, 190/3/ код:UKRs008852</t>
  </si>
  <si>
    <t>Назва МКП: Колективний центр тривалого проживання на базі гуртожитку № 2 державного професійного педогогічного коледжу ім. В.І. Вернадського /адреса: П'ятигірський , 2/ код:UKRs010919</t>
  </si>
  <si>
    <t>Назва МКП: Гуртожиток Державний професійно-технічний навчальний заклад Харківське вище професійне училище будівництва /адреса: Салтівське шоссе, 123/ код:UKRs008772</t>
  </si>
  <si>
    <t>Назва МКП: Колективний центр тривалого проживання на базі гуртожитку Харківської медецинської академії післядипломної освіти /адреса: Салтівське Шоссе, 268/ код:UKRs011137</t>
  </si>
  <si>
    <t>Назва МКП: Харківський національний автомобільно-дорожній університет /адреса: Студентський, 2/ код:UKRs011105</t>
  </si>
  <si>
    <t>Назва МКП: КОМУНАЛЬНИЙ ЗАКЛАД "ХАРКІВСЬКА СПЕЦІАЛЬНА ШКОЛА №6" ХАРКІВСЬКОЇ ОБЛАСНОЇ РАДИ /адреса: Франтишка Крала , 49/ код:UKRs011305</t>
  </si>
  <si>
    <t>Назва МКП: I am Saved - Division No. 1 /адреса: ХТЗ, 30/ код:UKRs011542</t>
  </si>
  <si>
    <t>Назва МКП: Гуртожиток Харківського державного автомобільно-дорожнього коледжу /адреса: Цілиноградська, 22/39а/ код:UKRs011094</t>
  </si>
  <si>
    <t>Назва МКП: Колективний центр тривалого проживання на базі гуртожитку № 4 Харківського національного університету радіоелектроніки /адреса: Цілиноградська, 36/ код:UKRs011138</t>
  </si>
  <si>
    <t>Назва МКП: Колективний центр тривалого проживання на базі гуртожитку Харківського Державного автотранспортного коледжу /адреса: Цілиноградська, 42а/ код:UKRs010587</t>
  </si>
  <si>
    <t>Назва МКП: Гуртожиток №6 Національний Аерокосмічний університет ім. М.Є. Жуковського Харківський авіаційний інститут /адреса: Чкалова, 3/ код:UKRs010595</t>
  </si>
  <si>
    <t>Назва МКП: Гуртожиток комунального закладу Харківська гуманітано-педагогична академія Харківської обласної ради /адреса: Шота Руставелі, 7/ код:UKRs008888</t>
  </si>
  <si>
    <t>Назва МКП: Зміївський гериатричний пансіонат /адреса: Пролєтарське шосе, 27/ код:UKRs008767</t>
  </si>
  <si>
    <t>Назва МКП: Зміївська гімназія Сузір'я /адреса: Таранівське шоссе, 2/ код:UKRs008889</t>
  </si>
  <si>
    <t>Назва МКП: Зміївський професійний енергетичний ліцей /адреса: Спортивна, 22/ код:UKRs011457</t>
  </si>
  <si>
    <t>Назва МКП: Дитячий оздоровчий табір ЯЛИНКА /адреса: Курортна, 1/ код:UKRs008904</t>
  </si>
  <si>
    <t>Назва МКП: Гуртожиток /адреса: NA, NA/ код:UKRs006309</t>
  </si>
  <si>
    <t>Назва МКП: Колективний центр тривалого проживання на базі ДНЗ Чугуївський дитячий садок /адреса: Героїв Чорнобильців, 1/ код:UKRs011139</t>
  </si>
  <si>
    <t>Назва МКП: Гуртожиток Чугуєво-Бабчанського лісового фахового коледжу /адреса: Чугуївська, 43/ код:UKRs011067</t>
  </si>
  <si>
    <t>Назва МКП: КНП "Великоолександрівська лікарня" /адреса: Свободи, 204/ код:UKRs011451</t>
  </si>
  <si>
    <t>Назва МКП: Херсонський обласний центр реінтеграції бездомних і звільнених осіб Надія /адреса: Адмирала Сенявина, 25/ код:UKRs011181</t>
  </si>
  <si>
    <t>Назва МКП: Школа № 8  /адреса: Антона Головатого, 7/ код:UKRs011453</t>
  </si>
  <si>
    <t>Назва МКП: Гуртожиток училища сервісу та дизайну /адреса: Бериславське, 28/ код:UKRs011452</t>
  </si>
  <si>
    <t>Назва МКП: КНП "Херсонська міська клінічна лікарня ім.А. і О. Тропіних" /адреса: Комарова, 2/ код:UKRs011446</t>
  </si>
  <si>
    <t>Назва МКП: Денний центр для осіб пістраждалих від домашнього насильства /адреса: Комкова, 76б/ код:UKRs011317</t>
  </si>
  <si>
    <t>Назва МКП: Школа № 50  /адреса: Кримська, 135/ код:UKRs011455</t>
  </si>
  <si>
    <t>Назва МКП: Школа № 55  /адреса: Лавреньова, 9б/ код:UKRs011454</t>
  </si>
  <si>
    <t>Назва МКП: Гуртожиток ПТУ 2  /адреса: Миколаєвське шосе, 52/ код:UKRs011456</t>
  </si>
  <si>
    <t>Назва МКП: Гуртожиток Державнго професійно – технічного навчального закладу «Херсонський професійний ліцей зв’язку та поліграфії» /адреса: Миру, 31/ код:UKRs011515</t>
  </si>
  <si>
    <t>Назва МКП: Гуртожиток КЗ "Херсонський базовий фаховий медичний коледж" /адреса: Олександрівська, 32/ код:UKRs011445</t>
  </si>
  <si>
    <t>Назва МКП: Готель Рішельєвський /адреса: Олеся Гончара, 19/ код:UKRs011180</t>
  </si>
  <si>
    <t>Назва МКП: Гуртожиток Херсонського наукового ліцею /адреса: Полтавська, 89/ код:UKRs011601</t>
  </si>
  <si>
    <t>Назва МКП: КНП"Херсонський обласний кардіологічний центр" /адреса: Суворова, 35/ код:UKRs011448</t>
  </si>
  <si>
    <t>Назва МКП: КНП "Херсонська дитяча обласна клінічна лікарня"  /адреса: Українська, 81/ код:UKRs011450</t>
  </si>
  <si>
    <t>Назва МКП: КНП "Херсонська міська клінічна лікарня ім.Є.Є.Карабелеша" /адреса: Ушакова, 22/1/ код:UKRs011447</t>
  </si>
  <si>
    <t>Назва МКП: ХЗДО №27 /адреса: Ціолковського, 41/ код:UKRs011179</t>
  </si>
  <si>
    <t>Назва МКП: Центр матері та дитини /адреса: Ціолковського, 41а/ код:UKRs011177</t>
  </si>
  <si>
    <t>Назва МКП: Жабинецька початкова школа /адреса: Центральна, 36/ код:UKRs010632</t>
  </si>
  <si>
    <t>Назва МКП: Сільський клуб /адреса: Сушка Луки, 15а/ код:UKRs010709</t>
  </si>
  <si>
    <t>Назва МКП: ДНЗ Ромашка /адреса: Сушка Луки, 15а/ код:UKRs010711</t>
  </si>
  <si>
    <t>Назва МКП: приміщення школи-ліцею /адреса: Центральна, 24/9/ код:UKRs010710</t>
  </si>
  <si>
    <t>Назва МКП: колишній ЗДО /адреса: Григорчука, 3/ код:UKRs010585</t>
  </si>
  <si>
    <t>Назва МКП: спеціальна школа-інтернат /адреса: Шкільна, 1/ код:UKRs010586</t>
  </si>
  <si>
    <t>Назва МКП: Дунаєвецький психоневрологічний інтернат /адреса: Базарна, 8/ код:UKRs004605</t>
  </si>
  <si>
    <t>Назва МКП: Готель у Дунаївцях "Тарнава" /адреса: Красінських, 14/ код:UKRs010635</t>
  </si>
  <si>
    <t>Назва МКП: приміщення колишнього здо /адреса: Івана Франка, 144/ код:UKRs010643</t>
  </si>
  <si>
    <t>Назва МКП: (Дитячій санаторій) відділ смотринського інтернату для людей похилого віку /адреса: Центральна, 74а/ код:UKRs010634</t>
  </si>
  <si>
    <t>Назва МКП: приміщення колишнього здо /адреса: Центральна, 3/3/ код:UKRs010638</t>
  </si>
  <si>
    <t>Назва МКП: Помещения бывшей Голозубинецкой областной туберкулезной больницы (Дунаєвецький психоневрологічний інтернат) /адреса: Лікарняна, 2/ код:UKRs009049</t>
  </si>
  <si>
    <t>Назва МКП: приміщення колишнього здо /адреса: Молодіжна, 12а/ код:UKRs010636</t>
  </si>
  <si>
    <t>Назва МКП: приміщення колишнього здо /адреса: Гагаріна, 1/1/ код:UKRs010642</t>
  </si>
  <si>
    <t>Назва МКП: приміщення колишнього здо /адреса: Матроса, 1/ код:UKRs010641</t>
  </si>
  <si>
    <t>Назва МКП: приміщення колишнього здо /адреса: Подільська, 38/ код:UKRs010640</t>
  </si>
  <si>
    <t>Назва МКП: Миньковецька амбулаторія /адреса: Шевченка, 18/ код:UKRs011175</t>
  </si>
  <si>
    <t>Назва МКП: приміщення колишнього здо /адреса: Загородня, 6/ код:UKRs010639</t>
  </si>
  <si>
    <t>Назва МКП: колишня зош /адреса: Шкільна, 16/ код:UKRs010633</t>
  </si>
  <si>
    <t>Назва МКП: Жванецька ДШМ /адреса: Центральна, 69/ код:UKRs010599</t>
  </si>
  <si>
    <t>Назва МКП: Школа-сад /адреса: Садова, 1а/ код:UKRs010644</t>
  </si>
  <si>
    <t>Назва МКП: Будівля бувшої амбулаторії /адреса: Незалежності, 3а/ код:UKRs010600</t>
  </si>
  <si>
    <t>Назва МКП: Гуртожиток №1 Кам’янець-Подільський індустріальний коледж /адреса: Героїв Небесної Сотні, 35/ код:UKRs004585</t>
  </si>
  <si>
    <t>Назва МКП: Гуртожиток Подільський спеціальний навчально-реабілітаційний соціально-економічний коледж /адреса: Годованця, 13/ код:UKRs004558</t>
  </si>
  <si>
    <t>Назва МКП: Гімназія /адреса: Грушевського, 17/ код:UKRs008749</t>
  </si>
  <si>
    <t>Назва МКП: Гуртожиток №6 Кам'янець-Подільського національного університету імені Івана Огієнка /адреса: Грушевського, 2/ код:UKRs004590</t>
  </si>
  <si>
    <t>Назва МКП: Гуртожиток №5 університета імені Івана Огієнка /адреса: Грушевського, 31а/ код:UKRs008777</t>
  </si>
  <si>
    <t>Назва МКП: Гуртожиток Коледжу будівництва. архітектури та дизайну /адреса: Грушевського, 36/ код:UKRs004591</t>
  </si>
  <si>
    <t>Назва МКП: гуртожиток №1 фахового коледжу /адреса: Грушевського, 44/ код:UKRs008733</t>
  </si>
  <si>
    <t>Назва МКП: Гуртожиток ВСП Кам'янець-Подільський фаховий коледж ЗВО "ПДУ" /адреса: Грушевського, 68/ код:UKRs011154</t>
  </si>
  <si>
    <t>Назва МКП: Гуртожиток ВСП Кам'янець-Подільський фаховий коледж ЗВО ПДУ /адреса: Грушевського, 70/ код:UKRs010114</t>
  </si>
  <si>
    <t>Назва МКП: гуртожиток номер 2 фахового коледжу /адреса: Драгоманова, 19/ код:UKRs008759</t>
  </si>
  <si>
    <t>Назва МКП: Гуртожиток №4 університета імені Івана Огієнка /адреса: Драй-Хмари, 42/ код:UKRs008825</t>
  </si>
  <si>
    <t>Назва МКП: ПОДІЛЛЯ пансіонат з лікуванням /адреса: Лесі Українки, 122/ код:UKRs008833</t>
  </si>
  <si>
    <t>Назва МКП: Гуртожиток №2 Кам’янець-Подільський індустріальний коледж /адреса: Лесі Українки, 8/ код:UKRs004586</t>
  </si>
  <si>
    <t>Назва МКП: готель-хостел "gala hotel" /адреса: Лесі Українки, 84/ код:UKRs011425</t>
  </si>
  <si>
    <t>Назва МКП: ДНЗ № 16 /адреса: Степана Бандер, 60/ код:UKRs010602</t>
  </si>
  <si>
    <t>Назва МКП: Гуртожиток №2 Закладу вищої освіти «Подільський державний університет» /адреса: Шевченка, 12б/ код:UKRs011577</t>
  </si>
  <si>
    <t>Назва МКП: Гуртожиток Кам'янець-Подільский коледж культури і мистецтв /адреса: Ярослава Мудрого (Тімірязєва), 111/ код:UKRs009856</t>
  </si>
  <si>
    <t>Назва МКП: Гуртожиток харчового коледжу №1 /адреса: Ярослава Мудрого (Тімірязєва), 97/ код:UKRs009914</t>
  </si>
  <si>
    <t>Назва МКП: Гуртожиток центру професійно технічної освіти /адреса: Підзамецька, 26/ код:UKRs011291</t>
  </si>
  <si>
    <t>Назва МКП: Колибаївський ЗДО /адреса: Центральна, 7/ код:UKRs010606</t>
  </si>
  <si>
    <t>Назва МКП: Нагорянська початкова школа /адреса: Тручка, 4/ код:UKRs010618</t>
  </si>
  <si>
    <t>Назва МКП: Острівчанська ЗОШ /адреса: Лесі Українки, 34а/ код:UKRs010604</t>
  </si>
  <si>
    <t>Назва МКП: Острівчанський ЗДО /адреса: Шкільний, 2/ код:UKRs010603</t>
  </si>
  <si>
    <t>Назва МКП: Ходоровецький ЗДО /адреса: Гагаріна, 59/ код:UKRs010605</t>
  </si>
  <si>
    <t>Назва МКП: Ходоровецький ліцей /адреса: Шкільна, 15/ код:UKRs010619</t>
  </si>
  <si>
    <t>Назва МКП: приміщення колишньої Демшинської ЗОШ /адреса: Центральна, 53/ код:UKRs010626</t>
  </si>
  <si>
    <t>Назва МКП: дитячий садок /адреса: Шкільна, 3/ код:UKRs009779</t>
  </si>
  <si>
    <t>Назва МКП: Церква ЕХБ /адреса: Воздвиженська, 21/ код:UKRs010259</t>
  </si>
  <si>
    <t>Назва МКП: Sanatorium Ukraine (privat property) /адреса: Володимирська, 10/ код:UKRs009047</t>
  </si>
  <si>
    <t>Назва МКП: приватний будинок /адреса: Володимирська, 13/ код:UKRs010629</t>
  </si>
  <si>
    <t>Назва МКП: Дитячий садочок /адреса: Робітнича, 27а/ код:UKRs010628</t>
  </si>
  <si>
    <t>Назва МКП: Школа /адреса: Шкільна, 1а/ код:UKRs010627</t>
  </si>
  <si>
    <t>Назва МКП: ДНЗ /адреса: Дачна, 15а/ код:UKRs010630</t>
  </si>
  <si>
    <t>Назва МКП: ЗДО Сонечко /адреса: Центральна, 49/ код:UKRs010631</t>
  </si>
  <si>
    <t>Назва МКП: Відокремлений структурний підрозділ Новоушицький фаховий коледж закладу вищої освіти Подільський державний університет /адреса: Захісників України, 34а/ код:UKRs011155</t>
  </si>
  <si>
    <t>Назва МКП: Орининська гімназія /адреса: Шевченка, 43/ код:UKRs004606</t>
  </si>
  <si>
    <t>Назва МКП: Кам`янський навчально-виховний комплекс загальноосвітня школа I-II ступенів - дитячий садок /адреса: Коцюбинського, 23/ код:UKRs010739</t>
  </si>
  <si>
    <t>Назва МКП: Княжпільський ЗДО /адреса: Центральна, 33/ код:UKRs010646</t>
  </si>
  <si>
    <t>Назва МКП: Хостел /адреса: Героїв Небесної сотні, NA/ код:UKRs010648</t>
  </si>
  <si>
    <t>Назва МКП: Спортивний комплекс Контакт /адреса: Героїв Небесної сотні, NA/ код:UKRs010649</t>
  </si>
  <si>
    <t>Назва МКП: Дім молитви /адреса: Грушевського, NA/ код:UKRs010647</t>
  </si>
  <si>
    <t>Назва МКП: Балинський ЗДО Дзвіночок /адреса: Учительська, 11/ код:UKRs010650</t>
  </si>
  <si>
    <t>Назва МКП: Рудська гімназія /адреса: 1 Травня, 7а/ код:UKRs010651</t>
  </si>
  <si>
    <t>Назва МКП: Starouszytskyi Oblast Children's Sanatorium Dniester /адреса: Голива, 77/ код:UKRs009050</t>
  </si>
  <si>
    <t>Назва МКП: Пансіонат Десна /адреса: Головна, 1/ код:UKRs004559</t>
  </si>
  <si>
    <t>Назва МКП: Подільський ліцей /адреса: Соборна, 9/ код:UKRs004578</t>
  </si>
  <si>
    <t>Назва МКП: Терцентр /адреса: Українська, 2/ код:UKRs004579</t>
  </si>
  <si>
    <t>Назва МКП: Староушицьке відділення стаціонарного догляду на базі Китайгородського будинку-інтернату для громадян похилого віку та інвалідів №2 /адреса: Українська, 2а/ код:UKRs011426</t>
  </si>
  <si>
    <t>Назва МКП: Приміщення колишньої школи /адреса: Центральна, 49/ код:UKRs010652</t>
  </si>
  <si>
    <t>Назва МКП: Приміщення колишньої школи /адреса: Садова, 2/ код:UKRs010653</t>
  </si>
  <si>
    <t>Назва МКП: АТП /адреса: Гусятинське шосе, 4/ код:UKRs011035</t>
  </si>
  <si>
    <t>Назва МКП: Будинок Молитви /адреса: Дружби, 18/ код:UKRs010663</t>
  </si>
  <si>
    <t>Назва МКП: Бережанський заклад дошкільної освіт /адреса: Центральна, 63а/ код:UKRs010662</t>
  </si>
  <si>
    <t>Назва МКП: Завадівська початкова школа /адреса: Шевченка, 26/ код:UKRs010658</t>
  </si>
  <si>
    <t>Назва МКП: Гуртожиток сімейного типу для ВПО /адреса: Центральна, 24/ код:UKRs010664</t>
  </si>
  <si>
    <t>Назва МКП: Красноставський заклад дошкільної освіти /адреса: Перемоги, 5/ код:UKRs010660</t>
  </si>
  <si>
    <t>Назва МКП: Летавський заклад дошкільної освіти /адреса: Ярослава Мудрого, 66/ код:UKRs010656</t>
  </si>
  <si>
    <t>Назва МКП: Приватний будинок /адреса: Миколи Іваноха, 37/ код:UKRs004571</t>
  </si>
  <si>
    <t>Назва МКП: Степанівський заклад дошкільної о світи /адреса: Шкільна, 1/ код:UKRs010661</t>
  </si>
  <si>
    <t>Назва МКП: Черчецький будинок-інтернат для громадян похилого віку та осіб з інвалідністю /адреса: Ліщука, 90/ код:UKRs011578</t>
  </si>
  <si>
    <t>Назва МКП: Шидловецька початкова школа /адреса: Центральна, 19/ код:UKRs010659</t>
  </si>
  <si>
    <t>Назва МКП: Хостел /адреса: Перемоги, 15/ код:UKRs004598</t>
  </si>
  <si>
    <t>Назва МКП: Приміщення колишньої школи /адреса: Першотравнева, 7А/ код:UKRs010682</t>
  </si>
  <si>
    <t>Назва МКП: Гуртожиток філії Ярмолинецького аграрного ліцею /адреса: Незалежності, 1/ код:UKRs011590</t>
  </si>
  <si>
    <t>Назва МКП: Приміщення колишньої школи /адреса: Центральна, 8/ код:UKRs010688</t>
  </si>
  <si>
    <t>Назва МКП: Приміщення колишнього ФАП /адреса: Центральна, 9/ код:UKRs010689</t>
  </si>
  <si>
    <t>Назва МКП: Приміщення колишньої школи /адреса: Козловського, 97/ код:UKRs010686</t>
  </si>
  <si>
    <t>Назва МКП: Приміщення колишньої школи /адреса: Центральна, 5/ код:UKRs010685</t>
  </si>
  <si>
    <t>Назва МКП: Приміщення колишнього ЗДО /адреса: Центральна, 44/ код:UKRs010687</t>
  </si>
  <si>
    <t>Назва МКП: Гімназія /адреса: Шкільна, 8/ код:UKRs010683</t>
  </si>
  <si>
    <t>Назва МКП: Приміщення колишньої школи /адреса: Центральна, 4/ код:UKRs010684</t>
  </si>
  <si>
    <t>Назва МКП: Коричинецька гімназія /адреса: Шкільний, 6/ код:UKRs010690</t>
  </si>
  <si>
    <t>Назва МКП: Макарівська гімназія /адреса: Шкільна, 3/ код:UKRs010691</t>
  </si>
  <si>
    <t>Назва МКП: КУ Центр надання соціальних послуг /адреса: Симона Петлюри, 33/ код:UKRs004612</t>
  </si>
  <si>
    <t>Назва МКП: Приватний будинок /адреса: Центральна, NA/ код:UKRs004580</t>
  </si>
  <si>
    <t>Назва МКП: Недіюче приміщення школи. потребує капітального ремонту /адреса: Шкільна, 1/ код:UKRs010692</t>
  </si>
  <si>
    <t>Назва МКП: недіюче приміщення школи. знаходиться в стадії ремонту /адреса: Шкільний, 8/ код:UKRs010696</t>
  </si>
  <si>
    <t>Назва МКП: гімназія /адреса: NA, NA/ код:UKRs010693</t>
  </si>
  <si>
    <t>Назва МКП: Кремінянська гімназія /адреса: Грушевського, 30/ код:UKRs009772</t>
  </si>
  <si>
    <t>Назва МКП: Гуртожиток Лісоводського професійного аграрного ліцею /адреса: Сугерова, 2/ код:UKRs004609</t>
  </si>
  <si>
    <t>Назва МКП: філія лецею №2 /адреса: В'ячеслава Чорновола, 11/ код:UKRs010695</t>
  </si>
  <si>
    <t>Назва МКП: Гатнянський заклад дошкільної освіти (ясла-садок) /адреса: Миру, 4/ код:UKRs010697</t>
  </si>
  <si>
    <t>Назва МКП: Загінецька гімназія /адреса: Берегова, 2/2/ код:UKRs011307</t>
  </si>
  <si>
    <t>Назва МКП: Загінецька початкова школа /адреса: Миру, 22/ код:UKRs010700</t>
  </si>
  <si>
    <t>Назва МКП: Зяньковецький психоневрологічний інтернат /адреса: Богдана Хмельницького, 28/1/ код:UKRs004621</t>
  </si>
  <si>
    <t>Назва МКП: Амбулаторія (1приміщення) /адреса: Центральна, 23/ код:UKRs010698</t>
  </si>
  <si>
    <t>Назва МКП: Амбулаторія (2приміщення) /адреса: Центральна, 29/ код:UKRs010699</t>
  </si>
  <si>
    <t>Назва МКП: Кальнянський заклад дошкільної освіти (ясла-садок) /адреса: Панасюка, 8/ код:UKRs010701</t>
  </si>
  <si>
    <t>Назва МКП: Громадський будинок Теофіпольської селищної ради /адреса: Молодіжна, 8/ код:UKRs010840</t>
  </si>
  <si>
    <t>Назва МКП: Приміщення колишньої школи с. Грим'ячка(початкові класи) /адреса: Центральна, 31/ код:UKRs010704</t>
  </si>
  <si>
    <t>Назва МКП: Костел Серця Ісуса /адреса: Центральна, 46/ код:UKRs004618</t>
  </si>
  <si>
    <t>Назва МКП: Манівецька ЗОШ І-ІІ ст /адреса: Шкільна, 38/ код:UKRs010706</t>
  </si>
  <si>
    <t>Назва МКП: Веселівська ЗОШ І-ІІ ст /адреса: Молодіжна, 5а/ код:UKRs010707</t>
  </si>
  <si>
    <t>Назва МКП: Чернелівська гімназія ім.О.Михайлюка /адреса: Шкільна, 1/ код:UKRs010705</t>
  </si>
  <si>
    <t>Назва МКП: Вербецька гімназія летичівської селищної ради хмельницькоі області /адреса: Центральна, 29г/ код:UKRs011300</t>
  </si>
  <si>
    <t>Назва МКП: ДНЗ Журавлик /адреса: Центральна, 6/ код:UKRs010713</t>
  </si>
  <si>
    <t>Назва МКП: ДНЗ Пролісок /адреса: Ламана, 24/1/ код:UKRs010708</t>
  </si>
  <si>
    <t>Назва МКП: Сільський клуб (приміщення колишньої школи) /адреса: Печенюка, 29/ код:UKRs010714</t>
  </si>
  <si>
    <t>Назва МКП: Приміщення ДНЗ /адреса: Садова, 18/ код:UKRs010715</t>
  </si>
  <si>
    <t>Назва МКП: приміщення ДНЗ Ромашка /адреса: Центральна, 20/ код:UKRs010712</t>
  </si>
  <si>
    <t>Назва МКП: Терешовецька ЗОШ І-ІІ ст /адреса: Шкільна, 39/ код:UKRs004584</t>
  </si>
  <si>
    <t>Назва МКП: Синагога Баал Шем Това /адреса: Баал Шем Това, 24/ код:UKRs010723</t>
  </si>
  <si>
    <t>Назва МКП: КСМЗ Меджибізький дитячий будинок-інтернат /адреса: Замкова, 106/ код:UKRs004616</t>
  </si>
  <si>
    <t>Назва МКП: РЦ Берег надії /адреса: Підлісна, 4/1/ код:UKRs010728</t>
  </si>
  <si>
    <t>Назва МКП: Дитячий табір Чайка /адреса: Підлісна, 4/1/ код:UKRs011113</t>
  </si>
  <si>
    <t>Назва МКП: Лисогірський заклад дошкільної освіти Сонечко Теофіпольської селищної ради /адреса: Центральна, 4/ код:UKRs010820</t>
  </si>
  <si>
    <t>Назва МКП: Лисогірська гімназія Теофіпольськох селищної ради /адреса: Центральна, 4/ код:UKRs010828</t>
  </si>
  <si>
    <t>Назва МКП: Кафе Водолій /адреса: Довжанська, 2/ код:UKRs010725</t>
  </si>
  <si>
    <t>Назва МКП: приватний будинок /адреса: Яроша, 42/ код:UKRs010057</t>
  </si>
  <si>
    <t>Назва МКП: ЗДО Бджілка /адреса: Володимира Яновича, 20/ код:UKRs004620</t>
  </si>
  <si>
    <t>Назва МКП: Приміщення ЗОШ /адреса: Узбережний, 1/ код:UKRs010729</t>
  </si>
  <si>
    <t>Назва МКП: Приватний будинок /адреса: Зарічна, 24/ код:UKRs011596</t>
  </si>
  <si>
    <t>Назва МКП: Приміщення ЗОШ /адреса: NA, NA/ код:UKRs010731</t>
  </si>
  <si>
    <t>Назва МКП: Приміщення ЗОШ /адреса: NA, NA/ код:UKRs010730</t>
  </si>
  <si>
    <t>Назва МКП: Бубнівський навчально-виховнийкомплекс загальноосвітня школа І-ІІІ ступенів - дитячий садок /адреса: Шкільна, 1/ код:UKRs010738</t>
  </si>
  <si>
    <t>Назва МКП: Амбулаторія /адреса: Центральна, 28/ код:UKRs010733</t>
  </si>
  <si>
    <t>Назва МКП: Виноградівський психоневрологічний інтернат /адреса: Центральна, 15а/ код:UKRs004601</t>
  </si>
  <si>
    <t>Назва МКП: Приміщення колишньої Малиницької лікарні /адреса: Сонячна, 30/ код:UKRs010732</t>
  </si>
  <si>
    <t>Назва МКП: Розсошанський цетр надання соціальних послуг /адреса: Центральна, 33/ код:UKRs010734</t>
  </si>
  <si>
    <t>Назва МКП: Хостел /адреса: Центральна, 23/1/ код:UKRs004581</t>
  </si>
  <si>
    <t>Назва МКП: Ружичанська амбулаторія загальної практики сімейної медицини /адреса: Шкільна, 2/ код:UKRs004602</t>
  </si>
  <si>
    <t>Назва МКП: Комунальне некомерційне підприємство Хмельницький обласний заклад з надання психіатричної допомоги Хмельницької обласної ради /адреса: NA, NA/ код:UKRs004614</t>
  </si>
  <si>
    <t>Назва МКП: Хостел /адреса: Олімпійська, 29/1/ код:UKRs011319</t>
  </si>
  <si>
    <t>Назва МКП: Сатанівська школа І-ІІІ ступенів /адреса: Богдана Хмельницького, 1/ код:UKRs010113</t>
  </si>
  <si>
    <t>Назва МКП: Школа /адреса: Шкільна , 1/ код:UKRs011070</t>
  </si>
  <si>
    <t>Назва МКП: Клинівська заклад дошкільної освіти (дитячий садок) Сонечко /адреса: Г.Повха, 166/ код:UKRs010735</t>
  </si>
  <si>
    <t>Назва МКП: Курівський навчально-виховний комплекс загальноосвітня школа І-ІІІ ступенів - дитячий садок /адреса: Грушевського, 53/ код:UKRs010737</t>
  </si>
  <si>
    <t>Назва МКП: Юринецький заклад дошкільної освіти (дитячий садок) Сонечко /адреса: Соборна, 38а/ код:UKRs010736</t>
  </si>
  <si>
    <t>Назва МКП: Денний центр соціально-психологічної допомоги особам. які постраждали від насильства та/або насильства за ознакою статі (Кризова кімната) при Комунальному закладі Центр надання соціальних послуг Солобковецької сільської ради /адреса: Амосова (Ломоносова), 4/ код:UKRs010740</t>
  </si>
  <si>
    <t>Назва МКП: Солобковецький навчально-реабілітаційний центр обласної ради /адреса: Грушевського, 25/ код:UKRs010741</t>
  </si>
  <si>
    <t>Назва МКП: Гуртожиток старокостянтинівського аграрно промислового ліцею /адреса: Івана Франка, 35/ код:UKRs010742</t>
  </si>
  <si>
    <t>Назва МКП: Губчанська загальньоосвітня школа 1-2 ступенів /адреса: Садова, 1/1/ код:UKRs010743</t>
  </si>
  <si>
    <t>Назва МКП: Амбулаторія /адреса: NA, NA/ код:UKRs010856</t>
  </si>
  <si>
    <t>Назва МКП: Огіївці школа 1-2 ступенів /адреса: Шкільна, 21/ код:UKRs010744</t>
  </si>
  <si>
    <t>Назва МКП: РОСОЛОВЕЦЬКА ЗАГАЛЬНООСВІТНЯ ШКОЛА І-ІІІ СТУПЕНІВ /адреса: Центральна, 10/ код:UKRs010104</t>
  </si>
  <si>
    <t>Назва МКП: Громадськимй будинок Теофіпольської селищної ради /адреса: Небесної Сотні, 7/ код:UKRs010839</t>
  </si>
  <si>
    <t>Назва МКП: Базалійський заклад дошкільної освіти Берізка Теофіпольської селищної ради /адреса: Свободи, 23/ код:UKRs010807</t>
  </si>
  <si>
    <t>Назва МКП: Бережинецька ЗОШ І ступеня Теофіпольської селищної ради /адреса: Шкільна, 4/ код:UKRs010808</t>
  </si>
  <si>
    <t>Назва МКП: Великолазучинська початкова школа з внутрішнім структурним підрозділом дитячий садок Теофіпольської селищної ради /адреса: Центральна, 3/ код:UKRs010809</t>
  </si>
  <si>
    <t>Назва МКП: Великолазучинська початкова школа Теофіпольської селищної ради /адреса: Центральна, 3/ код:UKRs010824</t>
  </si>
  <si>
    <t>Назва МКП: Волицький заклад дошкільної освіти Дзвіночок Теофіпольської селищної ради /адреса: Макаренка, 6/ код:UKRs010810</t>
  </si>
  <si>
    <t>Назва МКП: Гальчинецький заклад дошкільної освіти Сонечко Теофіпольської селищної ради /адреса: Шкільна, 4/ код:UKRs010811</t>
  </si>
  <si>
    <t>Назва МКП: Гальчинецька ЗОШ І-ІІ ст Теофіпольської селищної ради /адреса: Шкільна, 6а/ код:UKRs010825</t>
  </si>
  <si>
    <t>Назва МКП: Ільковецький заклад дошкільної освіти Теофіпольської селищної ради /адреса: Кооперативна, 29/ код:UKRs010815</t>
  </si>
  <si>
    <t>Назва МКП: Карабіївська ЗОШ І-ІІ ступенів Теофіпольської селищної ради (діяльність призупинена) /адреса: Центральна, 56/ код:UKRs010831</t>
  </si>
  <si>
    <t>Назва МКП: Колісецька ЗОШ І-ІІ ступенів Теофіпольської селищної ради (діяльність призупинена) /адреса: Центральна, 9a/ код:UKRs010832</t>
  </si>
  <si>
    <t>Назва МКП: Не має даних про назву /адреса: NA, NA/ код:UKRs009426</t>
  </si>
  <si>
    <t>Назва МКП: Колковецький НВК ЗОШ І ступеня - ДНЗ Теофіпольської селищної ради (діяльність призупинена) /адреса: Шкільна, 3a/ код:UKRs010833</t>
  </si>
  <si>
    <t>Назва МКП: Коровєнська гімназія Теофіпольської селищної ради /адреса: Незалежності, 14/ код:UKRs010826</t>
  </si>
  <si>
    <t>Назва МКП: Коровєнський фельдшерсько-акушерський пункт /адреса: Садова, 16/ код:UKRs010814</t>
  </si>
  <si>
    <t>Назва МКП: Кузьминецька ЗОШ І-ІІ ступенів Теофіпольської селищної ради (діяльність призупинена) /адреса: Бульварна, 19/ код:UKRs010834</t>
  </si>
  <si>
    <t>Назва МКП: Лідихівський заклад дошкільної освіти (НВК) Подолянчик Теофіпольської селищної ради /адреса: Молодіжна, 18а/ код:UKRs010816</t>
  </si>
  <si>
    <t>Назва МКП: Михнівська ЗОШ І-ІІ ступенів Теофіпольської селищної ради /адреса: Шкільна, 5/ код:UKRs010835</t>
  </si>
  <si>
    <t>Назва МКП: Михнівський заклад дошкільної освіти Сонечко Теофіпольської селищної ради /адреса: Шкільна, 7/ код:UKRs010817</t>
  </si>
  <si>
    <t>Назва МКП: Олійницька ЗОШ І-ІІ ступенів (діяльність призупинена) /адреса: Центральна, 45/ код:UKRs010836</t>
  </si>
  <si>
    <t>Назва МКП: Поляхівський заклад дошкільної освіти Чебурашка Теофіпольської селищної ради /адреса: Весняна, 2/ код:UKRs010818</t>
  </si>
  <si>
    <t>Назва МКП: Громадський будинок Теофіпольської селищної ради /адреса: Садова, 5б/ код:UKRs010838</t>
  </si>
  <si>
    <t>Назва МКП: Поляхівський навчальновиховний комплекс ЗОШ І-ІІІ ступенів-колегіум Теофіпольської селищної ради /адреса: Шкільна, 16/ код:UKRs010829</t>
  </si>
  <si>
    <t>Назва МКП: Громадський будинок Теофіпольської селищної ради /адреса: Центральна, 35/ код:UKRs010837</t>
  </si>
  <si>
    <t>Назва МКП: Строковецька ЗОШ І-ІІ ст Теофіпольської селищної ради /адреса: Молодіжна, 40а/ код:UKRs008906</t>
  </si>
  <si>
    <t>Назва МКП: Школа /адреса: Центральна, 32/ код:UKRs008927</t>
  </si>
  <si>
    <t>Назва МКП: Турівський заклад дошкільної освіти Пролісок Теофіпольської селищної ради /адреса: Центральна, 35а/ код:UKRs010819</t>
  </si>
  <si>
    <t>Назва МКП: Човгузівська гімназія Теофіпольської селищної ради /адреса: Центральна, 109/ код:UKRs010830</t>
  </si>
  <si>
    <t>Назва МКП: Човгузівський заклад дошкільної освіти Лісова казка Теофіпольської селищної ради /адреса: Шкільна, 2/ код:UKRs010822</t>
  </si>
  <si>
    <t>Назва МКП: Шибенський заклад дошкільної освіти Сонечко Теофіпольської селищної ради /адреса: Центральна, 3/ код:UKRs010823</t>
  </si>
  <si>
    <t>Назва МКП: Шибенська ЗОШ І-ІІІ ст Теофіпольської селищної ради /адреса: Шкільна, 4/ код:UKRs010813</t>
  </si>
  <si>
    <t>Назва МКП: КОМУНАЛЬНЕ ПІДПРИЄМСТВО ХМЕЛЬНИЦЬКА МІСЬКА ЛІКАРНЯ ХМЕЛЬНИЦЬКОЇ МІСЬКОЇ РАДИ /адреса: NA, NA/ код:UKRs004610</t>
  </si>
  <si>
    <t>Назва МКП: Школа /адреса: NA, NA/ код:UKRs010299</t>
  </si>
  <si>
    <t>Назва МКП: Школа /адреса: NA, NA/ код:UKRs010300</t>
  </si>
  <si>
    <t>Назва МКП: Отель /адреса: NA, NA/ код:UKRs010303</t>
  </si>
  <si>
    <t>Назва МКП: Церква спасения /адреса: Березнева, 5/ код:UKRs010841</t>
  </si>
  <si>
    <t>Назва МКП: соціальний готель /адреса: Житецького, 22/ код:UKRs010090</t>
  </si>
  <si>
    <t>Назва МКП: Гуртожиток /адреса: Зарічанська, 10/4/ код:UKRs008745</t>
  </si>
  <si>
    <t>Назва МКП: Фітнес-клуб Спортленд /адреса: Зарічанська, 3/ код:UKRs004560</t>
  </si>
  <si>
    <t>Назва МКП: Костел св. Анни /адреса: Західна Окружна, 14/ код:UKRs010845</t>
  </si>
  <si>
    <t>Назва МКП: Гуртожиток /адреса: Інститутська, 12/1/ код:UKRs004587</t>
  </si>
  <si>
    <t>Назва МКП: гуртожиток ПТУ№4 /адреса: Інститутська, 14/1/ код:UKRs009045</t>
  </si>
  <si>
    <t>Назва МКП: Гуртожиток університету управління та права /адреса: Інститутська, 14/2/ код:UKRs011100</t>
  </si>
  <si>
    <t>Назва МКП: Гуртожиток /адреса: Інститутська, 6/ код:UKRs004588</t>
  </si>
  <si>
    <t>Назва МКП: заклад дошкільної освіти № 29 Ранкова зірка /адреса: Камелюка, 6/1/ код:UKRs004566</t>
  </si>
  <si>
    <t>Назва МКП: Гуртожиток №1 /адреса: Кам'янецька , 110/ код:UKRs004564</t>
  </si>
  <si>
    <t>Назва МКП: Гуртожиток №5 /адреса: Кам'янецька, 112/2/ код:UKRs004565</t>
  </si>
  <si>
    <t>Назва МКП: Общежитие Муниципальное Агентство Недвижимости /адреса: Кам'янецька, 74/ код:UKRs009043</t>
  </si>
  <si>
    <t>Назва МКП: Спа-центр Kamelot /адреса: Львівське шосе, 74/ код:UKRs004569</t>
  </si>
  <si>
    <t>Назва МКП: Гімназія № 2 /адреса: Миру, 84/2/ код:UKRs004592</t>
  </si>
  <si>
    <t>Назва МКП: заклад дошкільної освіти № 36 Вербиченька /адреса: Миру, 86/1/ код:UKRs004593</t>
  </si>
  <si>
    <t>Назва МКП: Спорткомплес /адреса: Миру, 99/4а/ код:UKRs004597</t>
  </si>
  <si>
    <t>Назва МКП: Церква /адреса: Молодіжна, 2\3/ код:UKRs010842</t>
  </si>
  <si>
    <t>Назва МКП: Релігійна організація Благодать /адреса: О. Скоблі, 19/ код:UKRs010846</t>
  </si>
  <si>
    <t>Назва МКП: Хостел Шанс (3 поверх) /адреса: Озерна, 20/ код:UKRs004573</t>
  </si>
  <si>
    <t>Назва МКП: Хостел Шанс (2 поверх) /адреса: Озерна, 20/ код:UKRs011499</t>
  </si>
  <si>
    <t>Назва МКП: Будинок. Озерна /адреса: Озерна, NA/ код:UKRs004589</t>
  </si>
  <si>
    <t>Назва МКП: заклад дошкільної освіти № 56 Боровичок /адреса: Панаса Мирного, 21/2/ код:UKRs004574</t>
  </si>
  <si>
    <t>Назва МКП: Хмельницький геріатричний пансіонат для ветеранів війни і праці /адреса: Перемоги, 7/ код:UKRs004615</t>
  </si>
  <si>
    <t>Назва МКП: Ресторан Форест /адреса: Проскурівська, 66/ код:UKRs004603</t>
  </si>
  <si>
    <t>Назва МКП: Центр розселення ВПО. Проскурівського підпілля. 16 /адреса: Проскурівського підпілля, 16/ код:UKRs004604</t>
  </si>
  <si>
    <t>Назва МКП: Хмельницька гуманітарно-педагогічна академія /адреса: Проскурівського Підпілля, 161/ код:UKRs011427</t>
  </si>
  <si>
    <t>Назва МКП: Хмельницький оздоровчо-розважальний комплекс Клуб СВ /адреса: Свободи, 1а/ код:UKRs004576</t>
  </si>
  <si>
    <t>Назва МКП: Гуртожиток профспілок Побужжя /адреса: Соборна, 55/ код:UKRs010844</t>
  </si>
  <si>
    <t>Назва МКП: Технологічний багатопрофільний ліцей з загальноосвітніми класами (імені Артема Мазура) /адреса: Тернопільська, 40/1/ код:UKRs009776</t>
  </si>
  <si>
    <t>Назва МКП: Гуртожиток /адреса: Тернопільська, 5/ код:UKRs010100</t>
  </si>
  <si>
    <t>Назва МКП: заклад дошкільної освіти № 3 Світлячок /адреса: Успенський, 5/ код:UKRs004594</t>
  </si>
  <si>
    <t>Назва МКП: Гуртожиток /адреса: Шевченка, 51/ код:UKRs010095</t>
  </si>
  <si>
    <t>Назва МКП: Релігійна установа /адреса: Шестакова, 43/ код:UKRs008802</t>
  </si>
  <si>
    <t>Назва МКП: Sanatorium Khmelnitsk vodokanal /адреса: Гавришка, 53/ код:UKRs009044</t>
  </si>
  <si>
    <t>Назва МКП: Чорноострівський професійний аграрний ліцей /адреса: Незалежності, 1/ код:UKRs010847</t>
  </si>
  <si>
    <t>Назва МКП: ДЗ Хмельницький обласний соціальний гуртожиток для дітей-сиріт та дітей. позбавлених батьківського піклування /адреса: Незалежності, 1/ код:UKRs010848</t>
  </si>
  <si>
    <t>Назва МКП: Михайловецька загальноосвітня школа І-ІІІ ступенів Щиборівської сільської ради Хмельницького району Хмельницької області /адреса: Травнева, 1/ код:UKRs010035</t>
  </si>
  <si>
    <t>Назва МКП: ЗДО Дзвіночок /адреса: Гагаріна, 24/ код:UKRs010849</t>
  </si>
  <si>
    <t>Назва МКП: Кадиївський ЗДО Калинка /адреса: Перемоги, 5a/ код:UKRs010853</t>
  </si>
  <si>
    <t>Назва МКП: Соколівський ЗДО Барвінок /адреса: Гагаріна, 27/ код:UKRs010851</t>
  </si>
  <si>
    <t>Назва МКП: Амбулаторія сімейної медицини /адреса: михайлова, 15/ код:UKRs010172</t>
  </si>
  <si>
    <t>Назва МКП: Школа /адреса: NA, NA/ код:UKRs010855</t>
  </si>
  <si>
    <t>Назва МКП: Костел св. Вікентія де Поля / Пресвятої Трійці /адреса: Івана Франка, 28/ код:UKRs008804</t>
  </si>
  <si>
    <t>Назва МКП: будівля колишнього ФАП /адреса: Центральна, 34/ код:UKRs010860</t>
  </si>
  <si>
    <t>Назва МКП: Не має даних про назву /адреса: NA, NA/ код:UKRs009429</t>
  </si>
  <si>
    <t>Назва МКП: ліцей /адреса: Садова, 1а/ код:UKRs010863</t>
  </si>
  <si>
    <t>Назва МКП: приміщення дитячого садочку /адреса: Садова, 5/ код:UKRs008826</t>
  </si>
  <si>
    <t>Назва МКП: будівля колишнього ФАП /адреса: Майборського, 37а/ код:UKRs010858</t>
  </si>
  <si>
    <t>Назва МКП: будівля колишнього ФАП /адреса: Демянчука, 36б/ код:UKRs010857</t>
  </si>
  <si>
    <t>Назва МКП: Непрацюючий дитячий садок /адреса: Шляхова, 3/ код:UKRs010058</t>
  </si>
  <si>
    <t>Назва МКП: будівля колишнього ФАП /адреса: Весняна, 3/ код:UKRs010862</t>
  </si>
  <si>
    <t>Назва МКП: будівля колишньої школи /адреса: Шевченка, 52/ код:UKRs010859</t>
  </si>
  <si>
    <t>Назва МКП: будівля колишнього ФАП /адреса: Піддубинська, 1/ код:UKRs010861</t>
  </si>
  <si>
    <t>Назва МКП: ВХПУ 19 гуртожиток #1 /адреса: Миру, 3/ код:UKRs008769</t>
  </si>
  <si>
    <t>Назва МКП: Гуртожиток ВПУ38 /адреса: Сергія Васіча (Ломоносова), 10/ код:UKRs008789</t>
  </si>
  <si>
    <t>Назва МКП: ДЮСШ /адреса: Вокзальна, 11/ код:UKRs010745</t>
  </si>
  <si>
    <t>Назва МКП: Лисиченська філія Крупецького ліцею /адреса: Шкільна, 11/ код:UKRs010746</t>
  </si>
  <si>
    <t>Назва МКП: Premises of the former Slavuta Regional TB Hospital /адреса: Охман, 1а/ код:UKRs009048</t>
  </si>
  <si>
    <t>Назва МКП: Соціальне житло /адреса: Шевченка, 27/ код:UKRs010748</t>
  </si>
  <si>
    <t>Назва МКП: Великорішнівський заклад дошкільної освіти /адреса: Центральна, 50а/ код:UKRs010749</t>
  </si>
  <si>
    <t>Назва МКП: школа /адреса: Шкільна, 12/ код:UKRs010275</t>
  </si>
  <si>
    <t>Назва МКП: Старобейзимська початкова школа /адреса: Молодіжна, 28/ код:UKRs010747</t>
  </si>
  <si>
    <t>Назва МКП: Приміщення школи /адреса: Молодіжна, 3/ код:UKRs010108</t>
  </si>
  <si>
    <t>Назва МКП: школа /адреса: Молодіжна, 49/ код:UKRs010161</t>
  </si>
  <si>
    <t>Назва МКП: Михайлюцька амбулаторія /адреса: Залізнична, 8б/ код:UKRs010752</t>
  </si>
  <si>
    <t>Назва МКП: Михайлюцький ліцей /адреса: Мазунова, 44в/ код:UKRs010750</t>
  </si>
  <si>
    <t>Назва МКП: ЗДО Берізка /адреса: Данченка, 24а/ код:UKRs010753</t>
  </si>
  <si>
    <t>Назва МКП: Корчицька амбулаторія /адреса: Миру, 33а/ код:UKRs010751</t>
  </si>
  <si>
    <t>Назва МКП: Романівська початкова школа Теофіпольської селищної ради /адреса: Шевченка, 19/ код:UKRs010821</t>
  </si>
  <si>
    <t>Назва МКП: Приватний будинок /адреса: NA, NA/ код:UKRs004600</t>
  </si>
  <si>
    <t>Назва МКП: Нетішинський професійний ліцей /адреса: Незалежності, 2/ код:UKRs010754</t>
  </si>
  <si>
    <t>Назва МКП: НГЦХВЄ Добра новина /адреса: Шевченка, 15/ код:UKRs010755</t>
  </si>
  <si>
    <t>Назва МКП: М'якотівський ліцей /адреса: Центральна, 25/ код:UKRs010756</t>
  </si>
  <si>
    <t>Назва МКП: Шекеринецька філія Плужненського ліцею /адреса: Центральна, 12/ код:UKRs010757</t>
  </si>
  <si>
    <t>Назва МКП: РЕЛІГІЙНА ОРГАНІЗАЦІЯ ЦЕРКВА ЄВАНГЕЛЬСЬКИХ ХРИСТИЯН-БАПТИСТІВ М.ПОЛОННЕ /адреса: Гоголя, 12/ код:UKRs010068</t>
  </si>
  <si>
    <t>Назва МКП: Полонська ЗОШ І-ІІ ст. №6 /адреса: Забілінська, 79/ код:UKRs010760</t>
  </si>
  <si>
    <t>Назва МКП: ЗДО №3 Дружба Комунальна установа інклюзивно-ресурсний центр /адреса: Заводська, 16/ код:UKRs010759</t>
  </si>
  <si>
    <t>Назва МКП: Готель /адреса: Лесі Українки, 97/ код:UKRs010105</t>
  </si>
  <si>
    <t>Назва МКП: Котелянська амбулаторія загальної практики КНП ЦПМСД Полонської міської ради ОТГ /адреса: Лесі Українки, 1б/ код:UKRs010758</t>
  </si>
  <si>
    <t>Назва МКП: Гуртожиток 1 (2-й поверх) ДНЗ Полонський агропромисловий центр професійної освіти /адреса: Півнюка, 8/ код:UKRs010761</t>
  </si>
  <si>
    <t>Назва МКП: ЗОШ /адреса: Центральна, 3/ код:UKRs010092</t>
  </si>
  <si>
    <t>Назва МКП: школа №3 /адреса: 
Марії Лисенко, 2а/ код:UKRs010767</t>
  </si>
  <si>
    <t>Назва МКП: школа №6 /адреса: Острозька, 15/ код:UKRs010768</t>
  </si>
  <si>
    <t>Назва МКП: школа №7 /адреса: Перемоги, 17/ код:UKRs010769</t>
  </si>
  <si>
    <t>Назва МКП: школа №1 /адреса: Покровська, 12/ код:UKRs010766</t>
  </si>
  <si>
    <t>Назва МКП: Славутський професійний ліцей /адреса: Ярослава Мудрого, 75/ код:UKRs010228</t>
  </si>
  <si>
    <t>Назва МКП: Городищенська загальноосвітня школа І-ІІІ ступенів Судилківської сільської ради Шепетівського району Хмельницької області /адреса: Шкільна, 19/ код:UKRs010215</t>
  </si>
  <si>
    <t>Назва МКП: Городищенський ліцей /адреса: Шкільна, 19/ код:UKRs010771</t>
  </si>
  <si>
    <t>Назва МКП: Серединецька зош I-IIIступенів /адреса: Миру, 119а/ код:UKRs010770</t>
  </si>
  <si>
    <t>Назва МКП: БФ КРАПКА ВІДЛІКУ /адреса: Шевченка, 110/ код:UKRs009871</t>
  </si>
  <si>
    <t>Назва МКП: Іванівська філія Улашанівського ліцею імені Володимира Марковського Улашанівської сільської ради /адреса: Шевченка, 1/ код:UKRs010772</t>
  </si>
  <si>
    <t>Назва МКП: Фельдшерський пункт /адреса: Шевченка, 1а/ код:UKRs010776</t>
  </si>
  <si>
    <t>Назва МКП: приміщення колишньої амбулаторії /адреса: Шевченка, 18/ код:UKRs010637</t>
  </si>
  <si>
    <t>Назва МКП: Фельдшерський пункт /адреса: Богдана Хмельницького, 3/ код:UKRs010774</t>
  </si>
  <si>
    <t>Назва МКП: Пашуківський сільський клуб /адреса: Богдана Хмельницького, 5/ код:UKRs010773</t>
  </si>
  <si>
    <t>Назва МКП: Фельдшерський пункт /адреса: Михайлова, 21/ код:UKRs010775</t>
  </si>
  <si>
    <t>Назва МКП: Готель Асторія /адреса: 1 Привокзальна, 27а/ код:UKRs010783</t>
  </si>
  <si>
    <t>Назва МКП: Будинок-дача /адреса: Героїв Небесної Сотні, 142/ код:UKRs004557</t>
  </si>
  <si>
    <t>Назва МКП: ЗДО№ 6 /адреса: Героїв Небесної Сотні, 30а/ код:UKRs010788</t>
  </si>
  <si>
    <t>Назва МКП: Готель Центральний /адреса: Героїв Небесної Сотні, 56/ код:UKRs010782</t>
  </si>
  <si>
    <t>Назва МКП: ЗДО№ 2 /адреса: Героїв Небесної Сотні, 83/ код:UKRs010785</t>
  </si>
  <si>
    <t>Назва МКП: Гімназія №6 /адреса: Героїв Небесної Сотні, 98/ код:UKRs010781</t>
  </si>
  <si>
    <t>Назва МКП: ЗДО№ 8 /адреса: Залізнична , 83/ код:UKRs010789</t>
  </si>
  <si>
    <t>Назва МКП: Гімназія №4 /адреса: Котика, 75/ код:UKRs010780</t>
  </si>
  <si>
    <t>Назва МКП: Центр Натхнення /адреса: Лозова, 13/ код:UKRs004568</t>
  </si>
  <si>
    <t>Назва МКП: Гуртожиток бухгалтерського коледжу /адреса: Миру, 18/ код:UKRs008793</t>
  </si>
  <si>
    <t>Назва МКП: Гуртожиток професійного ліцею /адреса: Миру, 23/ код:UKRs004607</t>
  </si>
  <si>
    <t>Назва МКП: Гуртожиток 1 фахового медичного коледжу /адреса: Миру, 25/ код:UKRs004611</t>
  </si>
  <si>
    <t>Назва МКП: Гуртожиток 2 відокремленого підрозділу Шепетівський фаховийколедж закладу вищої освіти Подільський державний університет /адреса: Миру, 25/1/ код:UKRs010777</t>
  </si>
  <si>
    <t>Назва МКП: ЗДО№ 3 /адреса: Миру, 39/ код:UKRs010786</t>
  </si>
  <si>
    <t>Назва МКП: ЗДО№ 9 /адреса: Полубоярова, 143/ код:UKRs010790</t>
  </si>
  <si>
    <t>Назва МКП: Шепетівський територіальний центр надання соціальних послуг /адреса: Старокостянтинівське шосе, 8/ код:UKRs010778</t>
  </si>
  <si>
    <t>Назва МКП: ЗДО№ 5 /адреса: Судилківська, 47а/ код:UKRs010787</t>
  </si>
  <si>
    <t>Назва МКП: НВК №3 /адреса: Українська, 61/ код:UKRs010779</t>
  </si>
  <si>
    <t>Назва МКП: ЗДО № 1 /адреса: Шешукова, 6/ код:UKRs010784</t>
  </si>
  <si>
    <t>Назва МКП: Дідковецький ЗДО /адреса: Бригадна, 11/ код:UKRs010792</t>
  </si>
  <si>
    <t>Назва МКП: Лепесівський ЗДО /адреса: Зелена, 5/ код:UKRs010793</t>
  </si>
  <si>
    <t>Назва МКП: Паньковецька початкова школа-філія Ямпільського ліцею (ліквідована) /адреса: Шевченка, 5/ код:UKRs010791</t>
  </si>
  <si>
    <t>Назва МКП: приміщення дитячих садочку /адреса: Шкільна, 3/ код:UKRs008776</t>
  </si>
  <si>
    <t>Назва МКП: Не має даних про назву /адреса: Чернавіна, 52а/ код:UKRs008785</t>
  </si>
  <si>
    <t>Назва МКП: UKRs008785 /адреса: Шевченка, 38/ код:UKRs009916</t>
  </si>
  <si>
    <t>Назва МКП: Не має даних про назву /адреса: Базарна, 10а/ код:UKRs003241</t>
  </si>
  <si>
    <t>Назва МКП: Хостел /адреса: Базарна, 15/ код:UKRs010882</t>
  </si>
  <si>
    <t>Назва МКП: Колективний центр /адреса: Шкільна, 1/ код:UKRs003011</t>
  </si>
  <si>
    <t>Назва МКП: Колективний центр /адреса: Слави, 44/ код:UKRs003046</t>
  </si>
  <si>
    <t>Назва МКП: МКП ВПО на базі "Ватутінська міська лікарня Ватутінської міської ради" /адреса: Чайковського, 11/ код:UKRs011550</t>
  </si>
  <si>
    <t>Назва МКП: Виноградська дільнична лікарня /адреса: Центральна, 40/ код:UKRs003282</t>
  </si>
  <si>
    <t>Назва МКП: КЗ Вільшанська спеціальна школа Черкаської обласної ради /адреса: Шевченка, 198/ код:UKRs003021</t>
  </si>
  <si>
    <t>Назва МКП: Не має даних про назву /адреса: Покровська, 4/ код:UKRs003258</t>
  </si>
  <si>
    <t>Назва МКП: Не має даних про назву /адреса: NA, NA/ код:UKRs003273</t>
  </si>
  <si>
    <t>Назва МКП: Не має даних про назву /адреса: NA, NA/ код:UKRs003257</t>
  </si>
  <si>
    <t>Назва МКП: Не має даних про назву /адреса: NA, NA/ код:UKRs003276</t>
  </si>
  <si>
    <t>Назва МКП: Не має даних про назву /адреса: Горошка, 59/ код:UKRs003249</t>
  </si>
  <si>
    <t>Назва МКП: Миру 1в /адреса: Миру, 1в/ код:UKRs003092</t>
  </si>
  <si>
    <t>Назва МКП: Гуртожиток ТОВ "КАТЕРИНОПІЛЬСЬКИЙ ЕЛЕВАТОР" /адреса: Героїв Майдану, 26/ код:UKRs003337</t>
  </si>
  <si>
    <t>Назва МКП: ДНЗ Звенигородський центр підготовки і перепідготовки робітничих кадрів /адреса: О. Кошиця, 38/ код:UKRs003171</t>
  </si>
  <si>
    <t>Назва МКП: Не має даних про назву /адреса: Базарна, 5а/ код:UKRs003196</t>
  </si>
  <si>
    <t>Назва МКП: Не має даних про назву /адреса: Гагаріна, 11/ код:UKRs003192</t>
  </si>
  <si>
    <t>Назва МКП: Не має даних про назву /адреса: Соборна, 44/ код:UKRs003163</t>
  </si>
  <si>
    <t>Назва МКП: Не має даних про назву /адреса: Ватутіна, 47/ код:UKRs003194</t>
  </si>
  <si>
    <t>Назва МКП: Не має даних про назву /адреса: Миру, 119а/ код:UKRs003179</t>
  </si>
  <si>
    <t>Назва МКП: Не має даних про назву /адреса: 50-річчя Перемоги, NA/ код:UKRs003198</t>
  </si>
  <si>
    <t>Назва МКП: Дашуківська загальноосвітня школа /адреса: Ювілейна, 31/ код:UKRs011176</t>
  </si>
  <si>
    <t>Назва МКП: Не має даних про назву /адреса: Миру, 46а/ код:UKRs003178</t>
  </si>
  <si>
    <t>Назва МКП: Не має даних про назву /адреса: Шевченка, 92/ код:UKRs003150</t>
  </si>
  <si>
    <t>Назва МКП: Не має даних про назву /адреса: Шкільна, 8/ код:UKRs003147</t>
  </si>
  <si>
    <t>Назва МКП: Не має даних про назву /адреса: Поштова, 46а/ код:UKRs003169</t>
  </si>
  <si>
    <t>Назва МКП: Не має даних про назву /адреса: Лавріненка, 7а/ код:UKRs003182</t>
  </si>
  <si>
    <t>Назва МКП: Не має даних про назву /адреса: Набережна, 53/ код:UKRs003174</t>
  </si>
  <si>
    <t>Назва МКП: Не має даних про назву /адреса: Богдана Хмельницького, 4/ код:UKRs003331</t>
  </si>
  <si>
    <t>Назва МКП: Гуртожиток /адреса: Шкільна, 21/ код:UKRs009900</t>
  </si>
  <si>
    <t>Назва МКП: Колишнє приміщення Киселівського навчально- виховного комплексу /адреса: Шкільна, 3а/ код:UKRs011005</t>
  </si>
  <si>
    <t>Назва МКП: ЗДО Веселка /адреса: Благовісна, 68/ код:UKRs011021</t>
  </si>
  <si>
    <t>Назва МКП: ЗДОТополька /адреса: Миру, 1/ код:UKRs011006</t>
  </si>
  <si>
    <t>Назва МКП: Не має даних про назву /адреса: NA, NA/ код:UKRs003334</t>
  </si>
  <si>
    <t>Назва МКП: Не має даних про назву /адреса: NA, NA/ код:UKRs003335</t>
  </si>
  <si>
    <t>Назва МКП: Не має даних про назву /адреса: NA, NA/ код:UKRs003338</t>
  </si>
  <si>
    <t>Назва МКП: Гуртожиток Тальнівського будівельно-економічного коледжу Уманського національного університету садівництва /адреса: Замкова, 70/ код:UKRs010481</t>
  </si>
  <si>
    <t>Назва МКП: КЗ Тальнівська санаторна школа Черкаської обласної ради /адреса: Соборна, 144/ код:UKRs003044</t>
  </si>
  <si>
    <t>Назва МКП: Колишнє приміщення Онопріївської школи /адреса: Шкільна, 2/ код:UKRs011186</t>
  </si>
  <si>
    <t>Назва МКП: Не має даних про назву /адреса: NA, NA/ код:UKRs003329</t>
  </si>
  <si>
    <t>Назва МКП: Не має даних про назву /адреса: NA, NA/ код:UKRs003262</t>
  </si>
  <si>
    <t>Назва МКП: ВСП Шевченківський фаховий коледж Уманського національного університету садівництва /адреса: Шевченка, 74/ код:UKRs003015</t>
  </si>
  <si>
    <t>Назва МКП: Шевченківська спеціалізована загальноосвітня школа-інтернат з поглибленим вивченням предметів гуманітарно-естетичного профілю Черкаської обласної ради /адреса: Шевченка, 82/ код:UKRs003014</t>
  </si>
  <si>
    <t>Назва МКП: Не має даних про назву /адреса: NA, NA/ код:UKRs003270</t>
  </si>
  <si>
    <t>Назва МКП: Не має даних про назву /адреса: NA, NA/ код:UKRs003263</t>
  </si>
  <si>
    <t>Назва МКП: Не має даних про назву /адреса: Івана Гончара, 95/ код:UKRs003186</t>
  </si>
  <si>
    <t>Назва МКП: Не має даних про назву /адреса: Соборна, 20/ код:UKRs003166</t>
  </si>
  <si>
    <t>Назва МКП: Не має даних про назву /адреса: Соборна, 44/ код:UKRs003162</t>
  </si>
  <si>
    <t>Назва МКП: Терапевтичне відділення Шполянської районної лікарні /адреса: В.Кравченко, 17а/ код:UKRs011019</t>
  </si>
  <si>
    <t>Назва МКП: Лебединська гімназія номер 3 /адреса: Козацька, 13/ код:UKRs011004</t>
  </si>
  <si>
    <t>Назва МКП: Надточаївська гімназія Шполянської ОТГ /адреса: Центральна, 76/ код:UKRs011020</t>
  </si>
  <si>
    <t>Назва МКП: Соболівська початкова Школа Шполянської ОТГ /адреса: Шевченка, 1/ код:UKRs011018</t>
  </si>
  <si>
    <t>Назва МКП: Терешківський ліцей /адреса: Покровська, 21/ код:UKRs011003</t>
  </si>
  <si>
    <t>Назва МКП: Центр /адреса: Заводська, 40/ код:UKRs003131</t>
  </si>
  <si>
    <t>Назва МКП: ЗДО Барвінок /адреса: Горєлова, 24/ код:UKRs003143</t>
  </si>
  <si>
    <t>Назва МКП: Гельмязівський ОЗЗСО /адреса: Корольова, 6/ код:UKRs003110</t>
  </si>
  <si>
    <t>Назва МКП: Школа-інтернат /адреса: Троїцька, 108/ код:UKRs010884</t>
  </si>
  <si>
    <t>Назва МКП: Гуртожиток Комунального некомерційного підприємства «Драбівська багатопрофільна лікарня» Драбівської селищної ради /адреса: Садова, 1б/ код:UKRs011579</t>
  </si>
  <si>
    <t>Назва МКП: Соціальний центр впо /адреса: Благовіщенська, 87/ код:UKRs010881</t>
  </si>
  <si>
    <t>Назва МКП: Готель Золотоноша /адреса: Обухова, 41/ код:UKRs010878</t>
  </si>
  <si>
    <t>Назва МКП: Гуртожиток ЦПРП УЗ /адреса: Шевченка, 153/ код:UKRs010877</t>
  </si>
  <si>
    <t>Назва МКП: Хостел /адреса: Шевченка, 75г/ код:UKRs010874</t>
  </si>
  <si>
    <t>Назва МКП: Не має даних про назву /адреса: Ростанців, 1/ код:UKRs003059</t>
  </si>
  <si>
    <t>Назва МКП: Не має даних про назву /адреса: Ростанців, 10/ код:UKRs003058</t>
  </si>
  <si>
    <t>Назва МКП: Не має даних про назву /адреса: Шкільна, 1/ код:UKRs003013</t>
  </si>
  <si>
    <t>Назва МКП: Богданівський ЗЗСО І ступеня /адреса: Шкільна, 9/ код:UKRs003002</t>
  </si>
  <si>
    <t>Назва МКП: Кривоносівський навчально-виховний комплекс "Загальноосвітня школа І-ІІ ступенів - дошкільний навчальний заклад..." /адреса: Воскобійника, 54/ код:UKRs003226</t>
  </si>
  <si>
    <t>Назва МКП: Не має даних про назву /адреса: Центральна, NA/ код:UKRs003032</t>
  </si>
  <si>
    <t>Назва МКП: Школа /адреса: Шкільна, 14/ код:UKRs008921</t>
  </si>
  <si>
    <t>Назва МКП: Не має даних про назву /адреса: Благовісна, 157/ код:UKRs003238</t>
  </si>
  <si>
    <t>Назва МКП: Не має даних про назву /адреса: Благовісна, 7/ код:UKRs003236</t>
  </si>
  <si>
    <t>Назва МКП: Не має даних про назву /адреса: Шевченка, 2/ код:UKRs003020</t>
  </si>
  <si>
    <t>Назва МКП: Хостел /адреса: Центральна, 2/ код:UKRs010876</t>
  </si>
  <si>
    <t>Назва МКП: КУ “Центр надання соціальних послуг” Новодмитрівської сільської ради /адреса: Сергія Носа, 34/ код:UKRs011439</t>
  </si>
  <si>
    <t>Назва МКП: Не має даних про назву /адреса: Гайдара , 7/ код:UKRs003191</t>
  </si>
  <si>
    <t>Назва МКП: Заклад дошкільної освіти (ясла -садок) Казка /адреса: Пушкіна, 8а/ код:UKRs003168</t>
  </si>
  <si>
    <t>Назва МКП: Піщанська загальноосвітня школа І-ІІІ ступенів /адреса: Шеремета Р.  , 98б/ код:UKRs003149</t>
  </si>
  <si>
    <t>Назва МКП: Гладківщинський навчально виховний комплекс загальноосвітня школа І-ІІІ ступенів- дошкільний навчальний заклад /адреса: Шевченка , 1а/ код:UKRs003154</t>
  </si>
  <si>
    <t>Назва МКП: Шабельниківський навчально виховний комплекс загальноосвітня школа І-ІІІ ступенів- дошкільний навчальний заклад /адреса: Незалежності, 21/ код:UKRs003172</t>
  </si>
  <si>
    <t>Назва МКП: Шабельниківський сільський будинок культури /адреса: Першотравнева, NA/ код:UKRs003208</t>
  </si>
  <si>
    <t>Назва МКП: Баштечківський ЗЗСО І-ІІІ ст /адреса: Миру, 4/ код:UKRs003210</t>
  </si>
  <si>
    <t>Назва МКП: ЗДО Пролісок /адреса: Миру, 175/ код:UKRs003212</t>
  </si>
  <si>
    <t>Назва МКП: ЗДО Дзвіночок /адреса: 60 річчя Перемоги, 13/ код:UKRs003224</t>
  </si>
  <si>
    <t>Назва МКП: Не має даних про назву /адреса: Петропавлівська, 15/ код:UKRs003073</t>
  </si>
  <si>
    <t>Назва МКП: Не має даних про назву /адреса: Петропавлівська, 18/ код:UKRs003072</t>
  </si>
  <si>
    <t>Назва МКП: Комплекс надання соціальних послуг вразливим особам Центру інтегрованих соціцальних послуг управління праці та соціального захисту населення Уманської міської ради /адреса: Петропавлівська, 59а/ код:UKRs003071</t>
  </si>
  <si>
    <t>Назва МКП: Не має даних про назву /адреса: Шкільна, 1/ код:UKRs003012</t>
  </si>
  <si>
    <t>Назва МКП: Не має даних про назву /адреса: Незалежності, 1е/ код:UKRs003081</t>
  </si>
  <si>
    <t>Назва МКП: Не має даних про назву /адреса: Богдана Хмельницького, 2/ код:UKRs003233</t>
  </si>
  <si>
    <t>Назва МКП: Не має даних про назву /адреса: Дерев'янка, 1е/ код:UKRs003139</t>
  </si>
  <si>
    <t>Назва МКП: Не має даних про назву /адреса: Шкільна, 11/ код:UKRs003009</t>
  </si>
  <si>
    <t>Назва МКП: Не має даних про назву /адреса: Миру, 19а/ код:UKRs003093</t>
  </si>
  <si>
    <t>Назва МКП: Сушківський ліцей /адреса: А.П. Семенюка, 1а/ код:UKRs003245</t>
  </si>
  <si>
    <t>Назва МКП: Не має даних про назву /адреса: А.П. Семенюка, 6/ код:UKRs003244</t>
  </si>
  <si>
    <t>Назва МКП: Не має даних про назву /адреса: Центральна, 4/ код:UKRs003030</t>
  </si>
  <si>
    <t>Назва МКП: Не має даних про назву /адреса: Городищанська, 5/ код:UKRs003219</t>
  </si>
  <si>
    <t>Назва МКП: Ліцей 2 /адреса: Любомської Євгенії, 4/ код:UKRs010888</t>
  </si>
  <si>
    <t>Назва МКП: Лицей 1 /адреса: Миру, 11/ код:UKRs010887</t>
  </si>
  <si>
    <t>Назва МКП: Дитячий табір для переселенців "Нове життя" /адреса: Ватутіна, 24а/ код:UKRs011428</t>
  </si>
  <si>
    <t>Назва МКП: Не має даних про назву /адреса: Миру, 2/ код:UKRs003211</t>
  </si>
  <si>
    <t>Назва МКП: Не має даних про назву /адреса: Івана Щербини, 6/ код:UKRs003128</t>
  </si>
  <si>
    <t>Назва МКП: Не має даних про назву /адреса: Лесі Українки, 22/ код:UKRs003106</t>
  </si>
  <si>
    <t>Назва МКП: Чернокам'янська ЗОШ /адреса: Шевченка, 80/ код:UKRs010082</t>
  </si>
  <si>
    <t>Назва МКП: Не має даних про назву /адреса: NA, NA/ код:UKRs003333</t>
  </si>
  <si>
    <t>Назва МКП: Не має даних про назву /адреса: NA, NA/ код:UKRs003332</t>
  </si>
  <si>
    <t>Назва МКП: Маньківсьний заклад дошкільної освіти ясла-садок Росинка Маньківської селищної ради Черкаської області /адреса: Благодатна, 4/ код:UKRs011191</t>
  </si>
  <si>
    <t>Назва МКП: Не має даних про назву /адреса: Малиновського, 12/ код:UKRs003069</t>
  </si>
  <si>
    <t>Назва МКП: МКП на базі Загальноосвітньої школи І - ІІІ ступенів Монастирищінської Міської ради /адреса: Соборна, 117/ код:UKRs011561</t>
  </si>
  <si>
    <t>Назва МКП: Не має даних про назву /адреса: Соборна, 51/ код:UKRs003203</t>
  </si>
  <si>
    <t>Назва МКП: Опорний заклад "Цибулівський ЗЗСО І-ІІІ ст" /адреса: Сухомлинського, 14/ код:UKRs011536</t>
  </si>
  <si>
    <t>Назва МКП: Місце тимчасового проживання ВПО /адреса: Станіслава Поплавського, 53/ код:UKRs011595</t>
  </si>
  <si>
    <t>Назва МКП: Дитячийсадок /адреса: С.Байди, 89/ код:UKRs003056</t>
  </si>
  <si>
    <t>Назва МКП: Не має даних про назву /адреса: Софіївська, 88/ код:UKRs003202</t>
  </si>
  <si>
    <t>Назва МКП: Дитячий садок /адреса: Центральна, 33/ код:UKRs003031</t>
  </si>
  <si>
    <t>Назва МКП: Не має даних про назву /адреса: Шкільна, 2/ код:UKRs003007</t>
  </si>
  <si>
    <t>Назва МКП: Готель Шервуд /адреса: Польова, 64/ код:UKRs003207</t>
  </si>
  <si>
    <t>Назва МКП: Готель Гонтів Яр /адреса: Уманська, 148/ код:UKRs003057</t>
  </si>
  <si>
    <t>Назва МКП: Не має даних про назву /адреса: Садова, 4/ код:UKRs003049</t>
  </si>
  <si>
    <t>Назва МКП: Не має даних про назву /адреса: Воїнів Інтернаціоналістів, 12/ код:UKRs003223</t>
  </si>
  <si>
    <t>Назва МКП: Не має даних про назву /адреса: NA, NA/ код:UKRs003328</t>
  </si>
  <si>
    <t>Назва МКП: Готельно ресторанний комплекс Застава /адреса: автотраса Київ-Одеса, 198 км/ код:UKRs003243</t>
  </si>
  <si>
    <t>Назва МКП: Готель Телячі ніжності /адреса: автотраса Київ-Одеса, 198 км/ код:UKRs003242</t>
  </si>
  <si>
    <t>Назва МКП: Соціальний готель інтегрованих соціальних послуг управління праці та соціального захисту населення Уманської міської ради /адреса: Аркаса, 4/ код:UKRs011041</t>
  </si>
  <si>
    <t>Назва МКП: Готель /адреса: Белінського, 30/ код:UKRs008926</t>
  </si>
  <si>
    <t>Назва МКП: Хостел Світанок /адреса: Берегова, 14/ код:UKRs003240</t>
  </si>
  <si>
    <t>Назва МКП: Готель Golden park /адреса: Бетховена, 8/ код:UKRs003239</t>
  </si>
  <si>
    <t>Назва МКП: частный дом на улице Бетховена /адреса: Бетховена, NA/ код:UKRs010009</t>
  </si>
  <si>
    <t>Назва МКП: Дошкільний навчальний заклад № 18 /адреса: Велика Фонтанна, 15а/ код:UKRs003230</t>
  </si>
  <si>
    <t>Назва МКП: Готель Уют /адреса: Вінницьке шосе, 4а/ код:UKRs003228</t>
  </si>
  <si>
    <t>Назва МКП: Бізнес центр Барвінок /адреса: Гайдамацька, 3/ код:UKRs003145</t>
  </si>
  <si>
    <t>Назва МКП: Заклад загальної середньої освіти №3 /адреса: Герцена, 26/ код:UKRs003144</t>
  </si>
  <si>
    <t>Назва МКП: Готель Умань плаза /адреса: Горького, 6а/ код:UKRs003142</t>
  </si>
  <si>
    <t>Назва МКП: Дошкільний навчальний заклад № 8 /адреса: Грушевського, 29/ код:UKRs003141</t>
  </si>
  <si>
    <t>Назва МКП: Готель Світлана /адреса: Дерев'янка, 15/ код:UKRs003140</t>
  </si>
  <si>
    <t>Назва МКП: Готель СОК ТОВ Інтерфлора /адреса: Дмитра Пожарського, 10/ код:UKRs003138</t>
  </si>
  <si>
    <t>Назва МКП: Дошкільний навчальний заклад Сонечко /адреса: Дружби, 6/ код:UKRs003216</t>
  </si>
  <si>
    <t>Назва МКП: Уманський професійний ліцей /адреса: Енергетична , 9/ код:UKRs003135</t>
  </si>
  <si>
    <t>Назва МКП: Кафе- готель Чікаго /адреса: Енергетична, 1/ код:UKRs003134</t>
  </si>
  <si>
    <t>Назва МКП: Дошкільний навчальний заклад № 2 /адреса: Європейська, 53а/ код:UKRs003133</t>
  </si>
  <si>
    <t>Назва МКП: Дошкільний навчальний заклад № 15 /адреса: Європейська, 5а/ код:UKRs003132</t>
  </si>
  <si>
    <t>Назва МКП: КОМУНАЛЬНИЙ ЗАКЛАД ОБЛАСНИЙ МІЖРЕГІОНАЛЬНИЙ ЦЕНТР СОЦІАЛЬНО-ПСИХОЛОГІЧНОЇ РЕАБІЛІТАЦІЇ ДІТЕЙ У М.УМАНІ ЧЕРКАСЬКОЇ ОБЛАСНОЇ РАДИ /адреса: Івана Гонти, 12/ код:UKRs003130</t>
  </si>
  <si>
    <t>Назва МКП: Дошкільний навчальний заклад № 3 /адреса: Інститутська, 13/ код:UKRs003126</t>
  </si>
  <si>
    <t>Назва МКП: Заклад загальної середньої освіти №9 /адреса: Інтернаціональна, 77/ код:UKRs003124</t>
  </si>
  <si>
    <t>Назва МКП: Навчально-виховний комплекс № 17 /адреса: Інтернаціональна, 89/ код:UKRs003123</t>
  </si>
  <si>
    <t>Назва МКП: Готель Слобода /адреса: Київська, 11а/ код:UKRs003119</t>
  </si>
  <si>
    <t>Назва МКП: Готель Софіївський /адреса: Київська, 12а/ код:UKRs003118</t>
  </si>
  <si>
    <t>Назва МКП: Заклад загальної середньої освіти №5 /адреса: Київська, 19а/ код:UKRs003117</t>
  </si>
  <si>
    <t>Назва МКП: Реабілітаційний комплекс Гармонія Центру інтегрованих соціальних послуг управління праці та соціального захисту населення Уманської міської ради /адреса: Комарова, 7б/ код:UKRs003112</t>
  </si>
  <si>
    <t>Назва МКП: Готель Меланія /адреса: Короткий, 7/ код:UKRs003109</t>
  </si>
  <si>
    <t>Назва МКП: Центр комплексної реабілітації дітей з інвалідністю Пролісок Центру інтегрованих соціальних послуг управління праці та соціального захисту населення /адреса: Костельна, 12/ код:UKRs003108</t>
  </si>
  <si>
    <t>Назва МКП: Центр не має назви ( Колишня Жіноча Консультація) /адреса: Крамаренко, 16/ код:UKRs011040</t>
  </si>
  <si>
    <t>Назва МКП: Дошкільний навчальний заклад № 33 /адреса: Леваневського, 3а/ код:UKRs003105</t>
  </si>
  <si>
    <t>Назва МКП: Заклад загальної середньої освіти № 11 /адреса: Ломоносова, 5/ код:UKRs003104</t>
  </si>
  <si>
    <t>Назва МКП: Дошкільний навчальний заклад № 12 /адреса: Ломоносова, 8/ код:UKRs003103</t>
  </si>
  <si>
    <t>Назва МКП: Заклад загальної середньої освіти № 12 /адреса: М. Хвильового, 17/ код:UKRs003102</t>
  </si>
  <si>
    <t>Назва МКП: Заклад загальної середньої освіти №4 /адреса: Малофонтанна, 25/ код:UKRs003098</t>
  </si>
  <si>
    <t>Назва МКП: Заклад загальної середньої освіти №6 /адреса: Михайлівська, 30/ код:UKRs003089</t>
  </si>
  <si>
    <t>Назва МКП: Будинок ветеранів Центру інтегрованих соціальних послуг управління праці та соціального захисту населення Уманської міської ради /адреса: Мічуріна, 7/ код:UKRs003088</t>
  </si>
  <si>
    <t>Назва МКП: Готель Імперія /адреса: Мономаха, 3/ код:UKRs003086</t>
  </si>
  <si>
    <t>Назва МКП: Готель Умань /адреса: Небесної сотні, 7/ код:UKRs003082</t>
  </si>
  <si>
    <t>Назва МКП: Гуртожиток КВНЗ Уманського гуманітарно-педагогічного коледжу ім. Т.Г. Шевченка /адреса: Некрасова, 1/ код:UKRs003080</t>
  </si>
  <si>
    <t>Назва МКП: Не має даних про назву /адреса: Нова Умань, NA/ код:UKRs003079</t>
  </si>
  <si>
    <t>Назва МКП: Дошкільний навчальний заклад № 23 /адреса: Новоуманська, 20/ код:UKRs003078</t>
  </si>
  <si>
    <t>Назва МКП: Приватна будивля /адреса: Павлова, 54/ код:UKRs003076</t>
  </si>
  <si>
    <t>Назва МКП: Не має даних про назву /адреса: Першотравнева, 130/ код:UKRs003074</t>
  </si>
  <si>
    <t>Назва МКП: Готель Шаризіон /адреса: Пушкіна, 27а/ код:UKRs003065</t>
  </si>
  <si>
    <t>Назва МКП: Приватна багатоповерхова будівля Перлина біля озера /адреса: Пушкіна, 57/ код:UKRs011038</t>
  </si>
  <si>
    <t>Назва МКП: Наомі плайс.готель /адреса: Пушкіна, 62/ код:UKRs003064</t>
  </si>
  <si>
    <t>Назва МКП: Приватна будивля /адреса: Радзієвського, 14/ код:UKRs003062</t>
  </si>
  <si>
    <t>Назва МКП: Будинок Милосердя Центру інтегрованих соціальних послуг управління праці та соціального захисту населення Уманської міської ради /адреса: Республіканська, 1/13/ код:UKRs003061</t>
  </si>
  <si>
    <t>Назва МКП: Заклад загальної середньої освіти № 1 /адреса: Садова, 22/ код:UKRs003051</t>
  </si>
  <si>
    <t>Назва МКП: Гуртожиток Уманського державного педагогічного університету ім. П.Г. Тичини /адреса: Садова, 32а/ код:UKRs003050</t>
  </si>
  <si>
    <t>Назва МКП: Готель Будинок творчості вчених Дендропарк Софіївка /адреса: Садова, 53/ код:UKRs003048</t>
  </si>
  <si>
    <t>Назва МКП: Управління праці та соціального захисту населення Уманської міської ради /адреса: Садова, 7\12/ код:UKRs003047</t>
  </si>
  <si>
    <t>Назва МКП: Будинок ветеранів Центру інтегрованих соціальних послуг Управління праці та соціального захисту населення Уманської міської ради /адреса: Садова, 9/5/ код:UKRs011533</t>
  </si>
  <si>
    <t>Назва МКП: Корпус №3 Комплексу надання соціальних послуг вразливим категоріям населення Центру комплексного соціального обслуговування (надання соціальних послуг) Управління праці та соціального захисту населення Уманської міської ради /адреса: Садова, 9/5/ код:UKRs011534</t>
  </si>
  <si>
    <t>Назва МКП: Корпус №1,2,4 Комплексу надання соціальних послуг вразливим категоріям населення Центру комплексного соціального обслуговування (надання соціальних послуг) Управління праці та соціального захисту населення Уманської міської ради /адреса: Садова, 9/5/ код:UKRs011535</t>
  </si>
  <si>
    <t>Назва МКП: Готель гонтив яр /адреса: Степана Бандери, 148/ код:UKRs010522</t>
  </si>
  <si>
    <t>Назва МКП: Готель Турист /адреса: Степана Бандери, 19/ код:UKRs003040</t>
  </si>
  <si>
    <t>Назва МКП: Заклад загальної середньої освіти №8 /адреса: Суровцової, 3/ код:UKRs003039</t>
  </si>
  <si>
    <t>Назва МКП: Не має даних про назву /адреса: Теплична, 8/ код:UKRs003037</t>
  </si>
  <si>
    <t>Назва МКП: Готель Корнет /адреса: Тищика, 32/ код:UKRs003036</t>
  </si>
  <si>
    <t>Назва МКП: ДНЗ 7 /адреса: Успенська, 20/ код:UKRs010880</t>
  </si>
  <si>
    <t>Назва МКП: Готель Фортеця /адреса: Фортечна, 52/ код:UKRs003034</t>
  </si>
  <si>
    <t>Назва МКП: Заклад загальної середньої освіти № 10 /адреса: Шкільна, 40/ код:UKRs003005</t>
  </si>
  <si>
    <t>Назва МКП: Хостел /адреса: Шолом-Алейхема, 2/ код:UKRs010886</t>
  </si>
  <si>
    <t>Назва МКП: Гуртожиток ДНЗ Уманського професійного аграрного ліцей /адреса: Щербаківського, 4а/ код:UKRs003000</t>
  </si>
  <si>
    <t>Назва МКП: Готель Шинок на околиці /адреса: Річна, 1/ код:UKRs003167</t>
  </si>
  <si>
    <t>Назва МКП: Школа /адреса: Центральна, 1/ код:UKRs003053</t>
  </si>
  <si>
    <t>Назва МКП: Великосевастянівський ЗДО Веселики /адреса: Драченка, 47/ код:UKRs003217</t>
  </si>
  <si>
    <t>Назва МКП: Не має даних про назву /адреса: Миру, 97/ код:UKRs003090</t>
  </si>
  <si>
    <t>Назва МКП: Заклад дошкільної освіти Сонечко с.Будки Балаклеївської сільської ради /адреса: Калинова, 22/ код:UKRs010358</t>
  </si>
  <si>
    <t>Назва МКП: Малостаросільська загальноосвітьня школа I-II ступеня освіти /адреса: Центральна, 129/ код:UKRs010357</t>
  </si>
  <si>
    <t>Назва МКП: Теклинська загальноосвітня школа I-II ступенів освіти /адреса: Миру, 36а/ код:UKRs003091</t>
  </si>
  <si>
    <t>Назва МКП: Не має даних про назву /адреса: Садова, 1а/ код:UKRs003206</t>
  </si>
  <si>
    <t>Назва МКП: Не має даних про назву /адреса: Данільченка, 1б/ код:UKRs003218</t>
  </si>
  <si>
    <t>Назва МКП: Дитячий садочок 22 Жайворонок /адреса: Гоголя, 490/ код:UKRs008934</t>
  </si>
  <si>
    <t>Назва МКП: Не має даних про назву /адреса: Симиренківська, 6/ код:UKRs003204</t>
  </si>
  <si>
    <t>Назва МКП: Не має даних про назву /адреса: Молодіжна, 2/ код:UKRs003176</t>
  </si>
  <si>
    <t>Назва МКП: Не має даних про назву /адреса: Колгоспна, 8/1/ код:UKRs003185</t>
  </si>
  <si>
    <t>Назва МКП: ПРИВАТНЕ АКЦІОНЕРНЕ ТОВАРИСТВО САНАТОРІЙ МОШНОГІР'Я /адреса: Шевченка, 38/ код:UKRs011174</t>
  </si>
  <si>
    <t>Назва МКП: ТОВ ЛОЗ ЧСДОЦ Світанок /адреса: Жирного, 48/ код:UKRs003316</t>
  </si>
  <si>
    <t>Назва МКП: Свидівоцький ЗЗСО Ⅰ-Ⅲ ст /адреса: Партизанська, 9/ код:UKRs003317</t>
  </si>
  <si>
    <t>Назва МКП: Черкаський обласний дитячий кардіоревматологічний санаторій Городище /адреса: 1 Травня, 24/ код:UKRs011182</t>
  </si>
  <si>
    <t>Назва МКП: Кам'янська філія Кам'янського ліцею 1 /адреса: Декабристів, 68/ код:UKRs011103</t>
  </si>
  <si>
    <t>Назва МКП: ДНЗ Канівське вище професійне училище /адреса: Енергетиків, 135/ код:UKRs003136</t>
  </si>
  <si>
    <t>Назва МКП: КНЗФПОКорсунь-Шевченківський педагогічний фаховий коледж ім.Т.Г.Шевченка Черкаської обласної ради /адреса: Благовісна, 16а/ код:UKRs003237</t>
  </si>
  <si>
    <t>Назва МКП: ДНЗ Корсунь-Шевченківський професійний ліцей /адреса: Перемоги, 226/ код:UKRs003075</t>
  </si>
  <si>
    <t>Назва МКП: Центр допомоги впо /адреса: NA, NA/ код:UKRs010883</t>
  </si>
  <si>
    <t>Назва МКП: Не має даних про назву /адреса: NA, NA/ код:UKRs003281</t>
  </si>
  <si>
    <t>Назва МКП: дитячий садочок Дзвіночок /адреса: Кам'янська, 17б/ код:UKRs003120</t>
  </si>
  <si>
    <t>Назва МКП: Кз Михайлівська спеціальна школа Черкаської обласної ради /адреса: Шевченка, 121/ код:UKRs003025</t>
  </si>
  <si>
    <t>Назва МКП: дитячий садочок Веселка /адреса: Шевченка, 24/ код:UKRs003019</t>
  </si>
  <si>
    <t>Назва МКП: дитячий садочок Колосочок /адреса: Шкільна, 7/ код:UKRs003313</t>
  </si>
  <si>
    <t>Назва МКП: дитячий садочок Сонечко /адреса: Гагаріна, 10/ код:UKRs003146</t>
  </si>
  <si>
    <t>Назва МКП: Не має даних про назву /адреса: Шевченка, 24/ код:UKRs003018</t>
  </si>
  <si>
    <t>Назва МКП: Ребедалівський Будинок Культури /адреса: Кам'янська, 17/ код:UKRs003121</t>
  </si>
  <si>
    <t>Назва МКП: Не має даних про назву /адреса: Воронкова, 23/ код:UKRs003227</t>
  </si>
  <si>
    <t>Назва МКП: Не має даних про назву /адреса: NA, NA/ код:UKRs003256</t>
  </si>
  <si>
    <t>Назва МКП: колишнє приміщення Софіївського закладу загальної середньої освіти I-II ступенів /адреса: Матвієвського, 14/ код:UKRs003180</t>
  </si>
  <si>
    <t>Назва МКП: ДНЗ Драбівської гімназії /адреса: Центральна, 27/ код:UKRs003297</t>
  </si>
  <si>
    <t>Назва МКП: Сахнівський авторський О.А. Захаренка ліцей /адреса: О.А Захаренка, NA/ код:UKRs003077</t>
  </si>
  <si>
    <t>Назва МКП: Не має даних про назву /адреса: Стельмащука, 2/ код:UKRs003041</t>
  </si>
  <si>
    <t>Назва МКП: Не має даних про назву /адреса: Шевченка, 18/ код:UKRs003023</t>
  </si>
  <si>
    <t>Назва МКП: Не має даних про назву /адреса: Хрещатик, 37/ код:UKRs003033</t>
  </si>
  <si>
    <t>Назва МКП: Не має даних про назву /адреса: Шкільна, 1/ код:UKRs003010</t>
  </si>
  <si>
    <t>Назва МКП: ЗДО Сонечко /адреса: Богдана Хмельницького, 18/ код:UKRs003234</t>
  </si>
  <si>
    <t>Назва МКП: КЗ Ташлицький ліцей Ротмистрівської сільської ради /адреса: Краснова, 40/ код:UKRs003107</t>
  </si>
  <si>
    <t>Назва МКП: Дошкільний навчальний заклад №26 Сонечко (ясла-садок загального типу) Смілянської міської ради Черкаської області /адреса: NA, NA/ код:UKRs003271</t>
  </si>
  <si>
    <t>Назва МКП: Не має даних про назву /адреса: NA, NA/ код:UKRs003289</t>
  </si>
  <si>
    <t>Назва МКП: Не має даних про назву /адреса: NA, NA/ код:UKRs003295</t>
  </si>
  <si>
    <t>Назва МКП: Дошкільний навчальний заклад №21 Оленка (ясла-садок комбінованого типу) Смілянської міської ради Черкаської області /адреса: NA, NA/ код:UKRs003311</t>
  </si>
  <si>
    <t>Назва МКП: Дошкільний навчальний заклад №23 Чипполіно (ясла-садок комбінованого типу) Смілянської міської ради Черкаської області /адреса: NA, NA/ код:UKRs003287</t>
  </si>
  <si>
    <t>Назва МКП: Дошкільний навчальний заклад №2 Берізка (ясла-садок) Смілянської міської ради Черкаської області /адреса: NA, NA/ код:UKRs003304</t>
  </si>
  <si>
    <t>Назва МКП: Не має даних про назву /адреса: NA, NA/ код:UKRs003265</t>
  </si>
  <si>
    <t>Назва МКП: Не має даних про назву /адреса: NA, NA/ код:UKRs003266</t>
  </si>
  <si>
    <t>Назва МКП: Навчально-виховний комплекс Ліцей–загальноосвітня школа І-ІІІ ступенів Лідер Смілянської міської ради Черкаської області /адреса: NA, NA/ код:UKRs003285</t>
  </si>
  <si>
    <t>Назва МКП: Не має даних про назву /адреса: NA, NA/ код:UKRs003269</t>
  </si>
  <si>
    <t>Назва МКП: Смілянський навчально-виховний комплекс Загальноосвітня школа І ступеня – гімназія імені В.Т. Сенатора Смілянської міської ради Черкаської област /адреса: NA, NA/ код:UKRs003302</t>
  </si>
  <si>
    <t>Назва МКП: Дошкільний навчальний заклад №19 Світлячок (ясла-садок комбінованого типу) Смілянської міської ради Черкаської області /адреса: NA, NA/ код:UKRs003286</t>
  </si>
  <si>
    <t>Назва МКП: Будинок дитячої та юнацької творчості Смілянської міської ради Черкаської області /адреса: NA, NA/ код:UKRs003319</t>
  </si>
  <si>
    <t>Назва МКП: Дошкільний навчальний заклад №12 Ромашка (ясла-садок комбінованого типу) Смілянської міської ради Черкаської області /адреса: NA, NA/ код:UKRs003303</t>
  </si>
  <si>
    <t>Назва МКП: Не має даних про назву /адреса: NA, NA/ код:UKRs003301</t>
  </si>
  <si>
    <t>Назва МКП: Не має даних про назву /адреса: NA, NA/ код:UKRs003284</t>
  </si>
  <si>
    <t>Назва МКП: Не має даних про назву /адреса: NA, NA/ код:UKRs003307</t>
  </si>
  <si>
    <t>Назва МКП: Комунальний заклад "Обласний центр соціально-психологічної допомоги" Черкаської обласної ради /адреса: Василя Стуса, 35/ код:UKRs011487</t>
  </si>
  <si>
    <t>Назва МКП: Дитячий оздоровчий табір Тимурівець /адреса: Віри Гордієнко, 2а/ код:UKRs009854</t>
  </si>
  <si>
    <t>Назва МКП: Готельно-ресторанний комплекс Хуторок /адреса: Гетьмана Опари, 90а/ код:UKRs003323</t>
  </si>
  <si>
    <t>Назва МКП: Дошкільний навчальний заклад №7 Сонечко (ясла-садок комбінованого типу) Смілянської міської ради Черкаської області /адреса: Заводська, 15а/ код:UKRs003309</t>
  </si>
  <si>
    <t>Назва МКП: Комунальний заклад Смілянська спеціалізована мистецька школа-інтернат Черкаської обласної ради /адреса: Захисників України, 34/ код:UKRs003261</t>
  </si>
  <si>
    <t>Назва МКП: Дошкільний навчальний заклад №11 Зірочка (ясла-садок) Смілянської міської ради Черкаської області /адреса: Кам'янська, 8/ код:UKRs003288</t>
  </si>
  <si>
    <t>Назва МКП: Готель Любава /адреса: Леніградська, 52/ код:UKRs003324</t>
  </si>
  <si>
    <t>Назва МКП: Дошкільний навчальний заклад №18 Чебурашка (ясла-садок комбінованого типу) Смілянської міської ради Черкаської області /адреса: Максима Величка, 16/ код:UKRs003308</t>
  </si>
  <si>
    <t>Назва МКП: Готельно-ресторанний комплекс Рів'єра /адреса: Незалежності, 39/ код:UKRs003326</t>
  </si>
  <si>
    <t>Назва МКП: Смілянський дитячий будинок-інтернат /адреса: осаула Василя Бурки, 40/ код:UKRs011488</t>
  </si>
  <si>
    <t>Назва МКП: Готель Етуаль /адреса: Перемоги, 20а/ код:UKRs003327</t>
  </si>
  <si>
    <t>Назва МКП: Дошкільний навчальний заклад №17 Пролісок (ясла-садок комбінованого типу) Смілянської міської ради Черкаської області /адреса: Ротондівська, 50/ код:UKRs003318</t>
  </si>
  <si>
    <t>Назва МКП: Смілянська й психоневрологічний інтернат /адреса: Семена Морочковського, 86а/ код:UKRs010043</t>
  </si>
  <si>
    <t>Назва МКП: КЗ Смілянська спеціальна школа Черкаської обласної ради /адреса: Соборна, 240/ код:UKRs003042</t>
  </si>
  <si>
    <t>Назва МКП: центр перепідготовки  /адреса: Стуса (Мазура), 37(26)/ код:UKRs009498</t>
  </si>
  <si>
    <t>Назва МКП: ДНЗ Канівське вище професійне училище /адреса: Плисюка, 50/1/ код:UKRs003070</t>
  </si>
  <si>
    <t>Назва МКП: Колективний центр /адреса: Дружби, 14/ код:UKRs003137</t>
  </si>
  <si>
    <t>Назва МКП: Релігійний центр, християнська місія Милосердя і здоров'я при українському центрі об'єднаної церкви християн віри євангеліської /адреса: Шкільна, 11/ код:UKRs011192</t>
  </si>
  <si>
    <t>Назва МКП: Вергунівський ЗЗСО /адреса: Святотроїська, 95/ код:UKRs003205</t>
  </si>
  <si>
    <t>Назва МКП: Черкаський міський центр соціальних служб стаціонарна служба Тимчасовий притулок для осіб та сімей з дітьми /адреса: Благовісна, 148/ код:UKRs011178</t>
  </si>
  <si>
    <t>Назва МКП: Гуртожиток №1 Черкаського національного університету імені Б. Хмельницького /адреса: Василя Стуса (Крилова), 51/ код:UKRs011193</t>
  </si>
  <si>
    <t>Назва МКП: Школа 30 /адреса: Віталія Верая, 14/ код:UKRs010872</t>
  </si>
  <si>
    <t>Назва МКП: Гуртожиток 33 Весна /адреса: Володимира Ложеннікова, 2/ код:UKRs010873</t>
  </si>
  <si>
    <t>Назва МКП: Гуртожиток № 1 Черкаського державного технологічного університету /адреса: Кобзарська, 58/ код:UKRs009715</t>
  </si>
  <si>
    <t>Назва МКП: КЗ Черкаський геріатричний пансіонат ЧОР /адреса: Мєнделєєва, 11/ код:UKRs009710</t>
  </si>
  <si>
    <t>Назва МКП: Санаторій Сосновий бір /адреса: Мєчнікова, 25/ код:UKRs009795</t>
  </si>
  <si>
    <t>Назва МКП: Гуртожитки №1 Черкаситеплокомуненерго /адреса: Михайла Ханенка, 2/ код:UKRs009706</t>
  </si>
  <si>
    <t>Назва МКП: Гуртожитки № 2 Черкаситеплокомуненерго /адреса: Михайла Ханенка, 4/ код:UKRs009707</t>
  </si>
  <si>
    <t>Назва МКП: Гуртожиток Черкаського вищого професійного училища (ПТУ 21) /адреса: Нарбутівська, 283/ код:UKRs009703</t>
  </si>
  <si>
    <t>Назва МКП: Школа 18 ви.В.Чорновола /адреса: Нечуя-Левинського, 12/ код:UKRs010871</t>
  </si>
  <si>
    <t>Назва МКП: Дитячий будинок сімейного типу (приміщення старого дитячого садка) /адреса: Нижня Горова, 40/ код:UKRs009709</t>
  </si>
  <si>
    <t>Назва МКП: гуртожиток Черкаського професійного ліцею /адреса: Олексія Панченка, 15/ код:UKRs009711</t>
  </si>
  <si>
    <t>Назва МКП: Гуртожиток Черкаського автодорожнього ліцею /адреса: Олексія Панченка, 3/ код:UKRs009708</t>
  </si>
  <si>
    <t>Назва МКП: Комунальний заклад Обласний дитячий санаторій Пролісок Черкаської обласної ради /адреса: Пахарів Хутір, 4/ код:UKRs011196</t>
  </si>
  <si>
    <t>Назва МКП: Територіальний центр надання соціальних послуг /адреса: Пушкіна, 33а/ код:UKRs009713</t>
  </si>
  <si>
    <t>Назва МКП: Смілянський психоневрологічний інтернат /адреса: Семена Морочковського , 22а/ код:UKRs009712</t>
  </si>
  <si>
    <t>Назва МКП: Гуртожиток #3 Черкаського державного технологічного університету /адреса: Смілянська, 97/1/ код:UKRs011059</t>
  </si>
  <si>
    <t>Назва МКП: Хостел Swallow House /адреса: Смілянського, 99/ код:UKRs010875</t>
  </si>
  <si>
    <t>Назва МКП: Гуртожиток /адреса: Хоменка, 12/ код:UKRs011531</t>
  </si>
  <si>
    <t>Назва МКП: Гуртожиток №5 Черкаського національного університету ім. Б.Хмельницького /адреса: Хрещатик, 51/ код:UKRs011429</t>
  </si>
  <si>
    <t>Назва МКП: Гуртожиток №2 Черкаського національного університету ім. Б.Хмельницького /адреса: Хрещатик, 53/ код:UKRs011430</t>
  </si>
  <si>
    <t>Назва МКП: Гуртожиток #3 Черкаського національного університету ім. Б.Хмельницького /адреса: Хрещатик, 64/ код:UKRs011052</t>
  </si>
  <si>
    <t>Назва МКП: Гуртожиток № 2 Черкаського державного технологічного університету /адреса: Чехова, 42/ код:UKRs009716</t>
  </si>
  <si>
    <t>Назва МКП: Приватний гуртожиток /адреса: Чигиринська, 13/ код:UKRs011532</t>
  </si>
  <si>
    <t>Назва МКП: Гуртожиток Приватного акціонерного товариства «Черкаський річковий порт» /адреса: Юрія Іллєнка, 1/ код:UKRs011271</t>
  </si>
  <si>
    <t>Назва МКП: Чигиринський навчально-реабілітаційний центр Черкаської обласної ради /адреса: Богдана Хмельницького, 30/ код:UKRs003197</t>
  </si>
  <si>
    <t>Назва МКП: НІКЗ Чигирин /адреса: Грушевського, 26/ код:UKRs003170</t>
  </si>
  <si>
    <t>Назва МКП: Готель Чигирин /адреса: Грушевського, 29/ код:UKRs003189</t>
  </si>
  <si>
    <t>Назва МКП: гуртожиток ВСП Чигиринський правовий коледж Уманського НУС /адреса: Замкова, 86/ код:UKRs003187</t>
  </si>
  <si>
    <t>Назва МКП: Садиба /адреса: Жовтнева, 1/ код:UKRs010885</t>
  </si>
  <si>
    <t>Назва МКП: Приміщення клубу с. Бережниця, вул. Головна, 74 /адреса: Головна, 74/ код:UKRs011011</t>
  </si>
  <si>
    <t>Назва МКП: Бережницький ЗЗСО І-ІІ ступенів /адреса: Головна, 78/ код:UKRs003673</t>
  </si>
  <si>
    <t>Назва МКП: приміщення Клубу / не проживають але готові прийняти 30 ВПО /адреса: Василя Лелика , 33/ код:UKRs009534</t>
  </si>
  <si>
    <t>Назва МКП: Бережонський ЗЗСО І-ІІ ступенів /адреса: Лелека, 27/ код:UKRs003482</t>
  </si>
  <si>
    <t>Назва МКП: Коритненський ЗДО /адреса: Головна, 19а/ код:UKRs003663</t>
  </si>
  <si>
    <t>Назва МКП: Центр червоного хреста для медико-соціальної підтримки та реабілітації /адреса: Центральна , 12/ код:UKRs009532</t>
  </si>
  <si>
    <t>Назва МКП: Великівська ЗОШ І-ІІ ступенів /адреса: Центральна, 72б/ код:UKRs003579</t>
  </si>
  <si>
    <t>Назва МКП: Колишнє адміністративне приміщення ферми /адреса: Володимира Івасюка, 4с/ код:UKRs010196</t>
  </si>
  <si>
    <t>Назва МКП: SHELTER Луківці /адреса: Ольги Кобилянської, 3в/ код:UKRs010988</t>
  </si>
  <si>
    <t>Назва МКП: Частный дом /адреса: Буковинська, 101/ код:UKRs003364</t>
  </si>
  <si>
    <t>Назва МКП: Чернівецьке обласне комунальне підприємство Бальнеологічний санаторій Брусниця /адреса: Буковинська, 1/ код:UKRs003653</t>
  </si>
  <si>
    <t>Назва МКП: ЗДО + школа /адреса: Шкільна, 8/ код:UKRs003705</t>
  </si>
  <si>
    <t>Назва МКП: Верхньостанівецький ЗЗСО І-ІІІ ст /адреса: Шкільна, 25/ код:UKRs003632</t>
  </si>
  <si>
    <t>Назва МКП: Дібрівський ЗЗСО І ступеня /адреса: Українська, 7/ код:UKRs003570</t>
  </si>
  <si>
    <t>Назва МКП: Кальнівський ЗЗСО І ступеня /адреса: Шкільна, 8/ код:UKRs003636</t>
  </si>
  <si>
    <t>Назва МКП: Чорторийський психо-неврологічний будинок-інтернат /адреса: Здоров'Я, 1/ код:UKRs003451</t>
  </si>
  <si>
    <t>Назва МКП: Чорторийський ЗЗСО І ступеня /адреса: Івана Франка, 25/ код:UKRs003458</t>
  </si>
  <si>
    <t>Назва МКП: Former library building /адреса: NA, NA/ код:UKRs009023</t>
  </si>
  <si>
    <t>Назва МКП: Приміщення колишньої лікарні /адреса: Головна, 41/ код:UKRs009651</t>
  </si>
  <si>
    <t>Назва МКП: КНП Вашківецька лікарня реабілітації та паліативної допомоги з поліклінічним відділенням /адреса: Дмитра Загула, 6а/ код:UKRs003674</t>
  </si>
  <si>
    <t>Назва МКП: Філія Волоківського ЗЗСО I cтупеня /адреса: Ольги Кобилянської, 68/ код:UKRs009990</t>
  </si>
  <si>
    <t>Назва МКП: Гуртожиток Вашківецького медичного коледжу / Садова 2-Б / UKRs003608 /адреса: Садова, 2б/ код:UKRs009968</t>
  </si>
  <si>
    <t>Назва МКП: Вашківецький ЗДО №2 /адреса: Степана Бандери, 67/ код:UKRs003559</t>
  </si>
  <si>
    <t>Назва МКП: Колишня споруда міської бібліотеки /адреса: Шевченка, 26/ код:UKRs009636</t>
  </si>
  <si>
    <t>Назва МКП: Вижницький коледж прикладного мистецтва /адреса: Дмитра Загула, 13/ код:UKRs003436</t>
  </si>
  <si>
    <t>Назва МКП: Гуртожиток Вижницького коледжу прикладного мистецтва /адреса: Дмитра Загула, 1а/ код:UKRs010003</t>
  </si>
  <si>
    <t>Назва МКП: Чернівецький район/Вижницька/ громада/Вижниця / вул Кутська 12 /адреса: Кутська , 12/ код:UKRs010277</t>
  </si>
  <si>
    <t>Назва МКП: Колишнє приміщення ДОК /адреса: Українська , 100/ код:UKRs011104</t>
  </si>
  <si>
    <t>Назва МКП: Будинок художника /адреса: Українська, 1/ код:UKRs010571</t>
  </si>
  <si>
    <t>Назва МКП: Вижницький Коледж Прикладного Мистецтва ім. В.Ю. Шкрібляка /адреса: Шкрібляка, 13/ код:UKRs009664</t>
  </si>
  <si>
    <t>Назва МКП: Іспаський ЗДО /адреса: Шевченка, 85/ код:UKRs003614</t>
  </si>
  <si>
    <t>Назва МКП: Мілієвська амбулаторія\проживає 18 ВПО. розраховано зал.міск. на 25 осіб /адреса: Шевченка, 7/ код:UKRs009537</t>
  </si>
  <si>
    <t>Назва МКП: Будинок тваринника /адреса: Українська , 40/ код:UKRs010258</t>
  </si>
  <si>
    <t>Назва МКП: Чорногузький дім культури /адреса: Українська, 94/ код:UKRs009634</t>
  </si>
  <si>
    <t>Назва МКП: Путильська гімназія /адреса: Мешкова, 2/ код:UKRs003497</t>
  </si>
  <si>
    <t>Назва МКП: Путильський ЗЗСО /адреса: Українська, 114/ код:UKRs003566</t>
  </si>
  <si>
    <t>Назва МКП: Дихтинецький ЗЗСО /адреса: Головна, 135/ код:UKRs003403</t>
  </si>
  <si>
    <t>Назва МКП: Пришкільний інтернат ЗЗСО /адреса: Головна, 18/ код:UKRs010023</t>
  </si>
  <si>
    <t>Назва МКП: Киселицький ЗЗСО /адреса: Головна, 59/ код:UKRs003419</t>
  </si>
  <si>
    <t>Назва МКП: Сергіївський ЗЗСО /адреса: Головна, 65/ код:UKRs003421</t>
  </si>
  <si>
    <t>Назва МКП: Селятинський ЗДО /адреса: Шкільна, 1/ код:UKRs003697</t>
  </si>
  <si>
    <t>Назва МКП: Усть-Путильський ЗДО (ясла-садок) /адреса: Центральна, 32/ код:UKRs003587</t>
  </si>
  <si>
    <t>Назва МКП: Мариничівський НВК Родина (дошкільний підрозділ) /адреса: Головна, 80а/ код:UKRs003393</t>
  </si>
  <si>
    <t>Назва МКП: Мариничівський НВК Родина (пришкільний інтернат) /адреса: Головна, 80а/ код:UKRs003394</t>
  </si>
  <si>
    <t>Назва МКП: Школа /адреса: Центральна, 18/ код:UKRs003596</t>
  </si>
  <si>
    <t>Назва МКП: Шкільний клуб /адреса: NA, NA/ код:UKRs003765</t>
  </si>
  <si>
    <t>Назва МКП: Підзахаричівський НВК Перлина Гуцульщини (дошкільний підрозділ) /адреса: Ю.Федьковича, 1/ код:UKRs003647</t>
  </si>
  <si>
    <t>Назва МКП: Розтоківський ЗДО /адреса: Головна, 122/ код:UKRs003660</t>
  </si>
  <si>
    <t>Назва МКП: Розтоківський ЗЗСО (пришкільний інтернат) /адреса: Головна, 92/ код:UKRs003427</t>
  </si>
  <si>
    <t>Назва МКП: ЗДО Капітошка /адреса: Головна, 41/ код:UKRs003415</t>
  </si>
  <si>
    <t>Назва МКП: дитячий садок /адреса: NA, NA/ код:UKRs003746</t>
  </si>
  <si>
    <t>Назва МКП: ЗОШ /адреса: NA, NA/ код:UKRs003784</t>
  </si>
  <si>
    <t>Назва МКП: Геріатричний центр /адреса: Макарівська, 10а/ код:UKRs008843</t>
  </si>
  <si>
    <t>Назва МКП: Корпус Сонечко дошкільного підрозділу філії Клішковецького опорного закладу освіти імені Леоніда Каденюка /адреса: Головна, 84/ код:UKRs009656</t>
  </si>
  <si>
    <t>Назва МКП: Клішковецький ОЗО ім. Л. Каденюка /адреса: Струмінського, 2/ код:UKRs003562</t>
  </si>
  <si>
    <t>Назва МКП: Релігійна організація євангельських християн баптистів (с. Клішківці) /адреса: Хотинського повстання, 4/ код:UKRs009657</t>
  </si>
  <si>
    <t>Назва МКП: Релігійна організація євангельських християн баптистів (с. Поляна) /адреса: Яремчука, 8/ код:UKRs009655</t>
  </si>
  <si>
    <t>Назва МКП: школа+садочок /адреса: Миру, 10/ код:UKRs003682</t>
  </si>
  <si>
    <t>Назва МКП: Гімназія/ можуть прийняти 30 ВПО /адреса: Шкільна , 15/ код:UKRs009529</t>
  </si>
  <si>
    <t>Назва МКП: будівля колишьго ФАП /адреса: Головна, 44/ код:UKRs010505</t>
  </si>
  <si>
    <t>Назва МКП: КУ ЗДО №2 села Кошуляни /адреса: Суворова, 9/ код:UKRs003563</t>
  </si>
  <si>
    <t>Назва МКП: КУ Отделение стационарного ухода для постоянного или временного проживания и предоставления социальных услуг /адреса: Головна, 56/ код:UKRs010504</t>
  </si>
  <si>
    <t>Назва МКП: КУ ЗДО села Стальнівці /адреса: Шкільна, 30/ код:UKRs003633</t>
  </si>
  <si>
    <t>Назва МКП: Nedoboivtsi ambulance /адреса: NA, NA/ код:UKRs009020</t>
  </si>
  <si>
    <t>Назва МКП: Долинянський ЗЗСО І-ІІ ступенів /адреса: Макаренка, 4/ код:UKRs003495</t>
  </si>
  <si>
    <t>Назва МКП: Долинянський ЗДО /адреса: Незалежності, 24/ код:UKRs003522</t>
  </si>
  <si>
    <t>Назва МКП: Ставчанський професійний ліцей /адреса: Ліцейна, 1/ код:UKRs009913</t>
  </si>
  <si>
    <t>Назва МКП: ЗОШ в с.Ширівці /адреса: NA, NA/ код:UKRs003777</t>
  </si>
  <si>
    <t>Назва МКП: ОЗО - Шировецький ліцей /адреса: Молодіжна, 18/ код:UKRs003506</t>
  </si>
  <si>
    <t>Назва МКП: ЗДО Ромашка /адреса: Діброва, 14б/ код:UKRs003717</t>
  </si>
  <si>
    <t>Назва МКП: Комунальна установа Центр надання соціальних послуг Новодністровської міської ради /адреса: Сонячний, 24/ код:UKRs009658</t>
  </si>
  <si>
    <t>Назва МКП: ЗДО Радість /адреса: Сонячний, 7б/ код:UKRs003718</t>
  </si>
  <si>
    <t>Назва МКП: Гордівецька ЗОШ /адреса: Шкільна, 4а/ код:UKRs003618</t>
  </si>
  <si>
    <t>Назва МКП: Школа /адреса: NA, NA/ код:UKRs003778</t>
  </si>
  <si>
    <t>Назва МКП: Братанівський НВК /адреса: Шкільний, 2/ код:UKRs003725</t>
  </si>
  <si>
    <t>Назва МКП: Школа /адреса: Шкільний, NA/ код:UKRs003722</t>
  </si>
  <si>
    <t>Назва МКП: Волошківська ЗОШ/ можуть прийняти 100 ВПО /адреса: Шевченка, 39/ код:UKRs009527</t>
  </si>
  <si>
    <t>Назва МКП: Притулок для постраждалих від домашнього насильства /адреса: Андрія Борулі, 8/ код:UKRs003754</t>
  </si>
  <si>
    <t>Назва МКП: КЗ Хотинський ЗЗСО №2 /адреса: Андрія Борулі, 9/ код:UKRs003351</t>
  </si>
  <si>
    <t>Назва МКП: Хотинська ДЮСШ /адреса: Олімпійська, 75/ код:UKRs003529</t>
  </si>
  <si>
    <t>Назва МКП: Хотинський Шелтер святої Ольги /адреса: Українська, 53/ код:UKRs011494</t>
  </si>
  <si>
    <t>Назва МКП: ЗДО / проживає 40 ВПО можуть прийняти 60ВПО /адреса: Сагайдачного, 3/ код:UKRs009528</t>
  </si>
  <si>
    <t>Назва МКП: Гуртожиток Біловецького навчально-виховного комплексу /адреса: Шкільна, 1/ код:UKRs011431</t>
  </si>
  <si>
    <t>Назва МКП: Дошкільний підрозділ Круглицького НВК /адреса: Павла Величка, 4/ код:UKRs011432</t>
  </si>
  <si>
    <t>Назва МКП: Приміщення колишньої лікарні /адреса: Миру, 11а/ код:UKRs010346</t>
  </si>
  <si>
    <t>Назва МКП: Жилівська школа /адреса: Петра Сагайдачного, 1/ код:UKRs003733</t>
  </si>
  <si>
    <t>Назва МКП: Реабілітаційний центр /адреса: Центральна, 69с/ код:UKRs003759</t>
  </si>
  <si>
    <t>Назва МКП: Адміністративна будівля Великокучурівської сільської ради /адреса: Головна, 5а/ код:UKRs011121</t>
  </si>
  <si>
    <t>Назва МКП: Будинок культури /адреса: Головна, 12/ код:UKRs010290</t>
  </si>
  <si>
    <t>Назва МКП: Комунальний будинок /адреса: Пушкіна, 2/ код:UKRs003721</t>
  </si>
  <si>
    <t>Назва МКП: Клуб (сельское админ здание) /адреса: Чернівецька, 26а/ код:UKRs003604</t>
  </si>
  <si>
    <t>Назва МКП: Адміністративна установа /адреса: Шевченка, 13/ код:UKRs003603</t>
  </si>
  <si>
    <t>Назва МКП: Соціальне житло /адреса: Яблунева , 63/ код:UKRs009514</t>
  </si>
  <si>
    <t>Назва МКП: Социальное жилье /адреса: Яблунецька, 51/ код:UKRs005277</t>
  </si>
  <si>
    <t>Назва МКП: Школа /адреса: Головна, 3/ код:UKRs003656</t>
  </si>
  <si>
    <t>Назва МКП: Лікарня громади /адреса: NA, NA/ код:UKRs003786</t>
  </si>
  <si>
    <t>Назва МКП: Planned District Hospital /адреса: NA, NA/ код:UKRs009013</t>
  </si>
  <si>
    <t>Назва МКП: ОЗ Вікнянський ЗЗСО І-ІІІ ст /адреса: Бажанського, 17/ код:UKRs003355</t>
  </si>
  <si>
    <t>Назва МКП: Вікнянський центр надання соціальних послуг /адреса: Головна, 83в/ код:UKRs009808</t>
  </si>
  <si>
    <t>Назва МКП: Дорошовецький ЗЗСО І-ІІІ ст /адреса: А. Василишина, 11/ код:UKRs003352</t>
  </si>
  <si>
    <t>Назва МКП: Філія Онутський ЗЗСО І ст /адреса: Миру, 5/ код:UKRs003504</t>
  </si>
  <si>
    <t>Назва МКП: Former District School in Samushyn Village /адреса: NA, NA/ код:UKRs009014</t>
  </si>
  <si>
    <t>Назва МКП: Товтрівський ЗДО /адреса: Головна, 30/ код:UKRs003412</t>
  </si>
  <si>
    <t>Назва МКП: Товтрівський ЗЗСО І-ІІІ ст /адреса: Шкільний, 1/ код:UKRs003723</t>
  </si>
  <si>
    <t>Назва МКП: Герцаївський комунальний ліцей імені Георгія Асакі /адреса: Ліліяка, 2/ код:UKRs003484</t>
  </si>
  <si>
    <t>Назва МКП: Релігійна Організація Християн Віри Євангельської П'ятидесятників Філадельфія /адреса: Центральна , 14б/ код:UKRs011090</t>
  </si>
  <si>
    <t>Назва МКП: КНП Герцаївська міська лікарня /адреса: Центральна, 25/ код:UKRs003585</t>
  </si>
  <si>
    <t>Назва МКП: Релігійний будинок отця Жара /адреса: Монастирська, 1/ код:UKRs003745</t>
  </si>
  <si>
    <t>Назва МКП: Дитячий будинок села Молниця /адреса: Чернівецька, 38/ код:UKRs010474</t>
  </si>
  <si>
    <t>Назва МКП: Glyboka ambulance /адреса: NA, NA/ код:UKRs009019</t>
  </si>
  <si>
    <t>Назва МКП: Глибоцький професійний ліцей /адреса: Івана Бойка, 4/ код:UKRs009895</t>
  </si>
  <si>
    <t>Назва МКП: КНП Глибоцька багатопрофільна лікарня /адреса: Шевченка, 14/ код:UKRs003609</t>
  </si>
  <si>
    <t>Назва МКП: Михайловское общежитие /адреса: Центральна, 45а/ код:UKRs003732</t>
  </si>
  <si>
    <t>Назва МКП: Гуртожиток професійно технічного училища №24 /адреса: Бажанського, 58/ код:UKRs009935</t>
  </si>
  <si>
    <t>Назва МКП: ЗДО №1 м. Заставна /адреса: Гагаріна, 3/ код:UKRs003376</t>
  </si>
  <si>
    <t>Назва МКП: Вище професійне училище № 24 /адреса: Гагаріна, 9/ код:UKRs009665</t>
  </si>
  <si>
    <t>Назва МКП: Вербовецька філія І ступеня КЗ Заставнівський опорний ЗЗСОІ-ІІІ ст /адреса: Є. Ліпецького, 83/ код:UKRs003443</t>
  </si>
  <si>
    <t>Назва МКП: приміщення Наш дім. Будівлі колишнього будинку пристарілих /адреса: Ольги Кобилянської, 16/ код:UKRs009653</t>
  </si>
  <si>
    <t>Назва МКП: Кадубовецький ЗДО /адреса: Українська, 62/ код:UKRs003690</t>
  </si>
  <si>
    <t>Назва МКП: Приміщення старої амбулаторії (с. Репужинці /адреса: Михайлoвського, 22/ код:UKRs009654</t>
  </si>
  <si>
    <t>Назва МКП: ДНЗ /адреса: Головна, 36а/ код:UKRs009668</t>
  </si>
  <si>
    <t>Назва МКП: Приміщення для проживання пристарілих людей та ВПО Рідна хата /адреса: Ярошинської, 3/ код:UKRs010375</t>
  </si>
  <si>
    <t>Назва МКП: Чуньківський ЗЗСО I-III ступенів /адреса: Ярошинської, 9/ код:UKRs003444</t>
  </si>
  <si>
    <t>Назва МКП: Кам'янецька амбулаторiя /адреса: Головна, 148/ код:UKRs010348</t>
  </si>
  <si>
    <t>Назва МКП: Кам'янецький ЗДО №2 (ясла-садок) /адреса: Головна, 226/ код:UKRs003665</t>
  </si>
  <si>
    <t>Назва МКП: Багринівський ЗДО /адреса: Центральна, 45/ код:UKRs003692</t>
  </si>
  <si>
    <t>Назва МКП: Об'єднана церква Християн віри євангельської /адреса: Коцюбинського, 3б/ код:UKRs009974</t>
  </si>
  <si>
    <t>Назва МКП: Клуб (сельское админ здание) /адреса: Адміністративна, 5а/ код:UKRs003354</t>
  </si>
  <si>
    <t>Назва МКП: гуртожиток Кіцманського коледжу подільського державного аграрно-технічного університету /адреса: Івана Миколайчука, 12/ код:UKRs003498</t>
  </si>
  <si>
    <t>Назва МКП: Будівля Кострижівської дільничої лікарні /адреса: Буковинська, 19/ код:UKRs003758</t>
  </si>
  <si>
    <t>Назва МКП: Кострижівський гуртожиток /адреса: Заводська, 60/ код:UKRs008939</t>
  </si>
  <si>
    <t>Назва МКП: Красноїльський ліцей ім. А. Ілскі /адреса: Штефан чел Маре, 204/ код:UKRs003642</t>
  </si>
  <si>
    <t>Назва МКП: Відділення музичної школи /адреса: Штефан Чел Маре, 204а/ код:UKRs010579</t>
  </si>
  <si>
    <t>Назва МКП: Магальський ліцей /адреса: Григорія Нандріша, 38/ код:UKRs003430</t>
  </si>
  <si>
    <t>Назва МКП: Магальський дитячий будинок-інтернат /адреса: Григорія Нандріша, 77/ код:UKRs003762</t>
  </si>
  <si>
    <t>Назва МКП: Острицький ліцей /адреса: Шкільна, 24/ код:UKRs003631</t>
  </si>
  <si>
    <t>Назва МКП: Колишня школа /адреса: Ярошинської, 1/ код:UKRs009513</t>
  </si>
  <si>
    <t>Назва МКП: ЗОШ /адреса: Ярошинської, 13/ код:UKRs010387</t>
  </si>
  <si>
    <t>Назва МКП: Колишній заводський гуртожиток /адреса: NA, NA/ код:UKRs009022</t>
  </si>
  <si>
    <t>Назва МКП: Мамаївський навчально-виховний комплекс №1 /адреса: Конституції, 24/ код:UKRs003763</t>
  </si>
  <si>
    <t>Назва МКП: переміщують зараз туди 200 ВПО /адреса: Шевченка , 156/ код:UKRs009535</t>
  </si>
  <si>
    <t>Назва МКП: Лужанський гуртожиток (шелтер Княгині Ольги) /адреса: Центральна, 47а/ код:UKRs009919</t>
  </si>
  <si>
    <t>Назва МКП: ЛУЖАНСЬКИЙ ОПОРНИЙ ЗАКЛАД ЗАГАЛЬНОЇ СЕРЕДНЬОЇ ОСВІТИ І-ІІІ СТУПЕНІВ ІМЕНІ ВАСИЛЯ ОРЕЛЕЦЬКОГО /адреса: Шкільна, 18/ код:UKRs003761</t>
  </si>
  <si>
    <t>Назва МКП: Асторія готель /адреса: Магістральна, 27/ код:UKRs003491</t>
  </si>
  <si>
    <t>Назва МКП: Державне підприємство Неполоковецький комбінат хлібопродуктів /адреса: Магістральна, 43/ код:UKRs003492</t>
  </si>
  <si>
    <t>Назва МКП: Неполоковецький ЗЗСО І-ІІІ ст /адреса: Шевченка, 35/ код:UKRs003610</t>
  </si>
  <si>
    <t>Назва МКП: КЗОршівський дитячий будинок санаторного типу /адреса: Паркова, 3/ код:UKRs003531</t>
  </si>
  <si>
    <t>Назва МКП: Благодійна організація "Благодійний фонд"Прихисток Буковини" /адреса: Молодіжна, 34а/ код:UKRs011301</t>
  </si>
  <si>
    <t>Назва МКП: Новоселицький медичний фаховий коледж /адреса: 1 Травня, 20/ код:UKRs003347</t>
  </si>
  <si>
    <t>Назва МКП: Спортивний комплекс м.Новоселиця /адреса: 28 Червня, 6/ код:UKRs003769</t>
  </si>
  <si>
    <t>Назва МКП: Novoselytsya City Stadion Athletic Village /адреса: NA, NA/ код:UKRs009011</t>
  </si>
  <si>
    <t>Назва МКП: нежитловий будинок/ готують приміщення для 100 ВПО/ потребує додаткових ліжок і ремонт /адреса: Бесарабська, 28/ код:UKRs009521</t>
  </si>
  <si>
    <t>Назва МКП: Гуртожиток медичного коледжу /адреса: Героїв Майдану, 6/ код:UKRs003770</t>
  </si>
  <si>
    <t>Назва МКП: Новоселицький ліцей №3 (спортивний зал) /адреса: Шкільний, 5/ код:UKRs003724</t>
  </si>
  <si>
    <t>Назва МКП: Берестянська гімназія (спортивний зал) /адреса: Шкільна, 1/ код:UKRs003620</t>
  </si>
  <si>
    <t>Назва МКП: Динівецький ліцей (спортивний зал) /адреса: Головна, 15/ код:UKRs003404</t>
  </si>
  <si>
    <t>Назва МКП: Зеленогайський ліцей (спортивний зал) /адреса: О.Вишні, 39а/ код:UKRs003528</t>
  </si>
  <si>
    <t>Назва МКП: Котелівський ліцей (спортивний зал) /адреса: Головна, 46а/ код:UKRs003390</t>
  </si>
  <si>
    <t>Назва МКП: Малинівський ліцей (спортивний зал) /адреса: Журавлинна, 11/ код:UKRs003446</t>
  </si>
  <si>
    <t>Назва МКП: Маршинецький ліцей (спортивний зал) /адреса: Свято-Миколаївська, 12/ код:UKRs003553</t>
  </si>
  <si>
    <t>Назва МКП: Верхньопетровецька амбулаторія загальної практики сімейної медицини /адреса: NA, NA/ код:UKRs003785</t>
  </si>
  <si>
    <t>Назва МКП: Верхньопетровецький ЗДО Зіронька /адреса: Буковинська, 202/ код:UKRs003367</t>
  </si>
  <si>
    <t>Назва МКП: Нижньопетровецька амбулаторія загальної практики сімейної медицини /адреса: Головна, 17/ код:UKRs003772</t>
  </si>
  <si>
    <t>Назва МКП: Ставчанський ЗДО /адреса: Головна, 36/ код:UKRs003668</t>
  </si>
  <si>
    <t>Назва МКП: Малятинецький ЗДО (ясла-садок) /адреса: Шевченка, 128/ код:UKRs003688</t>
  </si>
  <si>
    <t>Назва МКП: Хлівищенський ДНЗ /адреса: Головна, 57а/ код:UKRs003672</t>
  </si>
  <si>
    <t>Назва МКП: Шишковецький ДНЗ (ясла-садок) /адреса: Головна, 45/ код:UKRs003670</t>
  </si>
  <si>
    <t>Назва МКП: Южинецький ДНЗ /адреса: 28 Червня, 7/ код:UKRs003349</t>
  </si>
  <si>
    <t>Назва МКП: Storozhynets ambulance of primary medical care /адреса: Богдана Хмельницького, 8/ код:UKRs009016</t>
  </si>
  <si>
    <t>Назва МКП: КНП Сторожинецької багатопрофільна лікарня інтенсивного лікування /адреса: Видинівського, 22/ код:UKRs009666</t>
  </si>
  <si>
    <t>Назва МКП: Ліцей №1 /адреса: Ольги Кобилянської, 25/ код:UKRs010389</t>
  </si>
  <si>
    <t>Назва МКП: Перлина гір /адреса: Ольги Кобилянської, 90/ код:UKRs009894</t>
  </si>
  <si>
    <t>Назва МКП: Амбулаторія /адреса: Головна, 18к/ код:UKRs003662</t>
  </si>
  <si>
    <t>Назва МКП: Петричанський психо-неврологічний будинок-інтернат /адреса: Леонида Каденюка, 2/ код:UKRs003479</t>
  </si>
  <si>
    <t>Назва МКП: Турятська дільнична комунальна лікарня загальної практики сімейної медицини /адреса: Головна, 7/ код:UKRs003397</t>
  </si>
  <si>
    <t>Назва МКП: Церква ХВЄ Нижні та Верхні Синівці /адреса: Лісна, 5/ код:UKRs010965</t>
  </si>
  <si>
    <t>Назва МКП: ЗДО Промінець /адреса: NA, NA/ код:UKRs003782</t>
  </si>
  <si>
    <t>Назва МКП: Toporivtsi ambulance /адреса: Шевченка, 3/ код:UKRs009021</t>
  </si>
  <si>
    <t>Назва МКП: Фельдшерсько-акушерський пункт /адреса: NA, NA/ код:UKRs003748</t>
  </si>
  <si>
    <t>Назва МКП: Бочковецька філія ОЗО Колінковецький ліцей /адреса: Шкільна, 1/ код:UKRs003621</t>
  </si>
  <si>
    <t>Назва МКП: Школа /адреса: NA, NA/ код:UKRs003753</t>
  </si>
  <si>
    <t>Назва МКП: Грозинецький ліцей (садок) /адреса: Дружби, 1а/ код:UKRs003438</t>
  </si>
  <si>
    <t>Назва МКП: Грозинецька амбулаторія загальної практики-сімейної медицини /адреса: Дружби, 7/ код:UKRs003439</t>
  </si>
  <si>
    <t>Назва МКП: Колінковецька амбулаторія загальної практики сімейної медици /адреса: NA, NA/ код:UKRs003756</t>
  </si>
  <si>
    <t>Назва МКП: ЗДО Сонечко /адреса: Дружби, 1а/ код:UKRs003757</t>
  </si>
  <si>
    <t>Назва МКП: Свято Володимирський чоловічий монастир (с. Колінківці) /адреса: Лісова, 208/ код:UKRs009661</t>
  </si>
  <si>
    <t>Назва МКП: Молодійська лікарська амбулаторія загальної практики сімейної медицини /адреса: NA, NA/ код:UKRs003766</t>
  </si>
  <si>
    <t>Назва МКП: Чернівецький фаховий коледж технологій та дизайну /адреса: 28 Червня, 2/ код:UKRs003348</t>
  </si>
  <si>
    <t>Назва МКП: Чернівецький Транспортний коледж /адреса: 28 Червня, 73/ код:UKRs009931</t>
  </si>
  <si>
    <t>Назва МКП: Заклад дошкільної освіти комбінованого типу №51 Лелеченя /адреса: 4 провулок Остапа Вільшини, 13/ код:UKRs003340</t>
  </si>
  <si>
    <t>Назва МКП: Day care center for people with disabilities /адреса: NA, NA/ код:UKRs009018</t>
  </si>
  <si>
    <t>Назва МКП: Дошкільний навчальний заклад комбінованого типу №42 Перлинка /адреса: Авангардна, 17/ код:UKRs003353</t>
  </si>
  <si>
    <t>Назва МКП: Навчально_реабілітаційний центр № 1 /адреса: Аксеніна, 6/ код:UKRs008675</t>
  </si>
  <si>
    <t>Назва МКП: Чернівецький ліцей №6 ім. Олександра Доброго (гімназія №6) /адреса: Андрія Шептицького, 19/ код:UKRs003616</t>
  </si>
  <si>
    <t>Назва МКП: НВК Лідер /адреса: Бережанська, 25а/ код:UKRs003360</t>
  </si>
  <si>
    <t>Назва МКП: гуртожиток Чернівецький професійний ліцей залізничного транспорту /адреса: Білоруська, 27а/ код:UKRs003361</t>
  </si>
  <si>
    <t>Назва МКП: Чернівецька загальноосвітня школа І-ІІІ ст. №16 /адреса: Білоруська, 77/ код:UKRs003362</t>
  </si>
  <si>
    <t>Назва МКП: Буковинський державний медичний університет. гуртоиток №4 /адреса: Білоусова, 20/ код:UKRs003363</t>
  </si>
  <si>
    <t>Назва МКП: Український народний дім /адреса: Вірменська, 26/ код:UKRs003372</t>
  </si>
  <si>
    <t>Назва МКП: ДНЗ №50 /адреса: Вокзальна (Гагаріна), 89/ код:UKRs010377</t>
  </si>
  <si>
    <t>Назва МКП: Багатопрофільний ліцей для обдарованих дітей /адреса: Володимира Винниченка, 119/ код:UKRs003371</t>
  </si>
  <si>
    <t>Назва МКП: Педагогічний коледж /адреса: Володимира Івасюка, 3/ код:UKRs003459</t>
  </si>
  <si>
    <t>Назва МКП: Чернівецький ліцей №20 (школа І-ІІІ ст. №27) /адреса: Воробкевича, 19/ код:UKRs003373</t>
  </si>
  <si>
    <t>Назва МКП: Буковинський центр комплексної реабілітації для дітей з інвалідністю Особлива дитина /адреса: Героїв Крут, 11/ код:UKRs003345</t>
  </si>
  <si>
    <t>Назва МКП: Заклад дошкільної освіти (ясла-садок) комбінованого типу №38 Оберіг /адреса: Героїв Крут, 3/ код:UKRs003346</t>
  </si>
  <si>
    <t>Назва МКП: Заклад дошкільної освіти (ясла-садок) комбінованого типу №10 Попелюшка /адреса: Героїв Крут, 4в/ код:UKRs003344</t>
  </si>
  <si>
    <t>Назва МКП: Чернівецька область/Чернівецький район/Чернівці/ вул Героїв Майдану 184 / готель Турист /адреса: Героїв Майдану , 184/ код:UKRs010224</t>
  </si>
  <si>
    <t>Назва МКП: Чернівецький медичний коледж /адреса: Героїв Майдану, 60/ код:UKRs003380</t>
  </si>
  <si>
    <t>Назва МКП: Чернівецька загальноосвітня школа І-ІІІ ст. №3 /адреса: Герцена, 36/ код:UKRs003382</t>
  </si>
  <si>
    <t>Назва МКП: Гуртожиток транспортного коледжу /адреса: Главки, 4б/ код:UKRs010388</t>
  </si>
  <si>
    <t>Назва МКП: Чернівецька загальноосвітня школа І-ІІІ ст. №20 /адреса: Глібова, 12/ код:UKRs003384</t>
  </si>
  <si>
    <t>Назва МКП: ЗОШ 20 /адреса: Глібова, 20/ код:UKRs003383</t>
  </si>
  <si>
    <t>Назва МКП: Чернівецький ліцей №10 (гімназія №3) /адреса: Головна, 131/ код:UKRs003402</t>
  </si>
  <si>
    <t>Назва МКП: Центр соціально-психологічної реабілітації дітей /адреса: Головна, 169/ код:UKRs003406</t>
  </si>
  <si>
    <t>Назва МКП: Редакція молоді /адреса: Головна, 41/ код:UKRs003385</t>
  </si>
  <si>
    <t>Назва МКП: Адмін Будівля Надія /адреса: Головна, 83/ код:UKRs009646</t>
  </si>
  <si>
    <t>Назва МКП: Чернівецький ліцей №16 (школа І-ІІІ ст. №2) ім. Ю. Федьковича /адреса: Головна, 87/ код:UKRs003426</t>
  </si>
  <si>
    <t>Назва МКП: Чернівецька загальноосвітня школа І-ІІІ ст. №10 /адреса: Горіхівська, 31/ код:UKRs003428</t>
  </si>
  <si>
    <t>Назва МКП: Парафія УГКЦ Покрови Пресвятої Діви Марії (катехитичний центр розвитку дітей парафії) /адреса: Данила Галицького , 60/ код:UKRs010508</t>
  </si>
  <si>
    <t>Назва МКП: Жилой дом /адреса: Дзержинская, 49/ код:UKRs003711</t>
  </si>
  <si>
    <t>Назва МКП: Чернівецький ліцей №5 Оріяна(гімназія №5) /адреса: Дмитра Загула, 8/ код:UKRs003435</t>
  </si>
  <si>
    <t>Назва МКП: Дошкільний навчальний заклад №25 Центр розвитку дитини Малюк /адреса: Достоєвського, 10/ код:UKRs003437</t>
  </si>
  <si>
    <t>Назва МКП: Чернівецький ліцей №3 медичного профілю /адреса: Залозецького, 13а/ код:UKRs003450</t>
  </si>
  <si>
    <t>Назва МКП: Не має даних про назву /адреса: Заставнянська, 210/ код:UKRs011434</t>
  </si>
  <si>
    <t>Назва МКП: Чернівецька спеціальна школа №3 /адреса: І. Вільде, 3/ код:UKRs003453</t>
  </si>
  <si>
    <t>Назва МКП: Модульне містечко /адреса: І. Карбулитьского, NA/ код:UKRs011444</t>
  </si>
  <si>
    <t>Назва МКП: ОКУ Чернівецький обласний центр соціально-психологічної допомоги /адреса: Івана Підкови, 11/ код:UKRs003456</t>
  </si>
  <si>
    <t>Назва МКП: Чернівецький геріатричний пансіонат /адреса: Івана Підкови, 13/ код:UKRs003457</t>
  </si>
  <si>
    <t>Назва МКП: Денний центр допомоги людям із обмеженими можливостями /адреса: Івана Підкови, 7а/ код:UKRs009632</t>
  </si>
  <si>
    <t>Назва МКП: гуртожиток Чернівецького фахового політехнічного коледжу /адреса: Канівська (Каспрука), 8/ код:UKRs003466</t>
  </si>
  <si>
    <t>Назва МКП: Чернівецький Ліцей №21 (ЗОШ №39) /адреса: Карбулицького, 4/ код:UKRs003461</t>
  </si>
  <si>
    <t>Назва МКП: Дошкільний навчальний заклад №3 комбінованого типу Веселка /адреса: Кармелюка, 43а/ код:UKRs003463</t>
  </si>
  <si>
    <t>Назва МКП: Приватний заклад Гімназія Глорія /адреса: Ковельська, 25/ код:UKRs003469</t>
  </si>
  <si>
    <t>Назва МКП: Черемош /адреса: Комарова, 13б/ код:UKRs003736</t>
  </si>
  <si>
    <t>Назва МКП: Дошкільний навчальний заклад №35 Центр розвитку дитини Веснянка /адреса: Комарова, 25б/ код:UKRs003471</t>
  </si>
  <si>
    <t>Назва МКП: Чернівецький ліцей №18 (школа І-ІІІ ст. №6) /адреса: Комарова, 26в/ код:UKRs003472</t>
  </si>
  <si>
    <t>Назва МКП: Дошкільний навчальний заклад №33 Центр розвитку дитини Оселя талановитих /адреса: Комарова, 28в/ код:UKRs003470</t>
  </si>
  <si>
    <t>Назва МКП: Жилой дом /адреса: Комарова, 9а/ код:UKRs003737</t>
  </si>
  <si>
    <t>Назва МКП: Спеціальний дошкільний навчальний заклад №17 Паросток для дітей з вадами зору /адреса: Коперніка Миколи, 19/ код:UKRs003473</t>
  </si>
  <si>
    <t>Назва МКП: Заклад дошкільної освіти (ясла-садок) комбінованого типу №14. Зірочка /адреса: Крижанівського Богдана, 25/ код:UKRs003476</t>
  </si>
  <si>
    <t>Назва МКП: Дошкільний навчальний заклад №48 комбінованого типу Гніздечко /адреса: Крилова Івана, 2а/ код:UKRs003477</t>
  </si>
  <si>
    <t>Назва МКП: Гуртожиток №8 Чернівецького національного університету імені Юрія Федьковича /адреса: Кутузова, 6/ код:UKRs003714</t>
  </si>
  <si>
    <t>Назва МКП: Чернівецький філософсько - правовий ліцей №2 /адреса: Л. Кобилиці,  88а/ код:UKRs003480</t>
  </si>
  <si>
    <t>Назва МКП: Чернівецький ліцей №12 Ювілейний (школа І-ІІІ ст. №5) /адреса: Лесі Українки, 1/ код:UKRs003481</t>
  </si>
  <si>
    <t>Назва МКП: ОКУ Соціальний центр матері та дитини /адреса: Луковецька,  2-4/ код:UKRs003486</t>
  </si>
  <si>
    <t>Назва МКП: Военно-спортивный лицей-интернат Черновцы (Військово-спортивний ліцей ЧМР) /адреса: Луковецька, 29/ код:UKRs003707</t>
  </si>
  <si>
    <t>Назва МКП: Чернівецька загальноосвітня школа І-ІІІ ст. №1 /адреса: Михая Емінеску, 1/ код:UKRs003441</t>
  </si>
  <si>
    <t>Назва МКП: Ресторан Милена /адреса: Московської Олімпіади, 37б/ код:UKRs003716</t>
  </si>
  <si>
    <t>Назва МКП: Чернівецька обласна психіатрична лікарня /адреса: Мусоргського, 2/ код:UKRs003508</t>
  </si>
  <si>
    <t>Назва МКП: Дошкільний навчальний заклад №24 Центр розвитку дитини Джерело /адреса: Мусорського Модеста, 13/ код:UKRs003509</t>
  </si>
  <si>
    <t>Назва МКП: Дошкільний навчальний заклад №43 комбінованого типу /адреса: Небесної Сотні, 10б/ код:UKRs003516</t>
  </si>
  <si>
    <t>Назва МКП: Чернівецький багатопрофільний ліцей №4 /адреса: Небесної Сотні, 18а/ код:UKRs003517</t>
  </si>
  <si>
    <t>Назва МКП: Гуртожиток 1 /адреса: Небесної Сотні, 2/ код:UKRs003511</t>
  </si>
  <si>
    <t>Назва МКП: Гуртожиток 2 (Небесної сотні 2а) /адреса: Небесної Сотні, 2а/ код:UKRs009908</t>
  </si>
  <si>
    <t>Назва МКП: гуртожиток коледжу мистецтв ім. Воробкевича /адреса: Небесної Сотні, 2в/ код:UKRs010963</t>
  </si>
  <si>
    <t>Назва МКП: Вище професійне училище №3 /адреса: Небесної Сотні, 2г/ код:UKRs003518</t>
  </si>
  <si>
    <t>Назва МКП: факультет фізичної культури та здоровя людини /адреса: Небесної Сотні, 2д/ код:UKRs003715</t>
  </si>
  <si>
    <t>Назва МКП: Гуртожиток 4 /адреса: Небесної Сотні, 4а/ код:UKRs003513</t>
  </si>
  <si>
    <t>Назва МКП: №5Чернівецький національний університет імені Юрія Федьковича гуртожиток №5 /адреса: Небесної Сотні, 4б/ код:UKRs003514</t>
  </si>
  <si>
    <t>Назва МКП: ЧНУ ім. Федьковича. гуртожиток №6 /адреса: Небесної Сотні, 4в/ код:UKRs003519</t>
  </si>
  <si>
    <t>Назва МКП: Реабілітаційний центр кафедри фізичної реабілітації, ерготерапї та домедичної допомоги факультету фізичної культури та здоров'я людини Чернівецького національного університету імені Юрія Федьковича /адреса: Небесної Сотні, 4д/ код:UKRs003515</t>
  </si>
  <si>
    <t>Назва МКП: Дошкільний навчальний заклад №21 комбінованого типу /адреса: Небесної сотні, 9а/ код:UKRs003520</t>
  </si>
  <si>
    <t>Назва МКП: Дошкільний навчальний заклад №9 комбінованого типу /адреса: Незалежності, 88/ код:UKRs003728</t>
  </si>
  <si>
    <t>Назва МКП: Чернівецький ліцей №7 (гімназія №7) /адреса: Незалежності, 88д/ код:UKRs003729</t>
  </si>
  <si>
    <t>Назва МКП: Чернівецька гімназія №1 /адреса: Немирівська, 3/ код:UKRs010376</t>
  </si>
  <si>
    <t>Назва МКП: ОКНП Чернівецький обласний спеціалізований будинок дитини /адреса: Олександра Щербанюка, 2/ код:UKRs003527</t>
  </si>
  <si>
    <t>Назва МКП: Чернівецька загальноосвітня школа І-ІІІ ст. №30 /адреса: Олександра Щербанюка, 4/ код:UKRs003646</t>
  </si>
  <si>
    <t>Назва МКП: Офис /адреса: Олександра Щербанюка, 48/ код:UKRs003740</t>
  </si>
  <si>
    <t>Назва МКП: Церква Емануїл /адреса: Ольги Кобилянської, 53/ код:UKRs003523</t>
  </si>
  <si>
    <t>Назва МКП: Чернівецька гімназія №4 (школа І-ІІІ ст. №40) /адреса: Осіння, 48/ код:UKRs003530</t>
  </si>
  <si>
    <t>Назва МКП: Дошкільний навчальний заклад №32 комбінованого типу /адреса: Парковий, 6/ код:UKRs003726</t>
  </si>
  <si>
    <t>Назва МКП: Гуртожиток вищого професійного художнього училища №5 (2-4 поверх) /адреса: Пилипа Орлика, 3/ код:UKRs008803</t>
  </si>
  <si>
    <t>Назва МКП: Гуртожиток Чернівецького професійного ліцею сфери послуг (5 поверх) /адреса: Пилипа Орлика, 3/ код:UKRs008810</t>
  </si>
  <si>
    <t>Назва МКП: гуртожиток Державний професійно-технічний навчальний заклад "Чернівецький професійний ліцей автомобільного сервісу" (1 поверх) /адреса: Пилипа Орлика, 3/ код:UKRs011203</t>
  </si>
  <si>
    <t>Назва МКП: Чернівецький ліцей №13 (школа І-ІІІ ст. №22) /адреса: Південно-Кільцева, 17/ код:UKRs003533</t>
  </si>
  <si>
    <t>Назва МКП: Чернівецький ліцей №17 Успіх (школа І-ІІІ ст. №11) /адреса: Південно-Кільцева, 7б/ код:UKRs003534</t>
  </si>
  <si>
    <t>Назва МКП: Санаторний дошкільний навчальний заклад №34 для частохворіючих дітей /адреса: Південно-Кільцева, 9б/ код:UKRs003535</t>
  </si>
  <si>
    <t>Назва МКП: Дошкільний навчальний заклад №52 комбінованого типу /адреса: Полєтаєва Федора, 3/ код:UKRs003536</t>
  </si>
  <si>
    <t>Назва МКП: Благодійний фонд Місто добра (кризовий центр для жінок із дітьми) /адреса: Річна, 10/ код:UKRs003540</t>
  </si>
  <si>
    <t>Назва МКП: Чернівецький фаховий коледж Львівського національного університету природокористування /адреса: Руданського, 49/ код:UKRs003541</t>
  </si>
  <si>
    <t>Назва МКП: Дошкільний навчальний заклад №19 Центр розвитку дитини Барвінок /адреса: Руська, 178/ код:UKRs003545</t>
  </si>
  <si>
    <t>Назва МКП: Торговельно-економічний інститут /адреса: Руська, 194д/ код:UKRs003542</t>
  </si>
  <si>
    <t>Назва МКП: гуртожиток Чернівецький фаховий коледж бізнесу та харчових технологій /адреса: Руська, 194з/ код:UKRs003546</t>
  </si>
  <si>
    <t>Назва МКП: Професійно-технічне училище №8 /адреса: Руська, 198/ код:UKRs003547</t>
  </si>
  <si>
    <t>Назва МКП: Чернівецька загальноосвітня школа І-ІІІ ст. №28 /адреса: Руська, 257а/ код:UKRs003544</t>
  </si>
  <si>
    <t>Назва МКП: Pink Tower /адреса: Садгірська, 3а/ код:UKRs003709</t>
  </si>
  <si>
    <t>Назва МКП: БФ Комітет громадського порятунку України /адреса: Севастопольська, 36/ код:UKRs008798</t>
  </si>
  <si>
    <t>Назва МКП: Приватний заклад гімназія Надія /адреса: Січових Стрільців, 3в/ код:UKRs003557</t>
  </si>
  <si>
    <t>Назва МКП: Комунальний заклад дошкільної освіти комбінованого типу №18 Вишиваночка /адреса: Сторожинецька, 33а/ код:UKRs003560</t>
  </si>
  <si>
    <t>Назва МКП: Буковинський державний медичний університет /адреса: театральна площа, 2а/ код:UKRs009907</t>
  </si>
  <si>
    <t>Назва МКП: гуртожиток Чернівецький індустріальний фаховий коледж /адреса: Ткача, 24а/ код:UKRs003489</t>
  </si>
  <si>
    <t>Назва МКП: Церква Адвентистів сьомого дня Чернівці-Центр /адреса: Турецька, 10/ код:UKRs008689</t>
  </si>
  <si>
    <t>Назва МКП: Областной научно реабилитационный центр №1 /адреса: Федьковича, 9/ код:UKRs003741</t>
  </si>
  <si>
    <t>Назва МКП: Чернівецький ліцей №19 (школа І-ІІІ ст. №24) ім. О. Кобилянської /адреса: Фізкультурна, 5/ код:UKRs003571</t>
  </si>
  <si>
    <t>Назва МКП: Заклад дошкільної освіти (ясла-садок) комбінованого типу №8 ДивоСад /адреса: Фізкультурна, 6/ код:UKRs003572</t>
  </si>
  <si>
    <t>Назва МКП: Чернівецька гімназія №3 (школа І-ІІІ ст. №19) /адреса: Хотинська, 23/ код:UKRs003575</t>
  </si>
  <si>
    <t>Назва МКП: Чернівецький професійний машинобудівний ліцей /адреса: Хотинська, 47/ код:UKRs003573</t>
  </si>
  <si>
    <t>Назва МКП: Garden House Apart-hotel /адреса: Челябінська, 5/ код:UKRs003742</t>
  </si>
  <si>
    <t>Назва МКП: Ресторан Золотий сезон /адреса: Чкалова, 10/ код:UKRs010568</t>
  </si>
  <si>
    <t>Назва МКП: Офис компании ТермоПлюс /адреса: Чкалова, 21б/ код:UKRs003738</t>
  </si>
  <si>
    <t>Назва МКП: Буковинський державний медичний університет. гуртожиток №3 /адреса: Чорноморська, 13/ код:UKRs003601</t>
  </si>
  <si>
    <t>Назва МКП: Гуртожик Буковинського державного медичного університету №2 /адреса: Чорноморська, 15а/ код:UKRs010355</t>
  </si>
  <si>
    <t>Назва МКП: Гуртожик Буковинського державного медичного університету /адреса: Чорноморська, 2а/ код:UKRs003600</t>
  </si>
  <si>
    <t>Назва МКП: Чернівецький ліцей №9 (гімназія №4) /адреса: Щепкіна, 2/ код:UKRs003645</t>
  </si>
  <si>
    <t>Назва МКП: Школа 38 /адреса: Яна Налипки, 3/ код:UKRs003734</t>
  </si>
  <si>
    <t>Назва МКП: Громада релігії Ружин Садгора /адреса: Ярослава Мудрого, 192г/ код:UKRs010964</t>
  </si>
  <si>
    <t>Назва МКП: Коровійський ліцей /адреса: Шкільна,  1а/ код:UKRs003617</t>
  </si>
  <si>
    <t>Назва МКП: Чорнівський НВК /адреса: Головна, 15/ код:UKRs003405</t>
  </si>
  <si>
    <t>Назва МКП: Чернівецький обласний госпіталь ветеранів війни /адреса: Фастівська, 20/ код:UKRs011440</t>
  </si>
  <si>
    <t>Назва МКП: Чудейська амбулаторія/ прожтває 20 ВПО. можуть прийняти 30 ВПО /адреса: Святого Миколая, 1/ код:UKRs009524</t>
  </si>
  <si>
    <t>Назва МКП: Їжівська гімназія /адреса: Штефан Чел Маре, 154/ код:UKRs003640</t>
  </si>
  <si>
    <t>Назва МКП: Черешський психо-неврологічний будинок-інтернат /адреса: Банилівська, 5/ код:UKRs003358</t>
  </si>
  <si>
    <t>Назва МКП: Боянчуцький ЗДО /адреса: Миру, 16/ код:UKRs003501</t>
  </si>
  <si>
    <t>Назва МКП: Оздоровчий центрТвій табір /адреса: Партизанський Хутір, 16/ код:UKRs003776</t>
  </si>
  <si>
    <t>Назва МКП: Відокремлений структурний підрозділ Бобровицький фаховий коледж ім. О.Майнової НУБіП України /адреса: Чернігівська, 19/ код:UKRs010086</t>
  </si>
  <si>
    <t>Назва МКП: Центр для ВПО. який розташовано в школах№ 9. №10 та Навчально-виховний комплекс Престиж (це школа і садок разом) /адреса: NA, NA/ код:UKRs006319</t>
  </si>
  <si>
    <t>Назва МКП: Модульне містечко /адреса: Центральна, 2/ код:UKRs010909</t>
  </si>
  <si>
    <t>Назва МКП: САНАТОРІЙ-ПРОФІЛАКТОРІЙ ЗАВОДУ ПОЖМАШИНА /адреса: Заводська, 33/ код:UKRs009801</t>
  </si>
  <si>
    <t>Назва МКП: гуртожиток Прилуцького агро-технічний фахового коледжу /адреса: Київська, 178/ код:UKRs009798</t>
  </si>
  <si>
    <t>Назва МКП: Прилуцька міська дитяча лікарня /адреса: Констянтинівська, 185/ код:UKRs009827</t>
  </si>
  <si>
    <t>Назва МКП: Територіальний центр соціального обслуговування /адреса: Короленка, 8/ код:UKRs009501</t>
  </si>
  <si>
    <t>Назва МКП: Фельдшерський пункт /адреса: Центральна, 36а/ код:UKRs009836</t>
  </si>
  <si>
    <t>Назва МКП: Модульне містечко Новоселівка3 /адреса: NA, NA/ код:UKRs011270</t>
  </si>
  <si>
    <t>Назва МКП: Модульне містечко Новоселівка1 /адреса: Затишна, 4а/ код:UKRs010910</t>
  </si>
  <si>
    <t>Назва МКП: Модульне містечко Новоселівка2 /адреса: Маліновського, 59/ код:UKRs010911</t>
  </si>
  <si>
    <t>Назва МКП: Модульне містечко /адреса: Молодіжна, 1/ код:UKRs011269</t>
  </si>
  <si>
    <t>Назва МКП: Модульне містечко /адреса: Польова, 1/ код:UKRs011268</t>
  </si>
  <si>
    <t>Назва МКП: Гуртожиток вищого професійного училища побутового обслуговування /адреса: Козацька, 9/ код:UKRs009804</t>
  </si>
  <si>
    <t>Назва МКП: гуртожиток Чернігівського інституту ім. К.Д. Ушинського /адреса: Коцюбинського, 4/ код:UKRs009849</t>
  </si>
  <si>
    <t>Назва МКП: Гуртожиток Чернігівського Будівельного ліцею /адреса: Миру, 247а/ код:UKRs009830</t>
  </si>
  <si>
    <t>Назва МКП: Гуртожиток №6 Університету Чернігівська Політехніка /адреса: Ціолковського, 14/ код:UKRs009943</t>
  </si>
  <si>
    <t>Назва МКП: Комунальне підприємство Київський будинок-інтернат ветеранів праці /адреса: Кубанської України, 2/ код:UKRs011435</t>
  </si>
  <si>
    <t>Назва МКП: Гуртожиток №3, Національний педагогічний університет імені М.П. Драгоманова /адреса: Маршала Тимошенка, 2ж/ код:UKRs011554</t>
  </si>
  <si>
    <t>Назва МКП: Київський гуртожиток-притулок Київського Європейського Університету для переселенців з Луганської області /адреса: Миколи Ушакова, 8а/ код:UKRs011436</t>
  </si>
  <si>
    <t>Назва МКП: м. Київ. вул. Новодарницька. 26 /адреса: Новодарницька, 26/ код:UKRs006315</t>
  </si>
  <si>
    <t>UKRs006932</t>
  </si>
  <si>
    <t>UKRs011572</t>
  </si>
  <si>
    <t>UKRs006856</t>
  </si>
  <si>
    <t>UKRs010004</t>
  </si>
  <si>
    <t>UKRs006869</t>
  </si>
  <si>
    <t>UKRs009846</t>
  </si>
  <si>
    <t>UKRs011337</t>
  </si>
  <si>
    <t>UKRs006948</t>
  </si>
  <si>
    <t>UKRs008867</t>
  </si>
  <si>
    <t>UKRs011338</t>
  </si>
  <si>
    <t>UKRs006950</t>
  </si>
  <si>
    <t>UKRs008881</t>
  </si>
  <si>
    <t>UKRs011202</t>
  </si>
  <si>
    <t>UKRs006969</t>
  </si>
  <si>
    <t>UKRs006961</t>
  </si>
  <si>
    <t>UKRs006998</t>
  </si>
  <si>
    <t>UKRs007040</t>
  </si>
  <si>
    <t>UKRs006925</t>
  </si>
  <si>
    <t>UKRs006944</t>
  </si>
  <si>
    <t>UKRs006955</t>
  </si>
  <si>
    <t>UKRs011437</t>
  </si>
  <si>
    <t>UKRs009098</t>
  </si>
  <si>
    <t>UKRs011339</t>
  </si>
  <si>
    <t>UKRs006963</t>
  </si>
  <si>
    <t>UKRs006903</t>
  </si>
  <si>
    <t>UKRs009096</t>
  </si>
  <si>
    <t>UKRs011013</t>
  </si>
  <si>
    <t>UKRs011340</t>
  </si>
  <si>
    <t>UKRs006906</t>
  </si>
  <si>
    <t>UKRs006919</t>
  </si>
  <si>
    <t>UKRs006996</t>
  </si>
  <si>
    <t>UKRs006897</t>
  </si>
  <si>
    <t>UKRs006899</t>
  </si>
  <si>
    <t>UKRs006900</t>
  </si>
  <si>
    <t>UKRs006901</t>
  </si>
  <si>
    <t>UKRs006902</t>
  </si>
  <si>
    <t>UKRs008893</t>
  </si>
  <si>
    <t>UKRs011062</t>
  </si>
  <si>
    <t>UKRs011063</t>
  </si>
  <si>
    <t>UKRs007063</t>
  </si>
  <si>
    <t>UKRs007059</t>
  </si>
  <si>
    <t>UKRs006892</t>
  </si>
  <si>
    <t>UKRs008877</t>
  </si>
  <si>
    <t>UKRs006883</t>
  </si>
  <si>
    <t>UKRs006938</t>
  </si>
  <si>
    <t>UKRs006878</t>
  </si>
  <si>
    <t>UKRs010010</t>
  </si>
  <si>
    <t>UKRs010103</t>
  </si>
  <si>
    <t>UKRs011151</t>
  </si>
  <si>
    <t>UKRs011150</t>
  </si>
  <si>
    <t>UKRs011086</t>
  </si>
  <si>
    <t>UKRs010256</t>
  </si>
  <si>
    <t>UKRs011081</t>
  </si>
  <si>
    <t>UKRs011341</t>
  </si>
  <si>
    <t>UKRs006926</t>
  </si>
  <si>
    <t>UKRs006930</t>
  </si>
  <si>
    <t>UKRs011133</t>
  </si>
  <si>
    <t>UKRs006953</t>
  </si>
  <si>
    <t>UKRs006936</t>
  </si>
  <si>
    <t>UKRs006954</t>
  </si>
  <si>
    <t>UKRs006952</t>
  </si>
  <si>
    <t>UKRs006951</t>
  </si>
  <si>
    <t>UKRs006871</t>
  </si>
  <si>
    <t>UKRs006960</t>
  </si>
  <si>
    <t>UKRs009833</t>
  </si>
  <si>
    <t>UKRs009785</t>
  </si>
  <si>
    <t>UKRs010179</t>
  </si>
  <si>
    <t>UKRs006933</t>
  </si>
  <si>
    <t>UKRs011153</t>
  </si>
  <si>
    <t>UKRs011152</t>
  </si>
  <si>
    <t>UKRs006907</t>
  </si>
  <si>
    <t>UKRs006922</t>
  </si>
  <si>
    <t>UKRs010087</t>
  </si>
  <si>
    <t>UKRs009840</t>
  </si>
  <si>
    <t>UKRs006913</t>
  </si>
  <si>
    <t>UKRs006910</t>
  </si>
  <si>
    <t>UKRs011065</t>
  </si>
  <si>
    <t>UKRs006993</t>
  </si>
  <si>
    <t>UKRs011342</t>
  </si>
  <si>
    <t>UKRs006990</t>
  </si>
  <si>
    <t>UKRs010551</t>
  </si>
  <si>
    <t>UKRs011438</t>
  </si>
  <si>
    <t>UKRs011558</t>
  </si>
  <si>
    <t>UKRs006939</t>
  </si>
  <si>
    <t>UKRs011101</t>
  </si>
  <si>
    <t>UKRs007065</t>
  </si>
  <si>
    <t>UKRs007067</t>
  </si>
  <si>
    <t>UKRs007066</t>
  </si>
  <si>
    <t>UKRs011109</t>
  </si>
  <si>
    <t>UKRs007068</t>
  </si>
  <si>
    <t>UKRs007069</t>
  </si>
  <si>
    <t>UKRs009100</t>
  </si>
  <si>
    <t>UKRs009101</t>
  </si>
  <si>
    <t>UKRs007073</t>
  </si>
  <si>
    <t>UKRs007070</t>
  </si>
  <si>
    <t>UKRs007071</t>
  </si>
  <si>
    <t>UKRs007072</t>
  </si>
  <si>
    <t>UKRs007049</t>
  </si>
  <si>
    <t>UKRs007053</t>
  </si>
  <si>
    <t>UKRs007058</t>
  </si>
  <si>
    <t>UKRs007050</t>
  </si>
  <si>
    <t>UKRs007052</t>
  </si>
  <si>
    <t>UKRs007057</t>
  </si>
  <si>
    <t>UKRs007051</t>
  </si>
  <si>
    <t>UKRs007055</t>
  </si>
  <si>
    <t>UKRs007054</t>
  </si>
  <si>
    <t>UKRs007056</t>
  </si>
  <si>
    <t>UKRs007010</t>
  </si>
  <si>
    <t>UKRs007014</t>
  </si>
  <si>
    <t>UKRs007013</t>
  </si>
  <si>
    <t>UKRs007011</t>
  </si>
  <si>
    <t>UKRs007012</t>
  </si>
  <si>
    <t>UKRs007085</t>
  </si>
  <si>
    <t>UKRs007087</t>
  </si>
  <si>
    <t>UKRs010550</t>
  </si>
  <si>
    <t>UKRs007086</t>
  </si>
  <si>
    <t>UKRs007088</t>
  </si>
  <si>
    <t>UKRs009099</t>
  </si>
  <si>
    <t>UKRs011061</t>
  </si>
  <si>
    <t>UKRs009838</t>
  </si>
  <si>
    <t>UKRs007090</t>
  </si>
  <si>
    <t>UKRs007089</t>
  </si>
  <si>
    <t>UKRs007092</t>
  </si>
  <si>
    <t>UKRs007093</t>
  </si>
  <si>
    <t>UKRs011343</t>
  </si>
  <si>
    <t>UKRs007096</t>
  </si>
  <si>
    <t>UKRs007094</t>
  </si>
  <si>
    <t>UKRs007091</t>
  </si>
  <si>
    <t>UKRs007095</t>
  </si>
  <si>
    <t>UKRs009540</t>
  </si>
  <si>
    <t>UKRs007044</t>
  </si>
  <si>
    <t>UKRs007046</t>
  </si>
  <si>
    <t>UKRs007048</t>
  </si>
  <si>
    <t>UKRs006923</t>
  </si>
  <si>
    <t>UKRs006956</t>
  </si>
  <si>
    <t>UKRs011054</t>
  </si>
  <si>
    <t>UKRs007020</t>
  </si>
  <si>
    <t>UKRs007028</t>
  </si>
  <si>
    <t>UKRs007029</t>
  </si>
  <si>
    <t>UKRs007021</t>
  </si>
  <si>
    <t>UKRs007022</t>
  </si>
  <si>
    <t>UKRs007030</t>
  </si>
  <si>
    <t>UKRs007023</t>
  </si>
  <si>
    <t>UKRs007025</t>
  </si>
  <si>
    <t>UKRs007031</t>
  </si>
  <si>
    <t>UKRs007026</t>
  </si>
  <si>
    <t>UKRs007032</t>
  </si>
  <si>
    <t>UKRs007027</t>
  </si>
  <si>
    <t>UKRs007033</t>
  </si>
  <si>
    <t>UKRs007034</t>
  </si>
  <si>
    <t>UKRs007035</t>
  </si>
  <si>
    <t>UKRs007024</t>
  </si>
  <si>
    <t>UKRs006974</t>
  </si>
  <si>
    <t>UKRs006935</t>
  </si>
  <si>
    <t>UKRs009829</t>
  </si>
  <si>
    <t>UKRs008960</t>
  </si>
  <si>
    <t>UKRs009087</t>
  </si>
  <si>
    <t>UKRs009089</t>
  </si>
  <si>
    <t>UKRs009088</t>
  </si>
  <si>
    <t>UKRs009090</t>
  </si>
  <si>
    <t>UKRs006959</t>
  </si>
  <si>
    <t>UKRs006920</t>
  </si>
  <si>
    <t>UKRs006931</t>
  </si>
  <si>
    <t>UKRs011134</t>
  </si>
  <si>
    <t>UKRs011135</t>
  </si>
  <si>
    <t>UKRs010681</t>
  </si>
  <si>
    <t>UKRs007134</t>
  </si>
  <si>
    <t>UKRs010680</t>
  </si>
  <si>
    <t>UKRs007319</t>
  </si>
  <si>
    <t>UKRs009766</t>
  </si>
  <si>
    <t>UKRs007383</t>
  </si>
  <si>
    <t>UKRs007260</t>
  </si>
  <si>
    <t>UKRs007266</t>
  </si>
  <si>
    <t>UKRs007243</t>
  </si>
  <si>
    <t>UKRs007281</t>
  </si>
  <si>
    <t>UKRs007391</t>
  </si>
  <si>
    <t>UKRs007396</t>
  </si>
  <si>
    <t>UKRs007506</t>
  </si>
  <si>
    <t>UKRs007227</t>
  </si>
  <si>
    <t>UKRs007189</t>
  </si>
  <si>
    <t>UKRs007367</t>
  </si>
  <si>
    <t>UKRs010581</t>
  </si>
  <si>
    <t>UKRs007407</t>
  </si>
  <si>
    <t>UKRs007307</t>
  </si>
  <si>
    <t>UKRs007373</t>
  </si>
  <si>
    <t>UKRs007148</t>
  </si>
  <si>
    <t>UKRs007150</t>
  </si>
  <si>
    <t>UKRs007158</t>
  </si>
  <si>
    <t>UKRs007162</t>
  </si>
  <si>
    <t>UKRs007172</t>
  </si>
  <si>
    <t>UKRs007173</t>
  </si>
  <si>
    <t>UKRs007176</t>
  </si>
  <si>
    <t>UKRs007178</t>
  </si>
  <si>
    <t>UKRs007183</t>
  </si>
  <si>
    <t>UKRs007593</t>
  </si>
  <si>
    <t>UKRs007151</t>
  </si>
  <si>
    <t>UKRs007153</t>
  </si>
  <si>
    <t>UKRs007154</t>
  </si>
  <si>
    <t>UKRs007186</t>
  </si>
  <si>
    <t>UKRs007590</t>
  </si>
  <si>
    <t>UKRs007182</t>
  </si>
  <si>
    <t>UKRs007143</t>
  </si>
  <si>
    <t>UKRs007169</t>
  </si>
  <si>
    <t>UKRs007155</t>
  </si>
  <si>
    <t>UKRs007145</t>
  </si>
  <si>
    <t>UKRs007147</t>
  </si>
  <si>
    <t>UKRs007180</t>
  </si>
  <si>
    <t>UKRs007358</t>
  </si>
  <si>
    <t>UKRs007403</t>
  </si>
  <si>
    <t>UKRs007443</t>
  </si>
  <si>
    <t>UKRs007237</t>
  </si>
  <si>
    <t>UKRs007238</t>
  </si>
  <si>
    <t>UKRs007413</t>
  </si>
  <si>
    <t>UKRs007558</t>
  </si>
  <si>
    <t>UKRs007231</t>
  </si>
  <si>
    <t>UKRs007233</t>
  </si>
  <si>
    <t>UKRs007316</t>
  </si>
  <si>
    <t>UKRs007317</t>
  </si>
  <si>
    <t>UKRs007418</t>
  </si>
  <si>
    <t>UKRs007108</t>
  </si>
  <si>
    <t>UKRs007457</t>
  </si>
  <si>
    <t>UKRs007496</t>
  </si>
  <si>
    <t>UKRs007497</t>
  </si>
  <si>
    <t>UKRs007389</t>
  </si>
  <si>
    <t>UKRs007459</t>
  </si>
  <si>
    <t>UKRs007534</t>
  </si>
  <si>
    <t>UKRs007429</t>
  </si>
  <si>
    <t>UKRs007275</t>
  </si>
  <si>
    <t>UKRs007261</t>
  </si>
  <si>
    <t>UKRs010008</t>
  </si>
  <si>
    <t>UKRs007397</t>
  </si>
  <si>
    <t>UKRs007193</t>
  </si>
  <si>
    <t>UKRs007223</t>
  </si>
  <si>
    <t>UKRs007326</t>
  </si>
  <si>
    <t>UKRs007200</t>
  </si>
  <si>
    <t>UKRs007360</t>
  </si>
  <si>
    <t>UKRs007516</t>
  </si>
  <si>
    <t>UKRs007206</t>
  </si>
  <si>
    <t>UKRs007507</t>
  </si>
  <si>
    <t>UKRs007589</t>
  </si>
  <si>
    <t>UKRs007587</t>
  </si>
  <si>
    <t>UKRs007353</t>
  </si>
  <si>
    <t>UKRs007142</t>
  </si>
  <si>
    <t>UKRs009954</t>
  </si>
  <si>
    <t>UKRs007127</t>
  </si>
  <si>
    <t>UKRs007137</t>
  </si>
  <si>
    <t>UKRs007565</t>
  </si>
  <si>
    <t>UKRs007131</t>
  </si>
  <si>
    <t>UKRs007132</t>
  </si>
  <si>
    <t>UKRs007426</t>
  </si>
  <si>
    <t>UKRs007288</t>
  </si>
  <si>
    <t>UKRs007284</t>
  </si>
  <si>
    <t>UKRs007523</t>
  </si>
  <si>
    <t>UKRs007339</t>
  </si>
  <si>
    <t>UKRs007394</t>
  </si>
  <si>
    <t>UKRs007562</t>
  </si>
  <si>
    <t>UKRs007488</t>
  </si>
  <si>
    <t>UKRs007490</t>
  </si>
  <si>
    <t>UKRs007376</t>
  </si>
  <si>
    <t>UKRs011335</t>
  </si>
  <si>
    <t>UKRs007370</t>
  </si>
  <si>
    <t>UKRs007430</t>
  </si>
  <si>
    <t>UKRs007259</t>
  </si>
  <si>
    <t>UKRs006881</t>
  </si>
  <si>
    <t>UKRs007434</t>
  </si>
  <si>
    <t>UKRs007256</t>
  </si>
  <si>
    <t>UKRs007139</t>
  </si>
  <si>
    <t>UKRs007365</t>
  </si>
  <si>
    <t>UKRs007122</t>
  </si>
  <si>
    <t>UKRs009765</t>
  </si>
  <si>
    <t>UKRs007559</t>
  </si>
  <si>
    <t>UKRs007557</t>
  </si>
  <si>
    <t>UKRs007099</t>
  </si>
  <si>
    <t>UKRs007361</t>
  </si>
  <si>
    <t>UKRs007428</t>
  </si>
  <si>
    <t>UKRs007242</t>
  </si>
  <si>
    <t>UKRs007349</t>
  </si>
  <si>
    <t>UKRs007350</t>
  </si>
  <si>
    <t>UKRs007351</t>
  </si>
  <si>
    <t>UKRs007221</t>
  </si>
  <si>
    <t>UKRs007474</t>
  </si>
  <si>
    <t>UKRs007543</t>
  </si>
  <si>
    <t>UKRs007291</t>
  </si>
  <si>
    <t>UKRs007293</t>
  </si>
  <si>
    <t>UKRs007513</t>
  </si>
  <si>
    <t>UKRs007109</t>
  </si>
  <si>
    <t>UKRs007331</t>
  </si>
  <si>
    <t>UKRs007505</t>
  </si>
  <si>
    <t>UKRs007338</t>
  </si>
  <si>
    <t>UKRs007257</t>
  </si>
  <si>
    <t>UKRs007560</t>
  </si>
  <si>
    <t>UKRs007483</t>
  </si>
  <si>
    <t>UKRs007484</t>
  </si>
  <si>
    <t>UKRs007343</t>
  </si>
  <si>
    <t>UKRs007363</t>
  </si>
  <si>
    <t>UKRs007536</t>
  </si>
  <si>
    <t>UKRs007199</t>
  </si>
  <si>
    <t>UKRs007511</t>
  </si>
  <si>
    <t>UKRs007273</t>
  </si>
  <si>
    <t>UKRs007419</t>
  </si>
  <si>
    <t>UKRs007436</t>
  </si>
  <si>
    <t>UKRs007545</t>
  </si>
  <si>
    <t>UKRs007324</t>
  </si>
  <si>
    <t>UKRs007535</t>
  </si>
  <si>
    <t>UKRs007473</t>
  </si>
  <si>
    <t>UKRs009768</t>
  </si>
  <si>
    <t>UKRs007107</t>
  </si>
  <si>
    <t>UKRs007334</t>
  </si>
  <si>
    <t>UKRs007501</t>
  </si>
  <si>
    <t>UKRs007294</t>
  </si>
  <si>
    <t>UKRs007265</t>
  </si>
  <si>
    <t>UKRs007332</t>
  </si>
  <si>
    <t>UKRs007561</t>
  </si>
  <si>
    <t>UKRs007101</t>
  </si>
  <si>
    <t>UKRs007105</t>
  </si>
  <si>
    <t>UKRs007110</t>
  </si>
  <si>
    <t>UKRs007553</t>
  </si>
  <si>
    <t>UKRs007119</t>
  </si>
  <si>
    <t>UKRs007120</t>
  </si>
  <si>
    <t>UKRs010678</t>
  </si>
  <si>
    <t>UKRs010679</t>
  </si>
  <si>
    <t>UKRs007197</t>
  </si>
  <si>
    <t>UKRs007198</t>
  </si>
  <si>
    <t>UKRs007207</t>
  </si>
  <si>
    <t>UKRs007211</t>
  </si>
  <si>
    <t>UKRs007216</t>
  </si>
  <si>
    <t>UKRs007228</t>
  </si>
  <si>
    <t>UKRs009769</t>
  </si>
  <si>
    <t>UKRs007241</t>
  </si>
  <si>
    <t>UKRs007244</t>
  </si>
  <si>
    <t>UKRs007249</t>
  </si>
  <si>
    <t>UKRs007254</t>
  </si>
  <si>
    <t>UKRs007188</t>
  </si>
  <si>
    <t>UKRs007335</t>
  </si>
  <si>
    <t>UKRs007368</t>
  </si>
  <si>
    <t>UKRs007408</t>
  </si>
  <si>
    <t>UKRs007386</t>
  </si>
  <si>
    <t>UKRs007424</t>
  </si>
  <si>
    <t>UKRs007435</t>
  </si>
  <si>
    <t>UKRs007191</t>
  </si>
  <si>
    <t>UKRs007226</t>
  </si>
  <si>
    <t>UKRs007422</t>
  </si>
  <si>
    <t>UKRs007128</t>
  </si>
  <si>
    <t>UKRs007549</t>
  </si>
  <si>
    <t>UKRs007475</t>
  </si>
  <si>
    <t>UKRs007510</t>
  </si>
  <si>
    <t>UKRs007382</t>
  </si>
  <si>
    <t>UKRs007140</t>
  </si>
  <si>
    <t>UKRs007253</t>
  </si>
  <si>
    <t>UKRs007210</t>
  </si>
  <si>
    <t>UKRs009767</t>
  </si>
  <si>
    <t>UKRs007416</t>
  </si>
  <si>
    <t>UKRs007321</t>
  </si>
  <si>
    <t>UKRs010285</t>
  </si>
  <si>
    <t>UKRs007378</t>
  </si>
  <si>
    <t>UKRs007194</t>
  </si>
  <si>
    <t>UKRs010227</t>
  </si>
  <si>
    <t>UKRs007252</t>
  </si>
  <si>
    <t>UKRs007355</t>
  </si>
  <si>
    <t>UKRs007451</t>
  </si>
  <si>
    <t>UKRs007524</t>
  </si>
  <si>
    <t>UKRs007550</t>
  </si>
  <si>
    <t>UKRs007538</t>
  </si>
  <si>
    <t>UKRs004041</t>
  </si>
  <si>
    <t>UKRs004022</t>
  </si>
  <si>
    <t>UKRs004014</t>
  </si>
  <si>
    <t>UKRs004060</t>
  </si>
  <si>
    <t>UKRs004013</t>
  </si>
  <si>
    <t>UKRs004011</t>
  </si>
  <si>
    <t>UKRs011503</t>
  </si>
  <si>
    <t>UKRs010077</t>
  </si>
  <si>
    <t>UKRs004001</t>
  </si>
  <si>
    <t>UKRs008958</t>
  </si>
  <si>
    <t>UKRs008739</t>
  </si>
  <si>
    <t>UKRs009003</t>
  </si>
  <si>
    <t>UKRs008940</t>
  </si>
  <si>
    <t>UKRs011501</t>
  </si>
  <si>
    <t>UKRs009433</t>
  </si>
  <si>
    <t>UKRs008977</t>
  </si>
  <si>
    <t>UKRs009038</t>
  </si>
  <si>
    <t>UKRs008994</t>
  </si>
  <si>
    <t>UKRs010948</t>
  </si>
  <si>
    <t>UKRs010943</t>
  </si>
  <si>
    <t>UKRs011084</t>
  </si>
  <si>
    <t>UKRs003811</t>
  </si>
  <si>
    <t>UKRs011602</t>
  </si>
  <si>
    <t>UKRs010945</t>
  </si>
  <si>
    <t>UKRs011085</t>
  </si>
  <si>
    <t>UKRs011334</t>
  </si>
  <si>
    <t>UKRs011570</t>
  </si>
  <si>
    <t>UKRs011607</t>
  </si>
  <si>
    <t>UKRs011518</t>
  </si>
  <si>
    <t>UKRs011510</t>
  </si>
  <si>
    <t>UKRs008760</t>
  </si>
  <si>
    <t>UKRs011608</t>
  </si>
  <si>
    <t>UKRs011079</t>
  </si>
  <si>
    <t>UKRs011514</t>
  </si>
  <si>
    <t>UKRs011513</t>
  </si>
  <si>
    <t>UKRs008979</t>
  </si>
  <si>
    <t>UKRs009718</t>
  </si>
  <si>
    <t>UKRs011567</t>
  </si>
  <si>
    <t>UKRs011194</t>
  </si>
  <si>
    <t>UKRs011288</t>
  </si>
  <si>
    <t>UKRs009723</t>
  </si>
  <si>
    <t>UKRs008962</t>
  </si>
  <si>
    <t>UKRs008973</t>
  </si>
  <si>
    <t>UKRs008993</t>
  </si>
  <si>
    <t>UKRs010577</t>
  </si>
  <si>
    <t>UKRs011283</t>
  </si>
  <si>
    <t>UKRs010537</t>
  </si>
  <si>
    <t>UKRs008949</t>
  </si>
  <si>
    <t>UKRs011282</t>
  </si>
  <si>
    <t>UKRs010941</t>
  </si>
  <si>
    <t>UKRs009729</t>
  </si>
  <si>
    <t>UKRs011496</t>
  </si>
  <si>
    <t>UKRs010099</t>
  </si>
  <si>
    <t>UKRs008987</t>
  </si>
  <si>
    <t>UKRs009732</t>
  </si>
  <si>
    <t>UKRs010936</t>
  </si>
  <si>
    <t>UKRs010938</t>
  </si>
  <si>
    <t>UKRs010939</t>
  </si>
  <si>
    <t>UKRs010940</t>
  </si>
  <si>
    <t>UKRs010942</t>
  </si>
  <si>
    <t>UKRs011606</t>
  </si>
  <si>
    <t>UKRs008946</t>
  </si>
  <si>
    <t>UKRs008995</t>
  </si>
  <si>
    <t>UKRs010949</t>
  </si>
  <si>
    <t>UKRs010420</t>
  </si>
  <si>
    <t>UKRs009031</t>
  </si>
  <si>
    <t>UKRs010538</t>
  </si>
  <si>
    <t>UKRs004002</t>
  </si>
  <si>
    <t>UKRs008964</t>
  </si>
  <si>
    <t>UKRs008955</t>
  </si>
  <si>
    <t>UKRs008965</t>
  </si>
  <si>
    <t>UKRs010946</t>
  </si>
  <si>
    <t>UKRs008963</t>
  </si>
  <si>
    <t>UKRs008966</t>
  </si>
  <si>
    <t>UKRs011001</t>
  </si>
  <si>
    <t>UKRs011284</t>
  </si>
  <si>
    <t>UKRs011286</t>
  </si>
  <si>
    <t>UKRs010935</t>
  </si>
  <si>
    <t>UKRs010547</t>
  </si>
  <si>
    <t>UKRs011604</t>
  </si>
  <si>
    <t>UKRs009030</t>
  </si>
  <si>
    <t>UKRs008736</t>
  </si>
  <si>
    <t>UKRs011516</t>
  </si>
  <si>
    <t>UKRs011344</t>
  </si>
  <si>
    <t>UKRs009032</t>
  </si>
  <si>
    <t>UKRs004018</t>
  </si>
  <si>
    <t>UKRs010163</t>
  </si>
  <si>
    <t>UKRs008957</t>
  </si>
  <si>
    <t>UKRs010540</t>
  </si>
  <si>
    <t>UKRs011289</t>
  </si>
  <si>
    <t>UKRs010527</t>
  </si>
  <si>
    <t>UKRs008959</t>
  </si>
  <si>
    <t>UKRs010947</t>
  </si>
  <si>
    <t>UKRs010015</t>
  </si>
  <si>
    <t>UKRs008953</t>
  </si>
  <si>
    <t>UKRs011486</t>
  </si>
  <si>
    <t>UKRs010412</t>
  </si>
  <si>
    <t>UKRs004044</t>
  </si>
  <si>
    <t>UKRs010567</t>
  </si>
  <si>
    <t>UKRs011563</t>
  </si>
  <si>
    <t>UKRs011222</t>
  </si>
  <si>
    <t>UKRs008746</t>
  </si>
  <si>
    <t>UKRs009839</t>
  </si>
  <si>
    <t>UKRs003910</t>
  </si>
  <si>
    <t>UKRs004037</t>
  </si>
  <si>
    <t>UKRs004062</t>
  </si>
  <si>
    <t>UKRs008820</t>
  </si>
  <si>
    <t>UKRs008988</t>
  </si>
  <si>
    <t>UKRs011170</t>
  </si>
  <si>
    <t>UKRs011511</t>
  </si>
  <si>
    <t>UKRs004008</t>
  </si>
  <si>
    <t>UKRs009720</t>
  </si>
  <si>
    <t>UKRs010158</t>
  </si>
  <si>
    <t>UKRs009936</t>
  </si>
  <si>
    <t>UKRs011543</t>
  </si>
  <si>
    <t>UKRs008989</t>
  </si>
  <si>
    <t>UKRs010944</t>
  </si>
  <si>
    <t>UKRs011560</t>
  </si>
  <si>
    <t>UKRs009726</t>
  </si>
  <si>
    <t>UKRs011566</t>
  </si>
  <si>
    <t>UKRs008985</t>
  </si>
  <si>
    <t>UKRs003899</t>
  </si>
  <si>
    <t>UKRs008984</t>
  </si>
  <si>
    <t>UKRs010934</t>
  </si>
  <si>
    <t>UKRs011588</t>
  </si>
  <si>
    <t>UKRs004043</t>
  </si>
  <si>
    <t>UKRs003862</t>
  </si>
  <si>
    <t>UKRs003947</t>
  </si>
  <si>
    <t>UKRs003951</t>
  </si>
  <si>
    <t>UKRs003835</t>
  </si>
  <si>
    <t>UKRs003853</t>
  </si>
  <si>
    <t>UKRs003855</t>
  </si>
  <si>
    <t>UKRs003854</t>
  </si>
  <si>
    <t>UKRs003937</t>
  </si>
  <si>
    <t>UKRs003948</t>
  </si>
  <si>
    <t>UKRs003968</t>
  </si>
  <si>
    <t>UKRs008800</t>
  </si>
  <si>
    <t>UKRs003888</t>
  </si>
  <si>
    <t>UKRs003989</t>
  </si>
  <si>
    <t>UKRs010529</t>
  </si>
  <si>
    <t>UKRs004020</t>
  </si>
  <si>
    <t>UKRs004055</t>
  </si>
  <si>
    <t>UKRs004054</t>
  </si>
  <si>
    <t>UKRs004053</t>
  </si>
  <si>
    <t>UKRs004052</t>
  </si>
  <si>
    <t>UKRs009971</t>
  </si>
  <si>
    <t>UKRs004051</t>
  </si>
  <si>
    <t>UKRs009026</t>
  </si>
  <si>
    <t>UKRs010534</t>
  </si>
  <si>
    <t>UKRs011025</t>
  </si>
  <si>
    <t>UKRs004028</t>
  </si>
  <si>
    <t>UKRs011281</t>
  </si>
  <si>
    <t>UKRs010956</t>
  </si>
  <si>
    <t>UKRs010955</t>
  </si>
  <si>
    <t>UKRs011509</t>
  </si>
  <si>
    <t>UKRs011345</t>
  </si>
  <si>
    <t>UKRs004047</t>
  </si>
  <si>
    <t>UKRs003792</t>
  </si>
  <si>
    <t>UKRs008738</t>
  </si>
  <si>
    <t>UKRs003986</t>
  </si>
  <si>
    <t>UKRs003911</t>
  </si>
  <si>
    <t>UKRs004010</t>
  </si>
  <si>
    <t>UKRs003929</t>
  </si>
  <si>
    <t>UKRs003798</t>
  </si>
  <si>
    <t>UKRs009650</t>
  </si>
  <si>
    <t>UKRs010410</t>
  </si>
  <si>
    <t>UKRs003976</t>
  </si>
  <si>
    <t>UKRs010418</t>
  </si>
  <si>
    <t>UKRs003980</t>
  </si>
  <si>
    <t>UKRs003875</t>
  </si>
  <si>
    <t>UKRs003860</t>
  </si>
  <si>
    <t>UKRs003974</t>
  </si>
  <si>
    <t>UKRs003829</t>
  </si>
  <si>
    <t>UKRs003833</t>
  </si>
  <si>
    <t>UKRs010950</t>
  </si>
  <si>
    <t>UKRs003882</t>
  </si>
  <si>
    <t>UKRs003935</t>
  </si>
  <si>
    <t>UKRs003813</t>
  </si>
  <si>
    <t>UKRs009961</t>
  </si>
  <si>
    <t>UKRs009036</t>
  </si>
  <si>
    <t>UKRs010213</t>
  </si>
  <si>
    <t>UKRs008695</t>
  </si>
  <si>
    <t>UKRs011594</t>
  </si>
  <si>
    <t>UKRs008696</t>
  </si>
  <si>
    <t>UKRs003816</t>
  </si>
  <si>
    <t>UKRs003809</t>
  </si>
  <si>
    <t>UKRs003815</t>
  </si>
  <si>
    <t>UKRs004058</t>
  </si>
  <si>
    <t>UKRs004027</t>
  </si>
  <si>
    <t>UKRs004015</t>
  </si>
  <si>
    <t>UKRs004012</t>
  </si>
  <si>
    <t>UKRs003903</t>
  </si>
  <si>
    <t>UKRs003789</t>
  </si>
  <si>
    <t>UKRs003904</t>
  </si>
  <si>
    <t>UKRs003793</t>
  </si>
  <si>
    <t>UKRs003834</t>
  </si>
  <si>
    <t>UKRs003802</t>
  </si>
  <si>
    <t>UKRs003821</t>
  </si>
  <si>
    <t>UKRs009730</t>
  </si>
  <si>
    <t>UKRs003852</t>
  </si>
  <si>
    <t>UKRs003859</t>
  </si>
  <si>
    <t>UKRs003863</t>
  </si>
  <si>
    <t>UKRs004017</t>
  </si>
  <si>
    <t>UKRs003867</t>
  </si>
  <si>
    <t>UKRs003868</t>
  </si>
  <si>
    <t>UKRs003870</t>
  </si>
  <si>
    <t>UKRs003886</t>
  </si>
  <si>
    <t>UKRs003810</t>
  </si>
  <si>
    <t>UKRs003907</t>
  </si>
  <si>
    <t>UKRs004025</t>
  </si>
  <si>
    <t>UKRs003879</t>
  </si>
  <si>
    <t>UKRs003885</t>
  </si>
  <si>
    <t>UKRs003799</t>
  </si>
  <si>
    <t>UKRs010419</t>
  </si>
  <si>
    <t>UKRs011290</t>
  </si>
  <si>
    <t>UKRs010539</t>
  </si>
  <si>
    <t>UKRs011517</t>
  </si>
  <si>
    <t>UKRs010536</t>
  </si>
  <si>
    <t>UKRs010411</t>
  </si>
  <si>
    <t>UKRs010129</t>
  </si>
  <si>
    <t>UKRs009812</t>
  </si>
  <si>
    <t>UKRs009626</t>
  </si>
  <si>
    <t>UKRs010076</t>
  </si>
  <si>
    <t>UKRs010560</t>
  </si>
  <si>
    <t>UKRs003891</t>
  </si>
  <si>
    <t>UKRs010414</t>
  </si>
  <si>
    <t>UKRs008744</t>
  </si>
  <si>
    <t>UKRs011490</t>
  </si>
  <si>
    <t>UKRs010415</t>
  </si>
  <si>
    <t>UKRs008697</t>
  </si>
  <si>
    <t>UKRs009851</t>
  </si>
  <si>
    <t>UKRs009855</t>
  </si>
  <si>
    <t>UKRs010526</t>
  </si>
  <si>
    <t>UKRs010962</t>
  </si>
  <si>
    <t>UKRs009831</t>
  </si>
  <si>
    <t>UKRs010548</t>
  </si>
  <si>
    <t>UKRs010416</t>
  </si>
  <si>
    <t>UKRs010532</t>
  </si>
  <si>
    <t>UKRs003847</t>
  </si>
  <si>
    <t>UKRs003794</t>
  </si>
  <si>
    <t>UKRs003795</t>
  </si>
  <si>
    <t>UKRs003958</t>
  </si>
  <si>
    <t>UKRs003977</t>
  </si>
  <si>
    <t>UKRs003828</t>
  </si>
  <si>
    <t>UKRs003898</t>
  </si>
  <si>
    <t>UKRs003831</t>
  </si>
  <si>
    <t>UKRs003928</t>
  </si>
  <si>
    <t>UKRs003936</t>
  </si>
  <si>
    <t>UKRs003981</t>
  </si>
  <si>
    <t>UKRs011197</t>
  </si>
  <si>
    <t>UKRs010957</t>
  </si>
  <si>
    <t>UKRs003806</t>
  </si>
  <si>
    <t>UKRs011592</t>
  </si>
  <si>
    <t>UKRs003963</t>
  </si>
  <si>
    <t>UKRs003964</t>
  </si>
  <si>
    <t>UKRs003972</t>
  </si>
  <si>
    <t>UKRs010028</t>
  </si>
  <si>
    <t>UKRs011593</t>
  </si>
  <si>
    <t>UKRs003995</t>
  </si>
  <si>
    <t>UKRs010552</t>
  </si>
  <si>
    <t>UKRs003932</t>
  </si>
  <si>
    <t>UKRs003988</t>
  </si>
  <si>
    <t>UKRs003969</t>
  </si>
  <si>
    <t>UKRs003826</t>
  </si>
  <si>
    <t>UKRs003921</t>
  </si>
  <si>
    <t>UKRs003909</t>
  </si>
  <si>
    <t>UKRs003919</t>
  </si>
  <si>
    <t>UKRs003918</t>
  </si>
  <si>
    <t>UKRs003983</t>
  </si>
  <si>
    <t>UKRs010268</t>
  </si>
  <si>
    <t>UKRs009998</t>
  </si>
  <si>
    <t>UKRs010045</t>
  </si>
  <si>
    <t>UKRs003881</t>
  </si>
  <si>
    <t>UKRs010966</t>
  </si>
  <si>
    <t>UKRs009996</t>
  </si>
  <si>
    <t>UKRs003953</t>
  </si>
  <si>
    <t>UKRs003997</t>
  </si>
  <si>
    <t>UKRs003939</t>
  </si>
  <si>
    <t>UKRs003880</t>
  </si>
  <si>
    <t>UKRs003982</t>
  </si>
  <si>
    <t>UKRs003917</t>
  </si>
  <si>
    <t>UKRs003788</t>
  </si>
  <si>
    <t>UKRs003984</t>
  </si>
  <si>
    <t>UKRs003979</t>
  </si>
  <si>
    <t>UKRs003787</t>
  </si>
  <si>
    <t>UKRs003957</t>
  </si>
  <si>
    <t>UKRs003942</t>
  </si>
  <si>
    <t>UKRs003941</t>
  </si>
  <si>
    <t>UKRs009623</t>
  </si>
  <si>
    <t>UKRs008742</t>
  </si>
  <si>
    <t>UKRs011346</t>
  </si>
  <si>
    <t>UKRs003857</t>
  </si>
  <si>
    <t>UKRs003874</t>
  </si>
  <si>
    <t>UKRs011056</t>
  </si>
  <si>
    <t>UKRs010246</t>
  </si>
  <si>
    <t>UKRs011603</t>
  </si>
  <si>
    <t>UKRs010226</t>
  </si>
  <si>
    <t>UKRs003805</t>
  </si>
  <si>
    <t>UKRs003992</t>
  </si>
  <si>
    <t>UKRs003959</t>
  </si>
  <si>
    <t>UKRs004040</t>
  </si>
  <si>
    <t>UKRs003933</t>
  </si>
  <si>
    <t>UKRs010561</t>
  </si>
  <si>
    <t>UKRs011562</t>
  </si>
  <si>
    <t>UKRs011347</t>
  </si>
  <si>
    <t>UKRs003890</t>
  </si>
  <si>
    <t>UKRs003970</t>
  </si>
  <si>
    <t>UKRs010350</t>
  </si>
  <si>
    <t>UKRs010244</t>
  </si>
  <si>
    <t>UKRs010242</t>
  </si>
  <si>
    <t>UKRs011348</t>
  </si>
  <si>
    <t>UKRs003865</t>
  </si>
  <si>
    <t>UKRs010543</t>
  </si>
  <si>
    <t>UKRs003871</t>
  </si>
  <si>
    <t>UKRs010954</t>
  </si>
  <si>
    <t>UKRs010234</t>
  </si>
  <si>
    <t>UKRs003837</t>
  </si>
  <si>
    <t>UKRs003920</t>
  </si>
  <si>
    <t>UKRs003851</t>
  </si>
  <si>
    <t>UKRs003883</t>
  </si>
  <si>
    <t>UKRs003884</t>
  </si>
  <si>
    <t>UKRs011575</t>
  </si>
  <si>
    <t>UKRs003901</t>
  </si>
  <si>
    <t>UKRs003912</t>
  </si>
  <si>
    <t>UKRs003922</t>
  </si>
  <si>
    <t>UKRs003923</t>
  </si>
  <si>
    <t>UKRs011349</t>
  </si>
  <si>
    <t>UKRs009622</t>
  </si>
  <si>
    <t>UKRs010566</t>
  </si>
  <si>
    <t>UKRs003967</t>
  </si>
  <si>
    <t>UKRs011350</t>
  </si>
  <si>
    <t>UKRs010953</t>
  </si>
  <si>
    <t>UKRs010952</t>
  </si>
  <si>
    <t>UKRs011351</t>
  </si>
  <si>
    <t>UKRs003858</t>
  </si>
  <si>
    <t>UKRs003866</t>
  </si>
  <si>
    <t>UKRs003873</t>
  </si>
  <si>
    <t>UKRs010250</t>
  </si>
  <si>
    <t>UKRs010022</t>
  </si>
  <si>
    <t>UKRs011587</t>
  </si>
  <si>
    <t>UKRs004021</t>
  </si>
  <si>
    <t>UKRs003796</t>
  </si>
  <si>
    <t>UKRs010368</t>
  </si>
  <si>
    <t>UKRs003971</t>
  </si>
  <si>
    <t>UKRs003900</t>
  </si>
  <si>
    <t>UKRs003894</t>
  </si>
  <si>
    <t>UKRs008295</t>
  </si>
  <si>
    <t>UKRs003960</t>
  </si>
  <si>
    <t>UKRs003850</t>
  </si>
  <si>
    <t>UKRs003830</t>
  </si>
  <si>
    <t>UKRs003978</t>
  </si>
  <si>
    <t>UKRs010062</t>
  </si>
  <si>
    <t>UKRs003966</t>
  </si>
  <si>
    <t>UKRs003832</t>
  </si>
  <si>
    <t>UKRs003841</t>
  </si>
  <si>
    <t>UKRs003925</t>
  </si>
  <si>
    <t>UKRs003926</t>
  </si>
  <si>
    <t>UKRs004032</t>
  </si>
  <si>
    <t>UKRs003990</t>
  </si>
  <si>
    <t>UKRs011211</t>
  </si>
  <si>
    <t>UKRs011212</t>
  </si>
  <si>
    <t>UKRs010272</t>
  </si>
  <si>
    <t>UKRs011352</t>
  </si>
  <si>
    <t>UKRs004042</t>
  </si>
  <si>
    <t>UKRs011353</t>
  </si>
  <si>
    <t>UKRs003803</t>
  </si>
  <si>
    <t>UKRs008954</t>
  </si>
  <si>
    <t>UKRs009628</t>
  </si>
  <si>
    <t>UKRs003807</t>
  </si>
  <si>
    <t>UKRs009731</t>
  </si>
  <si>
    <t>UKRs003818</t>
  </si>
  <si>
    <t>UKRs010900</t>
  </si>
  <si>
    <t>UKRs010899</t>
  </si>
  <si>
    <t>UKRs010898</t>
  </si>
  <si>
    <t>UKRs004068</t>
  </si>
  <si>
    <t>UKRs010903</t>
  </si>
  <si>
    <t>UKRs011108</t>
  </si>
  <si>
    <t>UKRs004078</t>
  </si>
  <si>
    <t>UKRs004079</t>
  </si>
  <si>
    <t>UKRs010892</t>
  </si>
  <si>
    <t>UKRs004074</t>
  </si>
  <si>
    <t>UKRs010894</t>
  </si>
  <si>
    <t>UKRs010893</t>
  </si>
  <si>
    <t>UKRs010907</t>
  </si>
  <si>
    <t>UKRs004080</t>
  </si>
  <si>
    <t>UKRs010896</t>
  </si>
  <si>
    <t>UKRs004072</t>
  </si>
  <si>
    <t>UKRs004066</t>
  </si>
  <si>
    <t>UKRs010905</t>
  </si>
  <si>
    <t>UKRs011354</t>
  </si>
  <si>
    <t>UKRs004073</t>
  </si>
  <si>
    <t>UKRs010897</t>
  </si>
  <si>
    <t>UKRs010906</t>
  </si>
  <si>
    <t>UKRs008288</t>
  </si>
  <si>
    <t>UKRs010118</t>
  </si>
  <si>
    <t>UKRs010005</t>
  </si>
  <si>
    <t>UKRs008296</t>
  </si>
  <si>
    <t>UKRs008299</t>
  </si>
  <si>
    <t>UKRs008307</t>
  </si>
  <si>
    <t>UKRs010480</t>
  </si>
  <si>
    <t>UKRs008340</t>
  </si>
  <si>
    <t>UKRs009803</t>
  </si>
  <si>
    <t>UKRs011315</t>
  </si>
  <si>
    <t>UKRs008345</t>
  </si>
  <si>
    <t>UKRs008369</t>
  </si>
  <si>
    <t>UKRs008305</t>
  </si>
  <si>
    <t>UKRs010074</t>
  </si>
  <si>
    <t>UKRs008370</t>
  </si>
  <si>
    <t>UKRs008698</t>
  </si>
  <si>
    <t>UKRs008343</t>
  </si>
  <si>
    <t>UKRs008294</t>
  </si>
  <si>
    <t>UKRs008910</t>
  </si>
  <si>
    <t>UKRs008377</t>
  </si>
  <si>
    <t>UKRs008302</t>
  </si>
  <si>
    <t>UKRs010578</t>
  </si>
  <si>
    <t>UKRs010563</t>
  </si>
  <si>
    <t>UKRs011293</t>
  </si>
  <si>
    <t>UKRs008677</t>
  </si>
  <si>
    <t>UKRs008332</t>
  </si>
  <si>
    <t>UKRs010125</t>
  </si>
  <si>
    <t>UKRs008317</t>
  </si>
  <si>
    <t>UKRs008748</t>
  </si>
  <si>
    <t>UKRs008344</t>
  </si>
  <si>
    <t>UKRs008347</t>
  </si>
  <si>
    <t>UKRs008336</t>
  </si>
  <si>
    <t>UKRs008318</t>
  </si>
  <si>
    <t>UKRs008330</t>
  </si>
  <si>
    <t>UKRs008352</t>
  </si>
  <si>
    <t>UKRs011213</t>
  </si>
  <si>
    <t>UKRs008335</t>
  </si>
  <si>
    <t>UKRs008912</t>
  </si>
  <si>
    <t>UKRs010047</t>
  </si>
  <si>
    <t>UKRs011294</t>
  </si>
  <si>
    <t>UKRs008357</t>
  </si>
  <si>
    <t>UKRs008286</t>
  </si>
  <si>
    <t>UKRs008379</t>
  </si>
  <si>
    <t>UKRs011046</t>
  </si>
  <si>
    <t>UKRs011306</t>
  </si>
  <si>
    <t>UKRs010796</t>
  </si>
  <si>
    <t>UKRs010804</t>
  </si>
  <si>
    <t>UKRs010799</t>
  </si>
  <si>
    <t>UKRs010803</t>
  </si>
  <si>
    <t>UKRs008755</t>
  </si>
  <si>
    <t>UKRs011609</t>
  </si>
  <si>
    <t>UKRs008342</t>
  </si>
  <si>
    <t>UKRs008304</t>
  </si>
  <si>
    <t>UKRs007874</t>
  </si>
  <si>
    <t>UKRs011184</t>
  </si>
  <si>
    <t>UKRs008121</t>
  </si>
  <si>
    <t>UKRs007735</t>
  </si>
  <si>
    <t>UKRs009268</t>
  </si>
  <si>
    <t>UKRs008194</t>
  </si>
  <si>
    <t>UKRs008193</t>
  </si>
  <si>
    <t>UKRs008192</t>
  </si>
  <si>
    <t>UKRs008191</t>
  </si>
  <si>
    <t>UKRs009151</t>
  </si>
  <si>
    <t>UKRs009181</t>
  </si>
  <si>
    <t>UKRs007829</t>
  </si>
  <si>
    <t>UKRs007700</t>
  </si>
  <si>
    <t>UKRs007886</t>
  </si>
  <si>
    <t>UKRs008133</t>
  </si>
  <si>
    <t>UKRs011048</t>
  </si>
  <si>
    <t>UKRs008164</t>
  </si>
  <si>
    <t>UKRs007645</t>
  </si>
  <si>
    <t>UKRs008198</t>
  </si>
  <si>
    <t>UKRs008723</t>
  </si>
  <si>
    <t>UKRs009281</t>
  </si>
  <si>
    <t>UKRs007707</t>
  </si>
  <si>
    <t>UKRs009953</t>
  </si>
  <si>
    <t>UKRs009282</t>
  </si>
  <si>
    <t>UKRs009284</t>
  </si>
  <si>
    <t>UKRs008187</t>
  </si>
  <si>
    <t>UKRs007942</t>
  </si>
  <si>
    <t>UKRs010359</t>
  </si>
  <si>
    <t>UKRs007864</t>
  </si>
  <si>
    <t>UKRs007865</t>
  </si>
  <si>
    <t>UKRs008167</t>
  </si>
  <si>
    <t>UKRs009297</t>
  </si>
  <si>
    <t>UKRs008169</t>
  </si>
  <si>
    <t>UKRs008197</t>
  </si>
  <si>
    <t>UKRs009202</t>
  </si>
  <si>
    <t>UKRs007846</t>
  </si>
  <si>
    <t>UKRs009298</t>
  </si>
  <si>
    <t>UKRs009203</t>
  </si>
  <si>
    <t>UKRs009299</t>
  </si>
  <si>
    <t>UKRs009301</t>
  </si>
  <si>
    <t>UKRs009300</t>
  </si>
  <si>
    <t>UKRs007911</t>
  </si>
  <si>
    <t>UKRs007638</t>
  </si>
  <si>
    <t>UKRs009327</t>
  </si>
  <si>
    <t>UKRs007764</t>
  </si>
  <si>
    <t>UKRs011492</t>
  </si>
  <si>
    <t>UKRs009326</t>
  </si>
  <si>
    <t>UKRs008238</t>
  </si>
  <si>
    <t>UKRs007629</t>
  </si>
  <si>
    <t>UKRs007765</t>
  </si>
  <si>
    <t>UKRs009328</t>
  </si>
  <si>
    <t>UKRs009330</t>
  </si>
  <si>
    <t>UKRs007657</t>
  </si>
  <si>
    <t>UKRs008080</t>
  </si>
  <si>
    <t>UKRs010478</t>
  </si>
  <si>
    <t>UKRs009329</t>
  </si>
  <si>
    <t>UKRs007976</t>
  </si>
  <si>
    <t>UKRs007611</t>
  </si>
  <si>
    <t>UKRs008177</t>
  </si>
  <si>
    <t>UKRs008178</t>
  </si>
  <si>
    <t>UKRs009333</t>
  </si>
  <si>
    <t>UKRs007919</t>
  </si>
  <si>
    <t>UKRs009334</t>
  </si>
  <si>
    <t>UKRs007795</t>
  </si>
  <si>
    <t>UKRs009362</t>
  </si>
  <si>
    <t>UKRs008149</t>
  </si>
  <si>
    <t>UKRs008157</t>
  </si>
  <si>
    <t>UKRs009174</t>
  </si>
  <si>
    <t>UKRs007778</t>
  </si>
  <si>
    <t>UKRs009288</t>
  </si>
  <si>
    <t>UKRs009175</t>
  </si>
  <si>
    <t>UKRs007750</t>
  </si>
  <si>
    <t>UKRs009290</t>
  </si>
  <si>
    <t>UKRs009289</t>
  </si>
  <si>
    <t>UKRs011158</t>
  </si>
  <si>
    <t>UKRs007992</t>
  </si>
  <si>
    <t>UKRs009295</t>
  </si>
  <si>
    <t>UKRs009294</t>
  </si>
  <si>
    <t>UKRs009345</t>
  </si>
  <si>
    <t>UKRs009291</t>
  </si>
  <si>
    <t>UKRs009292</t>
  </si>
  <si>
    <t>UKRs008237</t>
  </si>
  <si>
    <t>UKRs009296</t>
  </si>
  <si>
    <t>UKRs009155</t>
  </si>
  <si>
    <t>UKRs009194</t>
  </si>
  <si>
    <t>UKRs011355</t>
  </si>
  <si>
    <t>UKRs007850</t>
  </si>
  <si>
    <t>UKRs007851</t>
  </si>
  <si>
    <t>UKRs008263</t>
  </si>
  <si>
    <t>UKRs008134</t>
  </si>
  <si>
    <t>UKRs009989</t>
  </si>
  <si>
    <t>UKRs007775</t>
  </si>
  <si>
    <t>UKRs008841</t>
  </si>
  <si>
    <t>UKRs009321</t>
  </si>
  <si>
    <t>UKRs009318</t>
  </si>
  <si>
    <t>UKRs009320</t>
  </si>
  <si>
    <t>UKRs009319</t>
  </si>
  <si>
    <t>UKRs009340</t>
  </si>
  <si>
    <t>UKRs008005</t>
  </si>
  <si>
    <t>UKRs009187</t>
  </si>
  <si>
    <t>UKRs007762</t>
  </si>
  <si>
    <t>UKRs007630</t>
  </si>
  <si>
    <t>UKRs007761</t>
  </si>
  <si>
    <t>UKRs009184</t>
  </si>
  <si>
    <t>UKRs009185</t>
  </si>
  <si>
    <t>UKRs007743</t>
  </si>
  <si>
    <t>UKRs011014</t>
  </si>
  <si>
    <t>UKRs007749</t>
  </si>
  <si>
    <t>UKRs011015</t>
  </si>
  <si>
    <t>UKRs009186</t>
  </si>
  <si>
    <t>UKRs009183</t>
  </si>
  <si>
    <t>UKRs008787</t>
  </si>
  <si>
    <t>UKRs007725</t>
  </si>
  <si>
    <t>UKRs007728</t>
  </si>
  <si>
    <t>UKRs008004</t>
  </si>
  <si>
    <t>UKRs009159</t>
  </si>
  <si>
    <t>UKRs009160</t>
  </si>
  <si>
    <t>UKRs009161</t>
  </si>
  <si>
    <t>UKRs009162</t>
  </si>
  <si>
    <t>UKRs009164</t>
  </si>
  <si>
    <t>UKRs009166</t>
  </si>
  <si>
    <t>UKRs010143</t>
  </si>
  <si>
    <t>UKRs010475</t>
  </si>
  <si>
    <t>UKRs010533</t>
  </si>
  <si>
    <t>UKRs007636</t>
  </si>
  <si>
    <t>UKRs010141</t>
  </si>
  <si>
    <t>UKRs010974</t>
  </si>
  <si>
    <t>UKRs010973</t>
  </si>
  <si>
    <t>UKRs007724</t>
  </si>
  <si>
    <t>UKRs010138</t>
  </si>
  <si>
    <t>UKRs007729</t>
  </si>
  <si>
    <t>UKRs009167</t>
  </si>
  <si>
    <t>UKRs008781</t>
  </si>
  <si>
    <t>UKRs007720</t>
  </si>
  <si>
    <t>UKRs010142</t>
  </si>
  <si>
    <t>UKRs007737</t>
  </si>
  <si>
    <t>UKRs008801</t>
  </si>
  <si>
    <t>UKRs007738</t>
  </si>
  <si>
    <t>UKRs010201</t>
  </si>
  <si>
    <t>UKRs011356</t>
  </si>
  <si>
    <t>UKRs010130</t>
  </si>
  <si>
    <t>UKRs007740</t>
  </si>
  <si>
    <t>UKRs007723</t>
  </si>
  <si>
    <t>UKRs010217</t>
  </si>
  <si>
    <t>UKRs009180</t>
  </si>
  <si>
    <t>UKRs007998</t>
  </si>
  <si>
    <t>UKRs007609</t>
  </si>
  <si>
    <t>UKRs007615</t>
  </si>
  <si>
    <t>UKRs009135</t>
  </si>
  <si>
    <t>UKRs007949</t>
  </si>
  <si>
    <t>UKRs009177</t>
  </si>
  <si>
    <t>UKRs009353</t>
  </si>
  <si>
    <t>UKRs010200</t>
  </si>
  <si>
    <t>UKRs007824</t>
  </si>
  <si>
    <t>UKRs009370</t>
  </si>
  <si>
    <t>UKRs009365</t>
  </si>
  <si>
    <t>UKRs009366</t>
  </si>
  <si>
    <t>UKRs009363</t>
  </si>
  <si>
    <t>UKRs009364</t>
  </si>
  <si>
    <t>UKRs007758</t>
  </si>
  <si>
    <t>UKRs010203</t>
  </si>
  <si>
    <t>UKRs009367</t>
  </si>
  <si>
    <t>UKRs009153</t>
  </si>
  <si>
    <t>UKRs009154</t>
  </si>
  <si>
    <t>UKRs010479</t>
  </si>
  <si>
    <t>UKRs009179</t>
  </si>
  <si>
    <t>UKRs009374</t>
  </si>
  <si>
    <t>UKRs009172</t>
  </si>
  <si>
    <t>UKRs008819</t>
  </si>
  <si>
    <t>UKRs008774</t>
  </si>
  <si>
    <t>UKRs009200</t>
  </si>
  <si>
    <t>UKRs009371</t>
  </si>
  <si>
    <t>UKRs009373</t>
  </si>
  <si>
    <t>UKRs009372</t>
  </si>
  <si>
    <t>UKRs009375</t>
  </si>
  <si>
    <t>UKRs009376</t>
  </si>
  <si>
    <t>UKRs009404</t>
  </si>
  <si>
    <t>UKRs010472</t>
  </si>
  <si>
    <t>UKRs007948</t>
  </si>
  <si>
    <t>UKRs009406</t>
  </si>
  <si>
    <t>UKRs009407</t>
  </si>
  <si>
    <t>UKRs009411</t>
  </si>
  <si>
    <t>UKRs009410</t>
  </si>
  <si>
    <t>UKRs008089</t>
  </si>
  <si>
    <t>UKRs009409</t>
  </si>
  <si>
    <t>UKRs010507</t>
  </si>
  <si>
    <t>UKRs007841</t>
  </si>
  <si>
    <t>UKRs009276</t>
  </si>
  <si>
    <t>UKRs008264</t>
  </si>
  <si>
    <t>UKRs009278</t>
  </si>
  <si>
    <t>UKRs008270</t>
  </si>
  <si>
    <t>UKRs007802</t>
  </si>
  <si>
    <t>UKRs010367</t>
  </si>
  <si>
    <t>UKRs007876</t>
  </si>
  <si>
    <t>UKRs008875</t>
  </si>
  <si>
    <t>UKRs011031</t>
  </si>
  <si>
    <t>UKRs007947</t>
  </si>
  <si>
    <t>UKRs009285</t>
  </si>
  <si>
    <t>UKRs008849</t>
  </si>
  <si>
    <t>UKRs008253</t>
  </si>
  <si>
    <t>UKRs008155</t>
  </si>
  <si>
    <t>UKRs008154</t>
  </si>
  <si>
    <t>UKRs007650</t>
  </si>
  <si>
    <t>UKRs008257</t>
  </si>
  <si>
    <t>UKRs008141</t>
  </si>
  <si>
    <t>UKRs008140</t>
  </si>
  <si>
    <t>UKRs008139</t>
  </si>
  <si>
    <t>UKRs008137</t>
  </si>
  <si>
    <t>UKRs008217</t>
  </si>
  <si>
    <t>UKRs008216</t>
  </si>
  <si>
    <t>UKRs007813</t>
  </si>
  <si>
    <t>UKRs008215</t>
  </si>
  <si>
    <t>UKRs008213</t>
  </si>
  <si>
    <t>UKRs008212</t>
  </si>
  <si>
    <t>UKRs008211</t>
  </si>
  <si>
    <t>UKRs008206</t>
  </si>
  <si>
    <t>UKRs008205</t>
  </si>
  <si>
    <t>UKRs008204</t>
  </si>
  <si>
    <t>UKRs008203</t>
  </si>
  <si>
    <t>UKRs008202</t>
  </si>
  <si>
    <t>UKRs008201</t>
  </si>
  <si>
    <t>UKRs008200</t>
  </si>
  <si>
    <t>UKRs008199</t>
  </si>
  <si>
    <t>UKRs007752</t>
  </si>
  <si>
    <t>UKRs007751</t>
  </si>
  <si>
    <t>UKRs007599</t>
  </si>
  <si>
    <t>UKRs007753</t>
  </si>
  <si>
    <t>UKRs007653</t>
  </si>
  <si>
    <t>UKRs007693</t>
  </si>
  <si>
    <t>UKRs007870</t>
  </si>
  <si>
    <t>UKRs009416</t>
  </si>
  <si>
    <t>UKRs007701</t>
  </si>
  <si>
    <t>UKRs007601</t>
  </si>
  <si>
    <t>UKRs009417</t>
  </si>
  <si>
    <t>UKRs008184</t>
  </si>
  <si>
    <t>UKRs008183</t>
  </si>
  <si>
    <t>UKRs008182</t>
  </si>
  <si>
    <t>UKRs008180</t>
  </si>
  <si>
    <t>UKRs008176</t>
  </si>
  <si>
    <t>UKRs008174</t>
  </si>
  <si>
    <t>UKRs008173</t>
  </si>
  <si>
    <t>UKRs008218</t>
  </si>
  <si>
    <t>UKRs007931</t>
  </si>
  <si>
    <t>UKRs008207</t>
  </si>
  <si>
    <t>UKRs007642</t>
  </si>
  <si>
    <t>UKRs007644</t>
  </si>
  <si>
    <t>UKRs007784</t>
  </si>
  <si>
    <t>UKRs007786</t>
  </si>
  <si>
    <t>UKRs007820</t>
  </si>
  <si>
    <t>UKRs009269</t>
  </si>
  <si>
    <t>UKRs009270</t>
  </si>
  <si>
    <t>UKRs008855</t>
  </si>
  <si>
    <t>UKRs011320</t>
  </si>
  <si>
    <t>UKRs007938</t>
  </si>
  <si>
    <t>UKRs008158</t>
  </si>
  <si>
    <t>UKRs008171</t>
  </si>
  <si>
    <t>UKRs008170</t>
  </si>
  <si>
    <t>UKRs009182</t>
  </si>
  <si>
    <t>UKRs008160</t>
  </si>
  <si>
    <t>UKRs008161</t>
  </si>
  <si>
    <t>UKRs011075</t>
  </si>
  <si>
    <t>UKRs009146</t>
  </si>
  <si>
    <t>UKRs008125</t>
  </si>
  <si>
    <t>UKRs009279</t>
  </si>
  <si>
    <t>UKRs008188</t>
  </si>
  <si>
    <t>UKRs009306</t>
  </si>
  <si>
    <t>UKRs008079</t>
  </si>
  <si>
    <t>UKRs008163</t>
  </si>
  <si>
    <t>UKRs009307</t>
  </si>
  <si>
    <t>UKRs008189</t>
  </si>
  <si>
    <t>UKRs009204</t>
  </si>
  <si>
    <t>UKRs007900</t>
  </si>
  <si>
    <t>UKRs008185</t>
  </si>
  <si>
    <t>UKRs008172</t>
  </si>
  <si>
    <t>UKRs008196</t>
  </si>
  <si>
    <t>UKRs011160</t>
  </si>
  <si>
    <t>UKRs007801</t>
  </si>
  <si>
    <t>UKRs007804</t>
  </si>
  <si>
    <t>UKRs008162</t>
  </si>
  <si>
    <t>UKRs008159</t>
  </si>
  <si>
    <t>UKRs008166</t>
  </si>
  <si>
    <t>UKRs008165</t>
  </si>
  <si>
    <t>UKRs008179</t>
  </si>
  <si>
    <t>UKRs008168</t>
  </si>
  <si>
    <t>UKRs008190</t>
  </si>
  <si>
    <t>UKRs008048</t>
  </si>
  <si>
    <t>UKRs008156</t>
  </si>
  <si>
    <t>UKRs010042</t>
  </si>
  <si>
    <t>UKRs009145</t>
  </si>
  <si>
    <t>UKRs009156</t>
  </si>
  <si>
    <t>UKRs009206</t>
  </si>
  <si>
    <t>UKRs009379</t>
  </si>
  <si>
    <t>UKRs009381</t>
  </si>
  <si>
    <t>UKRs011012</t>
  </si>
  <si>
    <t>UKRs008148</t>
  </si>
  <si>
    <t>UKRs007830</t>
  </si>
  <si>
    <t>UKRs009378</t>
  </si>
  <si>
    <t>UKRs007811</t>
  </si>
  <si>
    <t>UKRs008816</t>
  </si>
  <si>
    <t>UKRs008108</t>
  </si>
  <si>
    <t>UKRs009382</t>
  </si>
  <si>
    <t>UKRs007833</t>
  </si>
  <si>
    <t>UKRs008021</t>
  </si>
  <si>
    <t>UKRs011051</t>
  </si>
  <si>
    <t>UKRs009388</t>
  </si>
  <si>
    <t>UKRs008150</t>
  </si>
  <si>
    <t>UKRs010333</t>
  </si>
  <si>
    <t>UKRs011296</t>
  </si>
  <si>
    <t>UKRs009205</t>
  </si>
  <si>
    <t>UKRs009399</t>
  </si>
  <si>
    <t>UKRs008175</t>
  </si>
  <si>
    <t>UKRs007866</t>
  </si>
  <si>
    <t>UKRs007718</t>
  </si>
  <si>
    <t>UKRs011049</t>
  </si>
  <si>
    <t>UKRs011022</t>
  </si>
  <si>
    <t>UKRs008081</t>
  </si>
  <si>
    <t>UKRs008251</t>
  </si>
  <si>
    <t>UKRs007929</t>
  </si>
  <si>
    <t>UKRs008250</t>
  </si>
  <si>
    <t>UKRs007918</t>
  </si>
  <si>
    <t>UKRs008838</t>
  </si>
  <si>
    <t>UKRs008249</t>
  </si>
  <si>
    <t>UKRs008248</t>
  </si>
  <si>
    <t>UKRs010209</t>
  </si>
  <si>
    <t>UKRs008147</t>
  </si>
  <si>
    <t>UKRs009152</t>
  </si>
  <si>
    <t>UKRs009197</t>
  </si>
  <si>
    <t>UKRs007845</t>
  </si>
  <si>
    <t>UKRs009280</t>
  </si>
  <si>
    <t>UKRs008088</t>
  </si>
  <si>
    <t>UKRs008103</t>
  </si>
  <si>
    <t>UKRs008123</t>
  </si>
  <si>
    <t>UKRs008122</t>
  </si>
  <si>
    <t>UKRs008704</t>
  </si>
  <si>
    <t>UKRs007661</t>
  </si>
  <si>
    <t>UKRs007959</t>
  </si>
  <si>
    <t>UKRs009287</t>
  </si>
  <si>
    <t>UKRs010549</t>
  </si>
  <si>
    <t>UKRs008144</t>
  </si>
  <si>
    <t>UKRs009199</t>
  </si>
  <si>
    <t>UKRs009315</t>
  </si>
  <si>
    <t>UKRs009312</t>
  </si>
  <si>
    <t>UKRs007757</t>
  </si>
  <si>
    <t>UKRs007890</t>
  </si>
  <si>
    <t>UKRs008244</t>
  </si>
  <si>
    <t>UKRs009316</t>
  </si>
  <si>
    <t>UKRs009317</t>
  </si>
  <si>
    <t>UKRs009311</t>
  </si>
  <si>
    <t>UKRs009337</t>
  </si>
  <si>
    <t>UKRs009335</t>
  </si>
  <si>
    <t>UKRs009338</t>
  </si>
  <si>
    <t>UKRs007973</t>
  </si>
  <si>
    <t>UKRs009342</t>
  </si>
  <si>
    <t>UKRs009343</t>
  </si>
  <si>
    <t>UKRs009341</t>
  </si>
  <si>
    <t>UKRs008235</t>
  </si>
  <si>
    <t>UKRs009339</t>
  </si>
  <si>
    <t>UKRs007597</t>
  </si>
  <si>
    <t>UKRs007863</t>
  </si>
  <si>
    <t>UKRs008113</t>
  </si>
  <si>
    <t>UKRs008925</t>
  </si>
  <si>
    <t>UKRs008730</t>
  </si>
  <si>
    <t>UKRs007688</t>
  </si>
  <si>
    <t>UKRs007988</t>
  </si>
  <si>
    <t>UKRs011357</t>
  </si>
  <si>
    <t>UKRs007779</t>
  </si>
  <si>
    <t>UKRs007940</t>
  </si>
  <si>
    <t>UKRs008124</t>
  </si>
  <si>
    <t>UKRs009354</t>
  </si>
  <si>
    <t>UKRs007885</t>
  </si>
  <si>
    <t>UKRs008035</t>
  </si>
  <si>
    <t>UKRs008037</t>
  </si>
  <si>
    <t>UKRs007739</t>
  </si>
  <si>
    <t>UKRs008038</t>
  </si>
  <si>
    <t>UKRs009359</t>
  </si>
  <si>
    <t>UKRs007957</t>
  </si>
  <si>
    <t>UKRs009355</t>
  </si>
  <si>
    <t>UKRs009356</t>
  </si>
  <si>
    <t>UKRs008100</t>
  </si>
  <si>
    <t>UKRs009158</t>
  </si>
  <si>
    <t>UKRs007641</t>
  </si>
  <si>
    <t>UKRs009360</t>
  </si>
  <si>
    <t>UKRs009361</t>
  </si>
  <si>
    <t>UKRs009357</t>
  </si>
  <si>
    <t>UKRs009147</t>
  </si>
  <si>
    <t>UKRs008720</t>
  </si>
  <si>
    <t>UKRs011605</t>
  </si>
  <si>
    <t>UKRs011358</t>
  </si>
  <si>
    <t>UKRs008268</t>
  </si>
  <si>
    <t>UKRs007905</t>
  </si>
  <si>
    <t>UKRs007951</t>
  </si>
  <si>
    <t>UKRs007626</t>
  </si>
  <si>
    <t>UKRs008000</t>
  </si>
  <si>
    <t>UKRs007898</t>
  </si>
  <si>
    <t>UKRs008008</t>
  </si>
  <si>
    <t>UKRs009386</t>
  </si>
  <si>
    <t>UKRs009383</t>
  </si>
  <si>
    <t>UKRs007664</t>
  </si>
  <si>
    <t>UKRs009385</t>
  </si>
  <si>
    <t>UKRs009384</t>
  </si>
  <si>
    <t>UKRs009387</t>
  </si>
  <si>
    <t>UKRs008252</t>
  </si>
  <si>
    <t>UKRs008796</t>
  </si>
  <si>
    <t>UKRs008045</t>
  </si>
  <si>
    <t>UKRs007950</t>
  </si>
  <si>
    <t>UKRs007872</t>
  </si>
  <si>
    <t>UKRs008012</t>
  </si>
  <si>
    <t>UKRs009149</t>
  </si>
  <si>
    <t>UKRs009198</t>
  </si>
  <si>
    <t>UKRs010515</t>
  </si>
  <si>
    <t>UKRs011359</t>
  </si>
  <si>
    <t>UKRs009394</t>
  </si>
  <si>
    <t>UKRs009397</t>
  </si>
  <si>
    <t>UKRs009392</t>
  </si>
  <si>
    <t>UKRs010188</t>
  </si>
  <si>
    <t>UKRs009389</t>
  </si>
  <si>
    <t>UKRs009393</t>
  </si>
  <si>
    <t>UKRs008055</t>
  </si>
  <si>
    <t>UKRs007840</t>
  </si>
  <si>
    <t>UKRs009390</t>
  </si>
  <si>
    <t>UKRs008059</t>
  </si>
  <si>
    <t>UKRs008073</t>
  </si>
  <si>
    <t>UKRs009395</t>
  </si>
  <si>
    <t>UKRs008030</t>
  </si>
  <si>
    <t>UKRs009396</t>
  </si>
  <si>
    <t>UKRs007667</t>
  </si>
  <si>
    <t>UKRs008751</t>
  </si>
  <si>
    <t>UKRs008146</t>
  </si>
  <si>
    <t>UKRs009126</t>
  </si>
  <si>
    <t>UKRs009127</t>
  </si>
  <si>
    <t>UKRs009129</t>
  </si>
  <si>
    <t>UKRs009131</t>
  </si>
  <si>
    <t>UKRs009132</t>
  </si>
  <si>
    <t>UKRs009133</t>
  </si>
  <si>
    <t>UKRs008042</t>
  </si>
  <si>
    <t>UKRs008145</t>
  </si>
  <si>
    <t>UKRs008784</t>
  </si>
  <si>
    <t>UKRs008861</t>
  </si>
  <si>
    <t>UKRs007772</t>
  </si>
  <si>
    <t>UKRs011367</t>
  </si>
  <si>
    <t>UKRs010583</t>
  </si>
  <si>
    <t>UKRs008773</t>
  </si>
  <si>
    <t>UKRs011362</t>
  </si>
  <si>
    <t>UKRs010208</t>
  </si>
  <si>
    <t>UKRs007685</t>
  </si>
  <si>
    <t>UKRs008043</t>
  </si>
  <si>
    <t>UKRs008782</t>
  </si>
  <si>
    <t>UKRs007958</t>
  </si>
  <si>
    <t>UKRs011366</t>
  </si>
  <si>
    <t>UKRs011364</t>
  </si>
  <si>
    <t>UKRs007690</t>
  </si>
  <si>
    <t>UKRs007696</t>
  </si>
  <si>
    <t>UKRs011360</t>
  </si>
  <si>
    <t>UKRs008719</t>
  </si>
  <si>
    <t>UKRs007691</t>
  </si>
  <si>
    <t>UKRs007703</t>
  </si>
  <si>
    <t>UKRs007760</t>
  </si>
  <si>
    <t>UKRs011363</t>
  </si>
  <si>
    <t>UKRs007925</t>
  </si>
  <si>
    <t>UKRs007705</t>
  </si>
  <si>
    <t>UKRs007706</t>
  </si>
  <si>
    <t>UKRs007933</t>
  </si>
  <si>
    <t>UKRs007934</t>
  </si>
  <si>
    <t>UKRs009400</t>
  </si>
  <si>
    <t>UKRs011361</t>
  </si>
  <si>
    <t>UKRs007709</t>
  </si>
  <si>
    <t>UKRs008019</t>
  </si>
  <si>
    <t>UKRs008128</t>
  </si>
  <si>
    <t>UKRs008721</t>
  </si>
  <si>
    <t>UKRs011365</t>
  </si>
  <si>
    <t>UKRs007714</t>
  </si>
  <si>
    <t>UKRs007713</t>
  </si>
  <si>
    <t>UKRs007681</t>
  </si>
  <si>
    <t>UKRs007715</t>
  </si>
  <si>
    <t>UKRs008127</t>
  </si>
  <si>
    <t>UKRs007666</t>
  </si>
  <si>
    <t>UKRs008809</t>
  </si>
  <si>
    <t>UKRs008821</t>
  </si>
  <si>
    <t>UKRs009413</t>
  </si>
  <si>
    <t>UKRs009414</t>
  </si>
  <si>
    <t>UKRs009415</t>
  </si>
  <si>
    <t>UKRs009148</t>
  </si>
  <si>
    <t>UKRs008143</t>
  </si>
  <si>
    <t>UKRs007771</t>
  </si>
  <si>
    <t>UKRs007952</t>
  </si>
  <si>
    <t>UKRs009274</t>
  </si>
  <si>
    <t>UKRs007978</t>
  </si>
  <si>
    <t>UKRs007979</t>
  </si>
  <si>
    <t>UKRs009271</t>
  </si>
  <si>
    <t>UKRs008072</t>
  </si>
  <si>
    <t>UKRs007671</t>
  </si>
  <si>
    <t>UKRs007697</t>
  </si>
  <si>
    <t>UKRs007668</t>
  </si>
  <si>
    <t>UKRs007710</t>
  </si>
  <si>
    <t>UKRs007624</t>
  </si>
  <si>
    <t>UKRs007625</t>
  </si>
  <si>
    <t>UKRs010473</t>
  </si>
  <si>
    <t>UKRs007604</t>
  </si>
  <si>
    <t>UKRs007983</t>
  </si>
  <si>
    <t>UKRs007975</t>
  </si>
  <si>
    <t>UKRs007974</t>
  </si>
  <si>
    <t>UKRs008151</t>
  </si>
  <si>
    <t>UKRs007646</t>
  </si>
  <si>
    <t>UKRs009302</t>
  </si>
  <si>
    <t>UKRs007648</t>
  </si>
  <si>
    <t>UKRs008022</t>
  </si>
  <si>
    <t>UKRs008023</t>
  </si>
  <si>
    <t>UKRs008064</t>
  </si>
  <si>
    <t>UKRs008051</t>
  </si>
  <si>
    <t>UKRs007921</t>
  </si>
  <si>
    <t>UKRs009303</t>
  </si>
  <si>
    <t>UKRs007805</t>
  </si>
  <si>
    <t>UKRs008070</t>
  </si>
  <si>
    <t>UKRs007941</t>
  </si>
  <si>
    <t>UKRs009305</t>
  </si>
  <si>
    <t>UKRs009309</t>
  </si>
  <si>
    <t>UKRs009310</t>
  </si>
  <si>
    <t>UKRs009405</t>
  </si>
  <si>
    <t>UKRs008130</t>
  </si>
  <si>
    <t>UKRs007961</t>
  </si>
  <si>
    <t>UKRs008256</t>
  </si>
  <si>
    <t>UKRs009308</t>
  </si>
  <si>
    <t>UKRs009136</t>
  </si>
  <si>
    <t>UKRs007759</t>
  </si>
  <si>
    <t>UKRs007600</t>
  </si>
  <si>
    <t>UKRs007943</t>
  </si>
  <si>
    <t>UKRs008142</t>
  </si>
  <si>
    <t>UKRs007594</t>
  </si>
  <si>
    <t>UKRs007754</t>
  </si>
  <si>
    <t>UKRs007712</t>
  </si>
  <si>
    <t>UKRs008053</t>
  </si>
  <si>
    <t>UKRs008083</t>
  </si>
  <si>
    <t>UKRs009138</t>
  </si>
  <si>
    <t>UKRs009139</t>
  </si>
  <si>
    <t>UKRs009140</t>
  </si>
  <si>
    <t>UKRs009141</t>
  </si>
  <si>
    <t>UKRs009142</t>
  </si>
  <si>
    <t>UKRs009143</t>
  </si>
  <si>
    <t>UKRs009144</t>
  </si>
  <si>
    <t>UKRs010490</t>
  </si>
  <si>
    <t>UKRs010491</t>
  </si>
  <si>
    <t>UKRs007745</t>
  </si>
  <si>
    <t>UKRs008214</t>
  </si>
  <si>
    <t>UKRs008210</t>
  </si>
  <si>
    <t>UKRs008209</t>
  </si>
  <si>
    <t>UKRs008208</t>
  </si>
  <si>
    <t>UKRs007744</t>
  </si>
  <si>
    <t>UKRs007610</t>
  </si>
  <si>
    <t>UKRs007746</t>
  </si>
  <si>
    <t>UKRs007755</t>
  </si>
  <si>
    <t>UKRs007819</t>
  </si>
  <si>
    <t>UKRs008265</t>
  </si>
  <si>
    <t>UKRs007835</t>
  </si>
  <si>
    <t>UKRs007837</t>
  </si>
  <si>
    <t>UKRs011122</t>
  </si>
  <si>
    <t>UKRs009322</t>
  </si>
  <si>
    <t>UKRs007836</t>
  </si>
  <si>
    <t>UKRs008085</t>
  </si>
  <si>
    <t>UKRs008044</t>
  </si>
  <si>
    <t>UKRs008040</t>
  </si>
  <si>
    <t>UKRs009137</t>
  </si>
  <si>
    <t>UKRs009189</t>
  </si>
  <si>
    <t>UKRs009190</t>
  </si>
  <si>
    <t>UKRs009191</t>
  </si>
  <si>
    <t>UKRs009188</t>
  </si>
  <si>
    <t>UKRs007897</t>
  </si>
  <si>
    <t>UKRs009332</t>
  </si>
  <si>
    <t>UKRs007673</t>
  </si>
  <si>
    <t>UKRs008241</t>
  </si>
  <si>
    <t>UKRs011016</t>
  </si>
  <si>
    <t>UKRs009196</t>
  </si>
  <si>
    <t>UKRs007777</t>
  </si>
  <si>
    <t>UKRs007867</t>
  </si>
  <si>
    <t>UKRs009352</t>
  </si>
  <si>
    <t>UKRs008104</t>
  </si>
  <si>
    <t>UKRs007756</t>
  </si>
  <si>
    <t>UKRs007781</t>
  </si>
  <si>
    <t>UKRs007767</t>
  </si>
  <si>
    <t>UKRs011498</t>
  </si>
  <si>
    <t>UKRs007677</t>
  </si>
  <si>
    <t>UKRs009348</t>
  </si>
  <si>
    <t>UKRs009349</t>
  </si>
  <si>
    <t>UKRs007676</t>
  </si>
  <si>
    <t>UKRs007768</t>
  </si>
  <si>
    <t>UKRs009346</t>
  </si>
  <si>
    <t>UKRs007675</t>
  </si>
  <si>
    <t>UKRs007678</t>
  </si>
  <si>
    <t>UKRs008239</t>
  </si>
  <si>
    <t>UKRs008240</t>
  </si>
  <si>
    <t>UKRs007972</t>
  </si>
  <si>
    <t>UKRs007652</t>
  </si>
  <si>
    <t>UKRs007603</t>
  </si>
  <si>
    <t>UKRs009344</t>
  </si>
  <si>
    <t>UKRs007674</t>
  </si>
  <si>
    <t>UKRs009195</t>
  </si>
  <si>
    <t>UKRs009351</t>
  </si>
  <si>
    <t>UKRs007986</t>
  </si>
  <si>
    <t>UKRs008234</t>
  </si>
  <si>
    <t>UKRs007679</t>
  </si>
  <si>
    <t>UKRs009350</t>
  </si>
  <si>
    <t>UKRs011556</t>
  </si>
  <si>
    <t>UKRs008067</t>
  </si>
  <si>
    <t>UKRs007622</t>
  </si>
  <si>
    <t>UKRs007614</t>
  </si>
  <si>
    <t>UKRs007613</t>
  </si>
  <si>
    <t>UKRs007680</t>
  </si>
  <si>
    <t>UKRs008233</t>
  </si>
  <si>
    <t>UKRs008266</t>
  </si>
  <si>
    <t>UKRs008758</t>
  </si>
  <si>
    <t>UKRs008236</t>
  </si>
  <si>
    <t>UKRs009377</t>
  </si>
  <si>
    <t>UKRs007984</t>
  </si>
  <si>
    <t>UKRs008006</t>
  </si>
  <si>
    <t>UKRs009192</t>
  </si>
  <si>
    <t>UKRs011050</t>
  </si>
  <si>
    <t>UKRs009193</t>
  </si>
  <si>
    <t>UKRs008186</t>
  </si>
  <si>
    <t>UKRs008131</t>
  </si>
  <si>
    <t>UKRs009150</t>
  </si>
  <si>
    <t>UKRs009403</t>
  </si>
  <si>
    <t>UKRs007922</t>
  </si>
  <si>
    <t>UKRs007926</t>
  </si>
  <si>
    <t>UKRs007991</t>
  </si>
  <si>
    <t>UKRs007994</t>
  </si>
  <si>
    <t>UKRs007965</t>
  </si>
  <si>
    <t>UKRs008779</t>
  </si>
  <si>
    <t>UKRs010341</t>
  </si>
  <si>
    <t>UKRs007990</t>
  </si>
  <si>
    <t>UKRs008195</t>
  </si>
  <si>
    <t>UKRs009402</t>
  </si>
  <si>
    <t>UKRs008082</t>
  </si>
  <si>
    <t>UKRs008267</t>
  </si>
  <si>
    <t>UKRs008829</t>
  </si>
  <si>
    <t>UKRs008120</t>
  </si>
  <si>
    <t>UKRs007908</t>
  </si>
  <si>
    <t>UKRs011508</t>
  </si>
  <si>
    <t>UKRs009178</t>
  </si>
  <si>
    <t>UKRs011277</t>
  </si>
  <si>
    <t>UKRs010039</t>
  </si>
  <si>
    <t>UKRs008671</t>
  </si>
  <si>
    <t>UKRs010525</t>
  </si>
  <si>
    <t>UKRs011279</t>
  </si>
  <si>
    <t>UKRs011573</t>
  </si>
  <si>
    <t>UKRs011143</t>
  </si>
  <si>
    <t>UKRs011276</t>
  </si>
  <si>
    <t>UKRs011576</t>
  </si>
  <si>
    <t>UKRs009810</t>
  </si>
  <si>
    <t>UKRs011141</t>
  </si>
  <si>
    <t>UKRs011142</t>
  </si>
  <si>
    <t>UKRs011273</t>
  </si>
  <si>
    <t>UKRs011278</t>
  </si>
  <si>
    <t>UKRs011280</t>
  </si>
  <si>
    <t>UKRs011140</t>
  </si>
  <si>
    <t>UKRs006307</t>
  </si>
  <si>
    <t>UKRs011272</t>
  </si>
  <si>
    <t>UKRs009813</t>
  </si>
  <si>
    <t>UKRs010190</t>
  </si>
  <si>
    <t>UKRs011309</t>
  </si>
  <si>
    <t>UKRs011369</t>
  </si>
  <si>
    <t>UKRs011275</t>
  </si>
  <si>
    <t>UKRs008863</t>
  </si>
  <si>
    <t>UKRs009826</t>
  </si>
  <si>
    <t>UKRs011144</t>
  </si>
  <si>
    <t>UKRs008914</t>
  </si>
  <si>
    <t>UKRs011146</t>
  </si>
  <si>
    <t>UKRs011183</t>
  </si>
  <si>
    <t>UKRs011574</t>
  </si>
  <si>
    <t>UKRs008747</t>
  </si>
  <si>
    <t>UKRs008707</t>
  </si>
  <si>
    <t>UKRs010262</t>
  </si>
  <si>
    <t>UKRs010248</t>
  </si>
  <si>
    <t>UKRs008972</t>
  </si>
  <si>
    <t>UKRs011310</t>
  </si>
  <si>
    <t>UKRs011216</t>
  </si>
  <si>
    <t>UKRs010918</t>
  </si>
  <si>
    <t>UKRs010263</t>
  </si>
  <si>
    <t>UKRs008734</t>
  </si>
  <si>
    <t>UKRs011221</t>
  </si>
  <si>
    <t>UKRs011185</t>
  </si>
  <si>
    <t>UKRs011126</t>
  </si>
  <si>
    <t>UKRs008971</t>
  </si>
  <si>
    <t>UKRs008895</t>
  </si>
  <si>
    <t>UKRs008880</t>
  </si>
  <si>
    <t>UKRs011370</t>
  </si>
  <si>
    <t>UKRs008869</t>
  </si>
  <si>
    <t>UKRs008913</t>
  </si>
  <si>
    <t>UKRs006318</t>
  </si>
  <si>
    <t>UKRs006312</t>
  </si>
  <si>
    <t>UKRs010216</t>
  </si>
  <si>
    <t>UKRs011368</t>
  </si>
  <si>
    <t>UKRs010219</t>
  </si>
  <si>
    <t>UKRs008970</t>
  </si>
  <si>
    <t>UKRs011129</t>
  </si>
  <si>
    <t>UKRs006317</t>
  </si>
  <si>
    <t>UKRs011218</t>
  </si>
  <si>
    <t>UKRs011274</t>
  </si>
  <si>
    <t>UKRs011145</t>
  </si>
  <si>
    <t>UKRs011149</t>
  </si>
  <si>
    <t>UKRs006306</t>
  </si>
  <si>
    <t>UKRs010239</t>
  </si>
  <si>
    <t>UKRs011372</t>
  </si>
  <si>
    <t>UKRs010238</t>
  </si>
  <si>
    <t>UKRs008871</t>
  </si>
  <si>
    <t>UKRs011374</t>
  </si>
  <si>
    <t>UKRs011375</t>
  </si>
  <si>
    <t>UKRs004550</t>
  </si>
  <si>
    <t>UKRs004552</t>
  </si>
  <si>
    <t>UKRs004371</t>
  </si>
  <si>
    <t>UKRs010523</t>
  </si>
  <si>
    <t>UKRs004536</t>
  </si>
  <si>
    <t>UKRs004533</t>
  </si>
  <si>
    <t>UKRs004535</t>
  </si>
  <si>
    <t>UKRs004548</t>
  </si>
  <si>
    <t>UKRs004522</t>
  </si>
  <si>
    <t>UKRs004451</t>
  </si>
  <si>
    <t>UKRs004545</t>
  </si>
  <si>
    <t>UKRs004541</t>
  </si>
  <si>
    <t>UKRs009922</t>
  </si>
  <si>
    <t>UKRs008892</t>
  </si>
  <si>
    <t>UKRs004265</t>
  </si>
  <si>
    <t>UKRs004347</t>
  </si>
  <si>
    <t>UKRs004368</t>
  </si>
  <si>
    <t>UKRs004183</t>
  </si>
  <si>
    <t>UKRs004224</t>
  </si>
  <si>
    <t>UKRs004125</t>
  </si>
  <si>
    <t>UKRs009039</t>
  </si>
  <si>
    <t>UKRs009688</t>
  </si>
  <si>
    <t>UKRs004514</t>
  </si>
  <si>
    <t>UKRs009690</t>
  </si>
  <si>
    <t>UKRs004499</t>
  </si>
  <si>
    <t>UKRs004510</t>
  </si>
  <si>
    <t>UKRs004284</t>
  </si>
  <si>
    <t>UKRs011328</t>
  </si>
  <si>
    <t>UKRs011329</t>
  </si>
  <si>
    <t>UKRs010353</t>
  </si>
  <si>
    <t>UKRs004439</t>
  </si>
  <si>
    <t>UKRs011379</t>
  </si>
  <si>
    <t>UKRs011386</t>
  </si>
  <si>
    <t>UKRs011377</t>
  </si>
  <si>
    <t>UKRs011042</t>
  </si>
  <si>
    <t>UKRs011378</t>
  </si>
  <si>
    <t>UKRs011383</t>
  </si>
  <si>
    <t>UKRs008902</t>
  </si>
  <si>
    <t>UKRs011545</t>
  </si>
  <si>
    <t>UKRs011292</t>
  </si>
  <si>
    <t>UKRs011582</t>
  </si>
  <si>
    <t>UKRs011322</t>
  </si>
  <si>
    <t>UKRs010134</t>
  </si>
  <si>
    <t>UKRs011380</t>
  </si>
  <si>
    <t>UKRs010342</t>
  </si>
  <si>
    <t>UKRs011555</t>
  </si>
  <si>
    <t>UKRs011382</t>
  </si>
  <si>
    <t>UKRs011381</t>
  </si>
  <si>
    <t>UKRs011044</t>
  </si>
  <si>
    <t>UKRs009687</t>
  </si>
  <si>
    <t>UKRs011385</t>
  </si>
  <si>
    <t>UKRs011384</t>
  </si>
  <si>
    <t>UKRs011323</t>
  </si>
  <si>
    <t>UKRs011326</t>
  </si>
  <si>
    <t>UKRs011316</t>
  </si>
  <si>
    <t>UKRs010241</t>
  </si>
  <si>
    <t>UKRs011325</t>
  </si>
  <si>
    <t>UKRs009981</t>
  </si>
  <si>
    <t>UKRs004549</t>
  </si>
  <si>
    <t>UKRs004539</t>
  </si>
  <si>
    <t>UKRs004482</t>
  </si>
  <si>
    <t>UKRs011387</t>
  </si>
  <si>
    <t>UKRs009973</t>
  </si>
  <si>
    <t>UKRs010271</t>
  </si>
  <si>
    <t>UKRs010131</t>
  </si>
  <si>
    <t>UKRs010274</t>
  </si>
  <si>
    <t>UKRs010535</t>
  </si>
  <si>
    <t>UKRs009891</t>
  </si>
  <si>
    <t>UKRs004312</t>
  </si>
  <si>
    <t>UKRs009966</t>
  </si>
  <si>
    <t>UKRs004431</t>
  </si>
  <si>
    <t>UKRs009869</t>
  </si>
  <si>
    <t>UKRs011388</t>
  </si>
  <si>
    <t>UKRs008866</t>
  </si>
  <si>
    <t>UKRs010021</t>
  </si>
  <si>
    <t>UKRs009890</t>
  </si>
  <si>
    <t>UKRs004486</t>
  </si>
  <si>
    <t>UKRs009691</t>
  </si>
  <si>
    <t>UKRs011173</t>
  </si>
  <si>
    <t>UKRs011331</t>
  </si>
  <si>
    <t>UKRs011493</t>
  </si>
  <si>
    <t>UKRs011324</t>
  </si>
  <si>
    <t>UKRs011313</t>
  </si>
  <si>
    <t>UKRs011330</t>
  </si>
  <si>
    <t>UKRs009695</t>
  </si>
  <si>
    <t>UKRs010282</t>
  </si>
  <si>
    <t>UKRs011389</t>
  </si>
  <si>
    <t>UKRs009697</t>
  </si>
  <si>
    <t>UKRs011327</t>
  </si>
  <si>
    <t>UKRs009696</t>
  </si>
  <si>
    <t>UKRs011027</t>
  </si>
  <si>
    <t>UKRs004414</t>
  </si>
  <si>
    <t>UKRs004411</t>
  </si>
  <si>
    <t>UKRs004444</t>
  </si>
  <si>
    <t>UKRs011164</t>
  </si>
  <si>
    <t>UKRs009680</t>
  </si>
  <si>
    <t>UKRs011162</t>
  </si>
  <si>
    <t>UKRs010198</t>
  </si>
  <si>
    <t>UKRs004245</t>
  </si>
  <si>
    <t>UKRs004137</t>
  </si>
  <si>
    <t>UKRs004241</t>
  </si>
  <si>
    <t>UKRs004240</t>
  </si>
  <si>
    <t>UKRs004237</t>
  </si>
  <si>
    <t>UKRs004239</t>
  </si>
  <si>
    <t>UKRs004246</t>
  </si>
  <si>
    <t>UKRs004099</t>
  </si>
  <si>
    <t>UKRs011210</t>
  </si>
  <si>
    <t>UKRs008726</t>
  </si>
  <si>
    <t>UKRs011008</t>
  </si>
  <si>
    <t>UKRs011392</t>
  </si>
  <si>
    <t>UKRs011390</t>
  </si>
  <si>
    <t>UKRs010308</t>
  </si>
  <si>
    <t>UKRs011023</t>
  </si>
  <si>
    <t>UKRs011391</t>
  </si>
  <si>
    <t>UKRs011009</t>
  </si>
  <si>
    <t>UKRs011163</t>
  </si>
  <si>
    <t>UKRs004307</t>
  </si>
  <si>
    <t>UKRs004468</t>
  </si>
  <si>
    <t>UKRs004432</t>
  </si>
  <si>
    <t>UKRs004476</t>
  </si>
  <si>
    <t>UKRs011024</t>
  </si>
  <si>
    <t>UKRs004469</t>
  </si>
  <si>
    <t>UKRs004398</t>
  </si>
  <si>
    <t>UKRs004420</t>
  </si>
  <si>
    <t>UKRs004202</t>
  </si>
  <si>
    <t>UKRs004091</t>
  </si>
  <si>
    <t>UKRs004082</t>
  </si>
  <si>
    <t>UKRs004198</t>
  </si>
  <si>
    <t>UKRs004172</t>
  </si>
  <si>
    <t>UKRs004162</t>
  </si>
  <si>
    <t>UKRs004167</t>
  </si>
  <si>
    <t>UKRs004136</t>
  </si>
  <si>
    <t>UKRs004135</t>
  </si>
  <si>
    <t>UKRs004095</t>
  </si>
  <si>
    <t>UKRs004141</t>
  </si>
  <si>
    <t>UKRs004175</t>
  </si>
  <si>
    <t>UKRs004151</t>
  </si>
  <si>
    <t>UKRs004144</t>
  </si>
  <si>
    <t>UKRs004207</t>
  </si>
  <si>
    <t>UKRs004418</t>
  </si>
  <si>
    <t>UKRs004430</t>
  </si>
  <si>
    <t>UKRs004353</t>
  </si>
  <si>
    <t>UKRs004211</t>
  </si>
  <si>
    <t>UKRs004333</t>
  </si>
  <si>
    <t>UKRs004438</t>
  </si>
  <si>
    <t>UKRs004296</t>
  </si>
  <si>
    <t>UKRs004426</t>
  </si>
  <si>
    <t>UKRs011393</t>
  </si>
  <si>
    <t>UKRs009923</t>
  </si>
  <si>
    <t>UKRs009041</t>
  </si>
  <si>
    <t>UKRs004130</t>
  </si>
  <si>
    <t>UKRs004429</t>
  </si>
  <si>
    <t>UKRs004228</t>
  </si>
  <si>
    <t>UKRs004103</t>
  </si>
  <si>
    <t>UKRs004225</t>
  </si>
  <si>
    <t>UKRs009681</t>
  </si>
  <si>
    <t>UKRs004123</t>
  </si>
  <si>
    <t>UKRs004448</t>
  </si>
  <si>
    <t>UKRs004437</t>
  </si>
  <si>
    <t>UKRs004220</t>
  </si>
  <si>
    <t>UKRs004452</t>
  </si>
  <si>
    <t>UKRs004449</t>
  </si>
  <si>
    <t>UKRs004107</t>
  </si>
  <si>
    <t>UKRs004132</t>
  </si>
  <si>
    <t>UKRs004170</t>
  </si>
  <si>
    <t>UKRs004218</t>
  </si>
  <si>
    <t>UKRs004450</t>
  </si>
  <si>
    <t>UKRs004165</t>
  </si>
  <si>
    <t>UKRs004454</t>
  </si>
  <si>
    <t>UKRs004138</t>
  </si>
  <si>
    <t>UKRs004253</t>
  </si>
  <si>
    <t>UKRs004145</t>
  </si>
  <si>
    <t>UKRs004309</t>
  </si>
  <si>
    <t>UKRs004269</t>
  </si>
  <si>
    <t>UKRs004327</t>
  </si>
  <si>
    <t>UKRs004257</t>
  </si>
  <si>
    <t>UKRs004406</t>
  </si>
  <si>
    <t>UKRs004534</t>
  </si>
  <si>
    <t>UKRs004544</t>
  </si>
  <si>
    <t>UKRs010442</t>
  </si>
  <si>
    <t>UKRs004507</t>
  </si>
  <si>
    <t>UKRs004503</t>
  </si>
  <si>
    <t>UKRs010056</t>
  </si>
  <si>
    <t>UKRs010975</t>
  </si>
  <si>
    <t>UKRs004532</t>
  </si>
  <si>
    <t>UKRs004528</t>
  </si>
  <si>
    <t>UKRs009909</t>
  </si>
  <si>
    <t>UKRs009875</t>
  </si>
  <si>
    <t>UKRs004205</t>
  </si>
  <si>
    <t>UKRs004555</t>
  </si>
  <si>
    <t>UKRs009906</t>
  </si>
  <si>
    <t>UKRs004515</t>
  </si>
  <si>
    <t>UKRs009816</t>
  </si>
  <si>
    <t>UKRs011047</t>
  </si>
  <si>
    <t>UKRs004435</t>
  </si>
  <si>
    <t>UKRs009815</t>
  </si>
  <si>
    <t>UKRs004441</t>
  </si>
  <si>
    <t>UKRs009792</t>
  </si>
  <si>
    <t>UKRs004131</t>
  </si>
  <si>
    <t>UKRs004111</t>
  </si>
  <si>
    <t>UKRs009932</t>
  </si>
  <si>
    <t>UKRs009676</t>
  </si>
  <si>
    <t>UKRs009811</t>
  </si>
  <si>
    <t>UKRs004361</t>
  </si>
  <si>
    <t>UKRs004474</t>
  </si>
  <si>
    <t>UKRs004473</t>
  </si>
  <si>
    <t>UKRs004489</t>
  </si>
  <si>
    <t>UKRs004487</t>
  </si>
  <si>
    <t>UKRs009917</t>
  </si>
  <si>
    <t>UKRs004511</t>
  </si>
  <si>
    <t>UKRs010199</t>
  </si>
  <si>
    <t>UKRs009876</t>
  </si>
  <si>
    <t>UKRs004488</t>
  </si>
  <si>
    <t>UKRs009959</t>
  </si>
  <si>
    <t>UKRs004261</t>
  </si>
  <si>
    <t>UKRs004272</t>
  </si>
  <si>
    <t>UKRs004276</t>
  </si>
  <si>
    <t>UKRs011376</t>
  </si>
  <si>
    <t>UKRs009938</t>
  </si>
  <si>
    <t>UKRs009679</t>
  </si>
  <si>
    <t>UKRs004341</t>
  </si>
  <si>
    <t>UKRs004310</t>
  </si>
  <si>
    <t>UKRs010546</t>
  </si>
  <si>
    <t>UKRs004351</t>
  </si>
  <si>
    <t>UKRs004256</t>
  </si>
  <si>
    <t>UKRs004196</t>
  </si>
  <si>
    <t>UKRs004302</t>
  </si>
  <si>
    <t>UKRs004293</t>
  </si>
  <si>
    <t>UKRs004459</t>
  </si>
  <si>
    <t>UKRs004512</t>
  </si>
  <si>
    <t>UKRs004300</t>
  </si>
  <si>
    <t>UKRs004299</t>
  </si>
  <si>
    <t>UKRs004155</t>
  </si>
  <si>
    <t>UKRs010123</t>
  </si>
  <si>
    <t>UKRs004462</t>
  </si>
  <si>
    <t>UKRs004461</t>
  </si>
  <si>
    <t>UKRs004360</t>
  </si>
  <si>
    <t>UKRs004316</t>
  </si>
  <si>
    <t>UKRs004317</t>
  </si>
  <si>
    <t>UKRs004520</t>
  </si>
  <si>
    <t>UKRs004423</t>
  </si>
  <si>
    <t>UKRs004319</t>
  </si>
  <si>
    <t>UKRs004266</t>
  </si>
  <si>
    <t>UKRs004330</t>
  </si>
  <si>
    <t>UKRs004295</t>
  </si>
  <si>
    <t>UKRs010545</t>
  </si>
  <si>
    <t>UKRs010306</t>
  </si>
  <si>
    <t>UKRs004491</t>
  </si>
  <si>
    <t>UKRs004338</t>
  </si>
  <si>
    <t>UKRs004260</t>
  </si>
  <si>
    <t>UKRs009678</t>
  </si>
  <si>
    <t>UKRs004321</t>
  </si>
  <si>
    <t>UKRs010080</t>
  </si>
  <si>
    <t>UKRs010088</t>
  </si>
  <si>
    <t>UKRs010917</t>
  </si>
  <si>
    <t>UKRs011224</t>
  </si>
  <si>
    <t>UKRs011225</t>
  </si>
  <si>
    <t>UKRs011468</t>
  </si>
  <si>
    <t>UKRs011227</t>
  </si>
  <si>
    <t>UKRs011469</t>
  </si>
  <si>
    <t>UKRs006352</t>
  </si>
  <si>
    <t>UKRs011226</t>
  </si>
  <si>
    <t>UKRs006342</t>
  </si>
  <si>
    <t>UKRs011470</t>
  </si>
  <si>
    <t>UKRs006308</t>
  </si>
  <si>
    <t>UKRs009880</t>
  </si>
  <si>
    <t>UKRs011471</t>
  </si>
  <si>
    <t>UKRs011474</t>
  </si>
  <si>
    <t>UKRs011228</t>
  </si>
  <si>
    <t>UKRs011473</t>
  </si>
  <si>
    <t>UKRs011472</t>
  </si>
  <si>
    <t>UKRs006354</t>
  </si>
  <si>
    <t>UKRs006325</t>
  </si>
  <si>
    <t>UKRs011229</t>
  </si>
  <si>
    <t>UKRs011230</t>
  </si>
  <si>
    <t>UKRs006347</t>
  </si>
  <si>
    <t>UKRs011231</t>
  </si>
  <si>
    <t>UKRs011475</t>
  </si>
  <si>
    <t>UKRs006359</t>
  </si>
  <si>
    <t>UKRs008778</t>
  </si>
  <si>
    <t>UKRs008770</t>
  </si>
  <si>
    <t>UKRs011476</t>
  </si>
  <si>
    <t>UKRs006322</t>
  </si>
  <si>
    <t>UKRs006334</t>
  </si>
  <si>
    <t>UKRs011233</t>
  </si>
  <si>
    <t>UKRs011232</t>
  </si>
  <si>
    <t>UKRs006357</t>
  </si>
  <si>
    <t>UKRs011477</t>
  </si>
  <si>
    <t>UKRs010318</t>
  </si>
  <si>
    <t>UKRs011478</t>
  </si>
  <si>
    <t>UKRs006326</t>
  </si>
  <si>
    <t>UKRs006327</t>
  </si>
  <si>
    <t>UKRs011235</t>
  </si>
  <si>
    <t>UKRs006328</t>
  </si>
  <si>
    <t>UKRs011236</t>
  </si>
  <si>
    <t>UKRs011237</t>
  </si>
  <si>
    <t>UKRs006336</t>
  </si>
  <si>
    <t>UKRs011238</t>
  </si>
  <si>
    <t>UKRs011239</t>
  </si>
  <si>
    <t>UKRs011240</t>
  </si>
  <si>
    <t>UKRs011241</t>
  </si>
  <si>
    <t>UKRs010913</t>
  </si>
  <si>
    <t>UKRs010912</t>
  </si>
  <si>
    <t>UKRs010915</t>
  </si>
  <si>
    <t>UKRs011242</t>
  </si>
  <si>
    <t>UKRs011207</t>
  </si>
  <si>
    <t>UKRs011214</t>
  </si>
  <si>
    <t>UKRs011245</t>
  </si>
  <si>
    <t>UKRs011244</t>
  </si>
  <si>
    <t>UKRs011246</t>
  </si>
  <si>
    <t>UKRs011247</t>
  </si>
  <si>
    <t>UKRs011248</t>
  </si>
  <si>
    <t>UKRs011249</t>
  </si>
  <si>
    <t>UKRs006329</t>
  </si>
  <si>
    <t>UKRs011206</t>
  </si>
  <si>
    <t>UKRs011250</t>
  </si>
  <si>
    <t>UKRs011251</t>
  </si>
  <si>
    <t>UKRs011303</t>
  </si>
  <si>
    <t>UKRs006358</t>
  </si>
  <si>
    <t>UKRs010128</t>
  </si>
  <si>
    <t>UKRs011252</t>
  </si>
  <si>
    <t>UKRs006356</t>
  </si>
  <si>
    <t>UKRs011254</t>
  </si>
  <si>
    <t>UKRs011255</t>
  </si>
  <si>
    <t>UKRs006339</t>
  </si>
  <si>
    <t>UKRs006330</t>
  </si>
  <si>
    <t>UKRs010516</t>
  </si>
  <si>
    <t>UKRs010916</t>
  </si>
  <si>
    <t>UKRs010482</t>
  </si>
  <si>
    <t>UKRs006348</t>
  </si>
  <si>
    <t>UKRs010495</t>
  </si>
  <si>
    <t>UKRs010498</t>
  </si>
  <si>
    <t>UKRs011257</t>
  </si>
  <si>
    <t>UKRs011253</t>
  </si>
  <si>
    <t>UKRs011258</t>
  </si>
  <si>
    <t>UKRs010183</t>
  </si>
  <si>
    <t>UKRs010286</t>
  </si>
  <si>
    <t>UKRs006344</t>
  </si>
  <si>
    <t>UKRs011259</t>
  </si>
  <si>
    <t>UKRs011394</t>
  </si>
  <si>
    <t>UKRs011480</t>
  </si>
  <si>
    <t>UKRs006333</t>
  </si>
  <si>
    <t>UKRs011260</t>
  </si>
  <si>
    <t>UKRs011261</t>
  </si>
  <si>
    <t>UKRs011262</t>
  </si>
  <si>
    <t>UKRs011482</t>
  </si>
  <si>
    <t>UKRs011256</t>
  </si>
  <si>
    <t>UKRs006353</t>
  </si>
  <si>
    <t>UKRs010139</t>
  </si>
  <si>
    <t>UKRs011483</t>
  </si>
  <si>
    <t>UKRs011263</t>
  </si>
  <si>
    <t>UKRs011265</t>
  </si>
  <si>
    <t>UKRs010265</t>
  </si>
  <si>
    <t>UKRs006355</t>
  </si>
  <si>
    <t>UKRs008791</t>
  </si>
  <si>
    <t>UKRs011266</t>
  </si>
  <si>
    <t>UKRs011267</t>
  </si>
  <si>
    <t>UKRs011484</t>
  </si>
  <si>
    <t>UKRs011204</t>
  </si>
  <si>
    <t>UKRs010520</t>
  </si>
  <si>
    <t>UKRs004636</t>
  </si>
  <si>
    <t>UKRs004863</t>
  </si>
  <si>
    <t>UKRs004907</t>
  </si>
  <si>
    <t>UKRs004756</t>
  </si>
  <si>
    <t>UKRs004993</t>
  </si>
  <si>
    <t>UKRs004984</t>
  </si>
  <si>
    <t>UKRs004933</t>
  </si>
  <si>
    <t>UKRs004755</t>
  </si>
  <si>
    <t>UKRs004938</t>
  </si>
  <si>
    <t>UKRs004787</t>
  </si>
  <si>
    <t>UKRs005023</t>
  </si>
  <si>
    <t>UKRs005042</t>
  </si>
  <si>
    <t>UKRs004987</t>
  </si>
  <si>
    <t>UKRs004817</t>
  </si>
  <si>
    <t>UKRs004944</t>
  </si>
  <si>
    <t>UKRs004791</t>
  </si>
  <si>
    <t>UKRs004867</t>
  </si>
  <si>
    <t>UKRs004898</t>
  </si>
  <si>
    <t>UKRs005044</t>
  </si>
  <si>
    <t>UKRs004712</t>
  </si>
  <si>
    <t>UKRs009630</t>
  </si>
  <si>
    <t>UKRs004638</t>
  </si>
  <si>
    <t>UKRs004850</t>
  </si>
  <si>
    <t>UKRs004710</t>
  </si>
  <si>
    <t>UKRs004674</t>
  </si>
  <si>
    <t>UKRs004659</t>
  </si>
  <si>
    <t>UKRs004658</t>
  </si>
  <si>
    <t>UKRs004699</t>
  </si>
  <si>
    <t>UKRs004707</t>
  </si>
  <si>
    <t>UKRs004651</t>
  </si>
  <si>
    <t>UKRs004903</t>
  </si>
  <si>
    <t>UKRs004690</t>
  </si>
  <si>
    <t>UKRs004684</t>
  </si>
  <si>
    <t>UKRs011553</t>
  </si>
  <si>
    <t>UKRs004704</t>
  </si>
  <si>
    <t>UKRs005046</t>
  </si>
  <si>
    <t>UKRs004930</t>
  </si>
  <si>
    <t>UKRs004931</t>
  </si>
  <si>
    <t>UKRs004955</t>
  </si>
  <si>
    <t>UKRs005112</t>
  </si>
  <si>
    <t>UKRs004853</t>
  </si>
  <si>
    <t>UKRs004637</t>
  </si>
  <si>
    <t>UKRs005104</t>
  </si>
  <si>
    <t>UKRs004623</t>
  </si>
  <si>
    <t>UKRs011551</t>
  </si>
  <si>
    <t>UKRs005088</t>
  </si>
  <si>
    <t>UKRs004770</t>
  </si>
  <si>
    <t>UKRs004845</t>
  </si>
  <si>
    <t>UKRs005105</t>
  </si>
  <si>
    <t>UKRs005017</t>
  </si>
  <si>
    <t>UKRs004911</t>
  </si>
  <si>
    <t>UKRs004982</t>
  </si>
  <si>
    <t>UKRs005013</t>
  </si>
  <si>
    <t>UKRs004718</t>
  </si>
  <si>
    <t>UKRs010249</t>
  </si>
  <si>
    <t>UKRs004927</t>
  </si>
  <si>
    <t>UKRs004926</t>
  </si>
  <si>
    <t>UKRs004822</t>
  </si>
  <si>
    <t>UKRs004825</t>
  </si>
  <si>
    <t>UKRs004843</t>
  </si>
  <si>
    <t>UKRs004936</t>
  </si>
  <si>
    <t>UKRs004945</t>
  </si>
  <si>
    <t>UKRs005054</t>
  </si>
  <si>
    <t>UKRs005073</t>
  </si>
  <si>
    <t>UKRs004760</t>
  </si>
  <si>
    <t>UKRs004761</t>
  </si>
  <si>
    <t>UKRs004762</t>
  </si>
  <si>
    <t>UKRs004635</t>
  </si>
  <si>
    <t>UKRs004724</t>
  </si>
  <si>
    <t>UKRs004813</t>
  </si>
  <si>
    <t>UKRs005006</t>
  </si>
  <si>
    <t>UKRs005025</t>
  </si>
  <si>
    <t>UKRs005037</t>
  </si>
  <si>
    <t>UKRs004671</t>
  </si>
  <si>
    <t>UKRs009999</t>
  </si>
  <si>
    <t>UKRs004894</t>
  </si>
  <si>
    <t>UKRs004895</t>
  </si>
  <si>
    <t>UKRs005069</t>
  </si>
  <si>
    <t>UKRs004727</t>
  </si>
  <si>
    <t>UKRs004728</t>
  </si>
  <si>
    <t>UKRs004814</t>
  </si>
  <si>
    <t>UKRs004815</t>
  </si>
  <si>
    <t>UKRs005081</t>
  </si>
  <si>
    <t>UKRs005084</t>
  </si>
  <si>
    <t>UKRs005092</t>
  </si>
  <si>
    <t>UKRs005102</t>
  </si>
  <si>
    <t>UKRs004816</t>
  </si>
  <si>
    <t>UKRs005066</t>
  </si>
  <si>
    <t>UKRs004751</t>
  </si>
  <si>
    <t>UKRs005135</t>
  </si>
  <si>
    <t>UKRs005080</t>
  </si>
  <si>
    <t>UKRs005040</t>
  </si>
  <si>
    <t>UKRs004835</t>
  </si>
  <si>
    <t>UKRs004937</t>
  </si>
  <si>
    <t>UKRs004784</t>
  </si>
  <si>
    <t>UKRs004952</t>
  </si>
  <si>
    <t>UKRs004975</t>
  </si>
  <si>
    <t>UKRs005064</t>
  </si>
  <si>
    <t>UKRs004740</t>
  </si>
  <si>
    <t>UKRs004912</t>
  </si>
  <si>
    <t>UKRs005021</t>
  </si>
  <si>
    <t>UKRs010959</t>
  </si>
  <si>
    <t>UKRs004656</t>
  </si>
  <si>
    <t>UKRs004660</t>
  </si>
  <si>
    <t>UKRs011564</t>
  </si>
  <si>
    <t>UKRs005126</t>
  </si>
  <si>
    <t>UKRs004803</t>
  </si>
  <si>
    <t>UKRs004809</t>
  </si>
  <si>
    <t>UKRs008766</t>
  </si>
  <si>
    <t>UKRs005011</t>
  </si>
  <si>
    <t>UKRs005059</t>
  </si>
  <si>
    <t>UKRs004808</t>
  </si>
  <si>
    <t>UKRs004738</t>
  </si>
  <si>
    <t>UKRs004739</t>
  </si>
  <si>
    <t>UKRs005133</t>
  </si>
  <si>
    <t>UKRs004893</t>
  </si>
  <si>
    <t>UKRs005075</t>
  </si>
  <si>
    <t>UKRs004986</t>
  </si>
  <si>
    <t>UKRs005053</t>
  </si>
  <si>
    <t>UKRs004643</t>
  </si>
  <si>
    <t>UKRs004731</t>
  </si>
  <si>
    <t>UKRs004732</t>
  </si>
  <si>
    <t>UKRs004764</t>
  </si>
  <si>
    <t>UKRs004860</t>
  </si>
  <si>
    <t>UKRs010506</t>
  </si>
  <si>
    <t>UKRs011565</t>
  </si>
  <si>
    <t>UKRs005026</t>
  </si>
  <si>
    <t>UKRs005027</t>
  </si>
  <si>
    <t>UKRs005035</t>
  </si>
  <si>
    <t>UKRs010120</t>
  </si>
  <si>
    <t>UKRs010145</t>
  </si>
  <si>
    <t>UKRs004722</t>
  </si>
  <si>
    <t>UKRs005108</t>
  </si>
  <si>
    <t>UKRs004846</t>
  </si>
  <si>
    <t>UKRs005043</t>
  </si>
  <si>
    <t>UKRs005048</t>
  </si>
  <si>
    <t>UKRs004917</t>
  </si>
  <si>
    <t>UKRs004918</t>
  </si>
  <si>
    <t>UKRs005070</t>
  </si>
  <si>
    <t>UKRs010251</t>
  </si>
  <si>
    <t>UKRs004920</t>
  </si>
  <si>
    <t>UKRs004960</t>
  </si>
  <si>
    <t>UKRs005065</t>
  </si>
  <si>
    <t>UKRs004780</t>
  </si>
  <si>
    <t>UKRs005139</t>
  </si>
  <si>
    <t>UKRs004992</t>
  </si>
  <si>
    <t>UKRs004991</t>
  </si>
  <si>
    <t>UKRs005113</t>
  </si>
  <si>
    <t>UKRs004714</t>
  </si>
  <si>
    <t>UKRs004830</t>
  </si>
  <si>
    <t>UKRs004864</t>
  </si>
  <si>
    <t>UKRs005142</t>
  </si>
  <si>
    <t>UKRs004840</t>
  </si>
  <si>
    <t>UKRs004841</t>
  </si>
  <si>
    <t>UKRs004842</t>
  </si>
  <si>
    <t>UKRs005103</t>
  </si>
  <si>
    <t>UKRs004833</t>
  </si>
  <si>
    <t>UKRs004838</t>
  </si>
  <si>
    <t>UKRs004929</t>
  </si>
  <si>
    <t>UKRs005114</t>
  </si>
  <si>
    <t>UKRs005101</t>
  </si>
  <si>
    <t>UKRs004697</t>
  </si>
  <si>
    <t>UKRs004828</t>
  </si>
  <si>
    <t>UKRs011034</t>
  </si>
  <si>
    <t>UKRs005067</t>
  </si>
  <si>
    <t>UKRs005096</t>
  </si>
  <si>
    <t>UKRs004827</t>
  </si>
  <si>
    <t>UKRs005124</t>
  </si>
  <si>
    <t>UKRs004622</t>
  </si>
  <si>
    <t>UKRs005134</t>
  </si>
  <si>
    <t>UKRs004627</t>
  </si>
  <si>
    <t>UKRs004628</t>
  </si>
  <si>
    <t>UKRs004629</t>
  </si>
  <si>
    <t>UKRs004630</t>
  </si>
  <si>
    <t>UKRs008757</t>
  </si>
  <si>
    <t>UKRs004633</t>
  </si>
  <si>
    <t>UKRs010222</t>
  </si>
  <si>
    <t>UKRs004654</t>
  </si>
  <si>
    <t>UKRs010223</t>
  </si>
  <si>
    <t>UKRs004645</t>
  </si>
  <si>
    <t>UKRs004646</t>
  </si>
  <si>
    <t>UKRs009545</t>
  </si>
  <si>
    <t>UKRs004743</t>
  </si>
  <si>
    <t>UKRs004746</t>
  </si>
  <si>
    <t>UKRs004768</t>
  </si>
  <si>
    <t>UKRs004772</t>
  </si>
  <si>
    <t>UKRs004773</t>
  </si>
  <si>
    <t>UKRs010257</t>
  </si>
  <si>
    <t>UKRs010153</t>
  </si>
  <si>
    <t>UKRs004858</t>
  </si>
  <si>
    <t>UKRs010156</t>
  </si>
  <si>
    <t>UKRs010155</t>
  </si>
  <si>
    <t>UKRs004861</t>
  </si>
  <si>
    <t>UKRs004869</t>
  </si>
  <si>
    <t>UKRs004870</t>
  </si>
  <si>
    <t>UKRs004871</t>
  </si>
  <si>
    <t>UKRs010569</t>
  </si>
  <si>
    <t>UKRs010247</t>
  </si>
  <si>
    <t>UKRs011441</t>
  </si>
  <si>
    <t>UKRs004897</t>
  </si>
  <si>
    <t>UKRs005132</t>
  </si>
  <si>
    <t>UKRs004925</t>
  </si>
  <si>
    <t>UKRs010154</t>
  </si>
  <si>
    <t>UKRs005128</t>
  </si>
  <si>
    <t>UKRs010220</t>
  </si>
  <si>
    <t>UKRs004946</t>
  </si>
  <si>
    <t>UKRs004948</t>
  </si>
  <si>
    <t>UKRs010221</t>
  </si>
  <si>
    <t>UKRs009644</t>
  </si>
  <si>
    <t>UKRs009643</t>
  </si>
  <si>
    <t>UKRs011442</t>
  </si>
  <si>
    <t>UKRs004958</t>
  </si>
  <si>
    <t>UKRs005029</t>
  </si>
  <si>
    <t>UKRs005050</t>
  </si>
  <si>
    <t>UKRs005116</t>
  </si>
  <si>
    <t>UKRs005118</t>
  </si>
  <si>
    <t>UKRs005125</t>
  </si>
  <si>
    <t>UKRs004799</t>
  </si>
  <si>
    <t>UKRs004800</t>
  </si>
  <si>
    <t>UKRs005130</t>
  </si>
  <si>
    <t>UKRs004779</t>
  </si>
  <si>
    <t>UKRs004851</t>
  </si>
  <si>
    <t>UKRs008794</t>
  </si>
  <si>
    <t>UKRs004695</t>
  </si>
  <si>
    <t>UKRs004709</t>
  </si>
  <si>
    <t>UKRs004676</t>
  </si>
  <si>
    <t>UKRs010107</t>
  </si>
  <si>
    <t>UKRs004680</t>
  </si>
  <si>
    <t>UKRs004668</t>
  </si>
  <si>
    <t>UKRs008850</t>
  </si>
  <si>
    <t>UKRs004711</t>
  </si>
  <si>
    <t>UKRs004698</t>
  </si>
  <si>
    <t>UKRs004663</t>
  </si>
  <si>
    <t>UKRs004696</t>
  </si>
  <si>
    <t>UKRs004675</t>
  </si>
  <si>
    <t>UKRs004682</t>
  </si>
  <si>
    <t>UKRs004685</t>
  </si>
  <si>
    <t>UKRs005138</t>
  </si>
  <si>
    <t>UKRs004904</t>
  </si>
  <si>
    <t>UKRs004655</t>
  </si>
  <si>
    <t>UKRs004970</t>
  </si>
  <si>
    <t>UKRs004624</t>
  </si>
  <si>
    <t>UKRs004625</t>
  </si>
  <si>
    <t>UKRs004889</t>
  </si>
  <si>
    <t>UKRs004786</t>
  </si>
  <si>
    <t>UKRs004997</t>
  </si>
  <si>
    <t>UKRs010351</t>
  </si>
  <si>
    <t>UKRs004988</t>
  </si>
  <si>
    <t>UKRs005002</t>
  </si>
  <si>
    <t>UKRs004812</t>
  </si>
  <si>
    <t>UKRs005036</t>
  </si>
  <si>
    <t>UKRs004914</t>
  </si>
  <si>
    <t>UKRs008900</t>
  </si>
  <si>
    <t>UKRs004673</t>
  </si>
  <si>
    <t>UKRs004665</t>
  </si>
  <si>
    <t>UKRs004670</t>
  </si>
  <si>
    <t>UKRs004703</t>
  </si>
  <si>
    <t>UKRs004661</t>
  </si>
  <si>
    <t>UKRs004798</t>
  </si>
  <si>
    <t>UKRs004644</t>
  </si>
  <si>
    <t>UKRs005003</t>
  </si>
  <si>
    <t>UKRs004872</t>
  </si>
  <si>
    <t>UKRs005009</t>
  </si>
  <si>
    <t>UKRs005068</t>
  </si>
  <si>
    <t>UKRs005071</t>
  </si>
  <si>
    <t>UKRs005085</t>
  </si>
  <si>
    <t>UKRs004725</t>
  </si>
  <si>
    <t>UKRs005091</t>
  </si>
  <si>
    <t>UKRs004947</t>
  </si>
  <si>
    <t>UKRs005077</t>
  </si>
  <si>
    <t>UKRs004641</t>
  </si>
  <si>
    <t>UKRs004642</t>
  </si>
  <si>
    <t>UKRs004754</t>
  </si>
  <si>
    <t>UKRs004981</t>
  </si>
  <si>
    <t>UKRs005034</t>
  </si>
  <si>
    <t>UKRs004744</t>
  </si>
  <si>
    <t>UKRs004873</t>
  </si>
  <si>
    <t>UKRs004956</t>
  </si>
  <si>
    <t>UKRs010471</t>
  </si>
  <si>
    <t>UKRs004824</t>
  </si>
  <si>
    <t>UKRs010187</t>
  </si>
  <si>
    <t>UKRs004750</t>
  </si>
  <si>
    <t>UKRs004782</t>
  </si>
  <si>
    <t>UKRs005038</t>
  </si>
  <si>
    <t>UKRs005089</t>
  </si>
  <si>
    <t>UKRs010302</t>
  </si>
  <si>
    <t>UKRs008813</t>
  </si>
  <si>
    <t>UKRs008828</t>
  </si>
  <si>
    <t>UKRs004957</t>
  </si>
  <si>
    <t>UKRs011010</t>
  </si>
  <si>
    <t>UKRs004806</t>
  </si>
  <si>
    <t>UKRs004939</t>
  </si>
  <si>
    <t>UKRs005001</t>
  </si>
  <si>
    <t>UKRs005063</t>
  </si>
  <si>
    <t>UKRs005083</t>
  </si>
  <si>
    <t>UKRs009421</t>
  </si>
  <si>
    <t>UKRs004774</t>
  </si>
  <si>
    <t>UKRs004775</t>
  </si>
  <si>
    <t>UKRs010562</t>
  </si>
  <si>
    <t>UKRs008814</t>
  </si>
  <si>
    <t>UKRs005045</t>
  </si>
  <si>
    <t>UKRs010260</t>
  </si>
  <si>
    <t>UKRs005004</t>
  </si>
  <si>
    <t>UKRs005123</t>
  </si>
  <si>
    <t>UKRs004901</t>
  </si>
  <si>
    <t>UKRs005020</t>
  </si>
  <si>
    <t>UKRs004934</t>
  </si>
  <si>
    <t>UKRs008786</t>
  </si>
  <si>
    <t>UKRs004940</t>
  </si>
  <si>
    <t>UKRs004648</t>
  </si>
  <si>
    <t>UKRs005039</t>
  </si>
  <si>
    <t>UKRs004792</t>
  </si>
  <si>
    <t>UKRs004753</t>
  </si>
  <si>
    <t>UKRs005028</t>
  </si>
  <si>
    <t>UKRs009964</t>
  </si>
  <si>
    <t>UKRs010245</t>
  </si>
  <si>
    <t>UKRs004954</t>
  </si>
  <si>
    <t>UKRs004766</t>
  </si>
  <si>
    <t>UKRs004783</t>
  </si>
  <si>
    <t>UKRs004681</t>
  </si>
  <si>
    <t>UKRs004844</t>
  </si>
  <si>
    <t>UKRs004877</t>
  </si>
  <si>
    <t>UKRs004719</t>
  </si>
  <si>
    <t>UKRs004734</t>
  </si>
  <si>
    <t>UKRs004735</t>
  </si>
  <si>
    <t>UKRs004736</t>
  </si>
  <si>
    <t>UKRs004781</t>
  </si>
  <si>
    <t>UKRs004793</t>
  </si>
  <si>
    <t>UKRs005031</t>
  </si>
  <si>
    <t>UKRs010961</t>
  </si>
  <si>
    <t>UKRs005131</t>
  </si>
  <si>
    <t>UKRs004826</t>
  </si>
  <si>
    <t>UKRs010157</t>
  </si>
  <si>
    <t>UKRs004804</t>
  </si>
  <si>
    <t>UKRs004892</t>
  </si>
  <si>
    <t>UKRs010960</t>
  </si>
  <si>
    <t>UKRs005012</t>
  </si>
  <si>
    <t>UKRs005127</t>
  </si>
  <si>
    <t>UKRs009631</t>
  </si>
  <si>
    <t>UKRs011205</t>
  </si>
  <si>
    <t>UKRs010133</t>
  </si>
  <si>
    <t>UKRs004757</t>
  </si>
  <si>
    <t>UKRs004759</t>
  </si>
  <si>
    <t>UKRs004758</t>
  </si>
  <si>
    <t>UKRs005100</t>
  </si>
  <si>
    <t>UKRs005057</t>
  </si>
  <si>
    <t>UKRs005079</t>
  </si>
  <si>
    <t>UKRs004765</t>
  </si>
  <si>
    <t>UKRs011066</t>
  </si>
  <si>
    <t>UKRs004737</t>
  </si>
  <si>
    <t>UKRs004747</t>
  </si>
  <si>
    <t>UKRs004767</t>
  </si>
  <si>
    <t>UKRs004769</t>
  </si>
  <si>
    <t>UKRs004884</t>
  </si>
  <si>
    <t>UKRs004885</t>
  </si>
  <si>
    <t>UKRs004888</t>
  </si>
  <si>
    <t>UKRs004922</t>
  </si>
  <si>
    <t>UKRs004943</t>
  </si>
  <si>
    <t>UKRs004976</t>
  </si>
  <si>
    <t>UKRs004971</t>
  </si>
  <si>
    <t>UKRs004972</t>
  </si>
  <si>
    <t>UKRs004973</t>
  </si>
  <si>
    <t>UKRs004749</t>
  </si>
  <si>
    <t>UKRs005047</t>
  </si>
  <si>
    <t>UKRs005137</t>
  </si>
  <si>
    <t>UKRs004794</t>
  </si>
  <si>
    <t>UKRs005005</t>
  </si>
  <si>
    <t>UKRs004723</t>
  </si>
  <si>
    <t>UKRs010356</t>
  </si>
  <si>
    <t>UKRs004953</t>
  </si>
  <si>
    <t>UKRs009645</t>
  </si>
  <si>
    <t>UKRs004900</t>
  </si>
  <si>
    <t>UKRs004730</t>
  </si>
  <si>
    <t>UKRs004742</t>
  </si>
  <si>
    <t>UKRs010170</t>
  </si>
  <si>
    <t>UKRs010165</t>
  </si>
  <si>
    <t>UKRs004771</t>
  </si>
  <si>
    <t>UKRs004776</t>
  </si>
  <si>
    <t>UKRs004857</t>
  </si>
  <si>
    <t>UKRs004886</t>
  </si>
  <si>
    <t>UKRs008854</t>
  </si>
  <si>
    <t>UKRs004924</t>
  </si>
  <si>
    <t>UKRs004908</t>
  </si>
  <si>
    <t>UKRs005055</t>
  </si>
  <si>
    <t>UKRs004998</t>
  </si>
  <si>
    <t>UKRs005060</t>
  </si>
  <si>
    <t>UKRs004649</t>
  </si>
  <si>
    <t>UKRs004883</t>
  </si>
  <si>
    <t>UKRs005061</t>
  </si>
  <si>
    <t>UKRs005018</t>
  </si>
  <si>
    <t>UKRs004796</t>
  </si>
  <si>
    <t>UKRs005093</t>
  </si>
  <si>
    <t>UKRs004639</t>
  </si>
  <si>
    <t>UKRs004745</t>
  </si>
  <si>
    <t>UKRs005022</t>
  </si>
  <si>
    <t>UKRs005094</t>
  </si>
  <si>
    <t>UKRs010135</t>
  </si>
  <si>
    <t>UKRs005107</t>
  </si>
  <si>
    <t>UKRs004878</t>
  </si>
  <si>
    <t>UKRs005111</t>
  </si>
  <si>
    <t>UKRs005032</t>
  </si>
  <si>
    <t>UKRs005056</t>
  </si>
  <si>
    <t>UKRs004855</t>
  </si>
  <si>
    <t>UKRs004966</t>
  </si>
  <si>
    <t>UKRs004980</t>
  </si>
  <si>
    <t>UKRs011569</t>
  </si>
  <si>
    <t>UKRs010174</t>
  </si>
  <si>
    <t>UKRs010173</t>
  </si>
  <si>
    <t>UKRs004733</t>
  </si>
  <si>
    <t>UKRs011559</t>
  </si>
  <si>
    <t>UKRs010181</t>
  </si>
  <si>
    <t>UKRs010182</t>
  </si>
  <si>
    <t>UKRs004678</t>
  </si>
  <si>
    <t>UKRs004951</t>
  </si>
  <si>
    <t>UKRs004713</t>
  </si>
  <si>
    <t>UKRs010382</t>
  </si>
  <si>
    <t>UKRs010391</t>
  </si>
  <si>
    <t>UKRs005633</t>
  </si>
  <si>
    <t>UKRs005149</t>
  </si>
  <si>
    <t>UKRs005644</t>
  </si>
  <si>
    <t>UKRs005185</t>
  </si>
  <si>
    <t>UKRs005170</t>
  </si>
  <si>
    <t>UKRs005627</t>
  </si>
  <si>
    <t>UKRs005351</t>
  </si>
  <si>
    <t>UKRs005352</t>
  </si>
  <si>
    <t>UKRs009427</t>
  </si>
  <si>
    <t>UKRs009422</t>
  </si>
  <si>
    <t>UKRs010276</t>
  </si>
  <si>
    <t>UKRs008709</t>
  </si>
  <si>
    <t>UKRs010390</t>
  </si>
  <si>
    <t>UKRs005529</t>
  </si>
  <si>
    <t>UKRs005659</t>
  </si>
  <si>
    <t>UKRs005467</t>
  </si>
  <si>
    <t>UKRs009428</t>
  </si>
  <si>
    <t>UKRs008896</t>
  </si>
  <si>
    <t>UKRs009671</t>
  </si>
  <si>
    <t>UKRs008712</t>
  </si>
  <si>
    <t>UKRs010580</t>
  </si>
  <si>
    <t>UKRs005363</t>
  </si>
  <si>
    <t>UKRs005319</t>
  </si>
  <si>
    <t>UKRs009685</t>
  </si>
  <si>
    <t>UKRs009725</t>
  </si>
  <si>
    <t>UKRs009434</t>
  </si>
  <si>
    <t>UKRs005613</t>
  </si>
  <si>
    <t>UKRs009447</t>
  </si>
  <si>
    <t>UKRs005362</t>
  </si>
  <si>
    <t>UKRs005364</t>
  </si>
  <si>
    <t>UKRs005144</t>
  </si>
  <si>
    <t>UKRs005474</t>
  </si>
  <si>
    <t>UKRs005452</t>
  </si>
  <si>
    <t>UKRs005596</t>
  </si>
  <si>
    <t>UKRs005473</t>
  </si>
  <si>
    <t>UKRs005475</t>
  </si>
  <si>
    <t>UKRs009439</t>
  </si>
  <si>
    <t>UKRs005486</t>
  </si>
  <si>
    <t>UKRs009257</t>
  </si>
  <si>
    <t>UKRs005563</t>
  </si>
  <si>
    <t>UKRs005581</t>
  </si>
  <si>
    <t>UKRs005582</t>
  </si>
  <si>
    <t>UKRs005451</t>
  </si>
  <si>
    <t>UKRs005577</t>
  </si>
  <si>
    <t>UKRs005580</t>
  </si>
  <si>
    <t>UKRs005361</t>
  </si>
  <si>
    <t>UKRs005584</t>
  </si>
  <si>
    <t>UKRs005588</t>
  </si>
  <si>
    <t>UKRs005410</t>
  </si>
  <si>
    <t>UKRs011585</t>
  </si>
  <si>
    <t>UKRs005193</t>
  </si>
  <si>
    <t>UKRs005194</t>
  </si>
  <si>
    <t>UKRs009464</t>
  </si>
  <si>
    <t>UKRs005211</t>
  </si>
  <si>
    <t>UKRs005249</t>
  </si>
  <si>
    <t>UKRs008901</t>
  </si>
  <si>
    <t>UKRs005256</t>
  </si>
  <si>
    <t>UKRs005257</t>
  </si>
  <si>
    <t>UKRs005260</t>
  </si>
  <si>
    <t>UKRs005263</t>
  </si>
  <si>
    <t>UKRs008899</t>
  </si>
  <si>
    <t>UKRs005264</t>
  </si>
  <si>
    <t>UKRs009660</t>
  </si>
  <si>
    <t>UKRs009469</t>
  </si>
  <si>
    <t>UKRs005463</t>
  </si>
  <si>
    <t>UKRs005313</t>
  </si>
  <si>
    <t>UKRs005320</t>
  </si>
  <si>
    <t>UKRs009495</t>
  </si>
  <si>
    <t>UKRs009497</t>
  </si>
  <si>
    <t>UKRs005618</t>
  </si>
  <si>
    <t>UKRs005480</t>
  </si>
  <si>
    <t>UKRs005608</t>
  </si>
  <si>
    <t>UKRs009504</t>
  </si>
  <si>
    <t>UKRs005273</t>
  </si>
  <si>
    <t>UKRs005314</t>
  </si>
  <si>
    <t>UKRs009005</t>
  </si>
  <si>
    <t>UKRs010041</t>
  </si>
  <si>
    <t>UKRs009477</t>
  </si>
  <si>
    <t>UKRs010072</t>
  </si>
  <si>
    <t>UKRs005199</t>
  </si>
  <si>
    <t>UKRs009508</t>
  </si>
  <si>
    <t>UKRs009509</t>
  </si>
  <si>
    <t>UKRs005233</t>
  </si>
  <si>
    <t>UKRs005510</t>
  </si>
  <si>
    <t>UKRs009260</t>
  </si>
  <si>
    <t>UKRs005242</t>
  </si>
  <si>
    <t>UKRs005321</t>
  </si>
  <si>
    <t>UKRs005203</t>
  </si>
  <si>
    <t>UKRs005458</t>
  </si>
  <si>
    <t>UKRs005275</t>
  </si>
  <si>
    <t>UKRs005272</t>
  </si>
  <si>
    <t>UKRs005477</t>
  </si>
  <si>
    <t>UKRs005496</t>
  </si>
  <si>
    <t>UKRs009502</t>
  </si>
  <si>
    <t>UKRs009499</t>
  </si>
  <si>
    <t>UKRs009412</t>
  </si>
  <si>
    <t>UKRs005643</t>
  </si>
  <si>
    <t>UKRs010284</t>
  </si>
  <si>
    <t>UKRs005630</t>
  </si>
  <si>
    <t>UKRs009283</t>
  </si>
  <si>
    <t>UKRs008922</t>
  </si>
  <si>
    <t>UKRs005645</t>
  </si>
  <si>
    <t>UKRs010316</t>
  </si>
  <si>
    <t>UKRs008708</t>
  </si>
  <si>
    <t>UKRs008714</t>
  </si>
  <si>
    <t>UKRs009401</t>
  </si>
  <si>
    <t>UKRs009369</t>
  </si>
  <si>
    <t>UKRs009380</t>
  </si>
  <si>
    <t>UKRs009391</t>
  </si>
  <si>
    <t>UKRs008701</t>
  </si>
  <si>
    <t>UKRs009258</t>
  </si>
  <si>
    <t>UKRs005666</t>
  </si>
  <si>
    <t>UKRs010036</t>
  </si>
  <si>
    <t>UKRs009347</t>
  </si>
  <si>
    <t>UKRs009358</t>
  </si>
  <si>
    <t>UKRs005632</t>
  </si>
  <si>
    <t>UKRs009336</t>
  </si>
  <si>
    <t>UKRs009325</t>
  </si>
  <si>
    <t>UKRs009055</t>
  </si>
  <si>
    <t>UKRs009314</t>
  </si>
  <si>
    <t>UKRs011169</t>
  </si>
  <si>
    <t>UKRs010384</t>
  </si>
  <si>
    <t>UKRs010989</t>
  </si>
  <si>
    <t>UKRs005171</t>
  </si>
  <si>
    <t>UKRs005412</t>
  </si>
  <si>
    <t>UKRs005413</t>
  </si>
  <si>
    <t>UKRs008703</t>
  </si>
  <si>
    <t>UKRs005158</t>
  </si>
  <si>
    <t>UKRs005159</t>
  </si>
  <si>
    <t>UKRs005186</t>
  </si>
  <si>
    <t>UKRs005424</t>
  </si>
  <si>
    <t>UKRs005163</t>
  </si>
  <si>
    <t>UKRs005164</t>
  </si>
  <si>
    <t>UKRs005166</t>
  </si>
  <si>
    <t>UKRs005187</t>
  </si>
  <si>
    <t>UKRs005168</t>
  </si>
  <si>
    <t>UKRs009614</t>
  </si>
  <si>
    <t>UKRs008705</t>
  </si>
  <si>
    <t>UKRs005173</t>
  </si>
  <si>
    <t>UKRs005174</t>
  </si>
  <si>
    <t>UKRs005160</t>
  </si>
  <si>
    <t>UKRs005322</t>
  </si>
  <si>
    <t>UKRs005188</t>
  </si>
  <si>
    <t>UKRs005189</t>
  </si>
  <si>
    <t>UKRs005332</t>
  </si>
  <si>
    <t>UKRs005333</t>
  </si>
  <si>
    <t>UKRs011071</t>
  </si>
  <si>
    <t>UKRs005284</t>
  </si>
  <si>
    <t>UKRs005190</t>
  </si>
  <si>
    <t>UKRs005334</t>
  </si>
  <si>
    <t>UKRs005335</t>
  </si>
  <si>
    <t>UKRs005285</t>
  </si>
  <si>
    <t>UKRs005337</t>
  </si>
  <si>
    <t>UKRs005342</t>
  </si>
  <si>
    <t>UKRs005343</t>
  </si>
  <si>
    <t>UKRs005344</t>
  </si>
  <si>
    <t>UKRs005345</t>
  </si>
  <si>
    <t>UKRs005346</t>
  </si>
  <si>
    <t>UKRs005191</t>
  </si>
  <si>
    <t>UKRs005347</t>
  </si>
  <si>
    <t>UKRs005357</t>
  </si>
  <si>
    <t>UKRs005287</t>
  </si>
  <si>
    <t>UKRs005360</t>
  </si>
  <si>
    <t>UKRs008903</t>
  </si>
  <si>
    <t>UKRs005214</t>
  </si>
  <si>
    <t>UKRs005366</t>
  </si>
  <si>
    <t>UKRs011166</t>
  </si>
  <si>
    <t>UKRs009063</t>
  </si>
  <si>
    <t>UKRs005201</t>
  </si>
  <si>
    <t>UKRs005202</t>
  </si>
  <si>
    <t>UKRs005425</t>
  </si>
  <si>
    <t>UKRs005427</t>
  </si>
  <si>
    <t>UKRs008805</t>
  </si>
  <si>
    <t>UKRs008710</t>
  </si>
  <si>
    <t>UKRs005204</t>
  </si>
  <si>
    <t>UKRs005206</t>
  </si>
  <si>
    <t>UKRs005381</t>
  </si>
  <si>
    <t>UKRs005447</t>
  </si>
  <si>
    <t>UKRs005384</t>
  </si>
  <si>
    <t>UKRs008702</t>
  </si>
  <si>
    <t>UKRs010184</t>
  </si>
  <si>
    <t>UKRs005176</t>
  </si>
  <si>
    <t>UKRs010194</t>
  </si>
  <si>
    <t>UKRs005290</t>
  </si>
  <si>
    <t>UKRs009059</t>
  </si>
  <si>
    <t>UKRs005212</t>
  </si>
  <si>
    <t>UKRs011400</t>
  </si>
  <si>
    <t>UKRs005390</t>
  </si>
  <si>
    <t>UKRs005391</t>
  </si>
  <si>
    <t>UKRs005317</t>
  </si>
  <si>
    <t>UKRs010264</t>
  </si>
  <si>
    <t>UKRs005392</t>
  </si>
  <si>
    <t>UKRs005393</t>
  </si>
  <si>
    <t>UKRs005398</t>
  </si>
  <si>
    <t>UKRs005432</t>
  </si>
  <si>
    <t>UKRs005216</t>
  </si>
  <si>
    <t>UKRs009911</t>
  </si>
  <si>
    <t>UKRs005403</t>
  </si>
  <si>
    <t>UKRs005288</t>
  </si>
  <si>
    <t>UKRs005197</t>
  </si>
  <si>
    <t>UKRs005217</t>
  </si>
  <si>
    <t>UKRs005405</t>
  </si>
  <si>
    <t>UKRs005218</t>
  </si>
  <si>
    <t>UKRs005409</t>
  </si>
  <si>
    <t>UKRs005414</t>
  </si>
  <si>
    <t>UKRs005219</t>
  </si>
  <si>
    <t>UKRs005418</t>
  </si>
  <si>
    <t>UKRs005417</t>
  </si>
  <si>
    <t>UKRs011598</t>
  </si>
  <si>
    <t>UKRs005222</t>
  </si>
  <si>
    <t>UKRs005419</t>
  </si>
  <si>
    <t>UKRs009872</t>
  </si>
  <si>
    <t>UKRs005421</t>
  </si>
  <si>
    <t>UKRs011295</t>
  </si>
  <si>
    <t>UKRs011399</t>
  </si>
  <si>
    <t>UKRs011398</t>
  </si>
  <si>
    <t>UKRs011397</t>
  </si>
  <si>
    <t>UKRs011396</t>
  </si>
  <si>
    <t>UKRs005299</t>
  </si>
  <si>
    <t>UKRs005294</t>
  </si>
  <si>
    <t>UKRs009604</t>
  </si>
  <si>
    <t>UKRs005449</t>
  </si>
  <si>
    <t>UKRs005301</t>
  </si>
  <si>
    <t>UKRs009256</t>
  </si>
  <si>
    <t>UKRs005454</t>
  </si>
  <si>
    <t>UKRs005455</t>
  </si>
  <si>
    <t>UKRs009061</t>
  </si>
  <si>
    <t>UKRs011167</t>
  </si>
  <si>
    <t>UKRs010061</t>
  </si>
  <si>
    <t>UKRs005229</t>
  </si>
  <si>
    <t>UKRs005179</t>
  </si>
  <si>
    <t>UKRs005230</t>
  </si>
  <si>
    <t>UKRs005460</t>
  </si>
  <si>
    <t>UKRs005461</t>
  </si>
  <si>
    <t>UKRs005235</t>
  </si>
  <si>
    <t>UKRs005433</t>
  </si>
  <si>
    <t>UKRs005422</t>
  </si>
  <si>
    <t>UKRs005236</t>
  </si>
  <si>
    <t>UKRs005465</t>
  </si>
  <si>
    <t>UKRs005180</t>
  </si>
  <si>
    <t>UKRs005468</t>
  </si>
  <si>
    <t>UKRs009062</t>
  </si>
  <si>
    <t>UKRs005526</t>
  </si>
  <si>
    <t>UKRs009066</t>
  </si>
  <si>
    <t>UKRs005482</t>
  </si>
  <si>
    <t>UKRs005483</t>
  </si>
  <si>
    <t>UKRs005181</t>
  </si>
  <si>
    <t>UKRs005487</t>
  </si>
  <si>
    <t>UKRs005435</t>
  </si>
  <si>
    <t>UKRs011401</t>
  </si>
  <si>
    <t>UKRs005305</t>
  </si>
  <si>
    <t>UKRs005307</t>
  </si>
  <si>
    <t>UKRs005246</t>
  </si>
  <si>
    <t>UKRs005495</t>
  </si>
  <si>
    <t>UKRs005494</t>
  </si>
  <si>
    <t>UKRs005254</t>
  </si>
  <si>
    <t>UKRs005500</t>
  </si>
  <si>
    <t>UKRs005501</t>
  </si>
  <si>
    <t>UKRs008717</t>
  </si>
  <si>
    <t>UKRs005502</t>
  </si>
  <si>
    <t>UKRs009967</t>
  </si>
  <si>
    <t>UKRs005255</t>
  </si>
  <si>
    <t>UKRs005258</t>
  </si>
  <si>
    <t>UKRs005259</t>
  </si>
  <si>
    <t>UKRs008700</t>
  </si>
  <si>
    <t>UKRs005651</t>
  </si>
  <si>
    <t>UKRs005649</t>
  </si>
  <si>
    <t>UKRs009581</t>
  </si>
  <si>
    <t>UKRs005516</t>
  </si>
  <si>
    <t>UKRs005518</t>
  </si>
  <si>
    <t>UKRs010380</t>
  </si>
  <si>
    <t>UKRs005437</t>
  </si>
  <si>
    <t>UKRs005520</t>
  </si>
  <si>
    <t>UKRs005521</t>
  </si>
  <si>
    <t>UKRs005423</t>
  </si>
  <si>
    <t>UKRs005673</t>
  </si>
  <si>
    <t>UKRs011500</t>
  </si>
  <si>
    <t>UKRs005266</t>
  </si>
  <si>
    <t>UKRs005267</t>
  </si>
  <si>
    <t>UKRs005522</t>
  </si>
  <si>
    <t>UKRs005268</t>
  </si>
  <si>
    <t>UKRs005523</t>
  </si>
  <si>
    <t>UKRs005524</t>
  </si>
  <si>
    <t>UKRs005525</t>
  </si>
  <si>
    <t>UKRs005527</t>
  </si>
  <si>
    <t>UKRs005528</t>
  </si>
  <si>
    <t>UKRs005534</t>
  </si>
  <si>
    <t>UKRs005269</t>
  </si>
  <si>
    <t>UKRs010378</t>
  </si>
  <si>
    <t>UKRs009060</t>
  </si>
  <si>
    <t>UKRs005535</t>
  </si>
  <si>
    <t>UKRs008775</t>
  </si>
  <si>
    <t>UKRs005539</t>
  </si>
  <si>
    <t>UKRs005540</t>
  </si>
  <si>
    <t>UKRs008715</t>
  </si>
  <si>
    <t>UKRs005656</t>
  </si>
  <si>
    <t>UKRs005565</t>
  </si>
  <si>
    <t>UKRs005438</t>
  </si>
  <si>
    <t>UKRs009994</t>
  </si>
  <si>
    <t>UKRs005567</t>
  </si>
  <si>
    <t>UKRs005439</t>
  </si>
  <si>
    <t>UKRs005566</t>
  </si>
  <si>
    <t>UKRs005569</t>
  </si>
  <si>
    <t>UKRs005572</t>
  </si>
  <si>
    <t>UKRs005182</t>
  </si>
  <si>
    <t>UKRs005573</t>
  </si>
  <si>
    <t>UKRs009958</t>
  </si>
  <si>
    <t>UKRs005278</t>
  </si>
  <si>
    <t>UKRs005624</t>
  </si>
  <si>
    <t>UKRs005279</t>
  </si>
  <si>
    <t>UKRs005625</t>
  </si>
  <si>
    <t>UKRs010000</t>
  </si>
  <si>
    <t>UKRs011395</t>
  </si>
  <si>
    <t>UKRs009064</t>
  </si>
  <si>
    <t>UKRs009065</t>
  </si>
  <si>
    <t>UKRs009293</t>
  </si>
  <si>
    <t>UKRs009208</t>
  </si>
  <si>
    <t>UKRs009219</t>
  </si>
  <si>
    <t>UKRs010038</t>
  </si>
  <si>
    <t>UKRs009304</t>
  </si>
  <si>
    <t>UKRs009250</t>
  </si>
  <si>
    <t>UKRs009261</t>
  </si>
  <si>
    <t>UKRs009272</t>
  </si>
  <si>
    <t>UKRs009807</t>
  </si>
  <si>
    <t>UKRs010026</t>
  </si>
  <si>
    <t>UKRs005680</t>
  </si>
  <si>
    <t>UKRs005739</t>
  </si>
  <si>
    <t>UKRs005687</t>
  </si>
  <si>
    <t>UKRs005688</t>
  </si>
  <si>
    <t>UKRs009266</t>
  </si>
  <si>
    <t>UKRs005741</t>
  </si>
  <si>
    <t>UKRs009555</t>
  </si>
  <si>
    <t>UKRs005693</t>
  </si>
  <si>
    <t>UKRs005789</t>
  </si>
  <si>
    <t>UKRs005743</t>
  </si>
  <si>
    <t>UKRs005698</t>
  </si>
  <si>
    <t>UKRs005843</t>
  </si>
  <si>
    <t>UKRs005747</t>
  </si>
  <si>
    <t>UKRs005706</t>
  </si>
  <si>
    <t>UKRs005708</t>
  </si>
  <si>
    <t>UKRs009554</t>
  </si>
  <si>
    <t>UKRs005809</t>
  </si>
  <si>
    <t>UKRs005822</t>
  </si>
  <si>
    <t>UKRs005718</t>
  </si>
  <si>
    <t>UKRs005749</t>
  </si>
  <si>
    <t>UKRs009556</t>
  </si>
  <si>
    <t>UKRs005750</t>
  </si>
  <si>
    <t>UKRs005720</t>
  </si>
  <si>
    <t>UKRs005751</t>
  </si>
  <si>
    <t>UKRs005731</t>
  </si>
  <si>
    <t>UKRs005675</t>
  </si>
  <si>
    <t>UKRs010030</t>
  </si>
  <si>
    <t>UKRs009553</t>
  </si>
  <si>
    <t>UKRs009552</t>
  </si>
  <si>
    <t>UKRs005781</t>
  </si>
  <si>
    <t>UKRs005674</t>
  </si>
  <si>
    <t>UKRs005808</t>
  </si>
  <si>
    <t>UKRs009951</t>
  </si>
  <si>
    <t>UKRs009544</t>
  </si>
  <si>
    <t>UKRs005760</t>
  </si>
  <si>
    <t>UKRs009546</t>
  </si>
  <si>
    <t>UKRs009533</t>
  </si>
  <si>
    <t>UKRs005684</t>
  </si>
  <si>
    <t>UKRs005685</t>
  </si>
  <si>
    <t>UKRs005744</t>
  </si>
  <si>
    <t>UKRs009569</t>
  </si>
  <si>
    <t>UKRs005700</t>
  </si>
  <si>
    <t>UKRs005702</t>
  </si>
  <si>
    <t>UKRs005704</t>
  </si>
  <si>
    <t>UKRs005707</t>
  </si>
  <si>
    <t>UKRs009570</t>
  </si>
  <si>
    <t>UKRs005712</t>
  </si>
  <si>
    <t>UKRs005713</t>
  </si>
  <si>
    <t>UKRs005714</t>
  </si>
  <si>
    <t>UKRs005715</t>
  </si>
  <si>
    <t>UKRs005716</t>
  </si>
  <si>
    <t>UKRs005717</t>
  </si>
  <si>
    <t>UKRs005735</t>
  </si>
  <si>
    <t>UKRs009557</t>
  </si>
  <si>
    <t>UKRs009558</t>
  </si>
  <si>
    <t>UKRs005147</t>
  </si>
  <si>
    <t>UKRs005823</t>
  </si>
  <si>
    <t>UKRs009562</t>
  </si>
  <si>
    <t>UKRs009564</t>
  </si>
  <si>
    <t>UKRs009563</t>
  </si>
  <si>
    <t>UKRs005795</t>
  </si>
  <si>
    <t>UKRs009561</t>
  </si>
  <si>
    <t>UKRs005840</t>
  </si>
  <si>
    <t>UKRs005568</t>
  </si>
  <si>
    <t>UKRs005784</t>
  </si>
  <si>
    <t>UKRs005783</t>
  </si>
  <si>
    <t>UKRs005796</t>
  </si>
  <si>
    <t>UKRs005797</t>
  </si>
  <si>
    <t>UKRs005800</t>
  </si>
  <si>
    <t>UKRs005802</t>
  </si>
  <si>
    <t>UKRs005812</t>
  </si>
  <si>
    <t>UKRs005814</t>
  </si>
  <si>
    <t>UKRs005816</t>
  </si>
  <si>
    <t>UKRs005818</t>
  </si>
  <si>
    <t>UKRs009522</t>
  </si>
  <si>
    <t>UKRs005825</t>
  </si>
  <si>
    <t>UKRs009550</t>
  </si>
  <si>
    <t>UKRs005148</t>
  </si>
  <si>
    <t>UKRs010385</t>
  </si>
  <si>
    <t>UKRs009547</t>
  </si>
  <si>
    <t>UKRs005586</t>
  </si>
  <si>
    <t>UKRs009548</t>
  </si>
  <si>
    <t>UKRs009551</t>
  </si>
  <si>
    <t>UKRs005146</t>
  </si>
  <si>
    <t>UKRs005768</t>
  </si>
  <si>
    <t>UKRs009565</t>
  </si>
  <si>
    <t>UKRs005469</t>
  </si>
  <si>
    <t>UKRs005690</t>
  </si>
  <si>
    <t>UKRs005691</t>
  </si>
  <si>
    <t>UKRs005779</t>
  </si>
  <si>
    <t>UKRs009952</t>
  </si>
  <si>
    <t>UKRs009263</t>
  </si>
  <si>
    <t>UKRs005727</t>
  </si>
  <si>
    <t>UKRs005726</t>
  </si>
  <si>
    <t>UKRs005756</t>
  </si>
  <si>
    <t>UKRs005757</t>
  </si>
  <si>
    <t>UKRs005834</t>
  </si>
  <si>
    <t>UKRs005248</t>
  </si>
  <si>
    <t>UKRs005835</t>
  </si>
  <si>
    <t>UKRs005262</t>
  </si>
  <si>
    <t>UKRs005227</t>
  </si>
  <si>
    <t>UKRs009559</t>
  </si>
  <si>
    <t>UKRs005443</t>
  </si>
  <si>
    <t>UKRs005207</t>
  </si>
  <si>
    <t>UKRs005209</t>
  </si>
  <si>
    <t>UKRs005271</t>
  </si>
  <si>
    <t>UKRs009568</t>
  </si>
  <si>
    <t>UKRs005184</t>
  </si>
  <si>
    <t>UKRs005444</t>
  </si>
  <si>
    <t>UKRs005794</t>
  </si>
  <si>
    <t>UKRs009567</t>
  </si>
  <si>
    <t>UKRs009566</t>
  </si>
  <si>
    <t>UKRs005585</t>
  </si>
  <si>
    <t>UKRs005420</t>
  </si>
  <si>
    <t>UKRs005368</t>
  </si>
  <si>
    <t>UKRs005289</t>
  </si>
  <si>
    <t>UKRs009233</t>
  </si>
  <si>
    <t>UKRs009232</t>
  </si>
  <si>
    <t>UKRs005635</t>
  </si>
  <si>
    <t>UKRs009213</t>
  </si>
  <si>
    <t>UKRs009212</t>
  </si>
  <si>
    <t>UKRs005376</t>
  </si>
  <si>
    <t>UKRs005479</t>
  </si>
  <si>
    <t>UKRs010360</t>
  </si>
  <si>
    <t>UKRs009215</t>
  </si>
  <si>
    <t>UKRs009585</t>
  </si>
  <si>
    <t>UKRs009588</t>
  </si>
  <si>
    <t>UKRs011402</t>
  </si>
  <si>
    <t>UKRs009587</t>
  </si>
  <si>
    <t>UKRs009586</t>
  </si>
  <si>
    <t>UKRs009590</t>
  </si>
  <si>
    <t>UKRs005661</t>
  </si>
  <si>
    <t>UKRs009589</t>
  </si>
  <si>
    <t>UKRs009591</t>
  </si>
  <si>
    <t>UKRs009209</t>
  </si>
  <si>
    <t>UKRs011403</t>
  </si>
  <si>
    <t>UKRs011404</t>
  </si>
  <si>
    <t>UKRs005662</t>
  </si>
  <si>
    <t>UKRs009221</t>
  </si>
  <si>
    <t>UKRs009222</t>
  </si>
  <si>
    <t>UKRs009223</t>
  </si>
  <si>
    <t>UKRs009229</t>
  </si>
  <si>
    <t>UKRs009228</t>
  </si>
  <si>
    <t>UKRs009052</t>
  </si>
  <si>
    <t>UKRs005359</t>
  </si>
  <si>
    <t>UKRs005358</t>
  </si>
  <si>
    <t>UKRs011168</t>
  </si>
  <si>
    <t>UKRs009686</t>
  </si>
  <si>
    <t>UKRs009056</t>
  </si>
  <si>
    <t>UKRs010029</t>
  </si>
  <si>
    <t>UKRs008865</t>
  </si>
  <si>
    <t>UKRs009231</t>
  </si>
  <si>
    <t>UKRs010027</t>
  </si>
  <si>
    <t>UKRs010034</t>
  </si>
  <si>
    <t>UKRs009227</t>
  </si>
  <si>
    <t>UKRs010037</t>
  </si>
  <si>
    <t>UKRs008924</t>
  </si>
  <si>
    <t>UKRs009224</t>
  </si>
  <si>
    <t>UKRs005629</t>
  </si>
  <si>
    <t>UKRs009225</t>
  </si>
  <si>
    <t>UKRs005642</t>
  </si>
  <si>
    <t>UKRs005280</t>
  </si>
  <si>
    <t>UKRs009226</t>
  </si>
  <si>
    <t>UKRs009267</t>
  </si>
  <si>
    <t>UKRs008699</t>
  </si>
  <si>
    <t>UKRs009210</t>
  </si>
  <si>
    <t>UKRs009211</t>
  </si>
  <si>
    <t>UKRs005571</t>
  </si>
  <si>
    <t>UKRs005318</t>
  </si>
  <si>
    <t>UKRs008727</t>
  </si>
  <si>
    <t>UKRs008728</t>
  </si>
  <si>
    <t>UKRs009573</t>
  </si>
  <si>
    <t>UKRs008694</t>
  </si>
  <si>
    <t>UKRs008692</t>
  </si>
  <si>
    <t>UKRs005491</t>
  </si>
  <si>
    <t>UKRs005845</t>
  </si>
  <si>
    <t>UKRs005846</t>
  </si>
  <si>
    <t>UKRs005578</t>
  </si>
  <si>
    <t>UKRs005849</t>
  </si>
  <si>
    <t>UKRs005847</t>
  </si>
  <si>
    <t>UKRs005382</t>
  </si>
  <si>
    <t>UKRs005853</t>
  </si>
  <si>
    <t>UKRs010383</t>
  </si>
  <si>
    <t>UKRs005416</t>
  </si>
  <si>
    <t>UKRs010379</t>
  </si>
  <si>
    <t>UKRs010381</t>
  </si>
  <si>
    <t>UKRs009057</t>
  </si>
  <si>
    <t>UKRs005647</t>
  </si>
  <si>
    <t>UKRs005654</t>
  </si>
  <si>
    <t>UKRs009572</t>
  </si>
  <si>
    <t>UKRs005261</t>
  </si>
  <si>
    <t>UKRs011546</t>
  </si>
  <si>
    <t>UKRs009058</t>
  </si>
  <si>
    <t>UKRs009217</t>
  </si>
  <si>
    <t>UKRs009216</t>
  </si>
  <si>
    <t>UKRs009575</t>
  </si>
  <si>
    <t>UKRs010347</t>
  </si>
  <si>
    <t>UKRs005353</t>
  </si>
  <si>
    <t>UKRs005355</t>
  </si>
  <si>
    <t>UKRs005372</t>
  </si>
  <si>
    <t>UKRs005583</t>
  </si>
  <si>
    <t>UKRs009583</t>
  </si>
  <si>
    <t>UKRs005533</t>
  </si>
  <si>
    <t>UKRs005557</t>
  </si>
  <si>
    <t>UKRs009580</t>
  </si>
  <si>
    <t>UKRs005530</t>
  </si>
  <si>
    <t>UKRs009579</t>
  </si>
  <si>
    <t>UKRs009582</t>
  </si>
  <si>
    <t>UKRs005531</t>
  </si>
  <si>
    <t>UKRs009576</t>
  </si>
  <si>
    <t>UKRs009265</t>
  </si>
  <si>
    <t>UKRs009584</t>
  </si>
  <si>
    <t>UKRs009577</t>
  </si>
  <si>
    <t>UKRs005481</t>
  </si>
  <si>
    <t>UKRs005537</t>
  </si>
  <si>
    <t>UKRs009578</t>
  </si>
  <si>
    <t>UKRs009235</t>
  </si>
  <si>
    <t>UKRs010541</t>
  </si>
  <si>
    <t>UKRs010361</t>
  </si>
  <si>
    <t>UKRs005367</t>
  </si>
  <si>
    <t>UKRs011405</t>
  </si>
  <si>
    <t>UKRs005579</t>
  </si>
  <si>
    <t>UKRs009682</t>
  </si>
  <si>
    <t>UKRs009234</t>
  </si>
  <si>
    <t>UKRs005492</t>
  </si>
  <si>
    <t>UKRs005594</t>
  </si>
  <si>
    <t>UKRs009237</t>
  </si>
  <si>
    <t>UKRs005570</t>
  </si>
  <si>
    <t>UKRs005497</t>
  </si>
  <si>
    <t>UKRs005541</t>
  </si>
  <si>
    <t>UKRs005499</t>
  </si>
  <si>
    <t>UKRs005546</t>
  </si>
  <si>
    <t>UKRs005552</t>
  </si>
  <si>
    <t>UKRs005553</t>
  </si>
  <si>
    <t>UKRs005374</t>
  </si>
  <si>
    <t>UKRs009242</t>
  </si>
  <si>
    <t>UKRs005323</t>
  </si>
  <si>
    <t>UKRs005324</t>
  </si>
  <si>
    <t>UKRs009243</t>
  </si>
  <si>
    <t>UKRs005379</t>
  </si>
  <si>
    <t>UKRs005551</t>
  </si>
  <si>
    <t>UKRs009244</t>
  </si>
  <si>
    <t>UKRs009240</t>
  </si>
  <si>
    <t>UKRs005380</t>
  </si>
  <si>
    <t>UKRs005484</t>
  </si>
  <si>
    <t>UKRs005637</t>
  </si>
  <si>
    <t>UKRs009511</t>
  </si>
  <si>
    <t>UKRs005441</t>
  </si>
  <si>
    <t>UKRs005854</t>
  </si>
  <si>
    <t>UKRs005646</t>
  </si>
  <si>
    <t>UKRs011165</t>
  </si>
  <si>
    <t>UKRs011406</t>
  </si>
  <si>
    <t>UKRs005672</t>
  </si>
  <si>
    <t>UKRs011407</t>
  </si>
  <si>
    <t>UKRs005589</t>
  </si>
  <si>
    <t>UKRs011408</t>
  </si>
  <si>
    <t>UKRs009255</t>
  </si>
  <si>
    <t>UKRs005850</t>
  </si>
  <si>
    <t>UKRs005604</t>
  </si>
  <si>
    <t>UKRs009239</t>
  </si>
  <si>
    <t>UKRs009238</t>
  </si>
  <si>
    <t>UKRs005154</t>
  </si>
  <si>
    <t>UKRs005165</t>
  </si>
  <si>
    <t>UKRs005513</t>
  </si>
  <si>
    <t>UKRs005515</t>
  </si>
  <si>
    <t>UKRs005387</t>
  </si>
  <si>
    <t>UKRs005396</t>
  </si>
  <si>
    <t>UKRs005406</t>
  </si>
  <si>
    <t>UKRs005407</t>
  </si>
  <si>
    <t>UKRs009236</t>
  </si>
  <si>
    <t>UKRs005456</t>
  </si>
  <si>
    <t>UKRs005488</t>
  </si>
  <si>
    <t>UKRs005508</t>
  </si>
  <si>
    <t>UKRs005600</t>
  </si>
  <si>
    <t>UKRs005619</t>
  </si>
  <si>
    <t>UKRs005622</t>
  </si>
  <si>
    <t>UKRs005327</t>
  </si>
  <si>
    <t>UKRs011077</t>
  </si>
  <si>
    <t>UKRs005325</t>
  </si>
  <si>
    <t>UKRs005328</t>
  </si>
  <si>
    <t>UKRs008722</t>
  </si>
  <si>
    <t>UKRs005457</t>
  </si>
  <si>
    <t>UKRs005612</t>
  </si>
  <si>
    <t>UKRs005155</t>
  </si>
  <si>
    <t>UKRs005462</t>
  </si>
  <si>
    <t>UKRs009704</t>
  </si>
  <si>
    <t>UKRs009693</t>
  </si>
  <si>
    <t>UKRs005250</t>
  </si>
  <si>
    <t>UKRs009950</t>
  </si>
  <si>
    <t>UKRs009248</t>
  </si>
  <si>
    <t>UKRs009249</t>
  </si>
  <si>
    <t>UKRs009251</t>
  </si>
  <si>
    <t>UKRs009252</t>
  </si>
  <si>
    <t>UKRs008706</t>
  </si>
  <si>
    <t>UKRs008718</t>
  </si>
  <si>
    <t>UKRs009246</t>
  </si>
  <si>
    <t>UKRs009245</t>
  </si>
  <si>
    <t>UKRs009683</t>
  </si>
  <si>
    <t>UKRs009264</t>
  </si>
  <si>
    <t>UKRs009254</t>
  </si>
  <si>
    <t>UKRs005636</t>
  </si>
  <si>
    <t>UKRs011409</t>
  </si>
  <si>
    <t>UKRs009253</t>
  </si>
  <si>
    <t>UKRs009262</t>
  </si>
  <si>
    <t>UKRs011410</t>
  </si>
  <si>
    <t>UKRs011411</t>
  </si>
  <si>
    <t>UKRs009247</t>
  </si>
  <si>
    <t>UKRs005240</t>
  </si>
  <si>
    <t>UKRs009865</t>
  </si>
  <si>
    <t>UKRs010109</t>
  </si>
  <si>
    <t>UKRs010067</t>
  </si>
  <si>
    <t>UKRs011412</t>
  </si>
  <si>
    <t>UKRs011413</t>
  </si>
  <si>
    <t>UKRs010476</t>
  </si>
  <si>
    <t>UKRs009796</t>
  </si>
  <si>
    <t>UKRs009794</t>
  </si>
  <si>
    <t>UKRs009793</t>
  </si>
  <si>
    <t>UKRs010097</t>
  </si>
  <si>
    <t>UKRs010573</t>
  </si>
  <si>
    <t>UKRs010499</t>
  </si>
  <si>
    <t>UKRs011414</t>
  </si>
  <si>
    <t>UKRs011415</t>
  </si>
  <si>
    <t>UKRs011417</t>
  </si>
  <si>
    <t>UKRs011416</t>
  </si>
  <si>
    <t>UKRs011201</t>
  </si>
  <si>
    <t>UKRs010091</t>
  </si>
  <si>
    <t>UKRs009825</t>
  </si>
  <si>
    <t>UKRs011215</t>
  </si>
  <si>
    <t>UKRs011443</t>
  </si>
  <si>
    <t>UKRs010982</t>
  </si>
  <si>
    <t>UKRs010981</t>
  </si>
  <si>
    <t>UKRs011549</t>
  </si>
  <si>
    <t>UKRs010468</t>
  </si>
  <si>
    <t>UKRs011217</t>
  </si>
  <si>
    <t>UKRs011199</t>
  </si>
  <si>
    <t>UKRs006321</t>
  </si>
  <si>
    <t>UKRs011200</t>
  </si>
  <si>
    <t>UKRs011548</t>
  </si>
  <si>
    <t>UKRs010977</t>
  </si>
  <si>
    <t>UKRs009424</t>
  </si>
  <si>
    <t>UKRs011033</t>
  </si>
  <si>
    <t>UKRs010098</t>
  </si>
  <si>
    <t>UKRs009850</t>
  </si>
  <si>
    <t>UKRs011318</t>
  </si>
  <si>
    <t>UKRs011219</t>
  </si>
  <si>
    <t>UKRs010218</t>
  </si>
  <si>
    <t>UKRs010984</t>
  </si>
  <si>
    <t>UKRs010985</t>
  </si>
  <si>
    <t>UKRs009882</t>
  </si>
  <si>
    <t>UKRs011418</t>
  </si>
  <si>
    <t>UKRs010983</t>
  </si>
  <si>
    <t>UKRs006115</t>
  </si>
  <si>
    <t>UKRs006177</t>
  </si>
  <si>
    <t>UKRs006156</t>
  </si>
  <si>
    <t>UKRs010542</t>
  </si>
  <si>
    <t>UKRs006080</t>
  </si>
  <si>
    <t>UKRs010283</t>
  </si>
  <si>
    <t>UKRs006216</t>
  </si>
  <si>
    <t>UKRs005960</t>
  </si>
  <si>
    <t>UKRs005972</t>
  </si>
  <si>
    <t>UKRs010266</t>
  </si>
  <si>
    <t>UKRs006185</t>
  </si>
  <si>
    <t>UKRs006050</t>
  </si>
  <si>
    <t>UKRs005977</t>
  </si>
  <si>
    <t>UKRs006049</t>
  </si>
  <si>
    <t>UKRs006148</t>
  </si>
  <si>
    <t>UKRs010372</t>
  </si>
  <si>
    <t>UKRs010371</t>
  </si>
  <si>
    <t>UKRs010370</t>
  </si>
  <si>
    <t>UKRs010369</t>
  </si>
  <si>
    <t>UKRs006074</t>
  </si>
  <si>
    <t>UKRs010374</t>
  </si>
  <si>
    <t>UKRs010373</t>
  </si>
  <si>
    <t>UKRs006011</t>
  </si>
  <si>
    <t>UKRs006009</t>
  </si>
  <si>
    <t>UKRs005856</t>
  </si>
  <si>
    <t>UKRs005874</t>
  </si>
  <si>
    <t>UKRs005932</t>
  </si>
  <si>
    <t>UKRs011591</t>
  </si>
  <si>
    <t>UKRs011581</t>
  </si>
  <si>
    <t>UKRs011580</t>
  </si>
  <si>
    <t>UKRs006027</t>
  </si>
  <si>
    <t>UKRs006220</t>
  </si>
  <si>
    <t>UKRs006022</t>
  </si>
  <si>
    <t>UKRs006225</t>
  </si>
  <si>
    <t>UKRs005955</t>
  </si>
  <si>
    <t>UKRs010477</t>
  </si>
  <si>
    <t>UKRs010502</t>
  </si>
  <si>
    <t>UKRs010503</t>
  </si>
  <si>
    <t>UKRs006151</t>
  </si>
  <si>
    <t>UKRs006191</t>
  </si>
  <si>
    <t>UKRs010206</t>
  </si>
  <si>
    <t>UKRs006033</t>
  </si>
  <si>
    <t>UKRs006034</t>
  </si>
  <si>
    <t>UKRs006053</t>
  </si>
  <si>
    <t>UKRs006057</t>
  </si>
  <si>
    <t>UKRs006112</t>
  </si>
  <si>
    <t>UKRs006228</t>
  </si>
  <si>
    <t>UKRs006200</t>
  </si>
  <si>
    <t>UKRs005981</t>
  </si>
  <si>
    <t>UKRs005982</t>
  </si>
  <si>
    <t>UKRs005983</t>
  </si>
  <si>
    <t>UKRs006004</t>
  </si>
  <si>
    <t>UKRs006069</t>
  </si>
  <si>
    <t>UKRs006070</t>
  </si>
  <si>
    <t>UKRs005912</t>
  </si>
  <si>
    <t>UKRs005973</t>
  </si>
  <si>
    <t>UKRs005995</t>
  </si>
  <si>
    <t>UKRs006144</t>
  </si>
  <si>
    <t>UKRs006097</t>
  </si>
  <si>
    <t>UKRs005992</t>
  </si>
  <si>
    <t>UKRs006073</t>
  </si>
  <si>
    <t>UKRs006227</t>
  </si>
  <si>
    <t>UKRs005936</t>
  </si>
  <si>
    <t>UKRs006024</t>
  </si>
  <si>
    <t>UKRs006063</t>
  </si>
  <si>
    <t>UKRs006064</t>
  </si>
  <si>
    <t>UKRs006065</t>
  </si>
  <si>
    <t>UKRs005903</t>
  </si>
  <si>
    <t>UKRs005900</t>
  </si>
  <si>
    <t>UKRs010127</t>
  </si>
  <si>
    <t>UKRs010675</t>
  </si>
  <si>
    <t>UKRs010146</t>
  </si>
  <si>
    <t>UKRs006038</t>
  </si>
  <si>
    <t>UKRs005886</t>
  </si>
  <si>
    <t>UKRs005889</t>
  </si>
  <si>
    <t>UKRs006150</t>
  </si>
  <si>
    <t>UKRs006106</t>
  </si>
  <si>
    <t>UKRs006242</t>
  </si>
  <si>
    <t>UKRs006241</t>
  </si>
  <si>
    <t>UKRs006240</t>
  </si>
  <si>
    <t>UKRs005984</t>
  </si>
  <si>
    <t>UKRs006189</t>
  </si>
  <si>
    <t>UKRs005980</t>
  </si>
  <si>
    <t>UKRs006190</t>
  </si>
  <si>
    <t>UKRs006214</t>
  </si>
  <si>
    <t>UKRs005884</t>
  </si>
  <si>
    <t>UKRs006121</t>
  </si>
  <si>
    <t>UKRs006188</t>
  </si>
  <si>
    <t>UKRs006210</t>
  </si>
  <si>
    <t>UKRs005979</t>
  </si>
  <si>
    <t>UKRs006076</t>
  </si>
  <si>
    <t>UKRs005957</t>
  </si>
  <si>
    <t>UKRs006023</t>
  </si>
  <si>
    <t>UKRs006048</t>
  </si>
  <si>
    <t>UKRs006145</t>
  </si>
  <si>
    <t>UKRs005876</t>
  </si>
  <si>
    <t>UKRs005855</t>
  </si>
  <si>
    <t>UKRs006089</t>
  </si>
  <si>
    <t>UKRs006088</t>
  </si>
  <si>
    <t>UKRs006128</t>
  </si>
  <si>
    <t>UKRs006043</t>
  </si>
  <si>
    <t>UKRs011091</t>
  </si>
  <si>
    <t>UKRs006219</t>
  </si>
  <si>
    <t>UKRs006130</t>
  </si>
  <si>
    <t>UKRs006132</t>
  </si>
  <si>
    <t>UKRs005910</t>
  </si>
  <si>
    <t>UKRs005911</t>
  </si>
  <si>
    <t>UKRs005974</t>
  </si>
  <si>
    <t>UKRs005996</t>
  </si>
  <si>
    <t>UKRs005997</t>
  </si>
  <si>
    <t>UKRs006161</t>
  </si>
  <si>
    <t>UKRs006160</t>
  </si>
  <si>
    <t>UKRs010180</t>
  </si>
  <si>
    <t>UKRs006245</t>
  </si>
  <si>
    <t>UKRs006125</t>
  </si>
  <si>
    <t>UKRs005863</t>
  </si>
  <si>
    <t>UKRs005937</t>
  </si>
  <si>
    <t>UKRs008762</t>
  </si>
  <si>
    <t>UKRs010676</t>
  </si>
  <si>
    <t>UKRs006174</t>
  </si>
  <si>
    <t>UKRs006094</t>
  </si>
  <si>
    <t>UKRs006175</t>
  </si>
  <si>
    <t>UKRs006176</t>
  </si>
  <si>
    <t>UKRs005868</t>
  </si>
  <si>
    <t>UKRs005869</t>
  </si>
  <si>
    <t>UKRs006095</t>
  </si>
  <si>
    <t>UKRs006096</t>
  </si>
  <si>
    <t>UKRs005865</t>
  </si>
  <si>
    <t>UKRs005949</t>
  </si>
  <si>
    <t>UKRs005929</t>
  </si>
  <si>
    <t>UKRs006060</t>
  </si>
  <si>
    <t>UKRs006178</t>
  </si>
  <si>
    <t>UKRs006021</t>
  </si>
  <si>
    <t>UKRs005861</t>
  </si>
  <si>
    <t>UKRs006211</t>
  </si>
  <si>
    <t>UKRs006047</t>
  </si>
  <si>
    <t>UKRs005928</t>
  </si>
  <si>
    <t>UKRs005967</t>
  </si>
  <si>
    <t>UKRs006181</t>
  </si>
  <si>
    <t>UKRs005867</t>
  </si>
  <si>
    <t>UKRs006100</t>
  </si>
  <si>
    <t>UKRs006222</t>
  </si>
  <si>
    <t>UKRs005970</t>
  </si>
  <si>
    <t>UKRs006224</t>
  </si>
  <si>
    <t>UKRs006101</t>
  </si>
  <si>
    <t>UKRs005961</t>
  </si>
  <si>
    <t>UKRs011198</t>
  </si>
  <si>
    <t>UKRs006233</t>
  </si>
  <si>
    <t>UKRs006170</t>
  </si>
  <si>
    <t>UKRs011093</t>
  </si>
  <si>
    <t>UKRs011092</t>
  </si>
  <si>
    <t>UKRs006147</t>
  </si>
  <si>
    <t>UKRs006146</t>
  </si>
  <si>
    <t>UKRs006153</t>
  </si>
  <si>
    <t>UKRs006018</t>
  </si>
  <si>
    <t>UKRs006107</t>
  </si>
  <si>
    <t>UKRs011209</t>
  </si>
  <si>
    <t>UKRs011120</t>
  </si>
  <si>
    <t>UKRs010159</t>
  </si>
  <si>
    <t>UKRs006263</t>
  </si>
  <si>
    <t>UKRs005883</t>
  </si>
  <si>
    <t>UKRs008713</t>
  </si>
  <si>
    <t>UKRs011547</t>
  </si>
  <si>
    <t>UKRs008764</t>
  </si>
  <si>
    <t>UKRs008763</t>
  </si>
  <si>
    <t>UKRs006251</t>
  </si>
  <si>
    <t>UKRs006255</t>
  </si>
  <si>
    <t>UKRs006253</t>
  </si>
  <si>
    <t>UKRs006254</t>
  </si>
  <si>
    <t>UKRs006257</t>
  </si>
  <si>
    <t>UKRs006252</t>
  </si>
  <si>
    <t>UKRs006256</t>
  </si>
  <si>
    <t>UKRs006249</t>
  </si>
  <si>
    <t>UKRs008765</t>
  </si>
  <si>
    <t>UKRs011208</t>
  </si>
  <si>
    <t>UKRs008711</t>
  </si>
  <si>
    <t>UKRs006260</t>
  </si>
  <si>
    <t>UKRs006262</t>
  </si>
  <si>
    <t>UKRs006261</t>
  </si>
  <si>
    <t>UKRs011311</t>
  </si>
  <si>
    <t>UKRs005963</t>
  </si>
  <si>
    <t>UKRs006012</t>
  </si>
  <si>
    <t>UKRs010514</t>
  </si>
  <si>
    <t>UKRs010231</t>
  </si>
  <si>
    <t>UKRs005901</t>
  </si>
  <si>
    <t>UKRs010512</t>
  </si>
  <si>
    <t>UKRs010509</t>
  </si>
  <si>
    <t>UKRs005943</t>
  </si>
  <si>
    <t>UKRs006117</t>
  </si>
  <si>
    <t>UKRs010440</t>
  </si>
  <si>
    <t>UKRs005881</t>
  </si>
  <si>
    <t>UKRs005893</t>
  </si>
  <si>
    <t>UKRs006066</t>
  </si>
  <si>
    <t>UKRs005866</t>
  </si>
  <si>
    <t>UKRs010510</t>
  </si>
  <si>
    <t>UKRs010513</t>
  </si>
  <si>
    <t>UKRs008992</t>
  </si>
  <si>
    <t>UKRs010289</t>
  </si>
  <si>
    <t>UKRs011188</t>
  </si>
  <si>
    <t>UKRs010177</t>
  </si>
  <si>
    <t>UKRs010164</t>
  </si>
  <si>
    <t>UKRs008916</t>
  </si>
  <si>
    <t>UKRs005925</t>
  </si>
  <si>
    <t>UKRs005931</t>
  </si>
  <si>
    <t>UKRs006235</t>
  </si>
  <si>
    <t>UKRs005939</t>
  </si>
  <si>
    <t>UKRs005885</t>
  </si>
  <si>
    <t>UKRs005952</t>
  </si>
  <si>
    <t>UKRs005959</t>
  </si>
  <si>
    <t>UKRs011116</t>
  </si>
  <si>
    <t>UKRs010555</t>
  </si>
  <si>
    <t>UKRs009933</t>
  </si>
  <si>
    <t>UKRs010556</t>
  </si>
  <si>
    <t>UKRs010558</t>
  </si>
  <si>
    <t>UKRs010672</t>
  </si>
  <si>
    <t>UKRs005966</t>
  </si>
  <si>
    <t>UKRs008937</t>
  </si>
  <si>
    <t>UKRs010564</t>
  </si>
  <si>
    <t>UKRs010121</t>
  </si>
  <si>
    <t>UKRs010122</t>
  </si>
  <si>
    <t>UKRs011157</t>
  </si>
  <si>
    <t>UKRs010464</t>
  </si>
  <si>
    <t>UKRs005887</t>
  </si>
  <si>
    <t>UKRs010176</t>
  </si>
  <si>
    <t>UKRs006015</t>
  </si>
  <si>
    <t>UKRs006016</t>
  </si>
  <si>
    <t>UKRs010192</t>
  </si>
  <si>
    <t>UKRs010178</t>
  </si>
  <si>
    <t>UKRs010559</t>
  </si>
  <si>
    <t>UKRs009538</t>
  </si>
  <si>
    <t>UKRs008915</t>
  </si>
  <si>
    <t>UKRs006077</t>
  </si>
  <si>
    <t>UKRs010261</t>
  </si>
  <si>
    <t>UKRs010463</t>
  </si>
  <si>
    <t>UKRs011110</t>
  </si>
  <si>
    <t>UKRs010544</t>
  </si>
  <si>
    <t>UKRs009009</t>
  </si>
  <si>
    <t>UKRs010671</t>
  </si>
  <si>
    <t>UKRs011568</t>
  </si>
  <si>
    <t>UKRs010288</t>
  </si>
  <si>
    <t>UKRs011112</t>
  </si>
  <si>
    <t>UKRs010466</t>
  </si>
  <si>
    <t>UKRs010484</t>
  </si>
  <si>
    <t>UKRs006006</t>
  </si>
  <si>
    <t>UKRs011314</t>
  </si>
  <si>
    <t>UKRs009008</t>
  </si>
  <si>
    <t>UKRs010501</t>
  </si>
  <si>
    <t>UKRs008771</t>
  </si>
  <si>
    <t>UKRs006246</t>
  </si>
  <si>
    <t>UKRs006238</t>
  </si>
  <si>
    <t>UKRs006270</t>
  </si>
  <si>
    <t>UKRs008879</t>
  </si>
  <si>
    <t>UKRs009980</t>
  </si>
  <si>
    <t>UKRs010007</t>
  </si>
  <si>
    <t>UKRs005917</t>
  </si>
  <si>
    <t>UKRs008716</t>
  </si>
  <si>
    <t>UKRs010496</t>
  </si>
  <si>
    <t>UKRs005954</t>
  </si>
  <si>
    <t>UKRs006036</t>
  </si>
  <si>
    <t>UKRs006138</t>
  </si>
  <si>
    <t>UKRs005921</t>
  </si>
  <si>
    <t>UKRs006215</t>
  </si>
  <si>
    <t>UKRs006207</t>
  </si>
  <si>
    <t>UKRs006182</t>
  </si>
  <si>
    <t>UKRs005920</t>
  </si>
  <si>
    <t>UKRs006186</t>
  </si>
  <si>
    <t>UKRs006032</t>
  </si>
  <si>
    <t>UKRs006209</t>
  </si>
  <si>
    <t>UKRs005878</t>
  </si>
  <si>
    <t>UKRs005968</t>
  </si>
  <si>
    <t>UKRs010144</t>
  </si>
  <si>
    <t>UKRs005902</t>
  </si>
  <si>
    <t>UKRs006102</t>
  </si>
  <si>
    <t>UKRs006105</t>
  </si>
  <si>
    <t>UKRs005975</t>
  </si>
  <si>
    <t>UKRs006172</t>
  </si>
  <si>
    <t>UKRs006239</t>
  </si>
  <si>
    <t>UKRs010240</t>
  </si>
  <si>
    <t>UKRs011017</t>
  </si>
  <si>
    <t>UKRs010493</t>
  </si>
  <si>
    <t>UKRs010674</t>
  </si>
  <si>
    <t>UKRs005987</t>
  </si>
  <si>
    <t>UKRs006086</t>
  </si>
  <si>
    <t>UKRs006000</t>
  </si>
  <si>
    <t>UKRs006179</t>
  </si>
  <si>
    <t>UKRs006113</t>
  </si>
  <si>
    <t>UKRs006039</t>
  </si>
  <si>
    <t>UKRs006046</t>
  </si>
  <si>
    <t>UKRs006116</t>
  </si>
  <si>
    <t>UKRs006118</t>
  </si>
  <si>
    <t>UKRs006133</t>
  </si>
  <si>
    <t>UKRs006135</t>
  </si>
  <si>
    <t>UKRs006136</t>
  </si>
  <si>
    <t>UKRs006140</t>
  </si>
  <si>
    <t>UKRs006157</t>
  </si>
  <si>
    <t>UKRs006169</t>
  </si>
  <si>
    <t>UKRs006206</t>
  </si>
  <si>
    <t>UKRs005872</t>
  </si>
  <si>
    <t>UKRs005873</t>
  </si>
  <si>
    <t>UKRs006159</t>
  </si>
  <si>
    <t>UKRs005994</t>
  </si>
  <si>
    <t>UKRs006045</t>
  </si>
  <si>
    <t>UKRs006208</t>
  </si>
  <si>
    <t>UKRs006104</t>
  </si>
  <si>
    <t>UKRs006111</t>
  </si>
  <si>
    <t>UKRs005924</t>
  </si>
  <si>
    <t>UKRs005991</t>
  </si>
  <si>
    <t>UKRs006091</t>
  </si>
  <si>
    <t>UKRs006092</t>
  </si>
  <si>
    <t>UKRs006119</t>
  </si>
  <si>
    <t>UKRs006123</t>
  </si>
  <si>
    <t>UKRs005947</t>
  </si>
  <si>
    <t>UKRs005915</t>
  </si>
  <si>
    <t>UKRs006139</t>
  </si>
  <si>
    <t>UKRs006075</t>
  </si>
  <si>
    <t>UKRs006158</t>
  </si>
  <si>
    <t>UKRs008673</t>
  </si>
  <si>
    <t>UKRs009929</t>
  </si>
  <si>
    <t>UKRs008674</t>
  </si>
  <si>
    <t>UKRs006289</t>
  </si>
  <si>
    <t>UKRs008743</t>
  </si>
  <si>
    <t>UKRs008740</t>
  </si>
  <si>
    <t>UKRs011529</t>
  </si>
  <si>
    <t>UKRs011530</t>
  </si>
  <si>
    <t>UKRs006297</t>
  </si>
  <si>
    <t>UKRs009733</t>
  </si>
  <si>
    <t>UKRs011106</t>
  </si>
  <si>
    <t>UKRs006290</t>
  </si>
  <si>
    <t>UKRs009612</t>
  </si>
  <si>
    <t>UKRs008731</t>
  </si>
  <si>
    <t>UKRs010932</t>
  </si>
  <si>
    <t>UKRs009620</t>
  </si>
  <si>
    <t>UKRs010432</t>
  </si>
  <si>
    <t>UKRs009832</t>
  </si>
  <si>
    <t>UKRs010921</t>
  </si>
  <si>
    <t>UKRs009496</t>
  </si>
  <si>
    <t>UKRs010969</t>
  </si>
  <si>
    <t>UKRs010971</t>
  </si>
  <si>
    <t>UKRs010970</t>
  </si>
  <si>
    <t>UKRs009802</t>
  </si>
  <si>
    <t>UKRs011074</t>
  </si>
  <si>
    <t>UKRs010046</t>
  </si>
  <si>
    <t>UKRs010065</t>
  </si>
  <si>
    <t>UKRs006298</t>
  </si>
  <si>
    <t>UKRs006273</t>
  </si>
  <si>
    <t>UKRs006287</t>
  </si>
  <si>
    <t>UKRs006285</t>
  </si>
  <si>
    <t>UKRs011072</t>
  </si>
  <si>
    <t>UKRs010427</t>
  </si>
  <si>
    <t>UKRs010426</t>
  </si>
  <si>
    <t>UKRs006275</t>
  </si>
  <si>
    <t>UKRs011552</t>
  </si>
  <si>
    <t>UKRs009860</t>
  </si>
  <si>
    <t>UKRs009789</t>
  </si>
  <si>
    <t>UKRs010438</t>
  </si>
  <si>
    <t>UKRs010439</t>
  </si>
  <si>
    <t>UKRs009800</t>
  </si>
  <si>
    <t>UKRs006280</t>
  </si>
  <si>
    <t>UKRs006274</t>
  </si>
  <si>
    <t>UKRs010064</t>
  </si>
  <si>
    <t>UKRs010083</t>
  </si>
  <si>
    <t>UKRs008860</t>
  </si>
  <si>
    <t>UKRs011491</t>
  </si>
  <si>
    <t>UKRs010053</t>
  </si>
  <si>
    <t>UKRs010050</t>
  </si>
  <si>
    <t>UKRs010071</t>
  </si>
  <si>
    <t>UKRs010002</t>
  </si>
  <si>
    <t>UKRs009834</t>
  </si>
  <si>
    <t>UKRs009783</t>
  </si>
  <si>
    <t>UKRs010079</t>
  </si>
  <si>
    <t>UKRs010968</t>
  </si>
  <si>
    <t>UKRs011419</t>
  </si>
  <si>
    <t>UKRs010926</t>
  </si>
  <si>
    <t>UKRs009843</t>
  </si>
  <si>
    <t>UKRs009425</t>
  </si>
  <si>
    <t>UKRs011036</t>
  </si>
  <si>
    <t>UKRs009937</t>
  </si>
  <si>
    <t>UKRs009777</t>
  </si>
  <si>
    <t>UKRs010437</t>
  </si>
  <si>
    <t>UKRs006286</t>
  </si>
  <si>
    <t>UKRs009791</t>
  </si>
  <si>
    <t>UKRs009790</t>
  </si>
  <si>
    <t>UKRs010202</t>
  </si>
  <si>
    <t>UKRs010211</t>
  </si>
  <si>
    <t>UKRs010967</t>
  </si>
  <si>
    <t>UKRs009870</t>
  </si>
  <si>
    <t>UKRs009874</t>
  </si>
  <si>
    <t>UKRs008898</t>
  </si>
  <si>
    <t>UKRs008990</t>
  </si>
  <si>
    <t>UKRs009494</t>
  </si>
  <si>
    <t>UKRs008837</t>
  </si>
  <si>
    <t>UKRs009835</t>
  </si>
  <si>
    <t>UKRs009982</t>
  </si>
  <si>
    <t>UKRs009988</t>
  </si>
  <si>
    <t>UKRs009805</t>
  </si>
  <si>
    <t>UKRs009611</t>
  </si>
  <si>
    <t>UKRs009899</t>
  </si>
  <si>
    <t>UKRs006283</t>
  </si>
  <si>
    <t>UKRs011308</t>
  </si>
  <si>
    <t>UKRs008857</t>
  </si>
  <si>
    <t>UKRs011298</t>
  </si>
  <si>
    <t>UKRs009596</t>
  </si>
  <si>
    <t>UKRs009597</t>
  </si>
  <si>
    <t>UKRs009941</t>
  </si>
  <si>
    <t>UKRs009601</t>
  </si>
  <si>
    <t>UKRs009599</t>
  </si>
  <si>
    <t>UKRs010096</t>
  </si>
  <si>
    <t>UKRs011420</t>
  </si>
  <si>
    <t>UKRs011421</t>
  </si>
  <si>
    <t>UKRs011512</t>
  </si>
  <si>
    <t>UKRs008836</t>
  </si>
  <si>
    <t>UKRs010205</t>
  </si>
  <si>
    <t>UKRs009072</t>
  </si>
  <si>
    <t>UKRs008859</t>
  </si>
  <si>
    <t>UKRs009004</t>
  </si>
  <si>
    <t>UKRs009607</t>
  </si>
  <si>
    <t>UKRs009608</t>
  </si>
  <si>
    <t>UKRs009609</t>
  </si>
  <si>
    <t>UKRs008788</t>
  </si>
  <si>
    <t>UKRs008848</t>
  </si>
  <si>
    <t>UKRs009207</t>
  </si>
  <si>
    <t>UKRs009313</t>
  </si>
  <si>
    <t>UKRs009069</t>
  </si>
  <si>
    <t>UKRs010019</t>
  </si>
  <si>
    <t>UKRs006299</t>
  </si>
  <si>
    <t>UKRs008818</t>
  </si>
  <si>
    <t>UKRs008932</t>
  </si>
  <si>
    <t>UKRs009837</t>
  </si>
  <si>
    <t>UKRs006295</t>
  </si>
  <si>
    <t>UKRs009613</t>
  </si>
  <si>
    <t>UKRs009615</t>
  </si>
  <si>
    <t>UKRs008687</t>
  </si>
  <si>
    <t>UKRs009067</t>
  </si>
  <si>
    <t>UKRs006301</t>
  </si>
  <si>
    <t>UKRs010927</t>
  </si>
  <si>
    <t>UKRs010032</t>
  </si>
  <si>
    <t>UKRs010204</t>
  </si>
  <si>
    <t>UKRs010017</t>
  </si>
  <si>
    <t>UKRs009947</t>
  </si>
  <si>
    <t>UKRs006383</t>
  </si>
  <si>
    <t>UKRs006622</t>
  </si>
  <si>
    <t>UKRs006384</t>
  </si>
  <si>
    <t>UKRs006525</t>
  </si>
  <si>
    <t>UKRs006562</t>
  </si>
  <si>
    <t>UKRs006400</t>
  </si>
  <si>
    <t>UKRs006413</t>
  </si>
  <si>
    <t>UKRs006385</t>
  </si>
  <si>
    <t>UKRs006386</t>
  </si>
  <si>
    <t>UKRs006387</t>
  </si>
  <si>
    <t>UKRs010349</t>
  </si>
  <si>
    <t>UKRs006392</t>
  </si>
  <si>
    <t>UKRs006394</t>
  </si>
  <si>
    <t>UKRs006388</t>
  </si>
  <si>
    <t>UKRs006389</t>
  </si>
  <si>
    <t>UKRs006482</t>
  </si>
  <si>
    <t>UKRs006393</t>
  </si>
  <si>
    <t>UKRs006401</t>
  </si>
  <si>
    <t>UKRs006414</t>
  </si>
  <si>
    <t>UKRs006416</t>
  </si>
  <si>
    <t>UKRs006415</t>
  </si>
  <si>
    <t>UKRs006402</t>
  </si>
  <si>
    <t>UKRs006419</t>
  </si>
  <si>
    <t>UKRs006404</t>
  </si>
  <si>
    <t>UKRs006420</t>
  </si>
  <si>
    <t>UKRs006421</t>
  </si>
  <si>
    <t>UKRs006408</t>
  </si>
  <si>
    <t>UKRs006521</t>
  </si>
  <si>
    <t>UKRs006650</t>
  </si>
  <si>
    <t>UKRs006652</t>
  </si>
  <si>
    <t>UKRs006380</t>
  </si>
  <si>
    <t>UKRs006366</t>
  </si>
  <si>
    <t>UKRs010864</t>
  </si>
  <si>
    <t>UKRs006382</t>
  </si>
  <si>
    <t>UKRs006439</t>
  </si>
  <si>
    <t>UKRs006449</t>
  </si>
  <si>
    <t>UKRs011519</t>
  </si>
  <si>
    <t>UKRs006492</t>
  </si>
  <si>
    <t>UKRs006513</t>
  </si>
  <si>
    <t>UKRs006514</t>
  </si>
  <si>
    <t>UKRs006591</t>
  </si>
  <si>
    <t>UKRs006596</t>
  </si>
  <si>
    <t>UKRs010500</t>
  </si>
  <si>
    <t>UKRs006603</t>
  </si>
  <si>
    <t>UKRs006559</t>
  </si>
  <si>
    <t>UKRs006646</t>
  </si>
  <si>
    <t>UKRs006742</t>
  </si>
  <si>
    <t>UKRs006743</t>
  </si>
  <si>
    <t>UKRs008676</t>
  </si>
  <si>
    <t>UKRs006741</t>
  </si>
  <si>
    <t>UKRs006362</t>
  </si>
  <si>
    <t>UKRs006551</t>
  </si>
  <si>
    <t>UKRs006495</t>
  </si>
  <si>
    <t>UKRs010236</t>
  </si>
  <si>
    <t>UKRs006609</t>
  </si>
  <si>
    <t>UKRs006643</t>
  </si>
  <si>
    <t>UKRs011521</t>
  </si>
  <si>
    <t>UKRs011522</t>
  </si>
  <si>
    <t>UKRs011523</t>
  </si>
  <si>
    <t>UKRs009698</t>
  </si>
  <si>
    <t>UKRs011524</t>
  </si>
  <si>
    <t>UKRs011520</t>
  </si>
  <si>
    <t>UKRs009699</t>
  </si>
  <si>
    <t>UKRs006456</t>
  </si>
  <si>
    <t>UKRs006511</t>
  </si>
  <si>
    <t>UKRs006573</t>
  </si>
  <si>
    <t>UKRs006489</t>
  </si>
  <si>
    <t>UKRs006537</t>
  </si>
  <si>
    <t>UKRs006483</t>
  </si>
  <si>
    <t>UKRs006749</t>
  </si>
  <si>
    <t>UKRs011525</t>
  </si>
  <si>
    <t>UKRs006747</t>
  </si>
  <si>
    <t>UKRs006448</t>
  </si>
  <si>
    <t>UKRs006737</t>
  </si>
  <si>
    <t>UKRs006692</t>
  </si>
  <si>
    <t>UKRs006621</t>
  </si>
  <si>
    <t>UKRs009934</t>
  </si>
  <si>
    <t>UKRs006365</t>
  </si>
  <si>
    <t>UKRs010075</t>
  </si>
  <si>
    <t>UKRs006417</t>
  </si>
  <si>
    <t>UKRs009700</t>
  </si>
  <si>
    <t>UKRs006725</t>
  </si>
  <si>
    <t>UKRs006444</t>
  </si>
  <si>
    <t>UKRs006445</t>
  </si>
  <si>
    <t>UKRs006579</t>
  </si>
  <si>
    <t>UKRs006663</t>
  </si>
  <si>
    <t>UKRs006666</t>
  </si>
  <si>
    <t>UKRs006667</t>
  </si>
  <si>
    <t>UKRs006612</t>
  </si>
  <si>
    <t>UKRs006478</t>
  </si>
  <si>
    <t>UKRs006522</t>
  </si>
  <si>
    <t>UKRs006630</t>
  </si>
  <si>
    <t>UKRs006616</t>
  </si>
  <si>
    <t>UKRs006685</t>
  </si>
  <si>
    <t>UKRs006688</t>
  </si>
  <si>
    <t>UKRs006730</t>
  </si>
  <si>
    <t>UKRs006761</t>
  </si>
  <si>
    <t>UKRs011114</t>
  </si>
  <si>
    <t>UKRs006548</t>
  </si>
  <si>
    <t>UKRs006664</t>
  </si>
  <si>
    <t>UKRs006595</t>
  </si>
  <si>
    <t>UKRs010152</t>
  </si>
  <si>
    <t>UKRs010364</t>
  </si>
  <si>
    <t>UKRs010363</t>
  </si>
  <si>
    <t>UKRs009861</t>
  </si>
  <si>
    <t>UKRs006668</t>
  </si>
  <si>
    <t>UKRs006486</t>
  </si>
  <si>
    <t>UKRs006463</t>
  </si>
  <si>
    <t>UKRs010160</t>
  </si>
  <si>
    <t>UKRs006374</t>
  </si>
  <si>
    <t>UKRs010294</t>
  </si>
  <si>
    <t>UKRs006501</t>
  </si>
  <si>
    <t>UKRs006740</t>
  </si>
  <si>
    <t>UKRs006644</t>
  </si>
  <si>
    <t>UKRs006645</t>
  </si>
  <si>
    <t>UKRs010147</t>
  </si>
  <si>
    <t>UKRs006542</t>
  </si>
  <si>
    <t>UKRs006615</t>
  </si>
  <si>
    <t>UKRs006443</t>
  </si>
  <si>
    <t>UKRs006516</t>
  </si>
  <si>
    <t>UKRs006684</t>
  </si>
  <si>
    <t>UKRs009074</t>
  </si>
  <si>
    <t>UKRs008679</t>
  </si>
  <si>
    <t>UKRs006430</t>
  </si>
  <si>
    <t>UKRs006721</t>
  </si>
  <si>
    <t>UKRs006626</t>
  </si>
  <si>
    <t>UKRs006619</t>
  </si>
  <si>
    <t>UKRs006447</t>
  </si>
  <si>
    <t>UKRs006665</t>
  </si>
  <si>
    <t>UKRs006502</t>
  </si>
  <si>
    <t>UKRs006639</t>
  </si>
  <si>
    <t>UKRs006727</t>
  </si>
  <si>
    <t>UKRs006497</t>
  </si>
  <si>
    <t>UKRs006368</t>
  </si>
  <si>
    <t>UKRs006369</t>
  </si>
  <si>
    <t>UKRs006370</t>
  </si>
  <si>
    <t>UKRs006470</t>
  </si>
  <si>
    <t>UKRs006488</t>
  </si>
  <si>
    <t>UKRs006623</t>
  </si>
  <si>
    <t>UKRs006629</t>
  </si>
  <si>
    <t>UKRs006390</t>
  </si>
  <si>
    <t>UKRs006459</t>
  </si>
  <si>
    <t>UKRs006620</t>
  </si>
  <si>
    <t>UKRs006751</t>
  </si>
  <si>
    <t>UKRs006703</t>
  </si>
  <si>
    <t>UKRs006458</t>
  </si>
  <si>
    <t>UKRs009928</t>
  </si>
  <si>
    <t>UKRs006752</t>
  </si>
  <si>
    <t>UKRs006411</t>
  </si>
  <si>
    <t>UKRs006437</t>
  </si>
  <si>
    <t>UKRs006764</t>
  </si>
  <si>
    <t>UKRs011068</t>
  </si>
  <si>
    <t>UKRs011069</t>
  </si>
  <si>
    <t>UKRs009078</t>
  </si>
  <si>
    <t>UKRs010148</t>
  </si>
  <si>
    <t>UKRs010149</t>
  </si>
  <si>
    <t>UKRs010151</t>
  </si>
  <si>
    <t>UKRs006585</t>
  </si>
  <si>
    <t>UKRs006587</t>
  </si>
  <si>
    <t>UKRs006588</t>
  </si>
  <si>
    <t>UKRs008678</t>
  </si>
  <si>
    <t>UKRs008682</t>
  </si>
  <si>
    <t>UKRs006423</t>
  </si>
  <si>
    <t>UKRs006567</t>
  </si>
  <si>
    <t>UKRs006526</t>
  </si>
  <si>
    <t>UKRs011119</t>
  </si>
  <si>
    <t>UKRs006568</t>
  </si>
  <si>
    <t>UKRs006569</t>
  </si>
  <si>
    <t>UKRs010441</t>
  </si>
  <si>
    <t>UKRs006541</t>
  </si>
  <si>
    <t>UKRs006428</t>
  </si>
  <si>
    <t>UKRs006753</t>
  </si>
  <si>
    <t>UKRs006480</t>
  </si>
  <si>
    <t>UKRs006364</t>
  </si>
  <si>
    <t>UKRs010106</t>
  </si>
  <si>
    <t>UKRs006379</t>
  </si>
  <si>
    <t>UKRs010210</t>
  </si>
  <si>
    <t>UKRs006422</t>
  </si>
  <si>
    <t>UKRs006469</t>
  </si>
  <si>
    <t>UKRs006471</t>
  </si>
  <si>
    <t>UKRs006473</t>
  </si>
  <si>
    <t>UKRs006391</t>
  </si>
  <si>
    <t>UKRs011507</t>
  </si>
  <si>
    <t>UKRs006545</t>
  </si>
  <si>
    <t>UKRs006546</t>
  </si>
  <si>
    <t>UKRs006547</t>
  </si>
  <si>
    <t>UKRs006425</t>
  </si>
  <si>
    <t>UKRs006426</t>
  </si>
  <si>
    <t>UKRs006553</t>
  </si>
  <si>
    <t>UKRs010162</t>
  </si>
  <si>
    <t>UKRs006399</t>
  </si>
  <si>
    <t>UKRs006578</t>
  </si>
  <si>
    <t>UKRs011220</t>
  </si>
  <si>
    <t>UKRs006403</t>
  </si>
  <si>
    <t>UKRs006601</t>
  </si>
  <si>
    <t>UKRs006602</t>
  </si>
  <si>
    <t>UKRs006406</t>
  </si>
  <si>
    <t>UKRs006407</t>
  </si>
  <si>
    <t>UKRs006427</t>
  </si>
  <si>
    <t>UKRs009077</t>
  </si>
  <si>
    <t>UKRs006759</t>
  </si>
  <si>
    <t>UKRs010469</t>
  </si>
  <si>
    <t>UKRs010453</t>
  </si>
  <si>
    <t>UKRs006360</t>
  </si>
  <si>
    <t>UKRs008680</t>
  </si>
  <si>
    <t>UKRs010867</t>
  </si>
  <si>
    <t>UKRs006536</t>
  </si>
  <si>
    <t>UKRs010865</t>
  </si>
  <si>
    <t>UKRs006373</t>
  </si>
  <si>
    <t>UKRs010528</t>
  </si>
  <si>
    <t>UKRs006405</t>
  </si>
  <si>
    <t>UKRs011223</t>
  </si>
  <si>
    <t>UKRs010868</t>
  </si>
  <si>
    <t>UKRs008681</t>
  </si>
  <si>
    <t>UKRs011526</t>
  </si>
  <si>
    <t>UKRs006544</t>
  </si>
  <si>
    <t>UKRs010396</t>
  </si>
  <si>
    <t>UKRs011132</t>
  </si>
  <si>
    <t>UKRs010392</t>
  </si>
  <si>
    <t>UKRs010397</t>
  </si>
  <si>
    <t>UKRs011195</t>
  </si>
  <si>
    <t>UKRs010409</t>
  </si>
  <si>
    <t>UKRs009418</t>
  </si>
  <si>
    <t>UKRs010400</t>
  </si>
  <si>
    <t>UKRs010393</t>
  </si>
  <si>
    <t>UKRs009419</t>
  </si>
  <si>
    <t>UKRs010281</t>
  </si>
  <si>
    <t>UKRs010669</t>
  </si>
  <si>
    <t>UKRs010280</t>
  </si>
  <si>
    <t>UKRs010394</t>
  </si>
  <si>
    <t>UKRs011597</t>
  </si>
  <si>
    <t>UKRs010395</t>
  </si>
  <si>
    <t>UKRs011506</t>
  </si>
  <si>
    <t>UKRs011190</t>
  </si>
  <si>
    <t>UKRs010667</t>
  </si>
  <si>
    <t>UKRs010666</t>
  </si>
  <si>
    <t>UKRs010150</t>
  </si>
  <si>
    <t>UKRs011505</t>
  </si>
  <si>
    <t>UKRs010399</t>
  </si>
  <si>
    <t>UKRs011584</t>
  </si>
  <si>
    <t>UKRs011583</t>
  </si>
  <si>
    <t>UKRs010404</t>
  </si>
  <si>
    <t>UKRs010402</t>
  </si>
  <si>
    <t>UKRs010398</t>
  </si>
  <si>
    <t>UKRs010407</t>
  </si>
  <si>
    <t>UKRs009965</t>
  </si>
  <si>
    <t>UKRs011504</t>
  </si>
  <si>
    <t>UKRs006310</t>
  </si>
  <si>
    <t>UKRs010401</t>
  </si>
  <si>
    <t>UKRs010668</t>
  </si>
  <si>
    <t>UKRs010232</t>
  </si>
  <si>
    <t>UKRs010406</t>
  </si>
  <si>
    <t>UKRs010665</t>
  </si>
  <si>
    <t>UKRs011599</t>
  </si>
  <si>
    <t>UKRs011600</t>
  </si>
  <si>
    <t>UKRs010408</t>
  </si>
  <si>
    <t>UKRs010273</t>
  </si>
  <si>
    <t>UKRs010403</t>
  </si>
  <si>
    <t>UKRs010405</t>
  </si>
  <si>
    <t>UKRs008520</t>
  </si>
  <si>
    <t>UKRs008443</t>
  </si>
  <si>
    <t>UKRs008504</t>
  </si>
  <si>
    <t>UKRs008404</t>
  </si>
  <si>
    <t>UKRs011045</t>
  </si>
  <si>
    <t>UKRs010530</t>
  </si>
  <si>
    <t>UKRs011053</t>
  </si>
  <si>
    <t>UKRs008496</t>
  </si>
  <si>
    <t>UKRs008403</t>
  </si>
  <si>
    <t>UKRs010287</t>
  </si>
  <si>
    <t>UKRs010044</t>
  </si>
  <si>
    <t>UKRs010565</t>
  </si>
  <si>
    <t>UKRs008559</t>
  </si>
  <si>
    <t>UKRs008442</t>
  </si>
  <si>
    <t>UKRs008554</t>
  </si>
  <si>
    <t>UKRs008626</t>
  </si>
  <si>
    <t>UKRs008625</t>
  </si>
  <si>
    <t>UKRs011125</t>
  </si>
  <si>
    <t>UKRs011124</t>
  </si>
  <si>
    <t>UKRs008513</t>
  </si>
  <si>
    <t>UKRs011118</t>
  </si>
  <si>
    <t>UKRs011117</t>
  </si>
  <si>
    <t>UKRs006768</t>
  </si>
  <si>
    <t>UKRs011299</t>
  </si>
  <si>
    <t>UKRs008473</t>
  </si>
  <si>
    <t>UKRs008583</t>
  </si>
  <si>
    <t>UKRs011088</t>
  </si>
  <si>
    <t>UKRs008439</t>
  </si>
  <si>
    <t>UKRs010111</t>
  </si>
  <si>
    <t>UKRs006794</t>
  </si>
  <si>
    <t>UKRs008540</t>
  </si>
  <si>
    <t>UKRs011058</t>
  </si>
  <si>
    <t>UKRs008474</t>
  </si>
  <si>
    <t>UKRs006805</t>
  </si>
  <si>
    <t>UKRs010016</t>
  </si>
  <si>
    <t>UKRs006772</t>
  </si>
  <si>
    <t>UKRs011029</t>
  </si>
  <si>
    <t>UKRs009945</t>
  </si>
  <si>
    <t>UKRs006788</t>
  </si>
  <si>
    <t>UKRs006771</t>
  </si>
  <si>
    <t>UKRs006817</t>
  </si>
  <si>
    <t>UKRs008647</t>
  </si>
  <si>
    <t>UKRs006812</t>
  </si>
  <si>
    <t>UKRs006778</t>
  </si>
  <si>
    <t>UKRs008637</t>
  </si>
  <si>
    <t>UKRs006803</t>
  </si>
  <si>
    <t>UKRs009512</t>
  </si>
  <si>
    <t>UKRs006825</t>
  </si>
  <si>
    <t>UKRs006806</t>
  </si>
  <si>
    <t>UKRs008525</t>
  </si>
  <si>
    <t>UKRs006776</t>
  </si>
  <si>
    <t>UKRs006783</t>
  </si>
  <si>
    <t>UKRs008455</t>
  </si>
  <si>
    <t>UKRs008578</t>
  </si>
  <si>
    <t>UKRs008454</t>
  </si>
  <si>
    <t>UKRs008654</t>
  </si>
  <si>
    <t>UKRs008592</t>
  </si>
  <si>
    <t>UKRs008470</t>
  </si>
  <si>
    <t>UKRs008402</t>
  </si>
  <si>
    <t>UKRs008663</t>
  </si>
  <si>
    <t>UKRs008405</t>
  </si>
  <si>
    <t>UKRs008410</t>
  </si>
  <si>
    <t>UKRs008648</t>
  </si>
  <si>
    <t>UKRs008564</t>
  </si>
  <si>
    <t>UKRs008563</t>
  </si>
  <si>
    <t>UKRs008426</t>
  </si>
  <si>
    <t>UKRs008594</t>
  </si>
  <si>
    <t>UKRs008517</t>
  </si>
  <si>
    <t>UKRs008435</t>
  </si>
  <si>
    <t>UKRs008605</t>
  </si>
  <si>
    <t>UKRs008384</t>
  </si>
  <si>
    <t>UKRs008666</t>
  </si>
  <si>
    <t>UKRs008659</t>
  </si>
  <si>
    <t>UKRs008464</t>
  </si>
  <si>
    <t>UKRs008465</t>
  </si>
  <si>
    <t>UKRs008649</t>
  </si>
  <si>
    <t>UKRs008656</t>
  </si>
  <si>
    <t>UKRs006809</t>
  </si>
  <si>
    <t>UKRs008618</t>
  </si>
  <si>
    <t>UKRs008611</t>
  </si>
  <si>
    <t>UKRs008588</t>
  </si>
  <si>
    <t>UKRs008599</t>
  </si>
  <si>
    <t>UKRs008532</t>
  </si>
  <si>
    <t>UKRs008450</t>
  </si>
  <si>
    <t>UKRs008449</t>
  </si>
  <si>
    <t>UKRs008650</t>
  </si>
  <si>
    <t>UKRs008573</t>
  </si>
  <si>
    <t>UKRs008620</t>
  </si>
  <si>
    <t>UKRs011087</t>
  </si>
  <si>
    <t>UKRs006782</t>
  </si>
  <si>
    <t>UKRs011097</t>
  </si>
  <si>
    <t>UKRs008615</t>
  </si>
  <si>
    <t>UKRs008586</t>
  </si>
  <si>
    <t>UKRs008587</t>
  </si>
  <si>
    <t>UKRs008638</t>
  </si>
  <si>
    <t>UKRs008951</t>
  </si>
  <si>
    <t>UKRs008590</t>
  </si>
  <si>
    <t>UKRs008596</t>
  </si>
  <si>
    <t>UKRs008514</t>
  </si>
  <si>
    <t>UKRs008567</t>
  </si>
  <si>
    <t>UKRs008527</t>
  </si>
  <si>
    <t>UKRs008651</t>
  </si>
  <si>
    <t>UKRs010352</t>
  </si>
  <si>
    <t>UKRs006785</t>
  </si>
  <si>
    <t>UKRs008413</t>
  </si>
  <si>
    <t>UKRs008415</t>
  </si>
  <si>
    <t>UKRs008494</t>
  </si>
  <si>
    <t>UKRs008480</t>
  </si>
  <si>
    <t>UKRs010570</t>
  </si>
  <si>
    <t>UKRs008438</t>
  </si>
  <si>
    <t>UKRs008467</t>
  </si>
  <si>
    <t>UKRs008655</t>
  </si>
  <si>
    <t>UKRs011007</t>
  </si>
  <si>
    <t>UKRs011098</t>
  </si>
  <si>
    <t>UKRs011089</t>
  </si>
  <si>
    <t>UKRs008568</t>
  </si>
  <si>
    <t>UKRs008537</t>
  </si>
  <si>
    <t>UKRs008629</t>
  </si>
  <si>
    <t>UKRs008645</t>
  </si>
  <si>
    <t>UKRs008398</t>
  </si>
  <si>
    <t>UKRs006810</t>
  </si>
  <si>
    <t>UKRs011571</t>
  </si>
  <si>
    <t>UKRs008432</t>
  </si>
  <si>
    <t>UKRs008499</t>
  </si>
  <si>
    <t>UKRs008431</t>
  </si>
  <si>
    <t>UKRs006779</t>
  </si>
  <si>
    <t>UKRs006790</t>
  </si>
  <si>
    <t>UKRs006781</t>
  </si>
  <si>
    <t>UKRs011030</t>
  </si>
  <si>
    <t>UKRs006820</t>
  </si>
  <si>
    <t>UKRs006808</t>
  </si>
  <si>
    <t>UKRs006784</t>
  </si>
  <si>
    <t>UKRs011076</t>
  </si>
  <si>
    <t>UKRs006813</t>
  </si>
  <si>
    <t>UKRs006795</t>
  </si>
  <si>
    <t>UKRs010060</t>
  </si>
  <si>
    <t>UKRs006792</t>
  </si>
  <si>
    <t>UKRs009637</t>
  </si>
  <si>
    <t>UKRs008380</t>
  </si>
  <si>
    <t>UKRs008382</t>
  </si>
  <si>
    <t>UKRs008387</t>
  </si>
  <si>
    <t>UKRs008388</t>
  </si>
  <si>
    <t>UKRs008452</t>
  </si>
  <si>
    <t>UKRs008401</t>
  </si>
  <si>
    <t>UKRs008416</t>
  </si>
  <si>
    <t>UKRs008418</t>
  </si>
  <si>
    <t>UKRs008423</t>
  </si>
  <si>
    <t>UKRs008422</t>
  </si>
  <si>
    <t>UKRs008569</t>
  </si>
  <si>
    <t>UKRs008603</t>
  </si>
  <si>
    <t>UKRs011078</t>
  </si>
  <si>
    <t>UKRs011080</t>
  </si>
  <si>
    <t>UKRs009957</t>
  </si>
  <si>
    <t>UKRs009926</t>
  </si>
  <si>
    <t>UKRs008425</t>
  </si>
  <si>
    <t>UKRs011312</t>
  </si>
  <si>
    <t>UKRs008391</t>
  </si>
  <si>
    <t>UKRs010296</t>
  </si>
  <si>
    <t>UKRs011057</t>
  </si>
  <si>
    <t>UKRs008918</t>
  </si>
  <si>
    <t>UKRs008445</t>
  </si>
  <si>
    <t>UKRs011589</t>
  </si>
  <si>
    <t>UKRs008580</t>
  </si>
  <si>
    <t>UKRs008636</t>
  </si>
  <si>
    <t>UKRs008511</t>
  </si>
  <si>
    <t>UKRs008653</t>
  </si>
  <si>
    <t>UKRs009987</t>
  </si>
  <si>
    <t>UKRs008506</t>
  </si>
  <si>
    <t>UKRs006775</t>
  </si>
  <si>
    <t>UKRs011156</t>
  </si>
  <si>
    <t>UKRs011297</t>
  </si>
  <si>
    <t>UKRs008475</t>
  </si>
  <si>
    <t>UKRs010084</t>
  </si>
  <si>
    <t>UKRs011586</t>
  </si>
  <si>
    <t>UKRs008390</t>
  </si>
  <si>
    <t>UKRs010297</t>
  </si>
  <si>
    <t>UKRs008505</t>
  </si>
  <si>
    <t>UKRs008668</t>
  </si>
  <si>
    <t>UKRs008643</t>
  </si>
  <si>
    <t>UKRs008524</t>
  </si>
  <si>
    <t>UKRs008619</t>
  </si>
  <si>
    <t>UKRs008575</t>
  </si>
  <si>
    <t>UKRs008515</t>
  </si>
  <si>
    <t>UKRs008634</t>
  </si>
  <si>
    <t>UKRs008535</t>
  </si>
  <si>
    <t>UKRs008571</t>
  </si>
  <si>
    <t>UKRs008566</t>
  </si>
  <si>
    <t>UKRs009975</t>
  </si>
  <si>
    <t>UKRs009822</t>
  </si>
  <si>
    <t>UKRs009857</t>
  </si>
  <si>
    <t>UKRs008545</t>
  </si>
  <si>
    <t>UKRs011107</t>
  </si>
  <si>
    <t>UKRs008396</t>
  </si>
  <si>
    <t>UKRs008556</t>
  </si>
  <si>
    <t>UKRs009925</t>
  </si>
  <si>
    <t>UKRs008561</t>
  </si>
  <si>
    <t>UKRs010269</t>
  </si>
  <si>
    <t>UKRs008385</t>
  </si>
  <si>
    <t>UKRs009944</t>
  </si>
  <si>
    <t>UKRs006313</t>
  </si>
  <si>
    <t>UKRs010443</t>
  </si>
  <si>
    <t>UKRs009884</t>
  </si>
  <si>
    <t>UKRs009823</t>
  </si>
  <si>
    <t>UKRs010450</t>
  </si>
  <si>
    <t>UKRs010448</t>
  </si>
  <si>
    <t>UKRs010446</t>
  </si>
  <si>
    <t>UKRs010451</t>
  </si>
  <si>
    <t>UKRs010449</t>
  </si>
  <si>
    <t>UKRs010447</t>
  </si>
  <si>
    <t>UKRs010458</t>
  </si>
  <si>
    <t>UKRs010459</t>
  </si>
  <si>
    <t>UKRs010455</t>
  </si>
  <si>
    <t>UKRs010457</t>
  </si>
  <si>
    <t>UKRs010456</t>
  </si>
  <si>
    <t>UKRs010460</t>
  </si>
  <si>
    <t>UKRs011422</t>
  </si>
  <si>
    <t>UKRs011172</t>
  </si>
  <si>
    <t>UKRs010591</t>
  </si>
  <si>
    <t>UKRs010094</t>
  </si>
  <si>
    <t>UKRs009778</t>
  </si>
  <si>
    <t>UKRs009867</t>
  </si>
  <si>
    <t>UKRs010049</t>
  </si>
  <si>
    <t>UKRs006314</t>
  </si>
  <si>
    <t>UKRs011304</t>
  </si>
  <si>
    <t>UKRs009640</t>
  </si>
  <si>
    <t>UKRs009641</t>
  </si>
  <si>
    <t>UKRs009639</t>
  </si>
  <si>
    <t>UKRs010445</t>
  </si>
  <si>
    <t>UKRs011539</t>
  </si>
  <si>
    <t>UKRs008890</t>
  </si>
  <si>
    <t>UKRs009866</t>
  </si>
  <si>
    <t>UKRs009828</t>
  </si>
  <si>
    <t>UKRs011540</t>
  </si>
  <si>
    <t>UKRs011538</t>
  </si>
  <si>
    <t>UKRs011458</t>
  </si>
  <si>
    <t>UKRs011459</t>
  </si>
  <si>
    <t>UKRs008891</t>
  </si>
  <si>
    <t>UKRs011537</t>
  </si>
  <si>
    <t>UKRs011557</t>
  </si>
  <si>
    <t>UKRs011461</t>
  </si>
  <si>
    <t>UKRs011462</t>
  </si>
  <si>
    <t>UKRs011463</t>
  </si>
  <si>
    <t>UKRs009476</t>
  </si>
  <si>
    <t>UKRs011541</t>
  </si>
  <si>
    <t>UKRs011465</t>
  </si>
  <si>
    <t>UKRs011136</t>
  </si>
  <si>
    <t>UKRs009506</t>
  </si>
  <si>
    <t>UKRs011321</t>
  </si>
  <si>
    <t>UKRs009638</t>
  </si>
  <si>
    <t>UKRs010596</t>
  </si>
  <si>
    <t>UKRs008840</t>
  </si>
  <si>
    <t>UKRs011528</t>
  </si>
  <si>
    <t>UKRs008842</t>
  </si>
  <si>
    <t>UKRs010593</t>
  </si>
  <si>
    <t>UKRs011095</t>
  </si>
  <si>
    <t>UKRs011302</t>
  </si>
  <si>
    <t>UKRs008839</t>
  </si>
  <si>
    <t>UKRs010890</t>
  </si>
  <si>
    <t>UKRs011466</t>
  </si>
  <si>
    <t>UKRs011189</t>
  </si>
  <si>
    <t>UKRs010467</t>
  </si>
  <si>
    <t>UKRs010575</t>
  </si>
  <si>
    <t>UKRs010920</t>
  </si>
  <si>
    <t>UKRs010588</t>
  </si>
  <si>
    <t>UKRs010597</t>
  </si>
  <si>
    <t>UKRs011464</t>
  </si>
  <si>
    <t>UKRs011527</t>
  </si>
  <si>
    <t>UKRs011111</t>
  </si>
  <si>
    <t>UKRs010576</t>
  </si>
  <si>
    <t>UKRs008852</t>
  </si>
  <si>
    <t>UKRs010919</t>
  </si>
  <si>
    <t>UKRs008772</t>
  </si>
  <si>
    <t>UKRs011137</t>
  </si>
  <si>
    <t>UKRs011105</t>
  </si>
  <si>
    <t>UKRs011305</t>
  </si>
  <si>
    <t>UKRs011542</t>
  </si>
  <si>
    <t>UKRs011094</t>
  </si>
  <si>
    <t>UKRs011138</t>
  </si>
  <si>
    <t>UKRs010587</t>
  </si>
  <si>
    <t>UKRs010595</t>
  </si>
  <si>
    <t>UKRs008888</t>
  </si>
  <si>
    <t>UKRs008767</t>
  </si>
  <si>
    <t>UKRs008889</t>
  </si>
  <si>
    <t>UKRs011457</t>
  </si>
  <si>
    <t>UKRs008904</t>
  </si>
  <si>
    <t>UKRs006309</t>
  </si>
  <si>
    <t>UKRs011139</t>
  </si>
  <si>
    <t>UKRs011067</t>
  </si>
  <si>
    <t>UKRs011451</t>
  </si>
  <si>
    <t>UKRs011181</t>
  </si>
  <si>
    <t>UKRs011453</t>
  </si>
  <si>
    <t>UKRs011452</t>
  </si>
  <si>
    <t>UKRs011446</t>
  </si>
  <si>
    <t>UKRs011317</t>
  </si>
  <si>
    <t>UKRs011455</t>
  </si>
  <si>
    <t>UKRs011454</t>
  </si>
  <si>
    <t>UKRs011456</t>
  </si>
  <si>
    <t>UKRs011515</t>
  </si>
  <si>
    <t>UKRs011445</t>
  </si>
  <si>
    <t>UKRs011180</t>
  </si>
  <si>
    <t>UKRs011601</t>
  </si>
  <si>
    <t>UKRs011448</t>
  </si>
  <si>
    <t>UKRs011450</t>
  </si>
  <si>
    <t>UKRs011447</t>
  </si>
  <si>
    <t>UKRs011179</t>
  </si>
  <si>
    <t>UKRs011177</t>
  </si>
  <si>
    <t>UKRs010632</t>
  </si>
  <si>
    <t>UKRs010709</t>
  </si>
  <si>
    <t>UKRs010711</t>
  </si>
  <si>
    <t>UKRs010710</t>
  </si>
  <si>
    <t>UKRs010585</t>
  </si>
  <si>
    <t>UKRs010586</t>
  </si>
  <si>
    <t>UKRs004605</t>
  </si>
  <si>
    <t>UKRs010635</t>
  </si>
  <si>
    <t>UKRs010643</t>
  </si>
  <si>
    <t>UKRs010634</t>
  </si>
  <si>
    <t>UKRs010638</t>
  </si>
  <si>
    <t>UKRs009049</t>
  </si>
  <si>
    <t>UKRs010636</t>
  </si>
  <si>
    <t>UKRs010642</t>
  </si>
  <si>
    <t>UKRs010641</t>
  </si>
  <si>
    <t>UKRs010640</t>
  </si>
  <si>
    <t>UKRs011175</t>
  </si>
  <si>
    <t>UKRs010639</t>
  </si>
  <si>
    <t>UKRs010633</t>
  </si>
  <si>
    <t>UKRs010599</t>
  </si>
  <si>
    <t>UKRs010644</t>
  </si>
  <si>
    <t>UKRs010600</t>
  </si>
  <si>
    <t>UKRs004585</t>
  </si>
  <si>
    <t>UKRs004558</t>
  </si>
  <si>
    <t>UKRs008749</t>
  </si>
  <si>
    <t>UKRs004590</t>
  </si>
  <si>
    <t>UKRs008777</t>
  </si>
  <si>
    <t>UKRs004591</t>
  </si>
  <si>
    <t>UKRs008733</t>
  </si>
  <si>
    <t>UKRs011154</t>
  </si>
  <si>
    <t>UKRs010114</t>
  </si>
  <si>
    <t>UKRs008759</t>
  </si>
  <si>
    <t>UKRs008825</t>
  </si>
  <si>
    <t>UKRs008833</t>
  </si>
  <si>
    <t>UKRs004586</t>
  </si>
  <si>
    <t>UKRs011425</t>
  </si>
  <si>
    <t>UKRs010602</t>
  </si>
  <si>
    <t>UKRs011577</t>
  </si>
  <si>
    <t>UKRs009856</t>
  </si>
  <si>
    <t>UKRs009914</t>
  </si>
  <si>
    <t>UKRs011291</t>
  </si>
  <si>
    <t>UKRs010606</t>
  </si>
  <si>
    <t>UKRs010618</t>
  </si>
  <si>
    <t>UKRs010604</t>
  </si>
  <si>
    <t>UKRs010603</t>
  </si>
  <si>
    <t>UKRs010605</t>
  </si>
  <si>
    <t>UKRs010619</t>
  </si>
  <si>
    <t>UKRs010626</t>
  </si>
  <si>
    <t>UKRs009779</t>
  </si>
  <si>
    <t>UKRs010259</t>
  </si>
  <si>
    <t>UKRs009047</t>
  </si>
  <si>
    <t>UKRs010629</t>
  </si>
  <si>
    <t>UKRs010628</t>
  </si>
  <si>
    <t>UKRs010627</t>
  </si>
  <si>
    <t>UKRs010630</t>
  </si>
  <si>
    <t>UKRs010631</t>
  </si>
  <si>
    <t>UKRs011155</t>
  </si>
  <si>
    <t>UKRs004606</t>
  </si>
  <si>
    <t>UKRs010739</t>
  </si>
  <si>
    <t>UKRs010646</t>
  </si>
  <si>
    <t>UKRs010648</t>
  </si>
  <si>
    <t>UKRs010649</t>
  </si>
  <si>
    <t>UKRs010647</t>
  </si>
  <si>
    <t>UKRs010650</t>
  </si>
  <si>
    <t>UKRs010651</t>
  </si>
  <si>
    <t>UKRs009050</t>
  </si>
  <si>
    <t>UKRs004559</t>
  </si>
  <si>
    <t>UKRs004578</t>
  </si>
  <si>
    <t>UKRs004579</t>
  </si>
  <si>
    <t>UKRs011426</t>
  </si>
  <si>
    <t>UKRs010652</t>
  </si>
  <si>
    <t>UKRs010653</t>
  </si>
  <si>
    <t>UKRs011035</t>
  </si>
  <si>
    <t>UKRs010663</t>
  </si>
  <si>
    <t>UKRs010662</t>
  </si>
  <si>
    <t>UKRs010658</t>
  </si>
  <si>
    <t>UKRs010664</t>
  </si>
  <si>
    <t>UKRs010660</t>
  </si>
  <si>
    <t>UKRs010656</t>
  </si>
  <si>
    <t>UKRs004571</t>
  </si>
  <si>
    <t>UKRs010661</t>
  </si>
  <si>
    <t>UKRs011578</t>
  </si>
  <si>
    <t>UKRs010659</t>
  </si>
  <si>
    <t>UKRs004598</t>
  </si>
  <si>
    <t>UKRs010682</t>
  </si>
  <si>
    <t>UKRs011590</t>
  </si>
  <si>
    <t>UKRs010688</t>
  </si>
  <si>
    <t>UKRs010689</t>
  </si>
  <si>
    <t>UKRs010686</t>
  </si>
  <si>
    <t>UKRs010685</t>
  </si>
  <si>
    <t>UKRs010687</t>
  </si>
  <si>
    <t>UKRs010683</t>
  </si>
  <si>
    <t>UKRs010684</t>
  </si>
  <si>
    <t>UKRs010690</t>
  </si>
  <si>
    <t>UKRs010691</t>
  </si>
  <si>
    <t>UKRs004612</t>
  </si>
  <si>
    <t>UKRs004580</t>
  </si>
  <si>
    <t>UKRs010692</t>
  </si>
  <si>
    <t>UKRs010696</t>
  </si>
  <si>
    <t>UKRs010693</t>
  </si>
  <si>
    <t>UKRs009772</t>
  </si>
  <si>
    <t>UKRs004609</t>
  </si>
  <si>
    <t>UKRs010695</t>
  </si>
  <si>
    <t>UKRs010697</t>
  </si>
  <si>
    <t>UKRs011307</t>
  </si>
  <si>
    <t>UKRs010700</t>
  </si>
  <si>
    <t>UKRs004621</t>
  </si>
  <si>
    <t>UKRs010698</t>
  </si>
  <si>
    <t>UKRs010699</t>
  </si>
  <si>
    <t>UKRs010701</t>
  </si>
  <si>
    <t>UKRs010840</t>
  </si>
  <si>
    <t>UKRs010704</t>
  </si>
  <si>
    <t>UKRs004618</t>
  </si>
  <si>
    <t>UKRs010706</t>
  </si>
  <si>
    <t>UKRs010707</t>
  </si>
  <si>
    <t>UKRs010705</t>
  </si>
  <si>
    <t>UKRs011300</t>
  </si>
  <si>
    <t>UKRs010713</t>
  </si>
  <si>
    <t>UKRs010708</t>
  </si>
  <si>
    <t>UKRs010714</t>
  </si>
  <si>
    <t>UKRs010715</t>
  </si>
  <si>
    <t>UKRs010712</t>
  </si>
  <si>
    <t>UKRs004584</t>
  </si>
  <si>
    <t>UKRs010723</t>
  </si>
  <si>
    <t>UKRs004616</t>
  </si>
  <si>
    <t>UKRs010728</t>
  </si>
  <si>
    <t>UKRs011113</t>
  </si>
  <si>
    <t>UKRs010820</t>
  </si>
  <si>
    <t>UKRs010828</t>
  </si>
  <si>
    <t>UKRs010725</t>
  </si>
  <si>
    <t>UKRs010057</t>
  </si>
  <si>
    <t>UKRs004620</t>
  </si>
  <si>
    <t>UKRs010729</t>
  </si>
  <si>
    <t>UKRs011596</t>
  </si>
  <si>
    <t>UKRs010731</t>
  </si>
  <si>
    <t>UKRs010730</t>
  </si>
  <si>
    <t>UKRs010738</t>
  </si>
  <si>
    <t>UKRs010733</t>
  </si>
  <si>
    <t>UKRs004601</t>
  </si>
  <si>
    <t>UKRs010732</t>
  </si>
  <si>
    <t>UKRs010734</t>
  </si>
  <si>
    <t>UKRs004581</t>
  </si>
  <si>
    <t>UKRs004602</t>
  </si>
  <si>
    <t>UKRs004614</t>
  </si>
  <si>
    <t>UKRs011319</t>
  </si>
  <si>
    <t>UKRs010113</t>
  </si>
  <si>
    <t>UKRs011070</t>
  </si>
  <si>
    <t>UKRs010735</t>
  </si>
  <si>
    <t>UKRs010737</t>
  </si>
  <si>
    <t>UKRs010736</t>
  </si>
  <si>
    <t>UKRs010740</t>
  </si>
  <si>
    <t>UKRs010741</t>
  </si>
  <si>
    <t>UKRs010742</t>
  </si>
  <si>
    <t>UKRs010743</t>
  </si>
  <si>
    <t>UKRs010856</t>
  </si>
  <si>
    <t>UKRs010744</t>
  </si>
  <si>
    <t>UKRs010104</t>
  </si>
  <si>
    <t>UKRs010839</t>
  </si>
  <si>
    <t>UKRs010807</t>
  </si>
  <si>
    <t>UKRs010808</t>
  </si>
  <si>
    <t>UKRs010809</t>
  </si>
  <si>
    <t>UKRs010824</t>
  </si>
  <si>
    <t>UKRs010810</t>
  </si>
  <si>
    <t>UKRs010811</t>
  </si>
  <si>
    <t>UKRs010825</t>
  </si>
  <si>
    <t>UKRs010815</t>
  </si>
  <si>
    <t>UKRs010831</t>
  </si>
  <si>
    <t>UKRs010832</t>
  </si>
  <si>
    <t>UKRs009426</t>
  </si>
  <si>
    <t>UKRs010833</t>
  </si>
  <si>
    <t>UKRs010826</t>
  </si>
  <si>
    <t>UKRs010814</t>
  </si>
  <si>
    <t>UKRs010834</t>
  </si>
  <si>
    <t>UKRs010816</t>
  </si>
  <si>
    <t>UKRs010835</t>
  </si>
  <si>
    <t>UKRs010817</t>
  </si>
  <si>
    <t>UKRs010836</t>
  </si>
  <si>
    <t>UKRs010818</t>
  </si>
  <si>
    <t>UKRs010838</t>
  </si>
  <si>
    <t>UKRs010829</t>
  </si>
  <si>
    <t>UKRs010837</t>
  </si>
  <si>
    <t>UKRs008906</t>
  </si>
  <si>
    <t>UKRs008927</t>
  </si>
  <si>
    <t>UKRs010819</t>
  </si>
  <si>
    <t>UKRs010830</t>
  </si>
  <si>
    <t>UKRs010822</t>
  </si>
  <si>
    <t>UKRs010823</t>
  </si>
  <si>
    <t>UKRs010813</t>
  </si>
  <si>
    <t>UKRs004610</t>
  </si>
  <si>
    <t>UKRs010299</t>
  </si>
  <si>
    <t>UKRs010300</t>
  </si>
  <si>
    <t>UKRs010303</t>
  </si>
  <si>
    <t>UKRs010841</t>
  </si>
  <si>
    <t>UKRs010090</t>
  </si>
  <si>
    <t>UKRs008745</t>
  </si>
  <si>
    <t>UKRs004560</t>
  </si>
  <si>
    <t>UKRs010845</t>
  </si>
  <si>
    <t>UKRs004587</t>
  </si>
  <si>
    <t>UKRs009045</t>
  </si>
  <si>
    <t>UKRs011100</t>
  </si>
  <si>
    <t>UKRs004588</t>
  </si>
  <si>
    <t>UKRs004566</t>
  </si>
  <si>
    <t>UKRs004564</t>
  </si>
  <si>
    <t>UKRs004565</t>
  </si>
  <si>
    <t>UKRs009043</t>
  </si>
  <si>
    <t>UKRs004569</t>
  </si>
  <si>
    <t>UKRs004592</t>
  </si>
  <si>
    <t>UKRs004593</t>
  </si>
  <si>
    <t>UKRs004597</t>
  </si>
  <si>
    <t>UKRs010842</t>
  </si>
  <si>
    <t>UKRs010846</t>
  </si>
  <si>
    <t>UKRs004573</t>
  </si>
  <si>
    <t>UKRs011499</t>
  </si>
  <si>
    <t>UKRs004589</t>
  </si>
  <si>
    <t>UKRs004574</t>
  </si>
  <si>
    <t>UKRs004615</t>
  </si>
  <si>
    <t>UKRs004603</t>
  </si>
  <si>
    <t>UKRs004604</t>
  </si>
  <si>
    <t>UKRs011427</t>
  </si>
  <si>
    <t>UKRs004576</t>
  </si>
  <si>
    <t>UKRs010844</t>
  </si>
  <si>
    <t>UKRs009776</t>
  </si>
  <si>
    <t>UKRs010100</t>
  </si>
  <si>
    <t>UKRs004594</t>
  </si>
  <si>
    <t>UKRs010095</t>
  </si>
  <si>
    <t>UKRs008802</t>
  </si>
  <si>
    <t>UKRs009044</t>
  </si>
  <si>
    <t>UKRs010847</t>
  </si>
  <si>
    <t>UKRs010848</t>
  </si>
  <si>
    <t>UKRs010035</t>
  </si>
  <si>
    <t>UKRs010849</t>
  </si>
  <si>
    <t>UKRs010853</t>
  </si>
  <si>
    <t>UKRs010851</t>
  </si>
  <si>
    <t>UKRs010172</t>
  </si>
  <si>
    <t>UKRs010855</t>
  </si>
  <si>
    <t>UKRs008804</t>
  </si>
  <si>
    <t>UKRs010860</t>
  </si>
  <si>
    <t>UKRs009429</t>
  </si>
  <si>
    <t>UKRs010863</t>
  </si>
  <si>
    <t>UKRs008826</t>
  </si>
  <si>
    <t>UKRs010858</t>
  </si>
  <si>
    <t>UKRs010857</t>
  </si>
  <si>
    <t>UKRs010058</t>
  </si>
  <si>
    <t>UKRs010862</t>
  </si>
  <si>
    <t>UKRs010859</t>
  </si>
  <si>
    <t>UKRs010861</t>
  </si>
  <si>
    <t>UKRs008769</t>
  </si>
  <si>
    <t>UKRs008789</t>
  </si>
  <si>
    <t>UKRs010745</t>
  </si>
  <si>
    <t>UKRs010746</t>
  </si>
  <si>
    <t>UKRs009048</t>
  </si>
  <si>
    <t>UKRs010748</t>
  </si>
  <si>
    <t>UKRs010749</t>
  </si>
  <si>
    <t>UKRs010275</t>
  </si>
  <si>
    <t>UKRs010747</t>
  </si>
  <si>
    <t>UKRs010108</t>
  </si>
  <si>
    <t>UKRs010161</t>
  </si>
  <si>
    <t>UKRs010752</t>
  </si>
  <si>
    <t>UKRs010750</t>
  </si>
  <si>
    <t>UKRs010753</t>
  </si>
  <si>
    <t>UKRs010751</t>
  </si>
  <si>
    <t>UKRs010821</t>
  </si>
  <si>
    <t>UKRs004600</t>
  </si>
  <si>
    <t>UKRs010754</t>
  </si>
  <si>
    <t>UKRs010755</t>
  </si>
  <si>
    <t>UKRs010756</t>
  </si>
  <si>
    <t>UKRs010757</t>
  </si>
  <si>
    <t>UKRs010068</t>
  </si>
  <si>
    <t>UKRs010760</t>
  </si>
  <si>
    <t>UKRs010759</t>
  </si>
  <si>
    <t>UKRs010105</t>
  </si>
  <si>
    <t>UKRs010758</t>
  </si>
  <si>
    <t>UKRs010761</t>
  </si>
  <si>
    <t>UKRs010092</t>
  </si>
  <si>
    <t>UKRs010767</t>
  </si>
  <si>
    <t>UKRs010768</t>
  </si>
  <si>
    <t>UKRs010769</t>
  </si>
  <si>
    <t>UKRs010766</t>
  </si>
  <si>
    <t>UKRs010228</t>
  </si>
  <si>
    <t>UKRs010215</t>
  </si>
  <si>
    <t>UKRs010771</t>
  </si>
  <si>
    <t>UKRs010770</t>
  </si>
  <si>
    <t>UKRs009871</t>
  </si>
  <si>
    <t>UKRs010772</t>
  </si>
  <si>
    <t>UKRs010776</t>
  </si>
  <si>
    <t>UKRs010637</t>
  </si>
  <si>
    <t>UKRs010774</t>
  </si>
  <si>
    <t>UKRs010773</t>
  </si>
  <si>
    <t>UKRs010775</t>
  </si>
  <si>
    <t>UKRs010783</t>
  </si>
  <si>
    <t>UKRs004557</t>
  </si>
  <si>
    <t>UKRs010788</t>
  </si>
  <si>
    <t>UKRs010782</t>
  </si>
  <si>
    <t>UKRs010785</t>
  </si>
  <si>
    <t>UKRs010781</t>
  </si>
  <si>
    <t>UKRs010789</t>
  </si>
  <si>
    <t>UKRs010780</t>
  </si>
  <si>
    <t>UKRs004568</t>
  </si>
  <si>
    <t>UKRs008793</t>
  </si>
  <si>
    <t>UKRs004607</t>
  </si>
  <si>
    <t>UKRs004611</t>
  </si>
  <si>
    <t>UKRs010777</t>
  </si>
  <si>
    <t>UKRs010786</t>
  </si>
  <si>
    <t>UKRs010790</t>
  </si>
  <si>
    <t>UKRs010778</t>
  </si>
  <si>
    <t>UKRs010787</t>
  </si>
  <si>
    <t>UKRs010779</t>
  </si>
  <si>
    <t>UKRs010784</t>
  </si>
  <si>
    <t>UKRs010792</t>
  </si>
  <si>
    <t>UKRs010793</t>
  </si>
  <si>
    <t>UKRs010791</t>
  </si>
  <si>
    <t>UKRs008776</t>
  </si>
  <si>
    <t>UKRs008785</t>
  </si>
  <si>
    <t>UKRs009916</t>
  </si>
  <si>
    <t>UKRs003241</t>
  </si>
  <si>
    <t>UKRs010882</t>
  </si>
  <si>
    <t>UKRs003011</t>
  </si>
  <si>
    <t>UKRs003046</t>
  </si>
  <si>
    <t>UKRs011550</t>
  </si>
  <si>
    <t>UKRs003282</t>
  </si>
  <si>
    <t>UKRs003021</t>
  </si>
  <si>
    <t>UKRs003258</t>
  </si>
  <si>
    <t>UKRs003273</t>
  </si>
  <si>
    <t>UKRs003257</t>
  </si>
  <si>
    <t>UKRs003276</t>
  </si>
  <si>
    <t>UKRs003249</t>
  </si>
  <si>
    <t>UKRs003092</t>
  </si>
  <si>
    <t>UKRs003337</t>
  </si>
  <si>
    <t>UKRs003171</t>
  </si>
  <si>
    <t>UKRs003196</t>
  </si>
  <si>
    <t>UKRs003192</t>
  </si>
  <si>
    <t>UKRs003163</t>
  </si>
  <si>
    <t>UKRs003194</t>
  </si>
  <si>
    <t>UKRs003179</t>
  </si>
  <si>
    <t>UKRs003198</t>
  </si>
  <si>
    <t>UKRs011176</t>
  </si>
  <si>
    <t>UKRs003178</t>
  </si>
  <si>
    <t>UKRs003150</t>
  </si>
  <si>
    <t>UKRs003147</t>
  </si>
  <si>
    <t>UKRs003169</t>
  </si>
  <si>
    <t>UKRs003182</t>
  </si>
  <si>
    <t>UKRs003174</t>
  </si>
  <si>
    <t>UKRs003331</t>
  </si>
  <si>
    <t>UKRs009900</t>
  </si>
  <si>
    <t>UKRs011005</t>
  </si>
  <si>
    <t>UKRs011021</t>
  </si>
  <si>
    <t>UKRs011006</t>
  </si>
  <si>
    <t>UKRs003334</t>
  </si>
  <si>
    <t>UKRs003335</t>
  </si>
  <si>
    <t>UKRs003338</t>
  </si>
  <si>
    <t>UKRs010481</t>
  </si>
  <si>
    <t>UKRs003044</t>
  </si>
  <si>
    <t>UKRs011186</t>
  </si>
  <si>
    <t>UKRs003329</t>
  </si>
  <si>
    <t>UKRs003262</t>
  </si>
  <si>
    <t>UKRs003015</t>
  </si>
  <si>
    <t>UKRs003014</t>
  </si>
  <si>
    <t>UKRs003270</t>
  </si>
  <si>
    <t>UKRs003263</t>
  </si>
  <si>
    <t>UKRs003186</t>
  </si>
  <si>
    <t>UKRs003166</t>
  </si>
  <si>
    <t>UKRs003162</t>
  </si>
  <si>
    <t>UKRs011019</t>
  </si>
  <si>
    <t>UKRs011004</t>
  </si>
  <si>
    <t>UKRs011020</t>
  </si>
  <si>
    <t>UKRs011018</t>
  </si>
  <si>
    <t>UKRs011003</t>
  </si>
  <si>
    <t>UKRs003131</t>
  </si>
  <si>
    <t>UKRs003143</t>
  </si>
  <si>
    <t>UKRs003110</t>
  </si>
  <si>
    <t>UKRs010884</t>
  </si>
  <si>
    <t>UKRs011579</t>
  </si>
  <si>
    <t>UKRs010881</t>
  </si>
  <si>
    <t>UKRs010878</t>
  </si>
  <si>
    <t>UKRs010877</t>
  </si>
  <si>
    <t>UKRs010874</t>
  </si>
  <si>
    <t>UKRs003059</t>
  </si>
  <si>
    <t>UKRs003058</t>
  </si>
  <si>
    <t>UKRs003013</t>
  </si>
  <si>
    <t>UKRs003002</t>
  </si>
  <si>
    <t>UKRs003226</t>
  </si>
  <si>
    <t>UKRs003032</t>
  </si>
  <si>
    <t>UKRs008921</t>
  </si>
  <si>
    <t>UKRs003238</t>
  </si>
  <si>
    <t>UKRs003236</t>
  </si>
  <si>
    <t>UKRs003020</t>
  </si>
  <si>
    <t>UKRs010876</t>
  </si>
  <si>
    <t>UKRs011439</t>
  </si>
  <si>
    <t>UKRs003191</t>
  </si>
  <si>
    <t>UKRs003168</t>
  </si>
  <si>
    <t>UKRs003149</t>
  </si>
  <si>
    <t>UKRs003154</t>
  </si>
  <si>
    <t>UKRs003172</t>
  </si>
  <si>
    <t>UKRs003208</t>
  </si>
  <si>
    <t>UKRs003210</t>
  </si>
  <si>
    <t>UKRs003212</t>
  </si>
  <si>
    <t>UKRs003224</t>
  </si>
  <si>
    <t>UKRs003073</t>
  </si>
  <si>
    <t>UKRs003072</t>
  </si>
  <si>
    <t>UKRs003071</t>
  </si>
  <si>
    <t>UKRs003012</t>
  </si>
  <si>
    <t>UKRs003081</t>
  </si>
  <si>
    <t>UKRs003233</t>
  </si>
  <si>
    <t>UKRs003139</t>
  </si>
  <si>
    <t>UKRs003009</t>
  </si>
  <si>
    <t>UKRs003093</t>
  </si>
  <si>
    <t>UKRs003245</t>
  </si>
  <si>
    <t>UKRs003244</t>
  </si>
  <si>
    <t>UKRs003030</t>
  </si>
  <si>
    <t>UKRs003219</t>
  </si>
  <si>
    <t>UKRs010888</t>
  </si>
  <si>
    <t>UKRs010887</t>
  </si>
  <si>
    <t>UKRs011428</t>
  </si>
  <si>
    <t>UKRs003211</t>
  </si>
  <si>
    <t>UKRs003128</t>
  </si>
  <si>
    <t>UKRs003106</t>
  </si>
  <si>
    <t>UKRs010082</t>
  </si>
  <si>
    <t>UKRs003333</t>
  </si>
  <si>
    <t>UKRs003332</t>
  </si>
  <si>
    <t>UKRs011191</t>
  </si>
  <si>
    <t>UKRs003069</t>
  </si>
  <si>
    <t>UKRs011561</t>
  </si>
  <si>
    <t>UKRs003203</t>
  </si>
  <si>
    <t>UKRs011536</t>
  </si>
  <si>
    <t>UKRs011595</t>
  </si>
  <si>
    <t>UKRs003056</t>
  </si>
  <si>
    <t>UKRs003202</t>
  </si>
  <si>
    <t>UKRs003031</t>
  </si>
  <si>
    <t>UKRs003007</t>
  </si>
  <si>
    <t>UKRs003207</t>
  </si>
  <si>
    <t>UKRs003057</t>
  </si>
  <si>
    <t>UKRs003049</t>
  </si>
  <si>
    <t>UKRs003223</t>
  </si>
  <si>
    <t>UKRs003328</t>
  </si>
  <si>
    <t>UKRs003243</t>
  </si>
  <si>
    <t>UKRs003242</t>
  </si>
  <si>
    <t>UKRs011041</t>
  </si>
  <si>
    <t>UKRs008926</t>
  </si>
  <si>
    <t>UKRs003240</t>
  </si>
  <si>
    <t>UKRs003239</t>
  </si>
  <si>
    <t>UKRs010009</t>
  </si>
  <si>
    <t>UKRs003230</t>
  </si>
  <si>
    <t>UKRs003228</t>
  </si>
  <si>
    <t>UKRs003145</t>
  </si>
  <si>
    <t>UKRs003144</t>
  </si>
  <si>
    <t>UKRs003142</t>
  </si>
  <si>
    <t>UKRs003141</t>
  </si>
  <si>
    <t>UKRs003140</t>
  </si>
  <si>
    <t>UKRs003138</t>
  </si>
  <si>
    <t>UKRs003216</t>
  </si>
  <si>
    <t>UKRs003135</t>
  </si>
  <si>
    <t>UKRs003134</t>
  </si>
  <si>
    <t>UKRs003133</t>
  </si>
  <si>
    <t>UKRs003132</t>
  </si>
  <si>
    <t>UKRs003130</t>
  </si>
  <si>
    <t>UKRs003126</t>
  </si>
  <si>
    <t>UKRs003124</t>
  </si>
  <si>
    <t>UKRs003123</t>
  </si>
  <si>
    <t>UKRs003119</t>
  </si>
  <si>
    <t>UKRs003118</t>
  </si>
  <si>
    <t>UKRs003117</t>
  </si>
  <si>
    <t>UKRs003112</t>
  </si>
  <si>
    <t>UKRs003109</t>
  </si>
  <si>
    <t>UKRs003108</t>
  </si>
  <si>
    <t>UKRs011040</t>
  </si>
  <si>
    <t>UKRs003105</t>
  </si>
  <si>
    <t>UKRs003104</t>
  </si>
  <si>
    <t>UKRs003103</t>
  </si>
  <si>
    <t>UKRs003102</t>
  </si>
  <si>
    <t>UKRs003098</t>
  </si>
  <si>
    <t>UKRs003089</t>
  </si>
  <si>
    <t>UKRs003088</t>
  </si>
  <si>
    <t>UKRs003086</t>
  </si>
  <si>
    <t>UKRs003082</t>
  </si>
  <si>
    <t>UKRs003080</t>
  </si>
  <si>
    <t>UKRs003079</t>
  </si>
  <si>
    <t>UKRs003078</t>
  </si>
  <si>
    <t>UKRs003076</t>
  </si>
  <si>
    <t>UKRs003074</t>
  </si>
  <si>
    <t>UKRs003065</t>
  </si>
  <si>
    <t>UKRs011038</t>
  </si>
  <si>
    <t>UKRs003064</t>
  </si>
  <si>
    <t>UKRs003062</t>
  </si>
  <si>
    <t>UKRs003061</t>
  </si>
  <si>
    <t>UKRs003051</t>
  </si>
  <si>
    <t>UKRs003050</t>
  </si>
  <si>
    <t>UKRs003048</t>
  </si>
  <si>
    <t>UKRs003047</t>
  </si>
  <si>
    <t>UKRs011533</t>
  </si>
  <si>
    <t>UKRs011534</t>
  </si>
  <si>
    <t>UKRs011535</t>
  </si>
  <si>
    <t>UKRs010522</t>
  </si>
  <si>
    <t>UKRs003040</t>
  </si>
  <si>
    <t>UKRs003039</t>
  </si>
  <si>
    <t>UKRs003037</t>
  </si>
  <si>
    <t>UKRs003036</t>
  </si>
  <si>
    <t>UKRs010880</t>
  </si>
  <si>
    <t>UKRs003034</t>
  </si>
  <si>
    <t>UKRs003005</t>
  </si>
  <si>
    <t>UKRs010886</t>
  </si>
  <si>
    <t>UKRs003000</t>
  </si>
  <si>
    <t>UKRs003167</t>
  </si>
  <si>
    <t>UKRs003053</t>
  </si>
  <si>
    <t>UKRs003217</t>
  </si>
  <si>
    <t>UKRs003090</t>
  </si>
  <si>
    <t>UKRs010358</t>
  </si>
  <si>
    <t>UKRs010357</t>
  </si>
  <si>
    <t>UKRs003091</t>
  </si>
  <si>
    <t>UKRs003206</t>
  </si>
  <si>
    <t>UKRs003218</t>
  </si>
  <si>
    <t>UKRs008934</t>
  </si>
  <si>
    <t>UKRs003204</t>
  </si>
  <si>
    <t>UKRs003176</t>
  </si>
  <si>
    <t>UKRs003185</t>
  </si>
  <si>
    <t>UKRs011174</t>
  </si>
  <si>
    <t>UKRs003316</t>
  </si>
  <si>
    <t>UKRs003317</t>
  </si>
  <si>
    <t>UKRs011182</t>
  </si>
  <si>
    <t>UKRs011103</t>
  </si>
  <si>
    <t>UKRs003136</t>
  </si>
  <si>
    <t>UKRs003237</t>
  </si>
  <si>
    <t>UKRs003075</t>
  </si>
  <si>
    <t>UKRs010883</t>
  </si>
  <si>
    <t>UKRs003281</t>
  </si>
  <si>
    <t>UKRs003120</t>
  </si>
  <si>
    <t>UKRs003025</t>
  </si>
  <si>
    <t>UKRs003019</t>
  </si>
  <si>
    <t>UKRs003313</t>
  </si>
  <si>
    <t>UKRs003146</t>
  </si>
  <si>
    <t>UKRs003018</t>
  </si>
  <si>
    <t>UKRs003121</t>
  </si>
  <si>
    <t>UKRs003227</t>
  </si>
  <si>
    <t>UKRs003256</t>
  </si>
  <si>
    <t>UKRs003180</t>
  </si>
  <si>
    <t>UKRs003297</t>
  </si>
  <si>
    <t>UKRs003077</t>
  </si>
  <si>
    <t>UKRs003041</t>
  </si>
  <si>
    <t>UKRs003023</t>
  </si>
  <si>
    <t>UKRs003033</t>
  </si>
  <si>
    <t>UKRs003010</t>
  </si>
  <si>
    <t>UKRs003234</t>
  </si>
  <si>
    <t>UKRs003107</t>
  </si>
  <si>
    <t>UKRs003271</t>
  </si>
  <si>
    <t>UKRs003289</t>
  </si>
  <si>
    <t>UKRs003295</t>
  </si>
  <si>
    <t>UKRs003311</t>
  </si>
  <si>
    <t>UKRs003287</t>
  </si>
  <si>
    <t>UKRs003304</t>
  </si>
  <si>
    <t>UKRs003265</t>
  </si>
  <si>
    <t>UKRs003266</t>
  </si>
  <si>
    <t>UKRs003285</t>
  </si>
  <si>
    <t>UKRs003269</t>
  </si>
  <si>
    <t>UKRs003302</t>
  </si>
  <si>
    <t>UKRs003286</t>
  </si>
  <si>
    <t>UKRs003319</t>
  </si>
  <si>
    <t>UKRs003303</t>
  </si>
  <si>
    <t>UKRs003301</t>
  </si>
  <si>
    <t>UKRs003284</t>
  </si>
  <si>
    <t>UKRs003307</t>
  </si>
  <si>
    <t>UKRs011487</t>
  </si>
  <si>
    <t>UKRs009854</t>
  </si>
  <si>
    <t>UKRs003323</t>
  </si>
  <si>
    <t>UKRs003309</t>
  </si>
  <si>
    <t>UKRs003261</t>
  </si>
  <si>
    <t>UKRs003288</t>
  </si>
  <si>
    <t>UKRs003324</t>
  </si>
  <si>
    <t>UKRs003308</t>
  </si>
  <si>
    <t>UKRs003326</t>
  </si>
  <si>
    <t>UKRs011488</t>
  </si>
  <si>
    <t>UKRs003327</t>
  </si>
  <si>
    <t>UKRs003318</t>
  </si>
  <si>
    <t>UKRs010043</t>
  </si>
  <si>
    <t>UKRs003042</t>
  </si>
  <si>
    <t>UKRs009498</t>
  </si>
  <si>
    <t>UKRs003070</t>
  </si>
  <si>
    <t>UKRs003137</t>
  </si>
  <si>
    <t>UKRs011192</t>
  </si>
  <si>
    <t>UKRs003205</t>
  </si>
  <si>
    <t>UKRs011178</t>
  </si>
  <si>
    <t>UKRs011193</t>
  </si>
  <si>
    <t>UKRs010872</t>
  </si>
  <si>
    <t>UKRs010873</t>
  </si>
  <si>
    <t>UKRs009715</t>
  </si>
  <si>
    <t>UKRs009710</t>
  </si>
  <si>
    <t>UKRs009795</t>
  </si>
  <si>
    <t>UKRs009706</t>
  </si>
  <si>
    <t>UKRs009707</t>
  </si>
  <si>
    <t>UKRs009703</t>
  </si>
  <si>
    <t>UKRs010871</t>
  </si>
  <si>
    <t>UKRs009709</t>
  </si>
  <si>
    <t>UKRs009711</t>
  </si>
  <si>
    <t>UKRs009708</t>
  </si>
  <si>
    <t>UKRs011196</t>
  </si>
  <si>
    <t>UKRs009713</t>
  </si>
  <si>
    <t>UKRs009712</t>
  </si>
  <si>
    <t>UKRs011059</t>
  </si>
  <si>
    <t>UKRs010875</t>
  </si>
  <si>
    <t>UKRs011531</t>
  </si>
  <si>
    <t>UKRs011429</t>
  </si>
  <si>
    <t>UKRs011430</t>
  </si>
  <si>
    <t>UKRs011052</t>
  </si>
  <si>
    <t>UKRs009716</t>
  </si>
  <si>
    <t>UKRs011532</t>
  </si>
  <si>
    <t>UKRs011271</t>
  </si>
  <si>
    <t>UKRs003197</t>
  </si>
  <si>
    <t>UKRs003170</t>
  </si>
  <si>
    <t>UKRs003189</t>
  </si>
  <si>
    <t>UKRs003187</t>
  </si>
  <si>
    <t>UKRs010885</t>
  </si>
  <si>
    <t>UKRs011011</t>
  </si>
  <si>
    <t>UKRs003673</t>
  </si>
  <si>
    <t>UKRs009534</t>
  </si>
  <si>
    <t>UKRs003482</t>
  </si>
  <si>
    <t>UKRs003663</t>
  </si>
  <si>
    <t>UKRs009532</t>
  </si>
  <si>
    <t>UKRs003579</t>
  </si>
  <si>
    <t>UKRs010196</t>
  </si>
  <si>
    <t>UKRs010988</t>
  </si>
  <si>
    <t>UKRs003364</t>
  </si>
  <si>
    <t>UKRs003653</t>
  </si>
  <si>
    <t>UKRs003705</t>
  </si>
  <si>
    <t>UKRs003632</t>
  </si>
  <si>
    <t>UKRs003570</t>
  </si>
  <si>
    <t>UKRs003636</t>
  </si>
  <si>
    <t>UKRs003451</t>
  </si>
  <si>
    <t>UKRs003458</t>
  </si>
  <si>
    <t>UKRs009023</t>
  </si>
  <si>
    <t>UKRs009651</t>
  </si>
  <si>
    <t>UKRs003674</t>
  </si>
  <si>
    <t>UKRs009990</t>
  </si>
  <si>
    <t>UKRs009968</t>
  </si>
  <si>
    <t>UKRs003559</t>
  </si>
  <si>
    <t>UKRs009636</t>
  </si>
  <si>
    <t>UKRs003436</t>
  </si>
  <si>
    <t>UKRs010003</t>
  </si>
  <si>
    <t>UKRs010277</t>
  </si>
  <si>
    <t>UKRs011104</t>
  </si>
  <si>
    <t>UKRs010571</t>
  </si>
  <si>
    <t>UKRs009664</t>
  </si>
  <si>
    <t>UKRs003614</t>
  </si>
  <si>
    <t>UKRs009537</t>
  </si>
  <si>
    <t>UKRs010258</t>
  </si>
  <si>
    <t>UKRs009634</t>
  </si>
  <si>
    <t>UKRs003497</t>
  </si>
  <si>
    <t>UKRs003566</t>
  </si>
  <si>
    <t>UKRs003403</t>
  </si>
  <si>
    <t>UKRs010023</t>
  </si>
  <si>
    <t>UKRs003419</t>
  </si>
  <si>
    <t>UKRs003421</t>
  </si>
  <si>
    <t>UKRs003697</t>
  </si>
  <si>
    <t>UKRs003587</t>
  </si>
  <si>
    <t>UKRs003393</t>
  </si>
  <si>
    <t>UKRs003394</t>
  </si>
  <si>
    <t>UKRs003596</t>
  </si>
  <si>
    <t>UKRs003765</t>
  </si>
  <si>
    <t>UKRs003647</t>
  </si>
  <si>
    <t>UKRs003660</t>
  </si>
  <si>
    <t>UKRs003427</t>
  </si>
  <si>
    <t>UKRs003415</t>
  </si>
  <si>
    <t>UKRs003746</t>
  </si>
  <si>
    <t>UKRs003784</t>
  </si>
  <si>
    <t>UKRs008843</t>
  </si>
  <si>
    <t>UKRs009656</t>
  </si>
  <si>
    <t>UKRs003562</t>
  </si>
  <si>
    <t>UKRs009657</t>
  </si>
  <si>
    <t>UKRs009655</t>
  </si>
  <si>
    <t>UKRs003682</t>
  </si>
  <si>
    <t>UKRs009529</t>
  </si>
  <si>
    <t>UKRs010505</t>
  </si>
  <si>
    <t>UKRs003563</t>
  </si>
  <si>
    <t>UKRs010504</t>
  </si>
  <si>
    <t>UKRs003633</t>
  </si>
  <si>
    <t>UKRs009020</t>
  </si>
  <si>
    <t>UKRs003495</t>
  </si>
  <si>
    <t>UKRs003522</t>
  </si>
  <si>
    <t>UKRs009913</t>
  </si>
  <si>
    <t>UKRs003777</t>
  </si>
  <si>
    <t>UKRs003506</t>
  </si>
  <si>
    <t>UKRs003717</t>
  </si>
  <si>
    <t>UKRs009658</t>
  </si>
  <si>
    <t>UKRs003718</t>
  </si>
  <si>
    <t>UKRs003618</t>
  </si>
  <si>
    <t>UKRs003778</t>
  </si>
  <si>
    <t>UKRs003725</t>
  </si>
  <si>
    <t>UKRs003722</t>
  </si>
  <si>
    <t>UKRs009527</t>
  </si>
  <si>
    <t>UKRs003754</t>
  </si>
  <si>
    <t>UKRs003351</t>
  </si>
  <si>
    <t>UKRs003529</t>
  </si>
  <si>
    <t>UKRs011494</t>
  </si>
  <si>
    <t>UKRs009528</t>
  </si>
  <si>
    <t>UKRs011431</t>
  </si>
  <si>
    <t>UKRs011432</t>
  </si>
  <si>
    <t>UKRs010346</t>
  </si>
  <si>
    <t>UKRs003733</t>
  </si>
  <si>
    <t>UKRs003759</t>
  </si>
  <si>
    <t>UKRs011121</t>
  </si>
  <si>
    <t>UKRs010290</t>
  </si>
  <si>
    <t>UKRs003721</t>
  </si>
  <si>
    <t>UKRs003604</t>
  </si>
  <si>
    <t>UKRs003603</t>
  </si>
  <si>
    <t>UKRs009514</t>
  </si>
  <si>
    <t>UKRs005277</t>
  </si>
  <si>
    <t>UKRs003656</t>
  </si>
  <si>
    <t>UKRs003786</t>
  </si>
  <si>
    <t>UKRs009013</t>
  </si>
  <si>
    <t>UKRs003355</t>
  </si>
  <si>
    <t>UKRs009808</t>
  </si>
  <si>
    <t>UKRs003352</t>
  </si>
  <si>
    <t>UKRs003504</t>
  </si>
  <si>
    <t>UKRs009014</t>
  </si>
  <si>
    <t>UKRs003412</t>
  </si>
  <si>
    <t>UKRs003723</t>
  </si>
  <si>
    <t>UKRs003484</t>
  </si>
  <si>
    <t>UKRs011090</t>
  </si>
  <si>
    <t>UKRs003585</t>
  </si>
  <si>
    <t>UKRs003745</t>
  </si>
  <si>
    <t>UKRs010474</t>
  </si>
  <si>
    <t>UKRs009019</t>
  </si>
  <si>
    <t>UKRs009895</t>
  </si>
  <si>
    <t>UKRs003609</t>
  </si>
  <si>
    <t>UKRs003732</t>
  </si>
  <si>
    <t>UKRs009935</t>
  </si>
  <si>
    <t>UKRs003376</t>
  </si>
  <si>
    <t>UKRs009665</t>
  </si>
  <si>
    <t>UKRs003443</t>
  </si>
  <si>
    <t>UKRs009653</t>
  </si>
  <si>
    <t>UKRs003690</t>
  </si>
  <si>
    <t>UKRs009654</t>
  </si>
  <si>
    <t>UKRs009668</t>
  </si>
  <si>
    <t>UKRs010375</t>
  </si>
  <si>
    <t>UKRs003444</t>
  </si>
  <si>
    <t>UKRs010348</t>
  </si>
  <si>
    <t>UKRs003665</t>
  </si>
  <si>
    <t>UKRs003692</t>
  </si>
  <si>
    <t>UKRs009974</t>
  </si>
  <si>
    <t>UKRs003354</t>
  </si>
  <si>
    <t>UKRs003498</t>
  </si>
  <si>
    <t>UKRs003758</t>
  </si>
  <si>
    <t>UKRs008939</t>
  </si>
  <si>
    <t>UKRs003642</t>
  </si>
  <si>
    <t>UKRs010579</t>
  </si>
  <si>
    <t>UKRs003430</t>
  </si>
  <si>
    <t>UKRs003762</t>
  </si>
  <si>
    <t>UKRs003631</t>
  </si>
  <si>
    <t>UKRs009513</t>
  </si>
  <si>
    <t>UKRs010387</t>
  </si>
  <si>
    <t>UKRs009022</t>
  </si>
  <si>
    <t>UKRs003763</t>
  </si>
  <si>
    <t>UKRs009535</t>
  </si>
  <si>
    <t>UKRs009919</t>
  </si>
  <si>
    <t>UKRs003761</t>
  </si>
  <si>
    <t>UKRs003491</t>
  </si>
  <si>
    <t>UKRs003492</t>
  </si>
  <si>
    <t>UKRs003610</t>
  </si>
  <si>
    <t>UKRs003531</t>
  </si>
  <si>
    <t>UKRs011301</t>
  </si>
  <si>
    <t>UKRs003347</t>
  </si>
  <si>
    <t>UKRs003769</t>
  </si>
  <si>
    <t>UKRs009011</t>
  </si>
  <si>
    <t>UKRs009521</t>
  </si>
  <si>
    <t>UKRs003770</t>
  </si>
  <si>
    <t>UKRs003724</t>
  </si>
  <si>
    <t>UKRs003620</t>
  </si>
  <si>
    <t>UKRs003404</t>
  </si>
  <si>
    <t>UKRs003528</t>
  </si>
  <si>
    <t>UKRs003390</t>
  </si>
  <si>
    <t>UKRs003446</t>
  </si>
  <si>
    <t>UKRs003553</t>
  </si>
  <si>
    <t>UKRs003785</t>
  </si>
  <si>
    <t>UKRs003367</t>
  </si>
  <si>
    <t>UKRs003772</t>
  </si>
  <si>
    <t>UKRs003668</t>
  </si>
  <si>
    <t>UKRs003688</t>
  </si>
  <si>
    <t>UKRs003672</t>
  </si>
  <si>
    <t>UKRs003670</t>
  </si>
  <si>
    <t>UKRs003349</t>
  </si>
  <si>
    <t>UKRs009016</t>
  </si>
  <si>
    <t>UKRs009666</t>
  </si>
  <si>
    <t>UKRs010389</t>
  </si>
  <si>
    <t>UKRs009894</t>
  </si>
  <si>
    <t>UKRs003662</t>
  </si>
  <si>
    <t>UKRs003479</t>
  </si>
  <si>
    <t>UKRs003397</t>
  </si>
  <si>
    <t>UKRs010965</t>
  </si>
  <si>
    <t>UKRs003782</t>
  </si>
  <si>
    <t>UKRs009021</t>
  </si>
  <si>
    <t>UKRs003748</t>
  </si>
  <si>
    <t>UKRs003621</t>
  </si>
  <si>
    <t>UKRs003753</t>
  </si>
  <si>
    <t>UKRs003438</t>
  </si>
  <si>
    <t>UKRs003439</t>
  </si>
  <si>
    <t>UKRs003756</t>
  </si>
  <si>
    <t>UKRs003757</t>
  </si>
  <si>
    <t>UKRs009661</t>
  </si>
  <si>
    <t>UKRs003766</t>
  </si>
  <si>
    <t>UKRs003348</t>
  </si>
  <si>
    <t>UKRs009931</t>
  </si>
  <si>
    <t>UKRs003340</t>
  </si>
  <si>
    <t>UKRs009018</t>
  </si>
  <si>
    <t>UKRs003353</t>
  </si>
  <si>
    <t>UKRs008675</t>
  </si>
  <si>
    <t>UKRs003616</t>
  </si>
  <si>
    <t>UKRs003360</t>
  </si>
  <si>
    <t>UKRs003361</t>
  </si>
  <si>
    <t>UKRs003362</t>
  </si>
  <si>
    <t>UKRs003363</t>
  </si>
  <si>
    <t>UKRs003372</t>
  </si>
  <si>
    <t>UKRs010377</t>
  </si>
  <si>
    <t>UKRs003371</t>
  </si>
  <si>
    <t>UKRs003459</t>
  </si>
  <si>
    <t>UKRs003373</t>
  </si>
  <si>
    <t>UKRs003345</t>
  </si>
  <si>
    <t>UKRs003346</t>
  </si>
  <si>
    <t>UKRs003344</t>
  </si>
  <si>
    <t>UKRs010224</t>
  </si>
  <si>
    <t>UKRs003380</t>
  </si>
  <si>
    <t>UKRs003382</t>
  </si>
  <si>
    <t>UKRs010388</t>
  </si>
  <si>
    <t>UKRs003384</t>
  </si>
  <si>
    <t>UKRs003383</t>
  </si>
  <si>
    <t>UKRs003402</t>
  </si>
  <si>
    <t>UKRs003406</t>
  </si>
  <si>
    <t>UKRs003385</t>
  </si>
  <si>
    <t>UKRs009646</t>
  </si>
  <si>
    <t>UKRs003426</t>
  </si>
  <si>
    <t>UKRs003428</t>
  </si>
  <si>
    <t>UKRs010508</t>
  </si>
  <si>
    <t>UKRs003711</t>
  </si>
  <si>
    <t>UKRs003435</t>
  </si>
  <si>
    <t>UKRs003437</t>
  </si>
  <si>
    <t>UKRs003450</t>
  </si>
  <si>
    <t>UKRs011434</t>
  </si>
  <si>
    <t>UKRs003453</t>
  </si>
  <si>
    <t>UKRs011444</t>
  </si>
  <si>
    <t>UKRs003456</t>
  </si>
  <si>
    <t>UKRs003457</t>
  </si>
  <si>
    <t>UKRs009632</t>
  </si>
  <si>
    <t>UKRs003466</t>
  </si>
  <si>
    <t>UKRs003461</t>
  </si>
  <si>
    <t>UKRs003463</t>
  </si>
  <si>
    <t>UKRs003469</t>
  </si>
  <si>
    <t>UKRs003736</t>
  </si>
  <si>
    <t>UKRs003471</t>
  </si>
  <si>
    <t>UKRs003472</t>
  </si>
  <si>
    <t>UKRs003470</t>
  </si>
  <si>
    <t>UKRs003737</t>
  </si>
  <si>
    <t>UKRs003473</t>
  </si>
  <si>
    <t>UKRs003476</t>
  </si>
  <si>
    <t>UKRs003477</t>
  </si>
  <si>
    <t>UKRs003714</t>
  </si>
  <si>
    <t>UKRs003480</t>
  </si>
  <si>
    <t>UKRs003481</t>
  </si>
  <si>
    <t>UKRs003486</t>
  </si>
  <si>
    <t>UKRs003707</t>
  </si>
  <si>
    <t>UKRs003441</t>
  </si>
  <si>
    <t>UKRs003716</t>
  </si>
  <si>
    <t>UKRs003508</t>
  </si>
  <si>
    <t>UKRs003509</t>
  </si>
  <si>
    <t>UKRs003516</t>
  </si>
  <si>
    <t>UKRs003517</t>
  </si>
  <si>
    <t>UKRs003511</t>
  </si>
  <si>
    <t>UKRs009908</t>
  </si>
  <si>
    <t>UKRs010963</t>
  </si>
  <si>
    <t>UKRs003518</t>
  </si>
  <si>
    <t>UKRs003715</t>
  </si>
  <si>
    <t>UKRs003513</t>
  </si>
  <si>
    <t>UKRs003514</t>
  </si>
  <si>
    <t>UKRs003519</t>
  </si>
  <si>
    <t>UKRs003515</t>
  </si>
  <si>
    <t>UKRs003520</t>
  </si>
  <si>
    <t>UKRs003728</t>
  </si>
  <si>
    <t>UKRs003729</t>
  </si>
  <si>
    <t>UKRs010376</t>
  </si>
  <si>
    <t>UKRs003527</t>
  </si>
  <si>
    <t>UKRs003646</t>
  </si>
  <si>
    <t>UKRs003740</t>
  </si>
  <si>
    <t>UKRs003523</t>
  </si>
  <si>
    <t>UKRs003530</t>
  </si>
  <si>
    <t>UKRs003726</t>
  </si>
  <si>
    <t>UKRs008803</t>
  </si>
  <si>
    <t>UKRs008810</t>
  </si>
  <si>
    <t>UKRs011203</t>
  </si>
  <si>
    <t>UKRs003533</t>
  </si>
  <si>
    <t>UKRs003534</t>
  </si>
  <si>
    <t>UKRs003535</t>
  </si>
  <si>
    <t>UKRs003536</t>
  </si>
  <si>
    <t>UKRs003540</t>
  </si>
  <si>
    <t>UKRs003541</t>
  </si>
  <si>
    <t>UKRs003545</t>
  </si>
  <si>
    <t>UKRs003542</t>
  </si>
  <si>
    <t>UKRs003546</t>
  </si>
  <si>
    <t>UKRs003547</t>
  </si>
  <si>
    <t>UKRs003544</t>
  </si>
  <si>
    <t>UKRs003709</t>
  </si>
  <si>
    <t>UKRs008798</t>
  </si>
  <si>
    <t>UKRs003557</t>
  </si>
  <si>
    <t>UKRs003560</t>
  </si>
  <si>
    <t>UKRs009907</t>
  </si>
  <si>
    <t>UKRs003489</t>
  </si>
  <si>
    <t>UKRs008689</t>
  </si>
  <si>
    <t>UKRs003741</t>
  </si>
  <si>
    <t>UKRs003571</t>
  </si>
  <si>
    <t>UKRs003572</t>
  </si>
  <si>
    <t>UKRs003575</t>
  </si>
  <si>
    <t>UKRs003573</t>
  </si>
  <si>
    <t>UKRs003742</t>
  </si>
  <si>
    <t>UKRs010568</t>
  </si>
  <si>
    <t>UKRs003738</t>
  </si>
  <si>
    <t>UKRs003601</t>
  </si>
  <si>
    <t>UKRs010355</t>
  </si>
  <si>
    <t>UKRs003600</t>
  </si>
  <si>
    <t>UKRs003645</t>
  </si>
  <si>
    <t>UKRs003734</t>
  </si>
  <si>
    <t>UKRs010964</t>
  </si>
  <si>
    <t>UKRs003617</t>
  </si>
  <si>
    <t>UKRs003405</t>
  </si>
  <si>
    <t>UKRs011440</t>
  </si>
  <si>
    <t>UKRs009524</t>
  </si>
  <si>
    <t>UKRs003640</t>
  </si>
  <si>
    <t>UKRs003358</t>
  </si>
  <si>
    <t>UKRs003501</t>
  </si>
  <si>
    <t>UKRs003776</t>
  </si>
  <si>
    <t>UKRs010086</t>
  </si>
  <si>
    <t>UKRs006319</t>
  </si>
  <si>
    <t>UKRs010909</t>
  </si>
  <si>
    <t>UKRs009801</t>
  </si>
  <si>
    <t>UKRs009798</t>
  </si>
  <si>
    <t>UKRs009827</t>
  </si>
  <si>
    <t>UKRs009501</t>
  </si>
  <si>
    <t>UKRs009836</t>
  </si>
  <si>
    <t>UKRs011270</t>
  </si>
  <si>
    <t>UKRs010910</t>
  </si>
  <si>
    <t>UKRs010911</t>
  </si>
  <si>
    <t>UKRs011269</t>
  </si>
  <si>
    <t>UKRs011268</t>
  </si>
  <si>
    <t>UKRs009804</t>
  </si>
  <si>
    <t>UKRs009849</t>
  </si>
  <si>
    <t>UKRs009830</t>
  </si>
  <si>
    <t>UKRs009943</t>
  </si>
  <si>
    <t>UKRs011435</t>
  </si>
  <si>
    <t>UKRs011554</t>
  </si>
  <si>
    <t>UKRs011436</t>
  </si>
  <si>
    <t>UKRs006315</t>
  </si>
  <si>
    <t>1 (2023-12-02)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</si>
</sst>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font>
      <sz val="11"/>
      <color theme="1"/>
      <name val="Calibri"/>
      <family val="2"/>
      <scheme val="minor"/>
    </font>
    <font>
      <sz val="11"/>
      <color theme="1"/>
      <name val="Calibri"/>
      <family val="2"/>
      <charset val="204"/>
      <scheme val="minor"/>
    </font>
    <font>
      <sz val="11"/>
      <color theme="1"/>
      <name val="Calibri"/>
      <family val="2"/>
      <charset val="204"/>
      <scheme val="minor"/>
    </font>
    <font>
      <sz val="11"/>
      <name val="Calibri"/>
      <family val="2"/>
      <scheme val="minor"/>
    </font>
    <font>
      <sz val="11"/>
      <color rgb="FF000000"/>
      <name val="Calibri"/>
      <family val="2"/>
      <charset val="204"/>
      <scheme val="minor"/>
    </font>
    <font>
      <sz val="11"/>
      <name val="Calibri"/>
      <family val="2"/>
      <charset val="204"/>
      <scheme val="minor"/>
    </font>
    <font>
      <sz val="11"/>
      <color theme="1"/>
      <name val="Calibri"/>
      <family val="2"/>
      <scheme val="minor"/>
    </font>
    <font>
      <sz val="10"/>
      <color theme="1"/>
      <name val="Arial"/>
      <family val="2"/>
    </font>
    <font>
      <sz val="10"/>
      <name val="Arial"/>
      <family val="2"/>
      <charset val="204"/>
    </font>
    <font>
      <sz val="8"/>
      <name val="Calibri"/>
      <family val="2"/>
      <scheme val="minor"/>
    </font>
    <font>
      <b/>
      <sz val="10"/>
      <color theme="1"/>
      <name val="Arial Narrow"/>
      <family val="2"/>
    </font>
    <font>
      <b/>
      <sz val="11"/>
      <color theme="1"/>
      <name val="Calibri"/>
      <family val="2"/>
      <charset val="204"/>
      <scheme val="minor"/>
    </font>
    <font>
      <b/>
      <sz val="10"/>
      <name val="Arial"/>
      <family val="2"/>
      <charset val="204"/>
    </font>
    <font>
      <b/>
      <sz val="11"/>
      <color theme="1"/>
      <name val="Calibri"/>
      <family val="2"/>
      <scheme val="minor"/>
    </font>
    <font>
      <sz val="10"/>
      <name val="Arial"/>
      <family val="2"/>
    </font>
    <font>
      <sz val="11"/>
      <name val="Arial"/>
      <family val="2"/>
    </font>
    <font>
      <sz val="11"/>
      <color theme="1"/>
      <name val="Calibri"/>
      <family val="2"/>
      <charset val="204"/>
    </font>
    <font>
      <sz val="11"/>
      <color rgb="FF000000"/>
      <name val="Calibri"/>
      <family val="2"/>
      <charset val="204"/>
    </font>
    <font>
      <sz val="11"/>
      <color rgb="FFFF0000"/>
      <name val="Calibri"/>
      <family val="2"/>
      <charset val="204"/>
    </font>
    <font>
      <sz val="10"/>
      <color rgb="FF000000"/>
      <name val="Calibri"/>
      <family val="2"/>
      <charset val="204"/>
      <scheme val="minor"/>
    </font>
    <font>
      <sz val="11"/>
      <color rgb="FFFF0000"/>
      <name val="Arial"/>
      <family val="2"/>
    </font>
    <font>
      <b/>
      <sz val="11"/>
      <name val="Arial"/>
      <family val="2"/>
    </font>
    <font>
      <b/>
      <sz val="11"/>
      <name val="Arial"/>
      <family val="2"/>
      <charset val="204"/>
    </font>
    <font>
      <sz val="11"/>
      <color rgb="FFFF0000"/>
      <name val="Arial"/>
      <family val="2"/>
      <charset val="204"/>
    </font>
    <font>
      <sz val="11"/>
      <name val="Arial"/>
      <family val="2"/>
      <charset val="204"/>
    </font>
    <font>
      <sz val="11"/>
      <color rgb="FF000000"/>
      <name val="Arial"/>
      <family val="2"/>
      <charset val="204"/>
    </font>
    <font>
      <b/>
      <sz val="11"/>
      <color rgb="FFFF0000"/>
      <name val="Arial"/>
      <family val="2"/>
      <charset val="204"/>
    </font>
    <font>
      <strike/>
      <sz val="11"/>
      <color rgb="FFFF0000"/>
      <name val="Arial"/>
      <family val="2"/>
      <charset val="204"/>
    </font>
    <font>
      <b/>
      <sz val="11"/>
      <color rgb="FFFF0000"/>
      <name val="Arial"/>
      <family val="2"/>
    </font>
    <font>
      <sz val="11"/>
      <color rgb="FFFF0000"/>
      <name val="Arial Narrow"/>
      <family val="2"/>
    </font>
    <font>
      <strike/>
      <sz val="11"/>
      <color rgb="FFFF0000"/>
      <name val="Arial"/>
      <family val="2"/>
    </font>
    <font>
      <sz val="11"/>
      <color rgb="FFFF0000"/>
      <name val="Calibri"/>
      <family val="2"/>
      <scheme val="minor"/>
    </font>
    <font>
      <sz val="11"/>
      <color rgb="FF000000"/>
      <name val="Arial"/>
      <family val="2"/>
    </font>
    <font>
      <sz val="11"/>
      <color theme="1"/>
      <name val="Arial"/>
      <family val="2"/>
    </font>
    <font>
      <sz val="11"/>
      <color rgb="FF0070C0"/>
      <name val="Arial"/>
      <family val="2"/>
      <charset val="204"/>
    </font>
    <font>
      <b/>
      <sz val="11"/>
      <color rgb="FF000000"/>
      <name val="Arial"/>
      <family val="2"/>
    </font>
    <font>
      <b/>
      <strike/>
      <sz val="11"/>
      <color rgb="FFFF0000"/>
      <name val="Arial"/>
      <family val="2"/>
    </font>
    <font>
      <b/>
      <u/>
      <sz val="11"/>
      <color rgb="FFFF0000"/>
      <name val="Arial"/>
      <family val="2"/>
    </font>
    <font>
      <b/>
      <strike/>
      <sz val="11"/>
      <color rgb="FFFF0000"/>
      <name val="Arial"/>
      <family val="2"/>
      <charset val="204"/>
    </font>
    <font>
      <strike/>
      <sz val="11"/>
      <color rgb="FF000000"/>
      <name val="Arial"/>
      <family val="2"/>
      <charset val="204"/>
    </font>
    <font>
      <strike/>
      <sz val="11"/>
      <color rgb="FF00B050"/>
      <name val="Arial"/>
      <family val="2"/>
      <charset val="204"/>
    </font>
    <font>
      <strike/>
      <sz val="11"/>
      <name val="Arial"/>
      <family val="2"/>
    </font>
    <font>
      <b/>
      <sz val="11"/>
      <color theme="1"/>
      <name val="Arial"/>
      <family val="2"/>
    </font>
    <font>
      <sz val="11"/>
      <name val="Arial Narrow"/>
      <family val="2"/>
    </font>
    <font>
      <sz val="11"/>
      <color rgb="FF000000"/>
      <name val="Calibri"/>
      <family val="2"/>
      <scheme val="minor"/>
    </font>
    <font>
      <b/>
      <sz val="11"/>
      <color rgb="FF000000"/>
      <name val="Arial"/>
      <family val="2"/>
      <charset val="204"/>
    </font>
    <font>
      <b/>
      <strike/>
      <sz val="11"/>
      <name val="Arial"/>
      <family val="2"/>
    </font>
    <font>
      <b/>
      <sz val="11"/>
      <color rgb="FF002060"/>
      <name val="Arial"/>
      <family val="2"/>
    </font>
    <font>
      <strike/>
      <sz val="11"/>
      <color rgb="FF000000"/>
      <name val="Arial"/>
      <family val="2"/>
    </font>
    <font>
      <b/>
      <strike/>
      <sz val="11"/>
      <color rgb="FF000000"/>
      <name val="Arial"/>
      <family val="2"/>
    </font>
    <font>
      <sz val="11"/>
      <color rgb="FF000000"/>
      <name val="Arial Narrow"/>
      <family val="2"/>
    </font>
    <font>
      <sz val="11"/>
      <color theme="1" tint="0.14999847407452621"/>
      <name val="Arial"/>
      <family val="2"/>
    </font>
    <font>
      <b/>
      <sz val="11"/>
      <color theme="1" tint="0.14999847407452621"/>
      <name val="Arial"/>
      <family val="2"/>
      <charset val="204"/>
    </font>
    <font>
      <sz val="11"/>
      <color theme="1" tint="0.14999847407452621"/>
      <name val="Calibri"/>
      <family val="2"/>
      <scheme val="minor"/>
    </font>
    <font>
      <b/>
      <sz val="10"/>
      <name val="Arial Narrow"/>
      <family val="2"/>
    </font>
    <font>
      <strike/>
      <sz val="11"/>
      <name val="Arial"/>
      <family val="2"/>
      <charset val="204"/>
    </font>
    <font>
      <sz val="11"/>
      <color rgb="FFC00000"/>
      <name val="Arial"/>
      <family val="2"/>
    </font>
    <font>
      <sz val="11"/>
      <color rgb="FF00B0F0"/>
      <name val="Arial"/>
      <family val="2"/>
      <charset val="204"/>
    </font>
    <font>
      <sz val="16"/>
      <name val="Arial"/>
      <family val="2"/>
      <charset val="204"/>
    </font>
    <font>
      <sz val="11"/>
      <color rgb="FF000000"/>
      <name val="Arial"/>
      <family val="2"/>
      <charset val="204"/>
    </font>
    <font>
      <sz val="10"/>
      <color theme="1"/>
      <name val="Inter"/>
    </font>
    <font>
      <sz val="10"/>
      <color theme="1"/>
      <name val="Arial"/>
      <family val="2"/>
      <charset val="204"/>
    </font>
    <font>
      <sz val="10"/>
      <color theme="1"/>
      <name val="Calibri"/>
      <family val="2"/>
      <charset val="204"/>
      <scheme val="minor"/>
    </font>
  </fonts>
  <fills count="33">
    <fill>
      <patternFill patternType="none"/>
    </fill>
    <fill>
      <patternFill patternType="gray125"/>
    </fill>
    <fill>
      <patternFill patternType="solid">
        <fgColor theme="0" tint="-4.9989318521683403E-2"/>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C7F672"/>
        <bgColor indexed="64"/>
      </patternFill>
    </fill>
    <fill>
      <patternFill patternType="solid">
        <fgColor theme="0"/>
        <bgColor indexed="64"/>
      </patternFill>
    </fill>
    <fill>
      <patternFill patternType="solid">
        <fgColor rgb="FF595959"/>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FFFF"/>
        <bgColor indexed="64"/>
      </patternFill>
    </fill>
    <fill>
      <patternFill patternType="solid">
        <fgColor rgb="FF92D050"/>
        <bgColor indexed="64"/>
      </patternFill>
    </fill>
    <fill>
      <patternFill patternType="solid">
        <fgColor theme="2" tint="-0.749992370372631"/>
        <bgColor indexed="64"/>
      </patternFill>
    </fill>
    <fill>
      <patternFill patternType="solid">
        <fgColor theme="9" tint="0.79998168889431442"/>
        <bgColor indexed="64"/>
      </patternFill>
    </fill>
    <fill>
      <patternFill patternType="solid">
        <fgColor theme="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7030A0"/>
        <bgColor indexed="64"/>
      </patternFill>
    </fill>
    <fill>
      <patternFill patternType="solid">
        <fgColor rgb="FF92D050"/>
        <bgColor rgb="FF434343"/>
      </patternFill>
    </fill>
    <fill>
      <patternFill patternType="solid">
        <fgColor theme="2" tint="-0.249977111117893"/>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indexed="64"/>
      </top>
      <bottom/>
      <diagonal/>
    </border>
    <border>
      <left/>
      <right/>
      <top/>
      <bottom style="thin">
        <color rgb="FF000000"/>
      </bottom>
      <diagonal/>
    </border>
    <border>
      <left/>
      <right style="thin">
        <color indexed="64"/>
      </right>
      <top style="thin">
        <color indexed="64"/>
      </top>
      <bottom/>
      <diagonal/>
    </border>
    <border>
      <left/>
      <right style="thin">
        <color indexed="64"/>
      </right>
      <top/>
      <bottom/>
      <diagonal/>
    </border>
    <border>
      <left/>
      <right/>
      <top/>
      <bottom style="thin">
        <color theme="4" tint="0.39997558519241921"/>
      </bottom>
      <diagonal/>
    </border>
    <border>
      <left/>
      <right/>
      <top style="thin">
        <color theme="4"/>
      </top>
      <bottom/>
      <diagonal/>
    </border>
  </borders>
  <cellStyleXfs count="4">
    <xf numFmtId="0" fontId="0" fillId="0" borderId="0"/>
    <xf numFmtId="0" fontId="6" fillId="0" borderId="0"/>
    <xf numFmtId="0" fontId="19" fillId="0" borderId="0"/>
    <xf numFmtId="0" fontId="1" fillId="0" borderId="0"/>
  </cellStyleXfs>
  <cellXfs count="851">
    <xf numFmtId="0" fontId="0" fillId="0" borderId="0" xfId="0"/>
    <xf numFmtId="0" fontId="0" fillId="6" borderId="0" xfId="0" applyFill="1"/>
    <xf numFmtId="0" fontId="0" fillId="2" borderId="0" xfId="0" applyFill="1"/>
    <xf numFmtId="0" fontId="0" fillId="3" borderId="0" xfId="0" applyFill="1"/>
    <xf numFmtId="0" fontId="0" fillId="4" borderId="0" xfId="0" applyFill="1"/>
    <xf numFmtId="0" fontId="0" fillId="5" borderId="0" xfId="0" applyFill="1"/>
    <xf numFmtId="0" fontId="0" fillId="8" borderId="0" xfId="0" applyFill="1"/>
    <xf numFmtId="0" fontId="0" fillId="9" borderId="0" xfId="0" applyFill="1"/>
    <xf numFmtId="0" fontId="0" fillId="11" borderId="0" xfId="0" applyFill="1"/>
    <xf numFmtId="0" fontId="0" fillId="13" borderId="0" xfId="0" applyFill="1"/>
    <xf numFmtId="0" fontId="5" fillId="0" borderId="0" xfId="0" applyFont="1"/>
    <xf numFmtId="0" fontId="8" fillId="0" borderId="0" xfId="0" applyFont="1"/>
    <xf numFmtId="0" fontId="8" fillId="7" borderId="0" xfId="0" applyFont="1" applyFill="1"/>
    <xf numFmtId="0" fontId="0" fillId="16" borderId="0" xfId="0" applyFill="1"/>
    <xf numFmtId="0" fontId="10" fillId="17" borderId="1" xfId="0" applyFont="1" applyFill="1" applyBorder="1" applyAlignment="1">
      <alignment horizontal="center" vertical="center" wrapText="1"/>
    </xf>
    <xf numFmtId="0" fontId="4" fillId="0" borderId="0" xfId="0" applyFont="1"/>
    <xf numFmtId="0" fontId="8" fillId="6" borderId="0" xfId="0" applyFont="1" applyFill="1"/>
    <xf numFmtId="0" fontId="11" fillId="2" borderId="0" xfId="0" applyFont="1" applyFill="1"/>
    <xf numFmtId="0" fontId="11" fillId="0" borderId="0" xfId="0" applyFont="1"/>
    <xf numFmtId="0" fontId="11" fillId="18" borderId="0" xfId="0" applyFont="1" applyFill="1"/>
    <xf numFmtId="0" fontId="11" fillId="4" borderId="0" xfId="0" applyFont="1" applyFill="1"/>
    <xf numFmtId="0" fontId="11" fillId="3" borderId="0" xfId="0" applyFont="1" applyFill="1"/>
    <xf numFmtId="0" fontId="0" fillId="0" borderId="0" xfId="0" applyAlignment="1">
      <alignment wrapText="1"/>
    </xf>
    <xf numFmtId="0" fontId="11" fillId="0" borderId="0" xfId="0" applyFont="1" applyAlignment="1">
      <alignment wrapText="1"/>
    </xf>
    <xf numFmtId="0" fontId="7" fillId="0" borderId="0" xfId="0" applyFont="1" applyAlignment="1">
      <alignment vertical="top" wrapText="1"/>
    </xf>
    <xf numFmtId="0" fontId="0" fillId="6" borderId="0" xfId="0" applyFill="1" applyAlignment="1">
      <alignment wrapText="1"/>
    </xf>
    <xf numFmtId="0" fontId="10" fillId="17" borderId="0" xfId="0" applyFont="1" applyFill="1" applyAlignment="1">
      <alignment horizontal="center" vertical="center"/>
    </xf>
    <xf numFmtId="0" fontId="11" fillId="5" borderId="0" xfId="0" applyFont="1" applyFill="1"/>
    <xf numFmtId="0" fontId="12" fillId="0" borderId="0" xfId="0" applyFont="1"/>
    <xf numFmtId="0" fontId="11" fillId="7" borderId="0" xfId="0" applyFont="1" applyFill="1"/>
    <xf numFmtId="0" fontId="11" fillId="8" borderId="0" xfId="0" applyFont="1" applyFill="1"/>
    <xf numFmtId="0" fontId="11" fillId="9" borderId="0" xfId="0" applyFont="1" applyFill="1"/>
    <xf numFmtId="0" fontId="11" fillId="11" borderId="0" xfId="0" applyFont="1" applyFill="1"/>
    <xf numFmtId="0" fontId="11" fillId="10" borderId="0" xfId="0" applyFont="1" applyFill="1"/>
    <xf numFmtId="0" fontId="11" fillId="12" borderId="0" xfId="0" applyFont="1" applyFill="1"/>
    <xf numFmtId="0" fontId="11" fillId="16" borderId="0" xfId="0" applyFont="1" applyFill="1"/>
    <xf numFmtId="0" fontId="8" fillId="0" borderId="0" xfId="0" applyFont="1" applyAlignment="1">
      <alignment wrapText="1"/>
    </xf>
    <xf numFmtId="0" fontId="11" fillId="0" borderId="0" xfId="0" applyFont="1" applyAlignment="1">
      <alignment horizontal="left" vertical="top"/>
    </xf>
    <xf numFmtId="0" fontId="1" fillId="7" borderId="0" xfId="0" applyFont="1" applyFill="1"/>
    <xf numFmtId="0" fontId="1" fillId="0" borderId="0" xfId="0" applyFont="1"/>
    <xf numFmtId="0" fontId="1" fillId="0" borderId="0" xfId="0" applyFont="1" applyAlignment="1">
      <alignment wrapText="1"/>
    </xf>
    <xf numFmtId="0" fontId="11" fillId="19" borderId="0" xfId="0" applyFont="1" applyFill="1"/>
    <xf numFmtId="0" fontId="13" fillId="0" borderId="0" xfId="0" applyFont="1"/>
    <xf numFmtId="0" fontId="1" fillId="18" borderId="0" xfId="0" applyFont="1" applyFill="1"/>
    <xf numFmtId="0" fontId="11" fillId="20" borderId="0" xfId="0" applyFont="1" applyFill="1"/>
    <xf numFmtId="0" fontId="0" fillId="20" borderId="0" xfId="0" applyFill="1"/>
    <xf numFmtId="0" fontId="0" fillId="21" borderId="0" xfId="0" applyFill="1"/>
    <xf numFmtId="0" fontId="0" fillId="21" borderId="0" xfId="0" applyFill="1" applyAlignment="1">
      <alignment wrapText="1"/>
    </xf>
    <xf numFmtId="0" fontId="8" fillId="21" borderId="0" xfId="0" applyFont="1" applyFill="1"/>
    <xf numFmtId="0" fontId="13" fillId="21" borderId="0" xfId="0" applyFont="1" applyFill="1"/>
    <xf numFmtId="0" fontId="13" fillId="21" borderId="0" xfId="0" applyFont="1" applyFill="1" applyAlignment="1">
      <alignment wrapText="1"/>
    </xf>
    <xf numFmtId="0" fontId="13" fillId="21" borderId="0" xfId="0" applyFont="1" applyFill="1" applyAlignment="1">
      <alignment vertical="top" wrapText="1"/>
    </xf>
    <xf numFmtId="0" fontId="11" fillId="21" borderId="0" xfId="0" applyFont="1" applyFill="1" applyAlignment="1">
      <alignment wrapText="1"/>
    </xf>
    <xf numFmtId="0" fontId="12" fillId="21" borderId="0" xfId="0" applyFont="1" applyFill="1"/>
    <xf numFmtId="0" fontId="3" fillId="0" borderId="0" xfId="0" applyFont="1"/>
    <xf numFmtId="0" fontId="3" fillId="0" borderId="1" xfId="0" applyFont="1" applyBorder="1" applyAlignment="1">
      <alignment horizontal="center" vertical="center"/>
    </xf>
    <xf numFmtId="0" fontId="15" fillId="0" borderId="1" xfId="0" applyFont="1" applyBorder="1" applyAlignment="1">
      <alignment vertical="center" wrapText="1"/>
    </xf>
    <xf numFmtId="0" fontId="3" fillId="0" borderId="0" xfId="0" applyFont="1" applyAlignment="1">
      <alignment horizontal="left" vertical="center" wrapText="1"/>
    </xf>
    <xf numFmtId="0" fontId="3" fillId="0" borderId="1" xfId="0" applyFont="1" applyBorder="1" applyAlignment="1">
      <alignment vertical="center"/>
    </xf>
    <xf numFmtId="0" fontId="8" fillId="7" borderId="0" xfId="0" applyFont="1" applyFill="1" applyAlignment="1">
      <alignment wrapText="1"/>
    </xf>
    <xf numFmtId="0" fontId="1" fillId="21" borderId="0" xfId="0" applyFont="1" applyFill="1" applyAlignment="1">
      <alignment wrapText="1"/>
    </xf>
    <xf numFmtId="0" fontId="8" fillId="21" borderId="0" xfId="0" applyFont="1" applyFill="1" applyAlignment="1">
      <alignment wrapText="1"/>
    </xf>
    <xf numFmtId="0" fontId="15" fillId="6" borderId="1" xfId="0" applyFont="1" applyFill="1" applyBorder="1" applyAlignment="1">
      <alignment vertical="center" wrapText="1"/>
    </xf>
    <xf numFmtId="0" fontId="21" fillId="0" borderId="1" xfId="0" applyFont="1" applyBorder="1" applyAlignment="1">
      <alignment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5" xfId="0" applyFont="1" applyBorder="1" applyAlignment="1">
      <alignment horizontal="center" vertical="center" wrapText="1"/>
    </xf>
    <xf numFmtId="0" fontId="21" fillId="0" borderId="5" xfId="0" applyFont="1" applyBorder="1" applyAlignment="1">
      <alignment horizontal="center" vertical="top" wrapText="1"/>
    </xf>
    <xf numFmtId="0" fontId="24" fillId="6" borderId="1" xfId="0" applyFont="1" applyFill="1" applyBorder="1" applyAlignment="1">
      <alignment vertical="center" wrapText="1"/>
    </xf>
    <xf numFmtId="0" fontId="15" fillId="6" borderId="1" xfId="0" applyFont="1" applyFill="1" applyBorder="1" applyAlignment="1">
      <alignment horizontal="left" vertical="center" wrapText="1"/>
    </xf>
    <xf numFmtId="0" fontId="15" fillId="6" borderId="5" xfId="0" applyFont="1" applyFill="1" applyBorder="1" applyAlignment="1">
      <alignment vertical="center" wrapText="1"/>
    </xf>
    <xf numFmtId="0" fontId="15" fillId="0" borderId="1" xfId="0" applyFont="1" applyBorder="1" applyAlignment="1">
      <alignment horizontal="left" vertical="center" wrapText="1"/>
    </xf>
    <xf numFmtId="0" fontId="15" fillId="0" borderId="5" xfId="0" applyFont="1" applyBorder="1" applyAlignment="1">
      <alignment vertical="center" wrapText="1"/>
    </xf>
    <xf numFmtId="0" fontId="15" fillId="0" borderId="5" xfId="0" applyFont="1" applyBorder="1" applyAlignment="1">
      <alignment vertical="top" wrapText="1"/>
    </xf>
    <xf numFmtId="0" fontId="15" fillId="0" borderId="11" xfId="0" applyFont="1" applyBorder="1" applyAlignment="1">
      <alignment vertical="center" wrapText="1"/>
    </xf>
    <xf numFmtId="0" fontId="15" fillId="0" borderId="2" xfId="0" applyFont="1" applyBorder="1" applyAlignment="1">
      <alignment vertical="center" wrapText="1"/>
    </xf>
    <xf numFmtId="0" fontId="15" fillId="0" borderId="2" xfId="0" applyFont="1" applyBorder="1" applyAlignment="1">
      <alignment horizontal="left" vertical="center" wrapText="1"/>
    </xf>
    <xf numFmtId="0" fontId="15" fillId="0" borderId="11" xfId="0" applyFont="1" applyBorder="1" applyAlignment="1">
      <alignment vertical="top" wrapText="1"/>
    </xf>
    <xf numFmtId="0" fontId="3" fillId="0" borderId="1" xfId="0" applyFont="1" applyBorder="1" applyAlignment="1">
      <alignment horizontal="left"/>
    </xf>
    <xf numFmtId="0" fontId="15" fillId="0" borderId="1" xfId="0" applyFont="1" applyBorder="1" applyAlignment="1">
      <alignment vertical="top" wrapText="1"/>
    </xf>
    <xf numFmtId="0" fontId="15" fillId="0" borderId="4" xfId="0" applyFont="1" applyBorder="1" applyAlignment="1">
      <alignment vertical="center"/>
    </xf>
    <xf numFmtId="0" fontId="15" fillId="0" borderId="4" xfId="0" applyFont="1" applyBorder="1" applyAlignment="1">
      <alignment horizontal="left" vertical="center"/>
    </xf>
    <xf numFmtId="0" fontId="15" fillId="0" borderId="1" xfId="0" applyFont="1" applyBorder="1" applyAlignment="1">
      <alignment vertical="center"/>
    </xf>
    <xf numFmtId="0" fontId="15" fillId="0" borderId="7" xfId="0" applyFont="1" applyBorder="1" applyAlignment="1">
      <alignment vertical="center"/>
    </xf>
    <xf numFmtId="0" fontId="15" fillId="0" borderId="9" xfId="0" applyFont="1" applyBorder="1" applyAlignment="1">
      <alignment vertical="center"/>
    </xf>
    <xf numFmtId="0" fontId="15" fillId="0" borderId="1" xfId="0" applyFont="1" applyBorder="1" applyAlignment="1">
      <alignment horizontal="center" vertical="center"/>
    </xf>
    <xf numFmtId="0" fontId="15" fillId="0" borderId="4" xfId="0" applyFont="1" applyBorder="1" applyAlignment="1">
      <alignment vertical="center" wrapText="1"/>
    </xf>
    <xf numFmtId="0" fontId="15" fillId="0" borderId="6" xfId="0" applyFont="1" applyBorder="1" applyAlignment="1">
      <alignment vertical="top" wrapText="1"/>
    </xf>
    <xf numFmtId="0" fontId="15" fillId="0" borderId="1" xfId="0" applyFont="1" applyBorder="1" applyAlignment="1">
      <alignment horizontal="left" vertical="center"/>
    </xf>
    <xf numFmtId="0" fontId="15" fillId="0" borderId="8" xfId="0" applyFont="1" applyBorder="1" applyAlignment="1">
      <alignment vertical="center"/>
    </xf>
    <xf numFmtId="0" fontId="15" fillId="0" borderId="10" xfId="0" applyFont="1" applyBorder="1" applyAlignment="1">
      <alignment vertical="center"/>
    </xf>
    <xf numFmtId="0" fontId="15" fillId="0" borderId="8" xfId="0" applyFont="1" applyBorder="1" applyAlignment="1">
      <alignment vertical="center" wrapText="1"/>
    </xf>
    <xf numFmtId="0" fontId="15" fillId="0" borderId="5" xfId="0" applyFont="1" applyBorder="1" applyAlignment="1">
      <alignment horizontal="left" vertical="center" wrapText="1"/>
    </xf>
    <xf numFmtId="0" fontId="24" fillId="0" borderId="11" xfId="0" applyFont="1" applyBorder="1" applyAlignment="1">
      <alignment horizontal="left" vertical="center" wrapText="1"/>
    </xf>
    <xf numFmtId="0" fontId="15" fillId="0" borderId="1" xfId="0" applyFont="1" applyBorder="1" applyAlignment="1">
      <alignment horizontal="center" vertical="center" wrapText="1"/>
    </xf>
    <xf numFmtId="0" fontId="24" fillId="0" borderId="1" xfId="0" applyFont="1" applyBorder="1" applyAlignment="1">
      <alignment vertical="center" wrapText="1"/>
    </xf>
    <xf numFmtId="0" fontId="15" fillId="0" borderId="13" xfId="0" applyFont="1" applyBorder="1" applyAlignment="1">
      <alignment vertical="center"/>
    </xf>
    <xf numFmtId="0" fontId="23" fillId="6" borderId="1" xfId="0" applyFont="1" applyFill="1" applyBorder="1" applyAlignment="1">
      <alignment vertical="center" wrapText="1"/>
    </xf>
    <xf numFmtId="0" fontId="15" fillId="0" borderId="5" xfId="0" applyFont="1" applyBorder="1" applyAlignment="1">
      <alignment horizontal="center" vertical="center" wrapText="1"/>
    </xf>
    <xf numFmtId="0" fontId="15" fillId="0" borderId="5" xfId="0" applyFont="1" applyBorder="1" applyAlignment="1">
      <alignment vertical="top"/>
    </xf>
    <xf numFmtId="0" fontId="20" fillId="6" borderId="1" xfId="0" applyFont="1" applyFill="1" applyBorder="1" applyAlignment="1">
      <alignment vertical="center" wrapText="1"/>
    </xf>
    <xf numFmtId="0" fontId="24" fillId="6" borderId="5" xfId="0" applyFont="1" applyFill="1" applyBorder="1" applyAlignment="1">
      <alignment vertical="center" wrapText="1"/>
    </xf>
    <xf numFmtId="0" fontId="24" fillId="6" borderId="11" xfId="0" applyFont="1" applyFill="1" applyBorder="1" applyAlignment="1">
      <alignment horizontal="left" vertical="center" wrapText="1"/>
    </xf>
    <xf numFmtId="0" fontId="15" fillId="6" borderId="5" xfId="0" applyFont="1" applyFill="1" applyBorder="1" applyAlignment="1">
      <alignment horizontal="center" vertical="center" wrapText="1"/>
    </xf>
    <xf numFmtId="0" fontId="24" fillId="6" borderId="1" xfId="0" applyFont="1" applyFill="1" applyBorder="1" applyAlignment="1">
      <alignment horizontal="left" vertical="center" wrapText="1"/>
    </xf>
    <xf numFmtId="0" fontId="24" fillId="6" borderId="5" xfId="0" applyFont="1" applyFill="1" applyBorder="1" applyAlignment="1">
      <alignment horizontal="left" vertical="center" wrapText="1"/>
    </xf>
    <xf numFmtId="0" fontId="20" fillId="6" borderId="5" xfId="0" applyFont="1" applyFill="1" applyBorder="1" applyAlignment="1">
      <alignment vertical="center" wrapText="1"/>
    </xf>
    <xf numFmtId="0" fontId="15" fillId="0" borderId="5" xfId="0" applyFont="1" applyBorder="1" applyAlignment="1">
      <alignment horizontal="center" vertical="center"/>
    </xf>
    <xf numFmtId="0" fontId="21" fillId="0" borderId="1" xfId="0" applyFont="1" applyBorder="1" applyAlignment="1">
      <alignment vertical="center"/>
    </xf>
    <xf numFmtId="0" fontId="24" fillId="0" borderId="5" xfId="0" applyFont="1" applyBorder="1" applyAlignment="1">
      <alignment vertical="center" wrapText="1"/>
    </xf>
    <xf numFmtId="0" fontId="24" fillId="0" borderId="5" xfId="0" applyFont="1" applyBorder="1" applyAlignment="1">
      <alignment horizontal="left" vertical="center" wrapText="1"/>
    </xf>
    <xf numFmtId="0" fontId="15" fillId="0" borderId="0" xfId="0" applyFont="1" applyAlignment="1">
      <alignment vertical="center" wrapText="1"/>
    </xf>
    <xf numFmtId="0" fontId="21" fillId="0" borderId="2" xfId="0" applyFont="1" applyBorder="1" applyAlignment="1">
      <alignment vertical="center" wrapText="1"/>
    </xf>
    <xf numFmtId="0" fontId="15" fillId="0" borderId="2" xfId="0" applyFont="1" applyBorder="1" applyAlignment="1">
      <alignment vertical="center"/>
    </xf>
    <xf numFmtId="0" fontId="15" fillId="0" borderId="11" xfId="0" applyFont="1" applyBorder="1" applyAlignment="1">
      <alignment vertical="top"/>
    </xf>
    <xf numFmtId="0" fontId="15" fillId="0" borderId="13" xfId="0" applyFont="1" applyBorder="1" applyAlignment="1">
      <alignment horizontal="left" vertical="center" wrapText="1"/>
    </xf>
    <xf numFmtId="0" fontId="15" fillId="0" borderId="14" xfId="0" applyFont="1" applyBorder="1" applyAlignment="1">
      <alignment vertical="center" wrapText="1"/>
    </xf>
    <xf numFmtId="0" fontId="15" fillId="0" borderId="13" xfId="0" applyFont="1" applyBorder="1" applyAlignment="1">
      <alignment vertical="center" wrapText="1"/>
    </xf>
    <xf numFmtId="0" fontId="15" fillId="0" borderId="15" xfId="0" applyFont="1" applyBorder="1" applyAlignment="1">
      <alignment vertical="center" wrapText="1"/>
    </xf>
    <xf numFmtId="0" fontId="24" fillId="0" borderId="13" xfId="0" applyFont="1" applyBorder="1" applyAlignment="1">
      <alignment horizontal="left" vertical="center" wrapText="1"/>
    </xf>
    <xf numFmtId="0" fontId="15" fillId="0" borderId="13" xfId="0" applyFont="1" applyBorder="1" applyAlignment="1">
      <alignment horizontal="center" vertical="center"/>
    </xf>
    <xf numFmtId="0" fontId="15" fillId="0" borderId="14" xfId="0" applyFont="1" applyBorder="1" applyAlignment="1">
      <alignment vertical="top"/>
    </xf>
    <xf numFmtId="0" fontId="15" fillId="0" borderId="12" xfId="0" applyFont="1" applyBorder="1" applyAlignment="1">
      <alignment vertical="center"/>
    </xf>
    <xf numFmtId="0" fontId="15" fillId="0" borderId="12" xfId="0" applyFont="1" applyBorder="1" applyAlignment="1">
      <alignment horizontal="left" vertical="center" wrapText="1"/>
    </xf>
    <xf numFmtId="0" fontId="15" fillId="0" borderId="12" xfId="0" applyFont="1" applyBorder="1" applyAlignment="1">
      <alignment vertical="center" wrapText="1"/>
    </xf>
    <xf numFmtId="0" fontId="24" fillId="0" borderId="12" xfId="0" applyFont="1" applyBorder="1" applyAlignment="1">
      <alignment horizontal="left" vertical="center" wrapText="1"/>
    </xf>
    <xf numFmtId="0" fontId="15" fillId="0" borderId="12" xfId="0" applyFont="1" applyBorder="1" applyAlignment="1">
      <alignment horizontal="center" vertical="center"/>
    </xf>
    <xf numFmtId="0" fontId="15" fillId="0" borderId="19" xfId="0" applyFont="1" applyBorder="1" applyAlignment="1">
      <alignment vertical="top"/>
    </xf>
    <xf numFmtId="0" fontId="15" fillId="0" borderId="16" xfId="0" applyFont="1" applyBorder="1" applyAlignment="1">
      <alignment horizontal="left" vertical="center" wrapText="1"/>
    </xf>
    <xf numFmtId="0" fontId="15" fillId="0" borderId="16" xfId="0" applyFont="1" applyBorder="1" applyAlignment="1">
      <alignment vertical="center" wrapText="1"/>
    </xf>
    <xf numFmtId="0" fontId="15" fillId="0" borderId="17" xfId="0" applyFont="1" applyBorder="1" applyAlignment="1">
      <alignment vertical="center" wrapText="1"/>
    </xf>
    <xf numFmtId="0" fontId="24" fillId="0" borderId="16" xfId="0" applyFont="1" applyBorder="1" applyAlignment="1">
      <alignment horizontal="left" vertical="center" wrapText="1"/>
    </xf>
    <xf numFmtId="0" fontId="15" fillId="0" borderId="16" xfId="0" applyFont="1" applyBorder="1" applyAlignment="1">
      <alignment horizontal="center" vertical="center"/>
    </xf>
    <xf numFmtId="0" fontId="15" fillId="0" borderId="16" xfId="0" applyFont="1" applyBorder="1" applyAlignment="1">
      <alignment vertical="center"/>
    </xf>
    <xf numFmtId="0" fontId="15" fillId="0" borderId="17" xfId="0" applyFont="1" applyBorder="1" applyAlignment="1">
      <alignment vertical="top"/>
    </xf>
    <xf numFmtId="0" fontId="24" fillId="0" borderId="1" xfId="0" applyFont="1" applyBorder="1" applyAlignment="1">
      <alignment horizontal="left" vertical="center" wrapText="1"/>
    </xf>
    <xf numFmtId="0" fontId="21" fillId="0" borderId="12" xfId="0" applyFont="1" applyBorder="1" applyAlignment="1">
      <alignment vertical="center" wrapText="1"/>
    </xf>
    <xf numFmtId="0" fontId="15" fillId="0" borderId="12" xfId="0" applyFont="1" applyBorder="1" applyAlignment="1">
      <alignment horizontal="center" vertical="center" wrapText="1"/>
    </xf>
    <xf numFmtId="0" fontId="15" fillId="0" borderId="18" xfId="0" applyFont="1" applyBorder="1" applyAlignment="1">
      <alignment horizontal="left" vertical="center" wrapText="1"/>
    </xf>
    <xf numFmtId="0" fontId="15" fillId="0" borderId="4" xfId="0" applyFont="1" applyBorder="1" applyAlignment="1">
      <alignment horizontal="left" vertical="center" wrapText="1"/>
    </xf>
    <xf numFmtId="0" fontId="15" fillId="0" borderId="6" xfId="0" applyFont="1" applyBorder="1" applyAlignment="1">
      <alignment horizontal="left" vertical="center" wrapText="1"/>
    </xf>
    <xf numFmtId="0" fontId="15" fillId="0" borderId="6" xfId="0" applyFont="1" applyBorder="1" applyAlignment="1">
      <alignment horizontal="center" vertical="center"/>
    </xf>
    <xf numFmtId="0" fontId="15" fillId="0" borderId="6" xfId="0" applyFont="1" applyBorder="1" applyAlignment="1">
      <alignment vertical="top"/>
    </xf>
    <xf numFmtId="0" fontId="15" fillId="6" borderId="5" xfId="0" applyFont="1" applyFill="1" applyBorder="1" applyAlignment="1">
      <alignment horizontal="left" vertical="center" wrapText="1"/>
    </xf>
    <xf numFmtId="0" fontId="15" fillId="0" borderId="11" xfId="0" applyFont="1" applyBorder="1" applyAlignment="1">
      <alignment horizontal="left" vertical="center" wrapText="1"/>
    </xf>
    <xf numFmtId="0" fontId="15" fillId="0" borderId="2" xfId="1" applyFont="1" applyBorder="1" applyAlignment="1">
      <alignment vertical="center" wrapText="1"/>
    </xf>
    <xf numFmtId="0" fontId="15" fillId="0" borderId="11" xfId="0" applyFont="1" applyBorder="1" applyAlignment="1">
      <alignment horizontal="center" vertical="center"/>
    </xf>
    <xf numFmtId="0" fontId="15" fillId="0" borderId="11" xfId="0" applyFont="1" applyBorder="1" applyAlignment="1">
      <alignment horizontal="center" vertical="center" wrapText="1"/>
    </xf>
    <xf numFmtId="0" fontId="15" fillId="6" borderId="11" xfId="0" applyFont="1" applyFill="1" applyBorder="1" applyAlignment="1">
      <alignment horizontal="left" vertical="center" wrapText="1"/>
    </xf>
    <xf numFmtId="0" fontId="15" fillId="0" borderId="5" xfId="0" applyFont="1" applyBorder="1" applyAlignment="1">
      <alignment vertical="center"/>
    </xf>
    <xf numFmtId="0" fontId="15" fillId="0" borderId="3" xfId="0" applyFont="1" applyBorder="1" applyAlignment="1">
      <alignment horizontal="center" vertical="center" wrapText="1"/>
    </xf>
    <xf numFmtId="0" fontId="15" fillId="0" borderId="11" xfId="0" applyFont="1" applyBorder="1" applyAlignment="1">
      <alignment vertical="center"/>
    </xf>
    <xf numFmtId="0" fontId="15" fillId="0" borderId="3" xfId="0" applyFont="1" applyBorder="1" applyAlignment="1">
      <alignment horizontal="center" vertical="center"/>
    </xf>
    <xf numFmtId="0" fontId="15" fillId="0" borderId="3" xfId="0" applyFont="1" applyBorder="1" applyAlignment="1">
      <alignment horizontal="left" vertical="center" wrapText="1"/>
    </xf>
    <xf numFmtId="0" fontId="15" fillId="23" borderId="1" xfId="0" applyFont="1" applyFill="1" applyBorder="1" applyAlignment="1">
      <alignment vertical="center"/>
    </xf>
    <xf numFmtId="0" fontId="22" fillId="0" borderId="3" xfId="0" applyFont="1" applyBorder="1" applyAlignment="1">
      <alignment horizontal="center" vertical="center" wrapText="1"/>
    </xf>
    <xf numFmtId="49" fontId="21" fillId="14" borderId="1" xfId="0" applyNumberFormat="1" applyFont="1" applyFill="1" applyBorder="1" applyAlignment="1">
      <alignment horizontal="left" vertical="center" wrapText="1"/>
    </xf>
    <xf numFmtId="0" fontId="15" fillId="14" borderId="1" xfId="0" applyFont="1" applyFill="1" applyBorder="1" applyAlignment="1">
      <alignment vertical="center" wrapText="1"/>
    </xf>
    <xf numFmtId="0" fontId="21" fillId="14" borderId="1" xfId="0" applyFont="1" applyFill="1" applyBorder="1" applyAlignment="1">
      <alignment horizontal="left" vertical="center" wrapText="1"/>
    </xf>
    <xf numFmtId="0" fontId="3" fillId="14" borderId="1" xfId="0" applyFont="1" applyFill="1" applyBorder="1" applyAlignment="1">
      <alignment vertical="center"/>
    </xf>
    <xf numFmtId="0" fontId="15" fillId="14" borderId="5" xfId="0" applyFont="1" applyFill="1" applyBorder="1" applyAlignment="1">
      <alignment vertical="top" wrapText="1"/>
    </xf>
    <xf numFmtId="0" fontId="15" fillId="14" borderId="1" xfId="0" applyFont="1" applyFill="1" applyBorder="1" applyAlignment="1">
      <alignment horizontal="left" vertical="center" wrapText="1"/>
    </xf>
    <xf numFmtId="0" fontId="15" fillId="14" borderId="5" xfId="0" applyFont="1" applyFill="1" applyBorder="1" applyAlignment="1">
      <alignment vertical="center" wrapText="1"/>
    </xf>
    <xf numFmtId="0" fontId="24" fillId="14" borderId="1" xfId="0" applyFont="1" applyFill="1" applyBorder="1" applyAlignment="1">
      <alignment horizontal="center" vertical="center"/>
    </xf>
    <xf numFmtId="0" fontId="15" fillId="14" borderId="1" xfId="0" applyFont="1" applyFill="1" applyBorder="1" applyAlignment="1">
      <alignment horizontal="center" vertical="center" wrapText="1"/>
    </xf>
    <xf numFmtId="49" fontId="21" fillId="0" borderId="1" xfId="0" applyNumberFormat="1" applyFont="1" applyBorder="1" applyAlignment="1">
      <alignment horizontal="left" vertical="center" wrapText="1"/>
    </xf>
    <xf numFmtId="49" fontId="21" fillId="0" borderId="2" xfId="0" applyNumberFormat="1" applyFont="1" applyBorder="1" applyAlignment="1">
      <alignment horizontal="left" vertical="center" wrapText="1"/>
    </xf>
    <xf numFmtId="49" fontId="21" fillId="0" borderId="1" xfId="0" applyNumberFormat="1" applyFont="1" applyBorder="1" applyAlignment="1">
      <alignment vertical="center" wrapText="1"/>
    </xf>
    <xf numFmtId="0" fontId="20" fillId="23" borderId="1" xfId="0" applyFont="1" applyFill="1" applyBorder="1" applyAlignment="1">
      <alignment vertical="center" wrapText="1"/>
    </xf>
    <xf numFmtId="0" fontId="20" fillId="23" borderId="5" xfId="0" applyFont="1" applyFill="1" applyBorder="1" applyAlignment="1">
      <alignment horizontal="left" vertical="center" wrapText="1"/>
    </xf>
    <xf numFmtId="0" fontId="20" fillId="23" borderId="6" xfId="0" applyFont="1" applyFill="1" applyBorder="1" applyAlignment="1">
      <alignment vertical="center" wrapText="1"/>
    </xf>
    <xf numFmtId="0" fontId="20" fillId="23" borderId="5" xfId="0" applyFont="1" applyFill="1" applyBorder="1" applyAlignment="1">
      <alignment vertical="center" wrapText="1"/>
    </xf>
    <xf numFmtId="0" fontId="20" fillId="23" borderId="1" xfId="0" applyFont="1" applyFill="1" applyBorder="1" applyAlignment="1">
      <alignment horizontal="center" vertical="center" wrapText="1"/>
    </xf>
    <xf numFmtId="0" fontId="20" fillId="23" borderId="5" xfId="0" applyFont="1" applyFill="1" applyBorder="1" applyAlignment="1">
      <alignment vertical="top" wrapText="1"/>
    </xf>
    <xf numFmtId="0" fontId="15" fillId="0" borderId="0" xfId="0" applyFont="1" applyAlignment="1">
      <alignment horizontal="left" vertical="center"/>
    </xf>
    <xf numFmtId="0" fontId="21" fillId="14" borderId="1" xfId="0" applyFont="1" applyFill="1" applyBorder="1" applyAlignment="1">
      <alignment vertical="center" wrapText="1"/>
    </xf>
    <xf numFmtId="0" fontId="24" fillId="14" borderId="5" xfId="0" applyFont="1" applyFill="1" applyBorder="1" applyAlignment="1">
      <alignment vertical="center" wrapText="1"/>
    </xf>
    <xf numFmtId="0" fontId="24" fillId="14" borderId="11" xfId="0" applyFont="1" applyFill="1" applyBorder="1" applyAlignment="1">
      <alignment horizontal="left" vertical="center" wrapText="1"/>
    </xf>
    <xf numFmtId="0" fontId="15" fillId="14" borderId="5" xfId="0" applyFont="1" applyFill="1" applyBorder="1" applyAlignment="1">
      <alignment horizontal="center" vertical="center" wrapText="1"/>
    </xf>
    <xf numFmtId="0" fontId="24" fillId="14" borderId="1" xfId="0" applyFont="1" applyFill="1" applyBorder="1" applyAlignment="1">
      <alignment vertical="center" wrapText="1"/>
    </xf>
    <xf numFmtId="0" fontId="25" fillId="0" borderId="1" xfId="0" applyFont="1" applyBorder="1" applyAlignment="1">
      <alignment horizontal="left" vertical="center" wrapText="1"/>
    </xf>
    <xf numFmtId="0" fontId="28" fillId="23" borderId="1" xfId="0" applyFont="1" applyFill="1" applyBorder="1" applyAlignment="1">
      <alignment vertical="center" wrapText="1"/>
    </xf>
    <xf numFmtId="0" fontId="20" fillId="23" borderId="1" xfId="0" applyFont="1" applyFill="1" applyBorder="1" applyAlignment="1">
      <alignment horizontal="left" vertical="center" wrapText="1"/>
    </xf>
    <xf numFmtId="0" fontId="23" fillId="23" borderId="11" xfId="0" applyFont="1" applyFill="1" applyBorder="1" applyAlignment="1">
      <alignment horizontal="left" vertical="center" wrapText="1"/>
    </xf>
    <xf numFmtId="0" fontId="20" fillId="23" borderId="5" xfId="0" applyFont="1" applyFill="1" applyBorder="1" applyAlignment="1">
      <alignment horizontal="center" vertical="center" wrapText="1"/>
    </xf>
    <xf numFmtId="0" fontId="23" fillId="23" borderId="1" xfId="0" applyFont="1" applyFill="1" applyBorder="1" applyAlignment="1">
      <alignment vertical="center" wrapText="1"/>
    </xf>
    <xf numFmtId="0" fontId="25" fillId="0" borderId="1" xfId="0" applyFont="1" applyBorder="1" applyAlignment="1">
      <alignment vertical="center" wrapText="1"/>
    </xf>
    <xf numFmtId="0" fontId="25" fillId="0" borderId="5" xfId="0" applyFont="1" applyBorder="1" applyAlignment="1">
      <alignment vertical="center" wrapText="1"/>
    </xf>
    <xf numFmtId="0" fontId="26" fillId="23" borderId="3" xfId="0" applyFont="1" applyFill="1" applyBorder="1" applyAlignment="1">
      <alignment horizontal="center" vertical="center" wrapText="1"/>
    </xf>
    <xf numFmtId="0" fontId="23" fillId="23" borderId="5" xfId="0" applyFont="1" applyFill="1" applyBorder="1" applyAlignment="1">
      <alignment vertical="center" wrapText="1"/>
    </xf>
    <xf numFmtId="0" fontId="15" fillId="23" borderId="1" xfId="0" applyFont="1" applyFill="1" applyBorder="1" applyAlignment="1">
      <alignment horizontal="left" vertical="center" wrapText="1"/>
    </xf>
    <xf numFmtId="0" fontId="20" fillId="23" borderId="11" xfId="0" applyFont="1" applyFill="1" applyBorder="1" applyAlignment="1">
      <alignment vertical="center" wrapText="1"/>
    </xf>
    <xf numFmtId="0" fontId="20" fillId="23" borderId="5" xfId="0" applyFont="1" applyFill="1" applyBorder="1" applyAlignment="1">
      <alignment vertical="top"/>
    </xf>
    <xf numFmtId="0" fontId="21" fillId="14" borderId="1" xfId="0" applyFont="1" applyFill="1" applyBorder="1" applyAlignment="1">
      <alignment vertical="center"/>
    </xf>
    <xf numFmtId="0" fontId="23" fillId="6" borderId="5" xfId="0" applyFont="1" applyFill="1" applyBorder="1" applyAlignment="1">
      <alignment vertical="center" wrapText="1"/>
    </xf>
    <xf numFmtId="0" fontId="20" fillId="6" borderId="11" xfId="0" applyFont="1" applyFill="1" applyBorder="1" applyAlignment="1">
      <alignment horizontal="left" vertical="center" wrapText="1"/>
    </xf>
    <xf numFmtId="0" fontId="24" fillId="22" borderId="1" xfId="0" applyFont="1" applyFill="1" applyBorder="1" applyAlignment="1">
      <alignment horizontal="left" vertical="center" wrapText="1"/>
    </xf>
    <xf numFmtId="0" fontId="25" fillId="6" borderId="13" xfId="0" applyFont="1" applyFill="1" applyBorder="1" applyAlignment="1">
      <alignment vertical="center" wrapText="1"/>
    </xf>
    <xf numFmtId="0" fontId="24" fillId="6" borderId="13" xfId="0" applyFont="1" applyFill="1" applyBorder="1" applyAlignment="1">
      <alignment vertical="center" wrapText="1"/>
    </xf>
    <xf numFmtId="0" fontId="20" fillId="6" borderId="5" xfId="0" applyFont="1" applyFill="1" applyBorder="1" applyAlignment="1">
      <alignment horizontal="center" vertical="center"/>
    </xf>
    <xf numFmtId="0" fontId="15" fillId="9" borderId="1" xfId="0" applyFont="1" applyFill="1" applyBorder="1" applyAlignment="1">
      <alignment vertical="center"/>
    </xf>
    <xf numFmtId="0" fontId="15" fillId="9" borderId="1" xfId="0" applyFont="1" applyFill="1" applyBorder="1" applyAlignment="1">
      <alignment horizontal="left" vertical="center" wrapText="1"/>
    </xf>
    <xf numFmtId="0" fontId="15" fillId="9" borderId="2" xfId="0" applyFont="1" applyFill="1" applyBorder="1" applyAlignment="1">
      <alignment horizontal="left" vertical="center" wrapText="1"/>
    </xf>
    <xf numFmtId="0" fontId="15" fillId="9" borderId="5" xfId="0" applyFont="1" applyFill="1" applyBorder="1" applyAlignment="1">
      <alignment vertical="center" wrapText="1"/>
    </xf>
    <xf numFmtId="0" fontId="15" fillId="9" borderId="1" xfId="0" applyFont="1" applyFill="1" applyBorder="1" applyAlignment="1">
      <alignment vertical="center" wrapText="1"/>
    </xf>
    <xf numFmtId="0" fontId="15" fillId="9" borderId="5" xfId="0" applyFont="1" applyFill="1" applyBorder="1" applyAlignment="1">
      <alignment horizontal="left" vertical="center" wrapText="1"/>
    </xf>
    <xf numFmtId="0" fontId="15" fillId="9" borderId="5" xfId="0" applyFont="1" applyFill="1" applyBorder="1" applyAlignment="1">
      <alignment horizontal="center" vertical="center"/>
    </xf>
    <xf numFmtId="0" fontId="15" fillId="9" borderId="5" xfId="0" applyFont="1" applyFill="1" applyBorder="1" applyAlignment="1">
      <alignment vertical="top"/>
    </xf>
    <xf numFmtId="0" fontId="25" fillId="9" borderId="5" xfId="0" applyFont="1" applyFill="1" applyBorder="1" applyAlignment="1">
      <alignment horizontal="left" vertical="center" wrapText="1"/>
    </xf>
    <xf numFmtId="0" fontId="24" fillId="9" borderId="5" xfId="0" applyFont="1" applyFill="1" applyBorder="1" applyAlignment="1">
      <alignment horizontal="left" vertical="center" wrapText="1"/>
    </xf>
    <xf numFmtId="0" fontId="15" fillId="9" borderId="11" xfId="0" applyFont="1" applyFill="1" applyBorder="1" applyAlignment="1">
      <alignment horizontal="left" vertical="center" wrapText="1"/>
    </xf>
    <xf numFmtId="0" fontId="24" fillId="9" borderId="5" xfId="0" applyFont="1" applyFill="1" applyBorder="1" applyAlignment="1">
      <alignment vertical="center" wrapText="1"/>
    </xf>
    <xf numFmtId="0" fontId="15" fillId="9" borderId="5" xfId="0" applyFont="1" applyFill="1" applyBorder="1" applyAlignment="1">
      <alignment horizontal="center" vertical="center" wrapText="1"/>
    </xf>
    <xf numFmtId="0" fontId="20" fillId="23" borderId="2" xfId="0" applyFont="1" applyFill="1" applyBorder="1" applyAlignment="1">
      <alignment horizontal="left" vertical="center" wrapText="1"/>
    </xf>
    <xf numFmtId="0" fontId="20" fillId="23" borderId="5" xfId="0" applyFont="1" applyFill="1" applyBorder="1" applyAlignment="1">
      <alignment horizontal="center" vertical="center"/>
    </xf>
    <xf numFmtId="0" fontId="20" fillId="23" borderId="1" xfId="0" applyFont="1" applyFill="1" applyBorder="1" applyAlignment="1">
      <alignment vertical="center"/>
    </xf>
    <xf numFmtId="0" fontId="15" fillId="6" borderId="1" xfId="1" applyFont="1" applyFill="1" applyBorder="1" applyAlignment="1">
      <alignment vertical="center" wrapText="1"/>
    </xf>
    <xf numFmtId="0" fontId="20" fillId="23" borderId="1" xfId="1" applyFont="1" applyFill="1" applyBorder="1" applyAlignment="1">
      <alignment vertical="center" wrapText="1"/>
    </xf>
    <xf numFmtId="0" fontId="21" fillId="14" borderId="2" xfId="0" applyFont="1" applyFill="1" applyBorder="1" applyAlignment="1">
      <alignment vertical="center" wrapText="1"/>
    </xf>
    <xf numFmtId="0" fontId="20" fillId="6" borderId="11" xfId="0" applyFont="1" applyFill="1" applyBorder="1" applyAlignment="1">
      <alignment vertical="center" wrapText="1"/>
    </xf>
    <xf numFmtId="0" fontId="20" fillId="6" borderId="2" xfId="1" applyFont="1" applyFill="1" applyBorder="1" applyAlignment="1">
      <alignment vertical="center" wrapText="1"/>
    </xf>
    <xf numFmtId="0" fontId="15" fillId="14" borderId="11" xfId="0" applyFont="1" applyFill="1" applyBorder="1" applyAlignment="1">
      <alignment horizontal="left" vertical="center" wrapText="1"/>
    </xf>
    <xf numFmtId="0" fontId="15" fillId="14" borderId="11" xfId="0" applyFont="1" applyFill="1" applyBorder="1" applyAlignment="1">
      <alignment horizontal="center" vertical="center" wrapText="1"/>
    </xf>
    <xf numFmtId="0" fontId="20" fillId="23" borderId="11" xfId="0" applyFont="1" applyFill="1" applyBorder="1" applyAlignment="1">
      <alignment horizontal="left" vertical="center" wrapText="1"/>
    </xf>
    <xf numFmtId="0" fontId="20" fillId="23" borderId="11" xfId="0" applyFont="1" applyFill="1" applyBorder="1" applyAlignment="1">
      <alignment horizontal="center" vertical="center" wrapText="1"/>
    </xf>
    <xf numFmtId="0" fontId="29" fillId="23" borderId="1" xfId="0" applyFont="1" applyFill="1" applyBorder="1" applyAlignment="1">
      <alignment horizontal="left" vertical="center" wrapText="1"/>
    </xf>
    <xf numFmtId="0" fontId="20" fillId="23" borderId="1" xfId="0" applyFont="1" applyFill="1" applyBorder="1" applyAlignment="1">
      <alignment horizontal="left" vertical="center"/>
    </xf>
    <xf numFmtId="0" fontId="15" fillId="14" borderId="1" xfId="0" applyFont="1" applyFill="1" applyBorder="1" applyAlignment="1">
      <alignment vertical="center"/>
    </xf>
    <xf numFmtId="0" fontId="15" fillId="14" borderId="1" xfId="0" applyFont="1" applyFill="1" applyBorder="1" applyAlignment="1">
      <alignment horizontal="left" vertical="center"/>
    </xf>
    <xf numFmtId="0" fontId="20" fillId="6" borderId="5" xfId="0" applyFont="1" applyFill="1" applyBorder="1" applyAlignment="1">
      <alignment horizontal="left" vertical="center" wrapText="1"/>
    </xf>
    <xf numFmtId="0" fontId="15" fillId="14" borderId="5" xfId="0" applyFont="1" applyFill="1" applyBorder="1" applyAlignment="1">
      <alignment horizontal="center" vertical="center"/>
    </xf>
    <xf numFmtId="0" fontId="30" fillId="6" borderId="1" xfId="0" applyFont="1" applyFill="1" applyBorder="1" applyAlignment="1">
      <alignment vertical="center" wrapText="1"/>
    </xf>
    <xf numFmtId="0" fontId="15" fillId="14" borderId="5" xfId="0" applyFont="1" applyFill="1" applyBorder="1" applyAlignment="1">
      <alignment vertical="top"/>
    </xf>
    <xf numFmtId="0" fontId="20" fillId="23" borderId="3" xfId="0" applyFont="1" applyFill="1" applyBorder="1" applyAlignment="1">
      <alignment horizontal="left" vertical="center" wrapText="1"/>
    </xf>
    <xf numFmtId="0" fontId="22" fillId="0" borderId="1" xfId="0" applyFont="1" applyBorder="1" applyAlignment="1">
      <alignment horizontal="left" vertical="center" wrapText="1"/>
    </xf>
    <xf numFmtId="0" fontId="26" fillId="23" borderId="1" xfId="0" applyFont="1" applyFill="1" applyBorder="1" applyAlignment="1">
      <alignment horizontal="left" vertical="center" wrapText="1"/>
    </xf>
    <xf numFmtId="0" fontId="24" fillId="9" borderId="11" xfId="0" applyFont="1" applyFill="1" applyBorder="1" applyAlignment="1">
      <alignment horizontal="left" vertical="center" wrapText="1"/>
    </xf>
    <xf numFmtId="0" fontId="24" fillId="9" borderId="1" xfId="0" applyFont="1" applyFill="1" applyBorder="1" applyAlignment="1">
      <alignment vertical="center" wrapText="1"/>
    </xf>
    <xf numFmtId="0" fontId="22" fillId="14" borderId="2" xfId="0" applyFont="1" applyFill="1" applyBorder="1" applyAlignment="1">
      <alignment vertical="center" wrapText="1"/>
    </xf>
    <xf numFmtId="0" fontId="15" fillId="0" borderId="2" xfId="0" applyFont="1" applyBorder="1" applyAlignment="1">
      <alignment horizontal="left" vertical="center"/>
    </xf>
    <xf numFmtId="0" fontId="21" fillId="0" borderId="3" xfId="0" applyFont="1" applyBorder="1" applyAlignment="1">
      <alignment vertical="center" wrapText="1"/>
    </xf>
    <xf numFmtId="0" fontId="15" fillId="0" borderId="6" xfId="0" applyFont="1" applyBorder="1" applyAlignment="1">
      <alignment vertical="center"/>
    </xf>
    <xf numFmtId="0" fontId="15" fillId="15" borderId="1" xfId="0" applyFont="1" applyFill="1" applyBorder="1" applyAlignment="1">
      <alignment vertical="center"/>
    </xf>
    <xf numFmtId="0" fontId="15" fillId="15" borderId="5" xfId="0" applyFont="1" applyFill="1" applyBorder="1" applyAlignment="1">
      <alignment vertical="top"/>
    </xf>
    <xf numFmtId="0" fontId="21" fillId="14" borderId="4" xfId="0" applyFont="1" applyFill="1" applyBorder="1" applyAlignment="1">
      <alignment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49" fontId="21" fillId="13" borderId="1" xfId="0" applyNumberFormat="1" applyFont="1" applyFill="1" applyBorder="1" applyAlignment="1">
      <alignment horizontal="left" vertical="center" wrapText="1"/>
    </xf>
    <xf numFmtId="0" fontId="21" fillId="13" borderId="1" xfId="0" applyFont="1" applyFill="1" applyBorder="1" applyAlignment="1">
      <alignment horizontal="left" vertical="center" wrapText="1"/>
    </xf>
    <xf numFmtId="49" fontId="21" fillId="13" borderId="1" xfId="0" applyNumberFormat="1" applyFont="1" applyFill="1" applyBorder="1" applyAlignment="1">
      <alignment vertical="center" wrapText="1"/>
    </xf>
    <xf numFmtId="49" fontId="28" fillId="13" borderId="1" xfId="0" applyNumberFormat="1" applyFont="1" applyFill="1" applyBorder="1" applyAlignment="1">
      <alignment vertical="center" wrapText="1"/>
    </xf>
    <xf numFmtId="0" fontId="21" fillId="13" borderId="1" xfId="0" applyFont="1" applyFill="1" applyBorder="1" applyAlignment="1">
      <alignment vertical="center" wrapText="1"/>
    </xf>
    <xf numFmtId="0" fontId="28" fillId="13" borderId="1" xfId="0" applyFont="1" applyFill="1" applyBorder="1" applyAlignment="1">
      <alignment vertical="center" wrapText="1"/>
    </xf>
    <xf numFmtId="0" fontId="22" fillId="13" borderId="1" xfId="0" applyFont="1" applyFill="1" applyBorder="1" applyAlignment="1">
      <alignment vertical="center" wrapText="1"/>
    </xf>
    <xf numFmtId="0" fontId="21" fillId="13" borderId="1" xfId="0" applyFont="1" applyFill="1" applyBorder="1" applyAlignment="1">
      <alignment vertical="center"/>
    </xf>
    <xf numFmtId="0" fontId="21" fillId="13" borderId="2" xfId="0" applyFont="1" applyFill="1" applyBorder="1" applyAlignment="1">
      <alignment vertical="center" wrapText="1"/>
    </xf>
    <xf numFmtId="0" fontId="21" fillId="13" borderId="13" xfId="0" applyFont="1" applyFill="1" applyBorder="1" applyAlignment="1">
      <alignment vertical="center" wrapText="1"/>
    </xf>
    <xf numFmtId="0" fontId="21" fillId="13" borderId="4" xfId="0" applyFont="1" applyFill="1" applyBorder="1" applyAlignment="1">
      <alignment vertical="center" wrapText="1"/>
    </xf>
    <xf numFmtId="0" fontId="28" fillId="13" borderId="2" xfId="0" applyFont="1" applyFill="1" applyBorder="1" applyAlignment="1">
      <alignment vertical="center" wrapText="1"/>
    </xf>
    <xf numFmtId="0" fontId="21" fillId="13" borderId="2" xfId="0" applyFont="1" applyFill="1" applyBorder="1" applyAlignment="1">
      <alignment vertical="center"/>
    </xf>
    <xf numFmtId="0" fontId="28" fillId="13" borderId="2" xfId="0" applyFont="1" applyFill="1" applyBorder="1" applyAlignment="1">
      <alignment vertical="center"/>
    </xf>
    <xf numFmtId="0" fontId="22" fillId="13" borderId="2" xfId="0" applyFont="1" applyFill="1" applyBorder="1" applyAlignment="1">
      <alignment vertical="center"/>
    </xf>
    <xf numFmtId="0" fontId="26" fillId="13" borderId="2" xfId="0" applyFont="1" applyFill="1" applyBorder="1" applyAlignment="1">
      <alignment vertical="center"/>
    </xf>
    <xf numFmtId="0" fontId="31" fillId="23" borderId="0" xfId="0" applyFont="1" applyFill="1"/>
    <xf numFmtId="0" fontId="15" fillId="21" borderId="1" xfId="0" applyFont="1" applyFill="1" applyBorder="1" applyAlignment="1">
      <alignment vertical="center" wrapText="1"/>
    </xf>
    <xf numFmtId="0" fontId="20" fillId="21" borderId="1" xfId="0" applyFont="1" applyFill="1" applyBorder="1" applyAlignment="1">
      <alignment vertical="center" wrapText="1"/>
    </xf>
    <xf numFmtId="0" fontId="15" fillId="21" borderId="1" xfId="0" applyFont="1" applyFill="1" applyBorder="1" applyAlignment="1">
      <alignment horizontal="left" vertical="center" wrapText="1"/>
    </xf>
    <xf numFmtId="0" fontId="15" fillId="21" borderId="5" xfId="0" applyFont="1" applyFill="1" applyBorder="1" applyAlignment="1">
      <alignment horizontal="left" vertical="center" wrapText="1"/>
    </xf>
    <xf numFmtId="0" fontId="30" fillId="21" borderId="1" xfId="0" applyFont="1" applyFill="1" applyBorder="1" applyAlignment="1">
      <alignment vertical="center" wrapText="1"/>
    </xf>
    <xf numFmtId="0" fontId="15" fillId="14" borderId="8" xfId="0" applyFont="1" applyFill="1" applyBorder="1" applyAlignment="1">
      <alignment vertical="center" wrapText="1"/>
    </xf>
    <xf numFmtId="49" fontId="28" fillId="23" borderId="1" xfId="0" applyNumberFormat="1" applyFont="1" applyFill="1" applyBorder="1" applyAlignment="1">
      <alignment vertical="center" wrapText="1"/>
    </xf>
    <xf numFmtId="49" fontId="28" fillId="6" borderId="1" xfId="0" applyNumberFormat="1" applyFont="1" applyFill="1" applyBorder="1" applyAlignment="1">
      <alignment vertical="center" wrapText="1"/>
    </xf>
    <xf numFmtId="0" fontId="20" fillId="6" borderId="5" xfId="0" applyFont="1" applyFill="1" applyBorder="1" applyAlignment="1">
      <alignment horizontal="center" vertical="center" wrapText="1"/>
    </xf>
    <xf numFmtId="0" fontId="15" fillId="14" borderId="5" xfId="0" applyFont="1" applyFill="1" applyBorder="1" applyAlignment="1">
      <alignment horizontal="left" vertical="center" wrapText="1"/>
    </xf>
    <xf numFmtId="0" fontId="20" fillId="6" borderId="6" xfId="0" applyFont="1" applyFill="1" applyBorder="1" applyAlignment="1">
      <alignment vertical="center" wrapText="1"/>
    </xf>
    <xf numFmtId="0" fontId="15" fillId="6" borderId="1" xfId="0" applyFont="1" applyFill="1" applyBorder="1" applyAlignment="1">
      <alignment horizontal="center" vertical="center" wrapText="1"/>
    </xf>
    <xf numFmtId="0" fontId="25" fillId="6" borderId="1" xfId="0" applyFont="1" applyFill="1" applyBorder="1" applyAlignment="1">
      <alignment horizontal="left" vertical="center" wrapText="1"/>
    </xf>
    <xf numFmtId="0" fontId="21" fillId="22" borderId="1" xfId="0" applyFont="1" applyFill="1" applyBorder="1" applyAlignment="1">
      <alignment vertical="center" wrapText="1"/>
    </xf>
    <xf numFmtId="0" fontId="15" fillId="6" borderId="11" xfId="0" applyFont="1" applyFill="1" applyBorder="1" applyAlignment="1">
      <alignment vertical="center" wrapText="1"/>
    </xf>
    <xf numFmtId="0" fontId="23" fillId="23" borderId="1" xfId="0" applyFont="1" applyFill="1" applyBorder="1" applyAlignment="1">
      <alignment horizontal="left" vertical="center" wrapText="1"/>
    </xf>
    <xf numFmtId="0" fontId="20" fillId="0" borderId="1" xfId="0" applyFont="1" applyBorder="1" applyAlignment="1">
      <alignment vertical="center" wrapText="1"/>
    </xf>
    <xf numFmtId="0" fontId="20" fillId="0" borderId="5" xfId="0" applyFont="1" applyBorder="1" applyAlignment="1">
      <alignment vertical="top" wrapText="1"/>
    </xf>
    <xf numFmtId="0" fontId="25" fillId="6" borderId="1" xfId="0" applyFont="1" applyFill="1" applyBorder="1" applyAlignment="1">
      <alignment vertical="center" wrapText="1"/>
    </xf>
    <xf numFmtId="0" fontId="21" fillId="6" borderId="1" xfId="0" applyFont="1" applyFill="1" applyBorder="1" applyAlignment="1">
      <alignment vertical="center" wrapText="1"/>
    </xf>
    <xf numFmtId="0" fontId="33" fillId="0" borderId="1" xfId="0" applyFont="1" applyBorder="1" applyAlignment="1">
      <alignment vertical="center" wrapText="1"/>
    </xf>
    <xf numFmtId="0" fontId="35" fillId="23" borderId="1" xfId="0" applyFont="1" applyFill="1" applyBorder="1" applyAlignment="1">
      <alignment vertical="center" wrapText="1"/>
    </xf>
    <xf numFmtId="0" fontId="21" fillId="9" borderId="1" xfId="0" applyFont="1" applyFill="1" applyBorder="1" applyAlignment="1">
      <alignment vertical="center" wrapText="1"/>
    </xf>
    <xf numFmtId="0" fontId="20" fillId="9" borderId="5" xfId="0" applyFont="1" applyFill="1" applyBorder="1" applyAlignment="1">
      <alignment horizontal="center" vertical="center" wrapText="1"/>
    </xf>
    <xf numFmtId="0" fontId="28" fillId="6" borderId="1" xfId="0" applyFont="1" applyFill="1" applyBorder="1" applyAlignment="1">
      <alignment vertical="center" wrapText="1"/>
    </xf>
    <xf numFmtId="0" fontId="26" fillId="6" borderId="1" xfId="0" applyFont="1" applyFill="1" applyBorder="1" applyAlignment="1">
      <alignment vertical="center" wrapText="1"/>
    </xf>
    <xf numFmtId="0" fontId="22" fillId="0" borderId="1" xfId="0" applyFont="1" applyBorder="1" applyAlignment="1">
      <alignment vertical="center" wrapText="1"/>
    </xf>
    <xf numFmtId="0" fontId="22" fillId="14" borderId="1" xfId="0" applyFont="1" applyFill="1" applyBorder="1" applyAlignment="1">
      <alignment vertical="center" wrapText="1"/>
    </xf>
    <xf numFmtId="0" fontId="15" fillId="23" borderId="1" xfId="0" applyFont="1" applyFill="1" applyBorder="1" applyAlignment="1">
      <alignment vertical="center" wrapText="1"/>
    </xf>
    <xf numFmtId="0" fontId="15" fillId="23" borderId="5" xfId="0" applyFont="1" applyFill="1" applyBorder="1" applyAlignment="1">
      <alignment vertical="top" wrapText="1"/>
    </xf>
    <xf numFmtId="0" fontId="15" fillId="14" borderId="11" xfId="0" applyFont="1" applyFill="1" applyBorder="1" applyAlignment="1">
      <alignment vertical="center" wrapText="1"/>
    </xf>
    <xf numFmtId="0" fontId="25" fillId="6" borderId="5" xfId="0" applyFont="1" applyFill="1" applyBorder="1" applyAlignment="1">
      <alignment vertical="center" wrapText="1"/>
    </xf>
    <xf numFmtId="0" fontId="23" fillId="6" borderId="11" xfId="0" applyFont="1" applyFill="1" applyBorder="1" applyAlignment="1">
      <alignment horizontal="left" vertical="center" wrapText="1"/>
    </xf>
    <xf numFmtId="0" fontId="21" fillId="0" borderId="13" xfId="0" applyFont="1" applyBorder="1" applyAlignment="1">
      <alignment vertical="center" wrapText="1"/>
    </xf>
    <xf numFmtId="0" fontId="21" fillId="22" borderId="13" xfId="0" applyFont="1" applyFill="1" applyBorder="1" applyAlignment="1">
      <alignment vertical="center" wrapText="1"/>
    </xf>
    <xf numFmtId="0" fontId="21" fillId="14" borderId="13" xfId="0" applyFont="1" applyFill="1" applyBorder="1" applyAlignment="1">
      <alignment vertical="center" wrapText="1"/>
    </xf>
    <xf numFmtId="0" fontId="24" fillId="0" borderId="13" xfId="0" applyFont="1" applyBorder="1" applyAlignment="1">
      <alignment vertical="center" wrapText="1"/>
    </xf>
    <xf numFmtId="0" fontId="21" fillId="0" borderId="4" xfId="0" applyFont="1" applyBorder="1" applyAlignment="1">
      <alignment vertical="center" wrapText="1"/>
    </xf>
    <xf numFmtId="0" fontId="21" fillId="9" borderId="4" xfId="0" applyFont="1" applyFill="1" applyBorder="1" applyAlignment="1">
      <alignment vertical="center" wrapText="1"/>
    </xf>
    <xf numFmtId="0" fontId="15" fillId="9" borderId="13" xfId="0" applyFont="1" applyFill="1" applyBorder="1" applyAlignment="1">
      <alignment vertical="center" wrapText="1"/>
    </xf>
    <xf numFmtId="0" fontId="21" fillId="14" borderId="4" xfId="0" applyFont="1" applyFill="1" applyBorder="1" applyAlignment="1">
      <alignment vertical="center" wrapText="1"/>
    </xf>
    <xf numFmtId="0" fontId="23" fillId="23" borderId="5" xfId="0" applyFont="1" applyFill="1" applyBorder="1" applyAlignment="1">
      <alignment horizontal="left" vertical="center" wrapText="1"/>
    </xf>
    <xf numFmtId="0" fontId="15" fillId="0" borderId="1" xfId="1" applyFont="1" applyBorder="1" applyAlignment="1">
      <alignment vertical="center" wrapText="1"/>
    </xf>
    <xf numFmtId="0" fontId="23" fillId="6" borderId="5" xfId="0" applyFont="1" applyFill="1" applyBorder="1" applyAlignment="1">
      <alignment horizontal="left" vertical="center" wrapText="1"/>
    </xf>
    <xf numFmtId="0" fontId="15" fillId="14" borderId="2" xfId="0" applyFont="1" applyFill="1" applyBorder="1" applyAlignment="1">
      <alignment horizontal="left" vertical="center" wrapText="1"/>
    </xf>
    <xf numFmtId="0" fontId="23" fillId="6" borderId="1" xfId="1" applyFont="1" applyFill="1" applyBorder="1" applyAlignment="1">
      <alignment vertical="center" wrapText="1"/>
    </xf>
    <xf numFmtId="0" fontId="24" fillId="6" borderId="2" xfId="1" applyFont="1" applyFill="1" applyBorder="1" applyAlignment="1">
      <alignment vertical="center" wrapText="1"/>
    </xf>
    <xf numFmtId="0" fontId="21" fillId="9" borderId="2" xfId="0" applyFont="1" applyFill="1" applyBorder="1" applyAlignment="1">
      <alignment vertical="center" wrapText="1"/>
    </xf>
    <xf numFmtId="0" fontId="15" fillId="9" borderId="11" xfId="0" applyFont="1" applyFill="1" applyBorder="1" applyAlignment="1">
      <alignment vertical="center" wrapText="1"/>
    </xf>
    <xf numFmtId="0" fontId="15" fillId="9" borderId="2" xfId="1" applyFont="1" applyFill="1" applyBorder="1" applyAlignment="1">
      <alignment vertical="center" wrapText="1"/>
    </xf>
    <xf numFmtId="0" fontId="15" fillId="9" borderId="11" xfId="0" applyFont="1" applyFill="1" applyBorder="1" applyAlignment="1">
      <alignment horizontal="center" vertical="center" wrapText="1"/>
    </xf>
    <xf numFmtId="0" fontId="30" fillId="9" borderId="1" xfId="0" applyFont="1" applyFill="1" applyBorder="1" applyAlignment="1">
      <alignment vertical="center" wrapText="1"/>
    </xf>
    <xf numFmtId="0" fontId="15" fillId="9" borderId="5" xfId="0" applyFont="1" applyFill="1" applyBorder="1" applyAlignment="1">
      <alignment vertical="top" wrapText="1"/>
    </xf>
    <xf numFmtId="0" fontId="28" fillId="23" borderId="2" xfId="0" applyFont="1" applyFill="1" applyBorder="1" applyAlignment="1">
      <alignment vertical="center" wrapText="1"/>
    </xf>
    <xf numFmtId="0" fontId="15" fillId="23" borderId="11" xfId="0" applyFont="1" applyFill="1" applyBorder="1" applyAlignment="1">
      <alignment horizontal="left" vertical="center" wrapText="1"/>
    </xf>
    <xf numFmtId="0" fontId="15" fillId="23" borderId="5" xfId="0" applyFont="1" applyFill="1" applyBorder="1" applyAlignment="1">
      <alignment vertical="center" wrapText="1"/>
    </xf>
    <xf numFmtId="0" fontId="15" fillId="23" borderId="11" xfId="0" applyFont="1" applyFill="1" applyBorder="1" applyAlignment="1">
      <alignment vertical="center" wrapText="1"/>
    </xf>
    <xf numFmtId="0" fontId="23" fillId="23" borderId="11" xfId="0" applyFont="1" applyFill="1" applyBorder="1" applyAlignment="1">
      <alignment vertical="center" wrapText="1"/>
    </xf>
    <xf numFmtId="0" fontId="21" fillId="22" borderId="2" xfId="0" applyFont="1" applyFill="1" applyBorder="1" applyAlignment="1">
      <alignment vertical="center" wrapText="1"/>
    </xf>
    <xf numFmtId="0" fontId="25" fillId="9" borderId="1" xfId="0" applyFont="1" applyFill="1" applyBorder="1" applyAlignment="1">
      <alignment vertical="center" wrapText="1"/>
    </xf>
    <xf numFmtId="0" fontId="30" fillId="23" borderId="1" xfId="0" applyFont="1" applyFill="1" applyBorder="1" applyAlignment="1">
      <alignment vertical="center" wrapText="1"/>
    </xf>
    <xf numFmtId="0" fontId="42" fillId="0" borderId="2" xfId="0" applyFont="1" applyBorder="1" applyAlignment="1">
      <alignment vertical="center" wrapText="1"/>
    </xf>
    <xf numFmtId="0" fontId="43" fillId="14" borderId="1" xfId="0" applyFont="1" applyFill="1" applyBorder="1" applyAlignment="1">
      <alignment horizontal="left" vertical="center" wrapText="1"/>
    </xf>
    <xf numFmtId="0" fontId="43" fillId="0" borderId="1" xfId="0" applyFont="1" applyBorder="1" applyAlignment="1">
      <alignment horizontal="left" vertical="center" wrapText="1"/>
    </xf>
    <xf numFmtId="0" fontId="21" fillId="23" borderId="2" xfId="0" applyFont="1" applyFill="1" applyBorder="1" applyAlignment="1">
      <alignment vertical="center" wrapText="1"/>
    </xf>
    <xf numFmtId="0" fontId="21" fillId="6" borderId="2" xfId="0" applyFont="1" applyFill="1" applyBorder="1" applyAlignment="1">
      <alignment vertical="center" wrapText="1"/>
    </xf>
    <xf numFmtId="0" fontId="32" fillId="0" borderId="5" xfId="0" applyFont="1" applyBorder="1" applyAlignment="1">
      <alignment vertical="center" wrapText="1"/>
    </xf>
    <xf numFmtId="0" fontId="15" fillId="23" borderId="5" xfId="0" applyFont="1" applyFill="1" applyBorder="1" applyAlignment="1">
      <alignment horizontal="center" vertical="center" wrapText="1"/>
    </xf>
    <xf numFmtId="0" fontId="30" fillId="14" borderId="1" xfId="0" applyFont="1" applyFill="1" applyBorder="1" applyAlignment="1">
      <alignment vertical="center" wrapText="1"/>
    </xf>
    <xf numFmtId="0" fontId="15" fillId="9" borderId="3" xfId="0" applyFont="1" applyFill="1" applyBorder="1" applyAlignment="1">
      <alignment horizontal="center" vertical="center" wrapText="1"/>
    </xf>
    <xf numFmtId="0" fontId="28" fillId="6" borderId="2" xfId="0" applyFont="1" applyFill="1" applyBorder="1" applyAlignment="1">
      <alignment vertical="center" wrapText="1"/>
    </xf>
    <xf numFmtId="0" fontId="30" fillId="0" borderId="1" xfId="0" applyFont="1" applyBorder="1" applyAlignment="1">
      <alignment vertical="center" wrapText="1"/>
    </xf>
    <xf numFmtId="0" fontId="15" fillId="9" borderId="3" xfId="0" applyFont="1" applyFill="1" applyBorder="1" applyAlignment="1">
      <alignment horizontal="left" vertical="center" wrapText="1"/>
    </xf>
    <xf numFmtId="0" fontId="22" fillId="9" borderId="1" xfId="0" applyFont="1" applyFill="1" applyBorder="1" applyAlignment="1">
      <alignment horizontal="left" vertical="center" wrapText="1"/>
    </xf>
    <xf numFmtId="0" fontId="21" fillId="23" borderId="1" xfId="0" applyFont="1" applyFill="1" applyBorder="1" applyAlignment="1">
      <alignment horizontal="center" vertical="center" wrapText="1"/>
    </xf>
    <xf numFmtId="0" fontId="21" fillId="23" borderId="5" xfId="0" applyFont="1" applyFill="1" applyBorder="1" applyAlignment="1">
      <alignment horizontal="center" vertical="center" wrapText="1"/>
    </xf>
    <xf numFmtId="0" fontId="3" fillId="14" borderId="1" xfId="0" applyFont="1" applyFill="1" applyBorder="1" applyAlignment="1">
      <alignment vertical="center" wrapText="1"/>
    </xf>
    <xf numFmtId="0" fontId="24" fillId="14"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left" wrapText="1"/>
    </xf>
    <xf numFmtId="0" fontId="3" fillId="0" borderId="1" xfId="0" applyFont="1" applyBorder="1" applyAlignment="1">
      <alignment horizontal="center" vertical="center" wrapText="1"/>
    </xf>
    <xf numFmtId="0" fontId="15" fillId="0" borderId="7" xfId="0" applyFont="1" applyBorder="1" applyAlignment="1">
      <alignment vertical="center" wrapText="1"/>
    </xf>
    <xf numFmtId="0" fontId="15" fillId="0" borderId="9" xfId="0" applyFont="1" applyBorder="1" applyAlignment="1">
      <alignment vertical="center" wrapText="1"/>
    </xf>
    <xf numFmtId="0" fontId="15" fillId="0" borderId="10" xfId="0" applyFont="1" applyBorder="1" applyAlignment="1">
      <alignment vertical="center" wrapText="1"/>
    </xf>
    <xf numFmtId="0" fontId="15" fillId="0" borderId="10" xfId="0" applyFont="1" applyBorder="1" applyAlignment="1">
      <alignment horizontal="center" vertical="center" wrapText="1"/>
    </xf>
    <xf numFmtId="0" fontId="15" fillId="0" borderId="0" xfId="0" applyFont="1" applyAlignment="1">
      <alignment horizontal="left" vertical="center" wrapText="1"/>
    </xf>
    <xf numFmtId="0" fontId="15" fillId="0" borderId="13" xfId="0" applyFont="1" applyBorder="1" applyAlignment="1">
      <alignment horizontal="center" vertical="center" wrapText="1"/>
    </xf>
    <xf numFmtId="0" fontId="15" fillId="0" borderId="14" xfId="0" applyFont="1" applyBorder="1" applyAlignment="1">
      <alignment vertical="top" wrapText="1"/>
    </xf>
    <xf numFmtId="0" fontId="15" fillId="0" borderId="19" xfId="0" applyFont="1" applyBorder="1" applyAlignment="1">
      <alignment vertical="top" wrapText="1"/>
    </xf>
    <xf numFmtId="0" fontId="15" fillId="0" borderId="16" xfId="0" applyFont="1" applyBorder="1" applyAlignment="1">
      <alignment horizontal="center" vertical="center" wrapText="1"/>
    </xf>
    <xf numFmtId="0" fontId="15" fillId="0" borderId="17" xfId="0" applyFont="1" applyBorder="1" applyAlignment="1">
      <alignment vertical="top" wrapText="1"/>
    </xf>
    <xf numFmtId="0" fontId="15" fillId="0" borderId="6" xfId="0" applyFont="1" applyBorder="1" applyAlignment="1">
      <alignment horizontal="center" vertical="center" wrapText="1"/>
    </xf>
    <xf numFmtId="0" fontId="15" fillId="9" borderId="4" xfId="0" applyFont="1" applyFill="1" applyBorder="1" applyAlignment="1">
      <alignment vertical="center" wrapText="1"/>
    </xf>
    <xf numFmtId="0" fontId="15" fillId="9" borderId="2" xfId="0" applyFont="1" applyFill="1" applyBorder="1" applyAlignment="1">
      <alignment vertical="center" wrapText="1"/>
    </xf>
    <xf numFmtId="0" fontId="20" fillId="23" borderId="2" xfId="0" applyFont="1" applyFill="1" applyBorder="1" applyAlignment="1">
      <alignment vertical="center" wrapText="1"/>
    </xf>
    <xf numFmtId="0" fontId="22" fillId="0" borderId="2" xfId="0" applyFont="1" applyBorder="1" applyAlignment="1">
      <alignment vertical="center" wrapText="1"/>
    </xf>
    <xf numFmtId="0" fontId="22" fillId="9" borderId="2" xfId="0" applyFont="1" applyFill="1" applyBorder="1" applyAlignment="1">
      <alignment vertical="center" wrapText="1"/>
    </xf>
    <xf numFmtId="0" fontId="15" fillId="0" borderId="6" xfId="0" applyFont="1" applyBorder="1" applyAlignment="1">
      <alignment vertical="center" wrapText="1"/>
    </xf>
    <xf numFmtId="0" fontId="15" fillId="15" borderId="1" xfId="0" applyFont="1" applyFill="1" applyBorder="1" applyAlignment="1">
      <alignment vertical="center" wrapText="1"/>
    </xf>
    <xf numFmtId="0" fontId="15" fillId="15" borderId="5" xfId="0" applyFont="1" applyFill="1" applyBorder="1" applyAlignment="1">
      <alignment vertical="top" wrapText="1"/>
    </xf>
    <xf numFmtId="0" fontId="11" fillId="6" borderId="0" xfId="0" applyFont="1" applyFill="1"/>
    <xf numFmtId="0" fontId="0" fillId="25" borderId="0" xfId="0" applyFill="1"/>
    <xf numFmtId="0" fontId="11" fillId="11" borderId="0" xfId="0" applyFont="1" applyFill="1" applyAlignment="1">
      <alignment wrapText="1"/>
    </xf>
    <xf numFmtId="0" fontId="12" fillId="11" borderId="0" xfId="0" applyFont="1" applyFill="1"/>
    <xf numFmtId="0" fontId="11" fillId="11" borderId="0" xfId="0" applyFont="1" applyFill="1" applyAlignment="1">
      <alignment horizontal="left" vertical="top"/>
    </xf>
    <xf numFmtId="0" fontId="0" fillId="11" borderId="0" xfId="0" applyFill="1" applyAlignment="1">
      <alignment wrapText="1"/>
    </xf>
    <xf numFmtId="0" fontId="8" fillId="11" borderId="0" xfId="0" applyFont="1" applyFill="1"/>
    <xf numFmtId="0" fontId="1" fillId="6" borderId="0" xfId="0" applyFont="1" applyFill="1" applyAlignment="1">
      <alignment wrapText="1"/>
    </xf>
    <xf numFmtId="0" fontId="11" fillId="25" borderId="0" xfId="0" applyFont="1" applyFill="1"/>
    <xf numFmtId="0" fontId="11" fillId="25" borderId="0" xfId="0" applyFont="1" applyFill="1" applyAlignment="1">
      <alignment wrapText="1"/>
    </xf>
    <xf numFmtId="0" fontId="3" fillId="21" borderId="0" xfId="0" applyFont="1" applyFill="1"/>
    <xf numFmtId="0" fontId="15" fillId="23" borderId="3" xfId="0" applyFont="1" applyFill="1" applyBorder="1" applyAlignment="1">
      <alignment horizontal="center" vertical="center" wrapText="1"/>
    </xf>
    <xf numFmtId="0" fontId="0" fillId="23" borderId="0" xfId="0" applyFill="1" applyAlignment="1">
      <alignment wrapText="1"/>
    </xf>
    <xf numFmtId="49" fontId="35" fillId="22" borderId="1" xfId="0" applyNumberFormat="1" applyFont="1" applyFill="1" applyBorder="1" applyAlignment="1">
      <alignment horizontal="left" vertical="center" wrapText="1"/>
    </xf>
    <xf numFmtId="0" fontId="32" fillId="22" borderId="1" xfId="0" applyFont="1" applyFill="1" applyBorder="1" applyAlignment="1">
      <alignment vertical="center" wrapText="1"/>
    </xf>
    <xf numFmtId="0" fontId="35" fillId="22" borderId="1" xfId="0" applyFont="1" applyFill="1" applyBorder="1" applyAlignment="1">
      <alignment horizontal="left" vertical="center" wrapText="1"/>
    </xf>
    <xf numFmtId="0" fontId="44" fillId="22" borderId="1" xfId="0" applyFont="1" applyFill="1" applyBorder="1" applyAlignment="1">
      <alignment horizontal="center" vertical="center"/>
    </xf>
    <xf numFmtId="0" fontId="32" fillId="22" borderId="5" xfId="0" applyFont="1" applyFill="1" applyBorder="1" applyAlignment="1">
      <alignment vertical="top" wrapText="1"/>
    </xf>
    <xf numFmtId="0" fontId="44" fillId="22" borderId="0" xfId="0" applyFont="1" applyFill="1"/>
    <xf numFmtId="0" fontId="3" fillId="14" borderId="0" xfId="0" applyFont="1" applyFill="1"/>
    <xf numFmtId="0" fontId="32" fillId="22" borderId="1" xfId="0" applyFont="1" applyFill="1" applyBorder="1" applyAlignment="1">
      <alignment horizontal="left" vertical="center" wrapText="1"/>
    </xf>
    <xf numFmtId="0" fontId="3" fillId="0" borderId="1" xfId="0" applyFont="1" applyBorder="1"/>
    <xf numFmtId="0" fontId="20" fillId="0" borderId="5" xfId="0" applyFont="1" applyBorder="1" applyAlignment="1">
      <alignment vertical="center"/>
    </xf>
    <xf numFmtId="0" fontId="45" fillId="22" borderId="2" xfId="0" applyFont="1" applyFill="1" applyBorder="1" applyAlignment="1">
      <alignment horizontal="center" vertical="center" wrapText="1"/>
    </xf>
    <xf numFmtId="49" fontId="21" fillId="9" borderId="1" xfId="0" applyNumberFormat="1" applyFont="1" applyFill="1" applyBorder="1" applyAlignment="1">
      <alignment vertical="center" wrapText="1"/>
    </xf>
    <xf numFmtId="0" fontId="45" fillId="22" borderId="3" xfId="0" applyFont="1" applyFill="1" applyBorder="1" applyAlignment="1">
      <alignment horizontal="center" vertical="center" wrapText="1"/>
    </xf>
    <xf numFmtId="0" fontId="15" fillId="9" borderId="1" xfId="0" applyFont="1" applyFill="1" applyBorder="1" applyAlignment="1">
      <alignment horizontal="center" vertical="center"/>
    </xf>
    <xf numFmtId="0" fontId="3" fillId="9" borderId="0" xfId="0" applyFont="1" applyFill="1"/>
    <xf numFmtId="0" fontId="15" fillId="9" borderId="6" xfId="0" applyFont="1" applyFill="1" applyBorder="1" applyAlignment="1">
      <alignment vertical="center" wrapText="1"/>
    </xf>
    <xf numFmtId="0" fontId="15" fillId="9" borderId="1" xfId="0" applyFont="1" applyFill="1" applyBorder="1" applyAlignment="1">
      <alignment horizontal="center" vertical="center" wrapText="1"/>
    </xf>
    <xf numFmtId="0" fontId="35" fillId="22" borderId="1" xfId="0" applyFont="1" applyFill="1" applyBorder="1" applyAlignment="1">
      <alignment vertical="center" wrapText="1"/>
    </xf>
    <xf numFmtId="0" fontId="32" fillId="22" borderId="5" xfId="0" applyFont="1" applyFill="1" applyBorder="1" applyAlignment="1">
      <alignment vertical="center" wrapText="1"/>
    </xf>
    <xf numFmtId="0" fontId="32" fillId="22" borderId="5" xfId="0" applyFont="1" applyFill="1" applyBorder="1" applyAlignment="1">
      <alignment horizontal="center" vertical="center" wrapText="1"/>
    </xf>
    <xf numFmtId="0" fontId="32" fillId="22" borderId="1" xfId="0" applyFont="1" applyFill="1" applyBorder="1" applyAlignment="1">
      <alignment vertical="center"/>
    </xf>
    <xf numFmtId="0" fontId="32" fillId="22" borderId="5" xfId="0" applyFont="1" applyFill="1" applyBorder="1" applyAlignment="1">
      <alignment vertical="top"/>
    </xf>
    <xf numFmtId="0" fontId="25" fillId="22" borderId="1" xfId="0" applyFont="1" applyFill="1" applyBorder="1" applyAlignment="1">
      <alignment vertical="center" wrapText="1"/>
    </xf>
    <xf numFmtId="0" fontId="21" fillId="26" borderId="1" xfId="0" applyFont="1" applyFill="1" applyBorder="1" applyAlignment="1">
      <alignment vertical="center" wrapText="1"/>
    </xf>
    <xf numFmtId="0" fontId="15" fillId="26" borderId="1" xfId="0" applyFont="1" applyFill="1" applyBorder="1" applyAlignment="1">
      <alignment vertical="center" wrapText="1"/>
    </xf>
    <xf numFmtId="0" fontId="24" fillId="26" borderId="1" xfId="0" applyFont="1" applyFill="1" applyBorder="1" applyAlignment="1">
      <alignment horizontal="left" vertical="center" wrapText="1"/>
    </xf>
    <xf numFmtId="0" fontId="20" fillId="26" borderId="1" xfId="0" applyFont="1" applyFill="1" applyBorder="1" applyAlignment="1">
      <alignment vertical="center" wrapText="1"/>
    </xf>
    <xf numFmtId="0" fontId="15" fillId="26" borderId="5" xfId="0" applyFont="1" applyFill="1" applyBorder="1" applyAlignment="1">
      <alignment vertical="center" wrapText="1"/>
    </xf>
    <xf numFmtId="0" fontId="15" fillId="26" borderId="11" xfId="0" applyFont="1" applyFill="1" applyBorder="1" applyAlignment="1">
      <alignment vertical="center" wrapText="1"/>
    </xf>
    <xf numFmtId="0" fontId="15" fillId="26" borderId="5" xfId="0" applyFont="1" applyFill="1" applyBorder="1" applyAlignment="1">
      <alignment horizontal="center" vertical="center" wrapText="1"/>
    </xf>
    <xf numFmtId="0" fontId="15" fillId="26" borderId="5" xfId="0" applyFont="1" applyFill="1" applyBorder="1" applyAlignment="1">
      <alignment vertical="top" wrapText="1"/>
    </xf>
    <xf numFmtId="0" fontId="3" fillId="26" borderId="0" xfId="0" applyFont="1" applyFill="1"/>
    <xf numFmtId="0" fontId="24" fillId="9" borderId="1" xfId="0" applyFont="1" applyFill="1" applyBorder="1" applyAlignment="1">
      <alignment horizontal="left" vertical="center" wrapText="1"/>
    </xf>
    <xf numFmtId="0" fontId="32" fillId="22" borderId="11" xfId="0" applyFont="1" applyFill="1" applyBorder="1" applyAlignment="1">
      <alignment horizontal="left" vertical="center" wrapText="1"/>
    </xf>
    <xf numFmtId="0" fontId="23" fillId="9" borderId="1" xfId="0" applyFont="1" applyFill="1" applyBorder="1" applyAlignment="1">
      <alignment vertical="center" wrapText="1"/>
    </xf>
    <xf numFmtId="0" fontId="20" fillId="9" borderId="1" xfId="0" applyFont="1" applyFill="1" applyBorder="1" applyAlignment="1">
      <alignment vertical="center" wrapText="1"/>
    </xf>
    <xf numFmtId="0" fontId="20" fillId="9" borderId="5" xfId="0" applyFont="1" applyFill="1" applyBorder="1" applyAlignment="1">
      <alignment vertical="top" wrapText="1"/>
    </xf>
    <xf numFmtId="0" fontId="31" fillId="9" borderId="0" xfId="0" applyFont="1" applyFill="1"/>
    <xf numFmtId="0" fontId="15" fillId="4" borderId="1" xfId="0" applyFont="1" applyFill="1" applyBorder="1" applyAlignment="1">
      <alignment horizontal="left" vertical="center" wrapText="1"/>
    </xf>
    <xf numFmtId="0" fontId="24" fillId="4" borderId="1" xfId="0" applyFont="1" applyFill="1" applyBorder="1" applyAlignment="1">
      <alignment vertical="center" wrapText="1"/>
    </xf>
    <xf numFmtId="0" fontId="15" fillId="4" borderId="1" xfId="0" applyFont="1" applyFill="1" applyBorder="1" applyAlignment="1">
      <alignment vertical="center" wrapText="1"/>
    </xf>
    <xf numFmtId="0" fontId="20" fillId="4" borderId="1" xfId="0" applyFont="1" applyFill="1" applyBorder="1" applyAlignment="1">
      <alignment horizontal="left" vertical="center" wrapText="1"/>
    </xf>
    <xf numFmtId="0" fontId="24" fillId="4" borderId="1" xfId="0" applyFont="1" applyFill="1" applyBorder="1" applyAlignment="1">
      <alignment horizontal="left" vertical="center" wrapText="1"/>
    </xf>
    <xf numFmtId="0" fontId="20" fillId="4" borderId="1" xfId="0" applyFont="1" applyFill="1" applyBorder="1" applyAlignment="1">
      <alignment vertical="center" wrapText="1"/>
    </xf>
    <xf numFmtId="0" fontId="15" fillId="4" borderId="5" xfId="0" applyFont="1" applyFill="1" applyBorder="1" applyAlignment="1">
      <alignment vertical="center" wrapText="1"/>
    </xf>
    <xf numFmtId="0" fontId="15" fillId="4" borderId="11" xfId="0" applyFont="1" applyFill="1" applyBorder="1" applyAlignment="1">
      <alignment vertical="center" wrapText="1"/>
    </xf>
    <xf numFmtId="0" fontId="15" fillId="4" borderId="5" xfId="0" applyFont="1" applyFill="1" applyBorder="1" applyAlignment="1">
      <alignment horizontal="center" vertical="center" wrapText="1"/>
    </xf>
    <xf numFmtId="0" fontId="15" fillId="4" borderId="5" xfId="0" applyFont="1" applyFill="1" applyBorder="1" applyAlignment="1">
      <alignment vertical="top" wrapText="1"/>
    </xf>
    <xf numFmtId="0" fontId="3" fillId="4" borderId="0" xfId="0" applyFont="1" applyFill="1"/>
    <xf numFmtId="0" fontId="25" fillId="22" borderId="1" xfId="0" applyFont="1" applyFill="1" applyBorder="1" applyAlignment="1">
      <alignment horizontal="left" vertical="center" wrapText="1"/>
    </xf>
    <xf numFmtId="0" fontId="25" fillId="22" borderId="1" xfId="0" applyFont="1" applyFill="1" applyBorder="1" applyAlignment="1">
      <alignment horizontal="center" vertical="center" wrapText="1"/>
    </xf>
    <xf numFmtId="0" fontId="15" fillId="26" borderId="1" xfId="0" applyFont="1" applyFill="1" applyBorder="1" applyAlignment="1">
      <alignment horizontal="left" vertical="center" wrapText="1"/>
    </xf>
    <xf numFmtId="0" fontId="24" fillId="26" borderId="1" xfId="0" applyFont="1" applyFill="1" applyBorder="1" applyAlignment="1">
      <alignment vertical="center" wrapText="1"/>
    </xf>
    <xf numFmtId="0" fontId="36" fillId="26" borderId="1" xfId="0" applyFont="1" applyFill="1" applyBorder="1" applyAlignment="1">
      <alignment vertical="center" wrapText="1"/>
    </xf>
    <xf numFmtId="0" fontId="24" fillId="26" borderId="5" xfId="0" applyFont="1" applyFill="1" applyBorder="1" applyAlignment="1">
      <alignment vertical="center" wrapText="1"/>
    </xf>
    <xf numFmtId="0" fontId="28" fillId="27" borderId="1" xfId="0" applyFont="1" applyFill="1" applyBorder="1" applyAlignment="1">
      <alignment vertical="center" wrapText="1"/>
    </xf>
    <xf numFmtId="0" fontId="32" fillId="27" borderId="1" xfId="0" applyFont="1" applyFill="1" applyBorder="1" applyAlignment="1">
      <alignment vertical="center" wrapText="1"/>
    </xf>
    <xf numFmtId="0" fontId="32" fillId="27" borderId="1" xfId="0" applyFont="1" applyFill="1" applyBorder="1" applyAlignment="1">
      <alignment horizontal="left" vertical="center" wrapText="1"/>
    </xf>
    <xf numFmtId="0" fontId="32" fillId="27" borderId="5" xfId="0" applyFont="1" applyFill="1" applyBorder="1" applyAlignment="1">
      <alignment horizontal="left" vertical="center" wrapText="1"/>
    </xf>
    <xf numFmtId="0" fontId="32" fillId="27" borderId="5" xfId="0" applyFont="1" applyFill="1" applyBorder="1" applyAlignment="1">
      <alignment horizontal="center" vertical="center"/>
    </xf>
    <xf numFmtId="0" fontId="32" fillId="27" borderId="1" xfId="0" applyFont="1" applyFill="1" applyBorder="1" applyAlignment="1">
      <alignment vertical="center"/>
    </xf>
    <xf numFmtId="0" fontId="32" fillId="27" borderId="5" xfId="0" applyFont="1" applyFill="1" applyBorder="1" applyAlignment="1">
      <alignment vertical="top"/>
    </xf>
    <xf numFmtId="0" fontId="44" fillId="27" borderId="0" xfId="0" applyFont="1" applyFill="1"/>
    <xf numFmtId="0" fontId="28" fillId="27" borderId="2" xfId="0" applyFont="1" applyFill="1" applyBorder="1" applyAlignment="1">
      <alignment vertical="center" wrapText="1"/>
    </xf>
    <xf numFmtId="0" fontId="32" fillId="27" borderId="11" xfId="0" applyFont="1" applyFill="1" applyBorder="1" applyAlignment="1">
      <alignment horizontal="left" vertical="center" wrapText="1"/>
    </xf>
    <xf numFmtId="0" fontId="15" fillId="27" borderId="1" xfId="0" applyFont="1" applyFill="1" applyBorder="1" applyAlignment="1">
      <alignment vertical="center" wrapText="1"/>
    </xf>
    <xf numFmtId="0" fontId="15" fillId="27" borderId="1" xfId="0" applyFont="1" applyFill="1" applyBorder="1" applyAlignment="1">
      <alignment horizontal="left" vertical="center" wrapText="1"/>
    </xf>
    <xf numFmtId="0" fontId="15" fillId="27" borderId="11" xfId="0" applyFont="1" applyFill="1" applyBorder="1" applyAlignment="1">
      <alignment vertical="center" wrapText="1"/>
    </xf>
    <xf numFmtId="0" fontId="15" fillId="27" borderId="11" xfId="0" applyFont="1" applyFill="1" applyBorder="1" applyAlignment="1">
      <alignment horizontal="left" vertical="center" wrapText="1"/>
    </xf>
    <xf numFmtId="0" fontId="15" fillId="27" borderId="5" xfId="0" applyFont="1" applyFill="1" applyBorder="1" applyAlignment="1">
      <alignment vertical="center" wrapText="1"/>
    </xf>
    <xf numFmtId="0" fontId="24" fillId="27" borderId="11" xfId="0" applyFont="1" applyFill="1" applyBorder="1" applyAlignment="1">
      <alignment horizontal="left" vertical="center" wrapText="1"/>
    </xf>
    <xf numFmtId="0" fontId="15" fillId="27" borderId="5" xfId="0" applyFont="1" applyFill="1" applyBorder="1" applyAlignment="1">
      <alignment horizontal="center" vertical="center"/>
    </xf>
    <xf numFmtId="0" fontId="15" fillId="27" borderId="1" xfId="0" applyFont="1" applyFill="1" applyBorder="1" applyAlignment="1">
      <alignment vertical="center"/>
    </xf>
    <xf numFmtId="0" fontId="15" fillId="27" borderId="5" xfId="0" applyFont="1" applyFill="1" applyBorder="1" applyAlignment="1">
      <alignment vertical="top"/>
    </xf>
    <xf numFmtId="0" fontId="3" fillId="27" borderId="0" xfId="0" applyFont="1" applyFill="1"/>
    <xf numFmtId="0" fontId="32" fillId="27" borderId="1" xfId="0" applyFont="1" applyFill="1" applyBorder="1" applyAlignment="1">
      <alignment horizontal="left" vertical="center"/>
    </xf>
    <xf numFmtId="0" fontId="32" fillId="27" borderId="5" xfId="0" applyFont="1" applyFill="1" applyBorder="1" applyAlignment="1">
      <alignment vertical="center" wrapText="1"/>
    </xf>
    <xf numFmtId="0" fontId="25" fillId="27" borderId="11" xfId="0" applyFont="1" applyFill="1" applyBorder="1" applyAlignment="1">
      <alignment horizontal="left" vertical="center" wrapText="1"/>
    </xf>
    <xf numFmtId="0" fontId="3" fillId="9" borderId="0" xfId="0" applyFont="1" applyFill="1" applyAlignment="1">
      <alignment horizontal="center" wrapText="1"/>
    </xf>
    <xf numFmtId="0" fontId="3" fillId="0" borderId="0" xfId="0" applyFont="1" applyAlignment="1">
      <alignment horizontal="center" wrapText="1"/>
    </xf>
    <xf numFmtId="0" fontId="44" fillId="22" borderId="0" xfId="0" applyFont="1" applyFill="1" applyAlignment="1">
      <alignment horizontal="center" wrapText="1"/>
    </xf>
    <xf numFmtId="0" fontId="20" fillId="9" borderId="5" xfId="0" applyFont="1" applyFill="1" applyBorder="1" applyAlignment="1">
      <alignment vertical="center" wrapText="1"/>
    </xf>
    <xf numFmtId="0" fontId="47" fillId="9" borderId="1" xfId="0" applyFont="1" applyFill="1" applyBorder="1" applyAlignment="1">
      <alignment vertical="center" wrapText="1"/>
    </xf>
    <xf numFmtId="0" fontId="20" fillId="9" borderId="1" xfId="0" applyFont="1" applyFill="1" applyBorder="1" applyAlignment="1">
      <alignment horizontal="left" vertical="center" wrapText="1"/>
    </xf>
    <xf numFmtId="0" fontId="35" fillId="6" borderId="1" xfId="0" applyFont="1" applyFill="1" applyBorder="1" applyAlignment="1">
      <alignment vertical="center" wrapText="1"/>
    </xf>
    <xf numFmtId="0" fontId="45" fillId="22" borderId="1" xfId="0" applyFont="1" applyFill="1" applyBorder="1" applyAlignment="1">
      <alignment vertical="center" wrapText="1"/>
    </xf>
    <xf numFmtId="0" fontId="25" fillId="22" borderId="11" xfId="0" applyFont="1" applyFill="1" applyBorder="1" applyAlignment="1">
      <alignment horizontal="left" vertical="center" wrapText="1"/>
    </xf>
    <xf numFmtId="0" fontId="32" fillId="22" borderId="5" xfId="0" applyFont="1" applyFill="1" applyBorder="1" applyAlignment="1">
      <alignment wrapText="1"/>
    </xf>
    <xf numFmtId="0" fontId="35" fillId="9" borderId="1" xfId="0" applyFont="1" applyFill="1" applyBorder="1" applyAlignment="1">
      <alignment vertical="center" wrapText="1"/>
    </xf>
    <xf numFmtId="0" fontId="32" fillId="9" borderId="1" xfId="0" applyFont="1" applyFill="1" applyBorder="1" applyAlignment="1">
      <alignment vertical="center" wrapText="1"/>
    </xf>
    <xf numFmtId="0" fontId="32" fillId="9" borderId="1" xfId="0" applyFont="1" applyFill="1" applyBorder="1" applyAlignment="1">
      <alignment horizontal="left" vertical="center" wrapText="1"/>
    </xf>
    <xf numFmtId="0" fontId="32" fillId="9" borderId="5" xfId="0" applyFont="1" applyFill="1" applyBorder="1" applyAlignment="1">
      <alignment vertical="center" wrapText="1"/>
    </xf>
    <xf numFmtId="0" fontId="32" fillId="9" borderId="5" xfId="0" applyFont="1" applyFill="1" applyBorder="1" applyAlignment="1">
      <alignment horizontal="center" vertical="center" wrapText="1"/>
    </xf>
    <xf numFmtId="0" fontId="32" fillId="9" borderId="5" xfId="0" applyFont="1" applyFill="1" applyBorder="1" applyAlignment="1">
      <alignment vertical="top" wrapText="1"/>
    </xf>
    <xf numFmtId="0" fontId="44" fillId="9" borderId="0" xfId="0" applyFont="1" applyFill="1"/>
    <xf numFmtId="0" fontId="36" fillId="27" borderId="1" xfId="0" applyFont="1" applyFill="1" applyBorder="1" applyAlignment="1">
      <alignment vertical="center" wrapText="1"/>
    </xf>
    <xf numFmtId="0" fontId="24" fillId="27" borderId="5" xfId="0" applyFont="1" applyFill="1" applyBorder="1" applyAlignment="1">
      <alignment vertical="center" wrapText="1"/>
    </xf>
    <xf numFmtId="0" fontId="15" fillId="27" borderId="5" xfId="0" applyFont="1" applyFill="1" applyBorder="1" applyAlignment="1">
      <alignment horizontal="center" vertical="center" wrapText="1"/>
    </xf>
    <xf numFmtId="0" fontId="15" fillId="27" borderId="5" xfId="0" applyFont="1" applyFill="1" applyBorder="1" applyAlignment="1">
      <alignment vertical="top" wrapText="1"/>
    </xf>
    <xf numFmtId="0" fontId="25" fillId="22" borderId="5" xfId="0" applyFont="1" applyFill="1" applyBorder="1" applyAlignment="1">
      <alignment vertical="center" wrapText="1"/>
    </xf>
    <xf numFmtId="0" fontId="32" fillId="6" borderId="5" xfId="0" applyFont="1" applyFill="1" applyBorder="1" applyAlignment="1">
      <alignment vertical="center" wrapText="1"/>
    </xf>
    <xf numFmtId="0" fontId="28" fillId="27" borderId="1" xfId="0" applyFont="1" applyFill="1" applyBorder="1" applyAlignment="1">
      <alignment vertical="center"/>
    </xf>
    <xf numFmtId="0" fontId="32" fillId="27" borderId="3" xfId="0" applyFont="1" applyFill="1" applyBorder="1" applyAlignment="1">
      <alignment horizontal="left" vertical="center" wrapText="1"/>
    </xf>
    <xf numFmtId="0" fontId="28" fillId="23" borderId="1" xfId="0" applyFont="1" applyFill="1" applyBorder="1" applyAlignment="1">
      <alignment vertical="center"/>
    </xf>
    <xf numFmtId="0" fontId="32" fillId="22" borderId="5" xfId="0" applyFont="1" applyFill="1" applyBorder="1" applyAlignment="1">
      <alignment horizontal="center" vertical="center"/>
    </xf>
    <xf numFmtId="0" fontId="32" fillId="22" borderId="11" xfId="0" applyFont="1" applyFill="1" applyBorder="1" applyAlignment="1">
      <alignment vertical="center" wrapText="1"/>
    </xf>
    <xf numFmtId="0" fontId="32" fillId="9" borderId="11" xfId="0" applyFont="1" applyFill="1" applyBorder="1" applyAlignment="1">
      <alignment horizontal="center" vertical="center" wrapText="1"/>
    </xf>
    <xf numFmtId="0" fontId="32" fillId="9" borderId="5" xfId="0" applyFont="1" applyFill="1" applyBorder="1" applyAlignment="1">
      <alignment vertical="top"/>
    </xf>
    <xf numFmtId="0" fontId="25" fillId="9" borderId="11" xfId="0" applyFont="1" applyFill="1" applyBorder="1" applyAlignment="1">
      <alignment horizontal="left" vertical="center" wrapText="1"/>
    </xf>
    <xf numFmtId="0" fontId="32" fillId="9" borderId="1" xfId="0" applyFont="1" applyFill="1" applyBorder="1" applyAlignment="1">
      <alignment vertical="center"/>
    </xf>
    <xf numFmtId="0" fontId="35" fillId="26" borderId="1" xfId="0" applyFont="1" applyFill="1" applyBorder="1" applyAlignment="1">
      <alignment vertical="center"/>
    </xf>
    <xf numFmtId="0" fontId="32" fillId="26" borderId="1" xfId="0" applyFont="1" applyFill="1" applyBorder="1" applyAlignment="1">
      <alignment vertical="center" wrapText="1"/>
    </xf>
    <xf numFmtId="0" fontId="32" fillId="26" borderId="1" xfId="0" applyFont="1" applyFill="1" applyBorder="1" applyAlignment="1">
      <alignment horizontal="left" vertical="center" wrapText="1"/>
    </xf>
    <xf numFmtId="0" fontId="32" fillId="26" borderId="5" xfId="0" applyFont="1" applyFill="1" applyBorder="1" applyAlignment="1">
      <alignment vertical="center" wrapText="1"/>
    </xf>
    <xf numFmtId="0" fontId="32" fillId="26" borderId="5" xfId="0" applyFont="1" applyFill="1" applyBorder="1" applyAlignment="1">
      <alignment horizontal="center" vertical="center"/>
    </xf>
    <xf numFmtId="0" fontId="32" fillId="26" borderId="1" xfId="0" applyFont="1" applyFill="1" applyBorder="1" applyAlignment="1">
      <alignment vertical="center"/>
    </xf>
    <xf numFmtId="0" fontId="32" fillId="26" borderId="5" xfId="0" applyFont="1" applyFill="1" applyBorder="1" applyAlignment="1">
      <alignment vertical="top"/>
    </xf>
    <xf numFmtId="0" fontId="44" fillId="26" borderId="0" xfId="0" applyFont="1" applyFill="1"/>
    <xf numFmtId="0" fontId="20" fillId="27" borderId="1" xfId="0" applyFont="1" applyFill="1" applyBorder="1" applyAlignment="1">
      <alignment vertical="center" wrapText="1"/>
    </xf>
    <xf numFmtId="0" fontId="20" fillId="27" borderId="3" xfId="0" applyFont="1" applyFill="1" applyBorder="1" applyAlignment="1">
      <alignment horizontal="left" vertical="center" wrapText="1"/>
    </xf>
    <xf numFmtId="0" fontId="20" fillId="27" borderId="1" xfId="0" applyFont="1" applyFill="1" applyBorder="1" applyAlignment="1">
      <alignment horizontal="left" vertical="center" wrapText="1"/>
    </xf>
    <xf numFmtId="0" fontId="20" fillId="27" borderId="5" xfId="0" applyFont="1" applyFill="1" applyBorder="1" applyAlignment="1">
      <alignment vertical="center" wrapText="1"/>
    </xf>
    <xf numFmtId="0" fontId="20" fillId="27" borderId="5" xfId="0" applyFont="1" applyFill="1" applyBorder="1" applyAlignment="1">
      <alignment horizontal="center" vertical="center" wrapText="1"/>
    </xf>
    <xf numFmtId="0" fontId="20" fillId="27" borderId="5" xfId="0" applyFont="1" applyFill="1" applyBorder="1" applyAlignment="1">
      <alignment vertical="top" wrapText="1"/>
    </xf>
    <xf numFmtId="0" fontId="31" fillId="27" borderId="0" xfId="0" applyFont="1" applyFill="1"/>
    <xf numFmtId="0" fontId="35" fillId="22" borderId="1" xfId="0" applyFont="1" applyFill="1" applyBorder="1" applyAlignment="1">
      <alignment vertical="center"/>
    </xf>
    <xf numFmtId="0" fontId="35" fillId="9" borderId="1" xfId="0" applyFont="1" applyFill="1" applyBorder="1" applyAlignment="1">
      <alignment vertical="center"/>
    </xf>
    <xf numFmtId="0" fontId="32" fillId="9" borderId="5" xfId="0" applyFont="1" applyFill="1" applyBorder="1" applyAlignment="1">
      <alignment horizontal="center" vertical="center"/>
    </xf>
    <xf numFmtId="0" fontId="25" fillId="9" borderId="5" xfId="0" applyFont="1" applyFill="1" applyBorder="1" applyAlignment="1">
      <alignment vertical="center" wrapText="1"/>
    </xf>
    <xf numFmtId="0" fontId="32" fillId="9" borderId="11" xfId="0" applyFont="1" applyFill="1" applyBorder="1" applyAlignment="1">
      <alignment horizontal="left" vertical="center" wrapText="1"/>
    </xf>
    <xf numFmtId="0" fontId="35" fillId="26" borderId="1" xfId="0" applyFont="1" applyFill="1" applyBorder="1" applyAlignment="1">
      <alignment vertical="center" wrapText="1"/>
    </xf>
    <xf numFmtId="0" fontId="32" fillId="26" borderId="1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32" fillId="22" borderId="0" xfId="0" applyFont="1" applyFill="1" applyAlignment="1">
      <alignment vertical="center" wrapText="1"/>
    </xf>
    <xf numFmtId="0" fontId="20" fillId="23" borderId="4" xfId="0" applyFont="1" applyFill="1" applyBorder="1" applyAlignment="1">
      <alignment horizontal="left" vertical="center" wrapText="1"/>
    </xf>
    <xf numFmtId="0" fontId="20" fillId="23" borderId="0" xfId="0" applyFont="1" applyFill="1" applyAlignment="1">
      <alignment vertical="center" wrapText="1"/>
    </xf>
    <xf numFmtId="0" fontId="32" fillId="26" borderId="4" xfId="0" applyFont="1" applyFill="1" applyBorder="1" applyAlignment="1">
      <alignment vertical="center" wrapText="1"/>
    </xf>
    <xf numFmtId="0" fontId="25" fillId="26" borderId="11" xfId="0" applyFont="1" applyFill="1" applyBorder="1" applyAlignment="1">
      <alignment horizontal="left" vertical="center" wrapText="1"/>
    </xf>
    <xf numFmtId="0" fontId="32" fillId="26" borderId="0" xfId="0" applyFont="1" applyFill="1" applyAlignment="1">
      <alignment vertical="center" wrapText="1"/>
    </xf>
    <xf numFmtId="0" fontId="20" fillId="6" borderId="2" xfId="0" applyFont="1" applyFill="1" applyBorder="1" applyAlignment="1">
      <alignment horizontal="left" vertical="center" wrapText="1"/>
    </xf>
    <xf numFmtId="0" fontId="32" fillId="22" borderId="2" xfId="0" applyFont="1" applyFill="1" applyBorder="1" applyAlignment="1">
      <alignment vertical="center" wrapText="1"/>
    </xf>
    <xf numFmtId="0" fontId="32" fillId="22" borderId="2" xfId="0" applyFont="1" applyFill="1" applyBorder="1" applyAlignment="1">
      <alignment vertical="center"/>
    </xf>
    <xf numFmtId="0" fontId="32" fillId="22" borderId="11" xfId="0" applyFont="1" applyFill="1" applyBorder="1" applyAlignment="1">
      <alignment vertical="top"/>
    </xf>
    <xf numFmtId="0" fontId="42" fillId="0" borderId="1" xfId="0" applyFont="1" applyBorder="1" applyAlignment="1">
      <alignment vertical="center" wrapText="1"/>
    </xf>
    <xf numFmtId="0" fontId="20" fillId="6" borderId="13" xfId="0" applyFont="1" applyFill="1" applyBorder="1" applyAlignment="1">
      <alignment horizontal="left" vertical="center" wrapText="1"/>
    </xf>
    <xf numFmtId="0" fontId="32" fillId="22" borderId="14" xfId="0" applyFont="1" applyFill="1" applyBorder="1" applyAlignment="1">
      <alignment vertical="center" wrapText="1"/>
    </xf>
    <xf numFmtId="0" fontId="32" fillId="22" borderId="13" xfId="0" applyFont="1" applyFill="1" applyBorder="1" applyAlignment="1">
      <alignment vertical="center" wrapText="1"/>
    </xf>
    <xf numFmtId="0" fontId="25" fillId="22" borderId="13" xfId="0" applyFont="1" applyFill="1" applyBorder="1" applyAlignment="1">
      <alignment horizontal="left" vertical="center" wrapText="1"/>
    </xf>
    <xf numFmtId="0" fontId="32" fillId="22" borderId="13" xfId="0" applyFont="1" applyFill="1" applyBorder="1" applyAlignment="1">
      <alignment horizontal="center" vertical="center"/>
    </xf>
    <xf numFmtId="0" fontId="32" fillId="22" borderId="13" xfId="0" applyFont="1" applyFill="1" applyBorder="1" applyAlignment="1">
      <alignment vertical="center"/>
    </xf>
    <xf numFmtId="0" fontId="32" fillId="22" borderId="14" xfId="0" applyFont="1" applyFill="1" applyBorder="1" applyAlignment="1">
      <alignment vertical="top"/>
    </xf>
    <xf numFmtId="0" fontId="44" fillId="22" borderId="13" xfId="0" applyFont="1" applyFill="1" applyBorder="1"/>
    <xf numFmtId="0" fontId="35" fillId="9" borderId="13" xfId="0" applyFont="1" applyFill="1" applyBorder="1" applyAlignment="1">
      <alignment vertical="center" wrapText="1"/>
    </xf>
    <xf numFmtId="0" fontId="32" fillId="9" borderId="12" xfId="0" applyFont="1" applyFill="1" applyBorder="1" applyAlignment="1">
      <alignment horizontal="left" vertical="center" wrapText="1"/>
    </xf>
    <xf numFmtId="0" fontId="32" fillId="9" borderId="12" xfId="0" applyFont="1" applyFill="1" applyBorder="1" applyAlignment="1">
      <alignment vertical="center" wrapText="1"/>
    </xf>
    <xf numFmtId="0" fontId="32" fillId="9" borderId="13" xfId="0" applyFont="1" applyFill="1" applyBorder="1" applyAlignment="1">
      <alignment vertical="center" wrapText="1"/>
    </xf>
    <xf numFmtId="0" fontId="25" fillId="9" borderId="12" xfId="0" applyFont="1" applyFill="1" applyBorder="1" applyAlignment="1">
      <alignment horizontal="left" vertical="center" wrapText="1"/>
    </xf>
    <xf numFmtId="0" fontId="32" fillId="9" borderId="12" xfId="0" applyFont="1" applyFill="1" applyBorder="1" applyAlignment="1">
      <alignment horizontal="center" vertical="center"/>
    </xf>
    <xf numFmtId="0" fontId="32" fillId="9" borderId="12" xfId="0" applyFont="1" applyFill="1" applyBorder="1" applyAlignment="1">
      <alignment vertical="center"/>
    </xf>
    <xf numFmtId="0" fontId="32" fillId="9" borderId="19" xfId="0" applyFont="1" applyFill="1" applyBorder="1" applyAlignment="1">
      <alignment vertical="top"/>
    </xf>
    <xf numFmtId="0" fontId="44" fillId="9" borderId="12" xfId="0" applyFont="1" applyFill="1" applyBorder="1"/>
    <xf numFmtId="0" fontId="32" fillId="9" borderId="16" xfId="0" applyFont="1" applyFill="1" applyBorder="1" applyAlignment="1">
      <alignment horizontal="left" vertical="center" wrapText="1"/>
    </xf>
    <xf numFmtId="0" fontId="32" fillId="9" borderId="16" xfId="0" applyFont="1" applyFill="1" applyBorder="1" applyAlignment="1">
      <alignment vertical="center" wrapText="1"/>
    </xf>
    <xf numFmtId="0" fontId="25" fillId="9" borderId="16" xfId="0" applyFont="1" applyFill="1" applyBorder="1" applyAlignment="1">
      <alignment horizontal="left" vertical="center" wrapText="1"/>
    </xf>
    <xf numFmtId="0" fontId="32" fillId="9" borderId="16" xfId="0" applyFont="1" applyFill="1" applyBorder="1" applyAlignment="1">
      <alignment horizontal="center" vertical="center"/>
    </xf>
    <xf numFmtId="0" fontId="32" fillId="9" borderId="16" xfId="0" applyFont="1" applyFill="1" applyBorder="1" applyAlignment="1">
      <alignment vertical="center"/>
    </xf>
    <xf numFmtId="0" fontId="32" fillId="9" borderId="17" xfId="0" applyFont="1" applyFill="1" applyBorder="1" applyAlignment="1">
      <alignment vertical="top"/>
    </xf>
    <xf numFmtId="0" fontId="44" fillId="9" borderId="16" xfId="0" applyFont="1" applyFill="1" applyBorder="1"/>
    <xf numFmtId="0" fontId="32" fillId="9" borderId="13" xfId="0" applyFont="1" applyFill="1" applyBorder="1" applyAlignment="1">
      <alignment horizontal="left" vertical="center" wrapText="1"/>
    </xf>
    <xf numFmtId="0" fontId="25" fillId="9" borderId="1" xfId="0" applyFont="1" applyFill="1" applyBorder="1" applyAlignment="1">
      <alignment horizontal="left" vertical="center" wrapText="1"/>
    </xf>
    <xf numFmtId="0" fontId="32" fillId="9" borderId="13" xfId="0" applyFont="1" applyFill="1" applyBorder="1" applyAlignment="1">
      <alignment vertical="center"/>
    </xf>
    <xf numFmtId="0" fontId="32" fillId="9" borderId="14" xfId="0" applyFont="1" applyFill="1" applyBorder="1" applyAlignment="1">
      <alignment vertical="top"/>
    </xf>
    <xf numFmtId="0" fontId="44" fillId="9" borderId="13" xfId="0" applyFont="1" applyFill="1" applyBorder="1"/>
    <xf numFmtId="0" fontId="32" fillId="9" borderId="0" xfId="0" applyFont="1" applyFill="1" applyAlignment="1">
      <alignment vertical="center" wrapText="1"/>
    </xf>
    <xf numFmtId="0" fontId="32" fillId="9" borderId="13" xfId="0" applyFont="1" applyFill="1" applyBorder="1" applyAlignment="1">
      <alignment horizontal="center" vertical="center"/>
    </xf>
    <xf numFmtId="0" fontId="25" fillId="9" borderId="13" xfId="0" applyFont="1" applyFill="1" applyBorder="1" applyAlignment="1">
      <alignment vertical="center" wrapText="1"/>
    </xf>
    <xf numFmtId="0" fontId="35" fillId="22" borderId="12" xfId="0" applyFont="1" applyFill="1" applyBorder="1" applyAlignment="1">
      <alignment vertical="center" wrapText="1"/>
    </xf>
    <xf numFmtId="0" fontId="32" fillId="22" borderId="12" xfId="0" applyFont="1" applyFill="1" applyBorder="1" applyAlignment="1">
      <alignment vertical="center"/>
    </xf>
    <xf numFmtId="0" fontId="32" fillId="22" borderId="12" xfId="0" applyFont="1" applyFill="1" applyBorder="1" applyAlignment="1">
      <alignment horizontal="center" vertical="center" wrapText="1"/>
    </xf>
    <xf numFmtId="0" fontId="32" fillId="22" borderId="18" xfId="0" applyFont="1" applyFill="1" applyBorder="1" applyAlignment="1">
      <alignment horizontal="left" vertical="center" wrapText="1"/>
    </xf>
    <xf numFmtId="0" fontId="32" fillId="22" borderId="12" xfId="0" applyFont="1" applyFill="1" applyBorder="1" applyAlignment="1">
      <alignment vertical="center" wrapText="1"/>
    </xf>
    <xf numFmtId="0" fontId="25" fillId="22" borderId="12" xfId="0" applyFont="1" applyFill="1" applyBorder="1" applyAlignment="1">
      <alignment horizontal="left" vertical="center" wrapText="1"/>
    </xf>
    <xf numFmtId="0" fontId="32" fillId="22" borderId="12" xfId="0" applyFont="1" applyFill="1" applyBorder="1" applyAlignment="1">
      <alignment horizontal="center" vertical="center"/>
    </xf>
    <xf numFmtId="0" fontId="32" fillId="22" borderId="19" xfId="0" applyFont="1" applyFill="1" applyBorder="1" applyAlignment="1">
      <alignment vertical="top"/>
    </xf>
    <xf numFmtId="0" fontId="44" fillId="22" borderId="12" xfId="0" applyFont="1" applyFill="1" applyBorder="1"/>
    <xf numFmtId="0" fontId="35" fillId="22" borderId="4" xfId="0" applyFont="1" applyFill="1" applyBorder="1" applyAlignment="1">
      <alignment vertical="center" wrapText="1"/>
    </xf>
    <xf numFmtId="0" fontId="32" fillId="22" borderId="4" xfId="0" applyFont="1" applyFill="1" applyBorder="1" applyAlignment="1">
      <alignment vertical="center"/>
    </xf>
    <xf numFmtId="0" fontId="32" fillId="22" borderId="4" xfId="0" applyFont="1" applyFill="1" applyBorder="1" applyAlignment="1">
      <alignment horizontal="left" vertical="center" wrapText="1"/>
    </xf>
    <xf numFmtId="0" fontId="32" fillId="22" borderId="6" xfId="0" applyFont="1" applyFill="1" applyBorder="1" applyAlignment="1">
      <alignment horizontal="left" vertical="center" wrapText="1"/>
    </xf>
    <xf numFmtId="0" fontId="32" fillId="22" borderId="6" xfId="0" applyFont="1" applyFill="1" applyBorder="1" applyAlignment="1">
      <alignment horizontal="center" vertical="center"/>
    </xf>
    <xf numFmtId="0" fontId="32" fillId="22" borderId="6" xfId="0" applyFont="1" applyFill="1" applyBorder="1" applyAlignment="1">
      <alignment vertical="top"/>
    </xf>
    <xf numFmtId="0" fontId="35" fillId="9" borderId="4" xfId="0" applyFont="1" applyFill="1" applyBorder="1" applyAlignment="1">
      <alignment vertical="center" wrapText="1"/>
    </xf>
    <xf numFmtId="0" fontId="32" fillId="9" borderId="5" xfId="0" applyFont="1" applyFill="1" applyBorder="1" applyAlignment="1">
      <alignment wrapText="1"/>
    </xf>
    <xf numFmtId="0" fontId="32" fillId="9" borderId="5" xfId="0" applyFont="1" applyFill="1" applyBorder="1" applyAlignment="1">
      <alignment horizontal="left" vertical="center" wrapText="1"/>
    </xf>
    <xf numFmtId="0" fontId="32" fillId="22" borderId="5" xfId="0" applyFont="1" applyFill="1" applyBorder="1" applyAlignment="1">
      <alignment horizontal="left" vertical="center" wrapText="1"/>
    </xf>
    <xf numFmtId="0" fontId="28" fillId="6" borderId="1" xfId="0" applyFont="1" applyFill="1" applyBorder="1" applyAlignment="1">
      <alignment vertical="center"/>
    </xf>
    <xf numFmtId="0" fontId="32" fillId="6" borderId="5" xfId="0" applyFont="1" applyFill="1" applyBorder="1" applyAlignment="1">
      <alignment horizontal="left" vertical="center" wrapText="1"/>
    </xf>
    <xf numFmtId="0" fontId="32" fillId="6" borderId="5" xfId="0" applyFont="1" applyFill="1" applyBorder="1" applyAlignment="1">
      <alignment horizontal="center" vertical="center" wrapText="1"/>
    </xf>
    <xf numFmtId="0" fontId="28" fillId="9" borderId="1" xfId="0" applyFont="1" applyFill="1" applyBorder="1" applyAlignment="1">
      <alignment vertical="center"/>
    </xf>
    <xf numFmtId="0" fontId="32" fillId="22" borderId="2" xfId="0" applyFont="1" applyFill="1" applyBorder="1" applyAlignment="1">
      <alignment horizontal="left" vertical="center" wrapText="1"/>
    </xf>
    <xf numFmtId="0" fontId="32" fillId="22" borderId="3" xfId="0" applyFont="1" applyFill="1" applyBorder="1" applyAlignment="1">
      <alignment horizontal="left" vertical="center" wrapText="1"/>
    </xf>
    <xf numFmtId="0" fontId="32" fillId="22" borderId="5" xfId="0" applyFont="1" applyFill="1" applyBorder="1" applyAlignment="1">
      <alignment vertical="center"/>
    </xf>
    <xf numFmtId="0" fontId="25" fillId="22" borderId="5" xfId="0" applyFont="1" applyFill="1" applyBorder="1" applyAlignment="1">
      <alignment horizontal="left" vertical="center" wrapText="1"/>
    </xf>
    <xf numFmtId="0" fontId="32" fillId="27" borderId="0" xfId="0" applyFont="1" applyFill="1" applyAlignment="1">
      <alignment vertical="center" wrapText="1"/>
    </xf>
    <xf numFmtId="0" fontId="32" fillId="9" borderId="2" xfId="0" applyFont="1" applyFill="1" applyBorder="1" applyAlignment="1">
      <alignment horizontal="left" vertical="center" wrapText="1"/>
    </xf>
    <xf numFmtId="0" fontId="32" fillId="22" borderId="1" xfId="1" applyFont="1" applyFill="1" applyBorder="1" applyAlignment="1">
      <alignment vertical="center" wrapText="1"/>
    </xf>
    <xf numFmtId="0" fontId="32" fillId="22" borderId="11" xfId="0" applyFont="1" applyFill="1" applyBorder="1" applyAlignment="1">
      <alignment horizontal="center" vertical="center"/>
    </xf>
    <xf numFmtId="0" fontId="32" fillId="22" borderId="11" xfId="0" applyFont="1" applyFill="1" applyBorder="1" applyAlignment="1">
      <alignment horizontal="center" vertical="center" wrapText="1"/>
    </xf>
    <xf numFmtId="0" fontId="35" fillId="22" borderId="2" xfId="0" applyFont="1" applyFill="1" applyBorder="1" applyAlignment="1">
      <alignment vertical="center" wrapText="1"/>
    </xf>
    <xf numFmtId="0" fontId="32" fillId="22" borderId="1" xfId="0" applyFont="1" applyFill="1" applyBorder="1" applyAlignment="1">
      <alignment horizontal="left" vertical="center"/>
    </xf>
    <xf numFmtId="0" fontId="48" fillId="22" borderId="1" xfId="0" applyFont="1" applyFill="1" applyBorder="1" applyAlignment="1">
      <alignment vertical="center" wrapText="1"/>
    </xf>
    <xf numFmtId="0" fontId="35" fillId="9" borderId="2" xfId="0" applyFont="1" applyFill="1" applyBorder="1" applyAlignment="1">
      <alignment vertical="center" wrapText="1"/>
    </xf>
    <xf numFmtId="0" fontId="50" fillId="9" borderId="1" xfId="0" applyFont="1" applyFill="1" applyBorder="1" applyAlignment="1">
      <alignment horizontal="left" vertical="center" wrapText="1"/>
    </xf>
    <xf numFmtId="0" fontId="50" fillId="22" borderId="1" xfId="0" applyFont="1" applyFill="1" applyBorder="1" applyAlignment="1">
      <alignment horizontal="left" vertical="center" wrapText="1"/>
    </xf>
    <xf numFmtId="0" fontId="32" fillId="9" borderId="1" xfId="0" applyFont="1" applyFill="1" applyBorder="1" applyAlignment="1">
      <alignment horizontal="left" vertical="center"/>
    </xf>
    <xf numFmtId="0" fontId="44" fillId="22" borderId="0" xfId="0" applyFont="1" applyFill="1" applyAlignment="1">
      <alignment vertical="center"/>
    </xf>
    <xf numFmtId="0" fontId="20" fillId="23" borderId="11" xfId="0" applyFont="1" applyFill="1" applyBorder="1" applyAlignment="1">
      <alignment horizontal="center" vertical="center"/>
    </xf>
    <xf numFmtId="0" fontId="48" fillId="9" borderId="1" xfId="0" applyFont="1" applyFill="1" applyBorder="1" applyAlignment="1">
      <alignment vertical="center" wrapText="1"/>
    </xf>
    <xf numFmtId="0" fontId="32" fillId="22" borderId="3" xfId="0" applyFont="1" applyFill="1" applyBorder="1" applyAlignment="1">
      <alignment horizontal="center" vertical="center" wrapText="1"/>
    </xf>
    <xf numFmtId="0" fontId="32" fillId="22" borderId="11" xfId="0" applyFont="1" applyFill="1" applyBorder="1" applyAlignment="1">
      <alignment vertical="center"/>
    </xf>
    <xf numFmtId="0" fontId="32" fillId="6" borderId="5" xfId="0" applyFont="1" applyFill="1" applyBorder="1" applyAlignment="1">
      <alignment horizontal="center" vertical="center"/>
    </xf>
    <xf numFmtId="0" fontId="35" fillId="26" borderId="2" xfId="0" applyFont="1" applyFill="1" applyBorder="1" applyAlignment="1">
      <alignment vertical="center" wrapText="1"/>
    </xf>
    <xf numFmtId="0" fontId="32" fillId="26" borderId="1" xfId="0" applyFont="1" applyFill="1" applyBorder="1" applyAlignment="1">
      <alignment horizontal="left" vertical="center"/>
    </xf>
    <xf numFmtId="0" fontId="32" fillId="9" borderId="3" xfId="0" applyFont="1" applyFill="1" applyBorder="1" applyAlignment="1">
      <alignment horizontal="center" vertical="center"/>
    </xf>
    <xf numFmtId="0" fontId="32" fillId="22" borderId="3" xfId="0" applyFont="1" applyFill="1" applyBorder="1" applyAlignment="1">
      <alignment horizontal="center" vertical="center"/>
    </xf>
    <xf numFmtId="0" fontId="35" fillId="22" borderId="2" xfId="0" applyFont="1" applyFill="1" applyBorder="1" applyAlignment="1">
      <alignment vertical="center"/>
    </xf>
    <xf numFmtId="0" fontId="44" fillId="22" borderId="0" xfId="0" applyFont="1" applyFill="1" applyAlignment="1">
      <alignment horizontal="center"/>
    </xf>
    <xf numFmtId="0" fontId="45" fillId="9" borderId="3" xfId="0" applyFont="1" applyFill="1" applyBorder="1" applyAlignment="1">
      <alignment horizontal="center" vertical="center" wrapText="1"/>
    </xf>
    <xf numFmtId="0" fontId="45" fillId="9" borderId="2" xfId="0" applyFont="1" applyFill="1" applyBorder="1" applyAlignment="1">
      <alignment vertical="center"/>
    </xf>
    <xf numFmtId="0" fontId="32" fillId="9" borderId="11" xfId="0" applyFont="1" applyFill="1" applyBorder="1" applyAlignment="1">
      <alignment vertical="center" wrapText="1"/>
    </xf>
    <xf numFmtId="0" fontId="35" fillId="9" borderId="2" xfId="0" applyFont="1" applyFill="1" applyBorder="1" applyAlignment="1">
      <alignment vertical="center"/>
    </xf>
    <xf numFmtId="0" fontId="32" fillId="26" borderId="11" xfId="0" applyFont="1" applyFill="1" applyBorder="1" applyAlignment="1">
      <alignment vertical="center" wrapText="1"/>
    </xf>
    <xf numFmtId="0" fontId="32" fillId="26" borderId="5" xfId="0" applyFont="1" applyFill="1" applyBorder="1" applyAlignment="1">
      <alignment horizontal="left" vertical="center" wrapText="1"/>
    </xf>
    <xf numFmtId="0" fontId="45" fillId="9" borderId="2" xfId="0" applyFont="1" applyFill="1" applyBorder="1" applyAlignment="1">
      <alignment vertical="center" wrapText="1"/>
    </xf>
    <xf numFmtId="0" fontId="32" fillId="9" borderId="2" xfId="0" applyFont="1" applyFill="1" applyBorder="1" applyAlignment="1">
      <alignment horizontal="left" vertical="center"/>
    </xf>
    <xf numFmtId="0" fontId="32" fillId="22" borderId="4" xfId="0" applyFont="1" applyFill="1" applyBorder="1" applyAlignment="1">
      <alignment horizontal="left" vertical="center"/>
    </xf>
    <xf numFmtId="0" fontId="28" fillId="23" borderId="0" xfId="0" applyFont="1" applyFill="1" applyAlignment="1">
      <alignment vertical="center" wrapText="1"/>
    </xf>
    <xf numFmtId="0" fontId="26" fillId="23" borderId="4" xfId="0" applyFont="1" applyFill="1" applyBorder="1" applyAlignment="1">
      <alignment horizontal="center" vertical="center"/>
    </xf>
    <xf numFmtId="0" fontId="20" fillId="23" borderId="4" xfId="0" applyFont="1" applyFill="1" applyBorder="1" applyAlignment="1">
      <alignment horizontal="left" vertical="center"/>
    </xf>
    <xf numFmtId="0" fontId="20" fillId="23" borderId="0" xfId="0" applyFont="1" applyFill="1" applyAlignment="1">
      <alignment vertical="center"/>
    </xf>
    <xf numFmtId="0" fontId="20" fillId="23" borderId="0" xfId="0" applyFont="1" applyFill="1" applyAlignment="1">
      <alignment horizontal="center" vertical="center"/>
    </xf>
    <xf numFmtId="0" fontId="20" fillId="23" borderId="0" xfId="0" applyFont="1" applyFill="1" applyAlignment="1">
      <alignment vertical="top"/>
    </xf>
    <xf numFmtId="0" fontId="35" fillId="22" borderId="3" xfId="0" applyFont="1" applyFill="1" applyBorder="1" applyAlignment="1">
      <alignment vertical="center" wrapText="1"/>
    </xf>
    <xf numFmtId="0" fontId="32" fillId="22" borderId="6" xfId="0" applyFont="1" applyFill="1" applyBorder="1" applyAlignment="1">
      <alignment vertical="center"/>
    </xf>
    <xf numFmtId="0" fontId="35" fillId="22" borderId="4" xfId="0" applyFont="1" applyFill="1" applyBorder="1" applyAlignment="1">
      <alignment vertical="center"/>
    </xf>
    <xf numFmtId="0" fontId="32" fillId="22" borderId="7" xfId="0" applyFont="1" applyFill="1" applyBorder="1" applyAlignment="1">
      <alignment vertical="center"/>
    </xf>
    <xf numFmtId="0" fontId="32" fillId="22" borderId="9" xfId="0" applyFont="1" applyFill="1" applyBorder="1" applyAlignment="1">
      <alignment vertical="center"/>
    </xf>
    <xf numFmtId="0" fontId="32" fillId="22" borderId="9" xfId="0" applyFont="1" applyFill="1" applyBorder="1" applyAlignment="1">
      <alignment horizontal="center" vertical="center"/>
    </xf>
    <xf numFmtId="0" fontId="32" fillId="22" borderId="8" xfId="0" applyFont="1" applyFill="1" applyBorder="1" applyAlignment="1">
      <alignment vertical="center"/>
    </xf>
    <xf numFmtId="0" fontId="32" fillId="22" borderId="10" xfId="0" applyFont="1" applyFill="1" applyBorder="1" applyAlignment="1">
      <alignment vertical="center"/>
    </xf>
    <xf numFmtId="0" fontId="32" fillId="22" borderId="10" xfId="0" applyFont="1" applyFill="1" applyBorder="1" applyAlignment="1">
      <alignment horizontal="center" vertical="center"/>
    </xf>
    <xf numFmtId="0" fontId="28" fillId="21" borderId="1" xfId="0" applyFont="1" applyFill="1" applyBorder="1" applyAlignment="1">
      <alignment vertical="center" wrapText="1"/>
    </xf>
    <xf numFmtId="0" fontId="21" fillId="28" borderId="1" xfId="0" applyFont="1" applyFill="1" applyBorder="1" applyAlignment="1">
      <alignment vertical="center" wrapText="1"/>
    </xf>
    <xf numFmtId="0" fontId="35" fillId="21" borderId="1" xfId="0" applyFont="1" applyFill="1" applyBorder="1" applyAlignment="1">
      <alignment vertical="center" wrapText="1"/>
    </xf>
    <xf numFmtId="0" fontId="21" fillId="21" borderId="1" xfId="0" applyFont="1" applyFill="1" applyBorder="1" applyAlignment="1">
      <alignment vertical="center" wrapText="1"/>
    </xf>
    <xf numFmtId="0" fontId="28" fillId="21" borderId="1" xfId="0" applyFont="1" applyFill="1" applyBorder="1" applyAlignment="1">
      <alignment horizontal="left" vertical="center" wrapText="1"/>
    </xf>
    <xf numFmtId="0" fontId="51" fillId="21" borderId="1" xfId="0" applyFont="1" applyFill="1" applyBorder="1" applyAlignment="1">
      <alignment vertical="center" wrapText="1"/>
    </xf>
    <xf numFmtId="0" fontId="32" fillId="21" borderId="1" xfId="0" applyFont="1" applyFill="1" applyBorder="1" applyAlignment="1">
      <alignment vertical="center" wrapText="1"/>
    </xf>
    <xf numFmtId="0" fontId="1" fillId="25" borderId="0" xfId="0" applyFont="1" applyFill="1"/>
    <xf numFmtId="0" fontId="0" fillId="25" borderId="0" xfId="0" applyFill="1" applyAlignment="1">
      <alignment wrapText="1"/>
    </xf>
    <xf numFmtId="0" fontId="8" fillId="25" borderId="0" xfId="0" applyFont="1" applyFill="1"/>
    <xf numFmtId="0" fontId="8" fillId="25" borderId="0" xfId="0" applyFont="1" applyFill="1" applyAlignment="1">
      <alignment wrapText="1"/>
    </xf>
    <xf numFmtId="0" fontId="11" fillId="25" borderId="0" xfId="0" applyFont="1" applyFill="1" applyAlignment="1">
      <alignment horizontal="left" vertical="top"/>
    </xf>
    <xf numFmtId="0" fontId="13" fillId="16" borderId="0" xfId="0" applyFont="1" applyFill="1"/>
    <xf numFmtId="0" fontId="11" fillId="16" borderId="0" xfId="0" applyFont="1" applyFill="1" applyAlignment="1">
      <alignment wrapText="1"/>
    </xf>
    <xf numFmtId="0" fontId="12" fillId="16" borderId="0" xfId="0" applyFont="1" applyFill="1"/>
    <xf numFmtId="0" fontId="12" fillId="16" borderId="0" xfId="0" applyFont="1" applyFill="1" applyAlignment="1">
      <alignment wrapText="1"/>
    </xf>
    <xf numFmtId="0" fontId="25" fillId="0" borderId="1" xfId="0" applyFont="1" applyBorder="1" applyAlignment="1">
      <alignment horizontal="center" vertical="center" wrapText="1"/>
    </xf>
    <xf numFmtId="0" fontId="28" fillId="9" borderId="1" xfId="0" applyFont="1" applyFill="1" applyBorder="1" applyAlignment="1">
      <alignment vertical="center" wrapText="1"/>
    </xf>
    <xf numFmtId="0" fontId="51" fillId="23" borderId="1" xfId="0" applyFont="1" applyFill="1" applyBorder="1" applyAlignment="1">
      <alignment vertical="center" wrapText="1"/>
    </xf>
    <xf numFmtId="0" fontId="52" fillId="23" borderId="3" xfId="0" applyFont="1" applyFill="1" applyBorder="1" applyAlignment="1">
      <alignment horizontal="center" vertical="center" wrapText="1"/>
    </xf>
    <xf numFmtId="0" fontId="51" fillId="23" borderId="5" xfId="0" applyFont="1" applyFill="1" applyBorder="1" applyAlignment="1">
      <alignment vertical="top" wrapText="1"/>
    </xf>
    <xf numFmtId="0" fontId="53" fillId="23" borderId="0" xfId="0" applyFont="1" applyFill="1"/>
    <xf numFmtId="0" fontId="20" fillId="29" borderId="1" xfId="0" applyFont="1" applyFill="1" applyBorder="1" applyAlignment="1">
      <alignment vertical="center" wrapText="1"/>
    </xf>
    <xf numFmtId="0" fontId="32" fillId="21" borderId="1" xfId="0" applyFont="1" applyFill="1" applyBorder="1" applyAlignment="1">
      <alignment vertical="center"/>
    </xf>
    <xf numFmtId="0" fontId="20" fillId="21" borderId="1" xfId="0" applyFont="1" applyFill="1" applyBorder="1" applyAlignment="1">
      <alignment vertical="center"/>
    </xf>
    <xf numFmtId="0" fontId="32" fillId="21" borderId="12" xfId="0" applyFont="1" applyFill="1" applyBorder="1" applyAlignment="1">
      <alignment vertical="center"/>
    </xf>
    <xf numFmtId="0" fontId="32" fillId="21" borderId="4" xfId="0" applyFont="1" applyFill="1" applyBorder="1" applyAlignment="1">
      <alignment vertical="center"/>
    </xf>
    <xf numFmtId="0" fontId="32" fillId="21" borderId="2" xfId="0" applyFont="1" applyFill="1" applyBorder="1" applyAlignment="1">
      <alignment vertical="center"/>
    </xf>
    <xf numFmtId="0" fontId="32" fillId="0" borderId="1" xfId="0" applyFont="1" applyBorder="1" applyAlignment="1">
      <alignment vertical="center" wrapText="1"/>
    </xf>
    <xf numFmtId="0" fontId="32" fillId="0" borderId="3" xfId="0" applyFont="1" applyBorder="1" applyAlignment="1">
      <alignment horizontal="center" vertical="center" wrapText="1"/>
    </xf>
    <xf numFmtId="0" fontId="32" fillId="0" borderId="1" xfId="0" applyFont="1" applyBorder="1" applyAlignment="1">
      <alignment horizontal="left" vertical="center"/>
    </xf>
    <xf numFmtId="0" fontId="32" fillId="0" borderId="1" xfId="0" applyFont="1" applyBorder="1" applyAlignment="1">
      <alignment horizontal="left" vertical="center" wrapText="1"/>
    </xf>
    <xf numFmtId="0" fontId="32" fillId="0" borderId="11" xfId="0" applyFont="1" applyBorder="1" applyAlignment="1">
      <alignment horizontal="left" vertical="center" wrapText="1"/>
    </xf>
    <xf numFmtId="0" fontId="32" fillId="0" borderId="5" xfId="0" applyFont="1" applyBorder="1" applyAlignment="1">
      <alignment horizontal="center" vertical="center"/>
    </xf>
    <xf numFmtId="0" fontId="32" fillId="0" borderId="5" xfId="0" applyFont="1" applyBorder="1" applyAlignment="1">
      <alignment vertical="top"/>
    </xf>
    <xf numFmtId="0" fontId="44" fillId="0" borderId="0" xfId="0" applyFont="1"/>
    <xf numFmtId="0" fontId="25" fillId="0" borderId="11" xfId="0" applyFont="1" applyBorder="1" applyAlignment="1">
      <alignment horizontal="left" vertical="center" wrapText="1"/>
    </xf>
    <xf numFmtId="0" fontId="32" fillId="0" borderId="1" xfId="0" applyFont="1" applyBorder="1" applyAlignment="1">
      <alignment vertical="center"/>
    </xf>
    <xf numFmtId="0" fontId="31" fillId="6" borderId="0" xfId="0" applyFont="1" applyFill="1"/>
    <xf numFmtId="0" fontId="32" fillId="21" borderId="2" xfId="0" applyFont="1" applyFill="1" applyBorder="1" applyAlignment="1">
      <alignment vertical="center" wrapText="1"/>
    </xf>
    <xf numFmtId="0" fontId="32" fillId="21" borderId="12" xfId="0" applyFont="1" applyFill="1" applyBorder="1" applyAlignment="1">
      <alignment vertical="center" wrapText="1"/>
    </xf>
    <xf numFmtId="0" fontId="20" fillId="21" borderId="0" xfId="0" applyFont="1" applyFill="1" applyAlignment="1">
      <alignment vertical="center" wrapText="1"/>
    </xf>
    <xf numFmtId="0" fontId="15" fillId="21" borderId="10" xfId="0" applyFont="1" applyFill="1" applyBorder="1" applyAlignment="1">
      <alignment vertical="center"/>
    </xf>
    <xf numFmtId="0" fontId="0" fillId="7" borderId="0" xfId="0" applyFill="1"/>
    <xf numFmtId="0" fontId="0" fillId="7" borderId="0" xfId="0" applyFill="1" applyAlignment="1">
      <alignment wrapText="1"/>
    </xf>
    <xf numFmtId="0" fontId="11" fillId="7" borderId="0" xfId="0" applyFont="1" applyFill="1" applyAlignment="1">
      <alignment wrapText="1"/>
    </xf>
    <xf numFmtId="0" fontId="20" fillId="23" borderId="5" xfId="0" applyFont="1" applyFill="1" applyBorder="1" applyAlignment="1">
      <alignment wrapText="1"/>
    </xf>
    <xf numFmtId="0" fontId="11" fillId="21" borderId="0" xfId="0" applyFont="1" applyFill="1"/>
    <xf numFmtId="49" fontId="54" fillId="30" borderId="0" xfId="0" applyNumberFormat="1" applyFont="1" applyFill="1" applyAlignment="1">
      <alignment horizontal="left" vertical="center"/>
    </xf>
    <xf numFmtId="0" fontId="32" fillId="6" borderId="1" xfId="0" applyFont="1" applyFill="1" applyBorder="1" applyAlignment="1">
      <alignment vertical="center" wrapText="1"/>
    </xf>
    <xf numFmtId="0" fontId="3" fillId="0" borderId="0" xfId="0" applyFont="1" applyAlignment="1">
      <alignment vertical="top"/>
    </xf>
    <xf numFmtId="0" fontId="0" fillId="0" borderId="0" xfId="0" applyAlignment="1">
      <alignment horizontal="left" vertical="top"/>
    </xf>
    <xf numFmtId="0" fontId="16" fillId="0" borderId="0" xfId="0" applyFont="1" applyAlignment="1">
      <alignment vertical="center" wrapText="1"/>
    </xf>
    <xf numFmtId="0" fontId="0" fillId="0" borderId="0" xfId="0" applyAlignment="1">
      <alignment horizontal="left" vertical="top" wrapText="1"/>
    </xf>
    <xf numFmtId="0" fontId="21" fillId="14" borderId="1" xfId="0" applyFont="1" applyFill="1" applyBorder="1" applyAlignment="1">
      <alignment horizontal="center" vertical="center" wrapText="1"/>
    </xf>
    <xf numFmtId="0" fontId="21" fillId="14" borderId="1" xfId="0" applyFont="1" applyFill="1" applyBorder="1" applyAlignment="1">
      <alignment horizontal="center" vertical="top" wrapText="1"/>
    </xf>
    <xf numFmtId="0" fontId="3" fillId="14" borderId="1" xfId="0" applyFont="1" applyFill="1" applyBorder="1" applyAlignment="1">
      <alignment wrapText="1"/>
    </xf>
    <xf numFmtId="49" fontId="21" fillId="31" borderId="1" xfId="0" applyNumberFormat="1" applyFont="1" applyFill="1" applyBorder="1" applyAlignment="1">
      <alignment horizontal="left" vertical="center" wrapText="1"/>
    </xf>
    <xf numFmtId="0" fontId="3" fillId="14" borderId="1" xfId="0" applyFont="1" applyFill="1" applyBorder="1" applyAlignment="1">
      <alignment horizontal="center" vertical="center" wrapText="1"/>
    </xf>
    <xf numFmtId="0" fontId="15" fillId="14" borderId="1" xfId="0" applyFont="1" applyFill="1" applyBorder="1" applyAlignment="1">
      <alignment vertical="top" wrapText="1"/>
    </xf>
    <xf numFmtId="0" fontId="21" fillId="31" borderId="1" xfId="0" applyFont="1" applyFill="1" applyBorder="1" applyAlignment="1">
      <alignment horizontal="left" vertical="center" wrapText="1"/>
    </xf>
    <xf numFmtId="0" fontId="24" fillId="14" borderId="1" xfId="0" applyFont="1" applyFill="1" applyBorder="1" applyAlignment="1">
      <alignment horizontal="left" vertical="center" wrapText="1"/>
    </xf>
    <xf numFmtId="0" fontId="3" fillId="31" borderId="1" xfId="0" applyFont="1" applyFill="1" applyBorder="1" applyAlignment="1">
      <alignment wrapText="1"/>
    </xf>
    <xf numFmtId="49" fontId="21" fillId="31" borderId="1" xfId="0" applyNumberFormat="1" applyFont="1" applyFill="1" applyBorder="1" applyAlignment="1">
      <alignment vertical="center" wrapText="1"/>
    </xf>
    <xf numFmtId="0" fontId="21" fillId="31" borderId="1" xfId="0" applyFont="1" applyFill="1" applyBorder="1" applyAlignment="1">
      <alignment vertical="center" wrapText="1"/>
    </xf>
    <xf numFmtId="0" fontId="20" fillId="23" borderId="1" xfId="0" applyFont="1" applyFill="1" applyBorder="1" applyAlignment="1">
      <alignment vertical="top" wrapText="1"/>
    </xf>
    <xf numFmtId="0" fontId="31" fillId="23" borderId="1" xfId="0" applyFont="1" applyFill="1" applyBorder="1" applyAlignment="1">
      <alignment wrapText="1"/>
    </xf>
    <xf numFmtId="0" fontId="20" fillId="6" borderId="1" xfId="0" applyFont="1" applyFill="1" applyBorder="1" applyAlignment="1">
      <alignment horizontal="center" vertical="center" wrapText="1"/>
    </xf>
    <xf numFmtId="0" fontId="3" fillId="14" borderId="1" xfId="0" applyFont="1" applyFill="1" applyBorder="1" applyAlignment="1">
      <alignment horizontal="center" wrapText="1"/>
    </xf>
    <xf numFmtId="0" fontId="22" fillId="14" borderId="1" xfId="0" applyFont="1" applyFill="1" applyBorder="1" applyAlignment="1">
      <alignment vertical="center" textRotation="255" wrapText="1"/>
    </xf>
    <xf numFmtId="0" fontId="22" fillId="31" borderId="1" xfId="0" applyFont="1" applyFill="1" applyBorder="1" applyAlignment="1">
      <alignment vertical="center" wrapText="1"/>
    </xf>
    <xf numFmtId="0" fontId="15" fillId="14" borderId="1" xfId="0" applyFont="1" applyFill="1" applyBorder="1" applyAlignment="1">
      <alignment wrapText="1"/>
    </xf>
    <xf numFmtId="0" fontId="30" fillId="6" borderId="1" xfId="0" applyFont="1" applyFill="1" applyBorder="1" applyAlignment="1">
      <alignment horizontal="center" vertical="center" wrapText="1"/>
    </xf>
    <xf numFmtId="0" fontId="15" fillId="14" borderId="1" xfId="1" applyFont="1" applyFill="1" applyBorder="1" applyAlignment="1">
      <alignment vertical="center" wrapText="1"/>
    </xf>
    <xf numFmtId="0" fontId="24" fillId="14" borderId="1" xfId="1" applyFont="1" applyFill="1" applyBorder="1" applyAlignment="1">
      <alignment vertical="center" wrapText="1"/>
    </xf>
    <xf numFmtId="0" fontId="23" fillId="23" borderId="1" xfId="1" applyFont="1" applyFill="1" applyBorder="1" applyAlignment="1">
      <alignment vertical="center" wrapText="1"/>
    </xf>
    <xf numFmtId="0" fontId="20" fillId="23" borderId="1" xfId="0" quotePrefix="1" applyFont="1" applyFill="1" applyBorder="1" applyAlignment="1">
      <alignment horizontal="center" vertical="center" wrapText="1"/>
    </xf>
    <xf numFmtId="0" fontId="41" fillId="14" borderId="1" xfId="0" applyFont="1" applyFill="1" applyBorder="1" applyAlignment="1">
      <alignment vertical="center" wrapText="1"/>
    </xf>
    <xf numFmtId="0" fontId="41" fillId="9" borderId="1" xfId="0" applyFont="1" applyFill="1" applyBorder="1" applyAlignment="1">
      <alignment vertical="center" wrapText="1"/>
    </xf>
    <xf numFmtId="0" fontId="15" fillId="9" borderId="1" xfId="0" applyFont="1" applyFill="1" applyBorder="1" applyAlignment="1">
      <alignment vertical="top" wrapText="1"/>
    </xf>
    <xf numFmtId="0" fontId="3" fillId="9" borderId="1" xfId="0" applyFont="1" applyFill="1" applyBorder="1" applyAlignment="1">
      <alignment wrapText="1"/>
    </xf>
    <xf numFmtId="0" fontId="31" fillId="23" borderId="1" xfId="0" applyFont="1" applyFill="1" applyBorder="1" applyAlignment="1">
      <alignment horizontal="center" wrapText="1"/>
    </xf>
    <xf numFmtId="0" fontId="15" fillId="31" borderId="1" xfId="0" applyFont="1" applyFill="1" applyBorder="1" applyAlignment="1">
      <alignment vertical="center" wrapText="1"/>
    </xf>
    <xf numFmtId="0" fontId="14" fillId="0" borderId="0" xfId="0" applyFont="1" applyAlignment="1">
      <alignment vertical="center" wrapText="1"/>
    </xf>
    <xf numFmtId="0" fontId="11" fillId="31" borderId="0" xfId="0" applyFont="1" applyFill="1"/>
    <xf numFmtId="0" fontId="0" fillId="31" borderId="0" xfId="0" applyFill="1"/>
    <xf numFmtId="0" fontId="0" fillId="31" borderId="0" xfId="0" applyFill="1" applyAlignment="1">
      <alignment wrapText="1"/>
    </xf>
    <xf numFmtId="0" fontId="1" fillId="31" borderId="0" xfId="0" applyFont="1" applyFill="1"/>
    <xf numFmtId="0" fontId="12" fillId="31" borderId="0" xfId="0" applyFont="1" applyFill="1"/>
    <xf numFmtId="0" fontId="11" fillId="31" borderId="0" xfId="0" applyFont="1" applyFill="1" applyAlignment="1">
      <alignment horizontal="left" vertical="top" wrapText="1"/>
    </xf>
    <xf numFmtId="0" fontId="11" fillId="31" borderId="0" xfId="0" applyFont="1" applyFill="1" applyAlignment="1">
      <alignment wrapText="1"/>
    </xf>
    <xf numFmtId="0" fontId="8" fillId="31" borderId="0" xfId="0" applyFont="1" applyFill="1"/>
    <xf numFmtId="0" fontId="13" fillId="18" borderId="0" xfId="0" applyFont="1" applyFill="1"/>
    <xf numFmtId="0" fontId="13" fillId="18" borderId="0" xfId="0" applyFont="1" applyFill="1" applyAlignment="1">
      <alignment wrapText="1"/>
    </xf>
    <xf numFmtId="0" fontId="12" fillId="18" borderId="0" xfId="0" applyFont="1" applyFill="1"/>
    <xf numFmtId="0" fontId="11" fillId="18" borderId="0" xfId="0" applyFont="1" applyFill="1" applyAlignment="1">
      <alignment horizontal="left" vertical="top"/>
    </xf>
    <xf numFmtId="0" fontId="0" fillId="18" borderId="0" xfId="0" applyFill="1"/>
    <xf numFmtId="0" fontId="0" fillId="18" borderId="0" xfId="0" applyFill="1" applyAlignment="1">
      <alignment wrapText="1"/>
    </xf>
    <xf numFmtId="0" fontId="8" fillId="18" borderId="0" xfId="0" applyFont="1" applyFill="1"/>
    <xf numFmtId="0" fontId="11" fillId="32" borderId="0" xfId="0" applyFont="1" applyFill="1"/>
    <xf numFmtId="0" fontId="11" fillId="32" borderId="0" xfId="0" applyFont="1" applyFill="1" applyAlignment="1">
      <alignment wrapText="1"/>
    </xf>
    <xf numFmtId="0" fontId="0" fillId="32" borderId="0" xfId="0" applyFill="1"/>
    <xf numFmtId="0" fontId="0" fillId="32" borderId="0" xfId="0" applyFill="1" applyAlignment="1">
      <alignment wrapText="1"/>
    </xf>
    <xf numFmtId="0" fontId="0" fillId="5" borderId="0" xfId="0" applyFill="1" applyAlignment="1">
      <alignment wrapText="1"/>
    </xf>
    <xf numFmtId="0" fontId="11" fillId="5" borderId="0" xfId="0" applyFont="1" applyFill="1" applyAlignment="1">
      <alignment horizontal="left" vertical="top" wrapText="1"/>
    </xf>
    <xf numFmtId="0" fontId="1" fillId="5" borderId="0" xfId="0" applyFont="1" applyFill="1"/>
    <xf numFmtId="0" fontId="1" fillId="5" borderId="0" xfId="0" applyFont="1" applyFill="1" applyAlignment="1">
      <alignment wrapText="1"/>
    </xf>
    <xf numFmtId="0" fontId="11" fillId="5" borderId="0" xfId="0" applyFont="1" applyFill="1" applyAlignment="1">
      <alignment wrapText="1"/>
    </xf>
    <xf numFmtId="0" fontId="4" fillId="5" borderId="0" xfId="0" applyFont="1" applyFill="1"/>
    <xf numFmtId="0" fontId="5" fillId="5" borderId="0" xfId="0" applyFont="1" applyFill="1"/>
    <xf numFmtId="0" fontId="2" fillId="5" borderId="0" xfId="0" applyFont="1" applyFill="1"/>
    <xf numFmtId="0" fontId="7" fillId="31" borderId="0" xfId="0" applyFont="1" applyFill="1" applyAlignment="1">
      <alignment vertical="top" wrapText="1"/>
    </xf>
    <xf numFmtId="49" fontId="21" fillId="23" borderId="1" xfId="0" applyNumberFormat="1" applyFont="1" applyFill="1" applyBorder="1" applyAlignment="1">
      <alignment horizontal="left" vertical="center" wrapText="1"/>
    </xf>
    <xf numFmtId="0" fontId="21" fillId="23" borderId="1" xfId="0" applyFont="1" applyFill="1" applyBorder="1" applyAlignment="1">
      <alignment horizontal="left" vertical="center" wrapText="1"/>
    </xf>
    <xf numFmtId="0" fontId="3" fillId="23" borderId="1" xfId="0" applyFont="1" applyFill="1" applyBorder="1" applyAlignment="1">
      <alignment wrapText="1"/>
    </xf>
    <xf numFmtId="49" fontId="21" fillId="23" borderId="1" xfId="0" applyNumberFormat="1" applyFont="1" applyFill="1" applyBorder="1" applyAlignment="1">
      <alignment vertical="center" wrapText="1"/>
    </xf>
    <xf numFmtId="0" fontId="21" fillId="23" borderId="1" xfId="0" applyFont="1" applyFill="1" applyBorder="1" applyAlignment="1">
      <alignment vertical="center" wrapText="1"/>
    </xf>
    <xf numFmtId="0" fontId="15" fillId="7" borderId="1" xfId="0" applyFont="1" applyFill="1" applyBorder="1" applyAlignment="1">
      <alignment vertical="center" wrapText="1"/>
    </xf>
    <xf numFmtId="0" fontId="56" fillId="14" borderId="1" xfId="0" applyFont="1" applyFill="1" applyBorder="1" applyAlignment="1">
      <alignment vertical="center" wrapText="1"/>
    </xf>
    <xf numFmtId="0" fontId="0" fillId="23" borderId="0" xfId="0" applyFill="1"/>
    <xf numFmtId="0" fontId="20" fillId="7" borderId="1" xfId="0" applyFont="1" applyFill="1" applyBorder="1" applyAlignment="1">
      <alignment vertical="center" wrapText="1"/>
    </xf>
    <xf numFmtId="0" fontId="28" fillId="7" borderId="1" xfId="0" applyFont="1" applyFill="1" applyBorder="1" applyAlignment="1">
      <alignment vertical="center" wrapText="1"/>
    </xf>
    <xf numFmtId="0" fontId="22" fillId="23" borderId="1" xfId="0" applyFont="1" applyFill="1" applyBorder="1" applyAlignment="1">
      <alignment vertical="center" wrapText="1"/>
    </xf>
    <xf numFmtId="0" fontId="8" fillId="23" borderId="0" xfId="0" applyFont="1" applyFill="1"/>
    <xf numFmtId="0" fontId="12" fillId="7" borderId="0" xfId="0" applyFont="1" applyFill="1"/>
    <xf numFmtId="0" fontId="1" fillId="23" borderId="0" xfId="0" applyFont="1" applyFill="1" applyAlignment="1">
      <alignment wrapText="1"/>
    </xf>
    <xf numFmtId="0" fontId="8" fillId="6" borderId="0" xfId="0" applyFont="1" applyFill="1" applyAlignment="1">
      <alignment wrapText="1"/>
    </xf>
    <xf numFmtId="0" fontId="42" fillId="7" borderId="1" xfId="0" applyFont="1" applyFill="1" applyBorder="1" applyAlignment="1">
      <alignment vertical="center" wrapText="1"/>
    </xf>
    <xf numFmtId="0" fontId="21" fillId="7" borderId="1" xfId="0" applyFont="1" applyFill="1" applyBorder="1" applyAlignment="1">
      <alignment vertical="center" wrapText="1"/>
    </xf>
    <xf numFmtId="0" fontId="24" fillId="7" borderId="1" xfId="0" applyFont="1" applyFill="1" applyBorder="1" applyAlignment="1">
      <alignment vertical="center" wrapText="1"/>
    </xf>
    <xf numFmtId="0" fontId="0" fillId="19" borderId="0" xfId="0" applyFill="1"/>
    <xf numFmtId="0" fontId="11" fillId="19" borderId="0" xfId="0" applyFont="1" applyFill="1" applyAlignment="1">
      <alignment horizontal="left" vertical="top" wrapText="1"/>
    </xf>
    <xf numFmtId="0" fontId="11" fillId="19" borderId="0" xfId="0" applyFont="1" applyFill="1" applyAlignment="1">
      <alignment wrapText="1"/>
    </xf>
    <xf numFmtId="0" fontId="12" fillId="19" borderId="0" xfId="0" applyFont="1" applyFill="1"/>
    <xf numFmtId="0" fontId="1" fillId="19" borderId="0" xfId="0" applyFont="1" applyFill="1" applyAlignment="1">
      <alignment horizontal="left" vertical="top" wrapText="1"/>
    </xf>
    <xf numFmtId="0" fontId="1" fillId="19" borderId="0" xfId="0" applyFont="1" applyFill="1"/>
    <xf numFmtId="0" fontId="0" fillId="19" borderId="0" xfId="0" applyFill="1" applyAlignment="1">
      <alignment horizontal="left" vertical="top" wrapText="1"/>
    </xf>
    <xf numFmtId="0" fontId="1" fillId="19" borderId="0" xfId="0" applyFont="1" applyFill="1" applyAlignment="1">
      <alignment wrapText="1"/>
    </xf>
    <xf numFmtId="0" fontId="0" fillId="19" borderId="0" xfId="0" applyFill="1" applyAlignment="1">
      <alignment wrapText="1"/>
    </xf>
    <xf numFmtId="0" fontId="8" fillId="19" borderId="0" xfId="0" applyFont="1" applyFill="1"/>
    <xf numFmtId="0" fontId="8" fillId="23" borderId="0" xfId="0" applyFont="1" applyFill="1" applyAlignment="1">
      <alignment wrapText="1"/>
    </xf>
    <xf numFmtId="0" fontId="20" fillId="7"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26" fillId="23" borderId="1" xfId="0" applyFont="1" applyFill="1" applyBorder="1" applyAlignment="1">
      <alignment horizontal="center" vertical="center" textRotation="255" wrapText="1"/>
    </xf>
    <xf numFmtId="0" fontId="15" fillId="23" borderId="1" xfId="0" applyFont="1" applyFill="1" applyBorder="1" applyAlignment="1">
      <alignment horizontal="center" vertical="center" wrapText="1"/>
    </xf>
    <xf numFmtId="0" fontId="15" fillId="7" borderId="1" xfId="1" applyFont="1" applyFill="1" applyBorder="1" applyAlignment="1">
      <alignment vertical="center" wrapText="1"/>
    </xf>
    <xf numFmtId="0" fontId="59" fillId="14" borderId="1" xfId="0" applyFont="1" applyFill="1" applyBorder="1" applyAlignment="1">
      <alignment vertical="center" wrapText="1"/>
    </xf>
    <xf numFmtId="0" fontId="15" fillId="13" borderId="1" xfId="0" applyFont="1" applyFill="1" applyBorder="1" applyAlignment="1">
      <alignment horizontal="left" vertical="center" wrapText="1"/>
    </xf>
    <xf numFmtId="0" fontId="15" fillId="13" borderId="1" xfId="0" applyFont="1" applyFill="1" applyBorder="1" applyAlignment="1">
      <alignment vertical="center" wrapText="1"/>
    </xf>
    <xf numFmtId="0" fontId="24" fillId="13" borderId="1"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15" fillId="13" borderId="1" xfId="0" applyFont="1" applyFill="1" applyBorder="1" applyAlignment="1">
      <alignment horizontal="center" vertical="center" wrapText="1"/>
    </xf>
    <xf numFmtId="0" fontId="13" fillId="6" borderId="0" xfId="0" applyFont="1" applyFill="1" applyAlignment="1">
      <alignment wrapText="1"/>
    </xf>
    <xf numFmtId="0" fontId="13" fillId="6" borderId="0" xfId="0" applyFont="1" applyFill="1" applyAlignment="1">
      <alignment vertical="top" wrapText="1"/>
    </xf>
    <xf numFmtId="0" fontId="1" fillId="13" borderId="0" xfId="0" applyFont="1" applyFill="1" applyAlignment="1">
      <alignment wrapText="1"/>
    </xf>
    <xf numFmtId="0" fontId="8" fillId="13" borderId="0" xfId="0" applyFont="1" applyFill="1"/>
    <xf numFmtId="0" fontId="0" fillId="13" borderId="0" xfId="0" applyFill="1" applyAlignment="1">
      <alignment wrapText="1"/>
    </xf>
    <xf numFmtId="0" fontId="24" fillId="6" borderId="1" xfId="1" applyFont="1" applyFill="1" applyBorder="1" applyAlignment="1">
      <alignment vertical="center" wrapText="1"/>
    </xf>
    <xf numFmtId="0" fontId="0" fillId="0" borderId="0" xfId="0" applyAlignment="1">
      <alignment horizontal="left"/>
    </xf>
    <xf numFmtId="0" fontId="60" fillId="0" borderId="0" xfId="0" applyFont="1"/>
    <xf numFmtId="1" fontId="1" fillId="0" borderId="0" xfId="0" applyNumberFormat="1" applyFont="1"/>
    <xf numFmtId="0" fontId="19" fillId="0" borderId="0" xfId="2"/>
    <xf numFmtId="0" fontId="61" fillId="0" borderId="0" xfId="0" applyFont="1"/>
    <xf numFmtId="0" fontId="1" fillId="0" borderId="25" xfId="0" applyFont="1" applyBorder="1"/>
    <xf numFmtId="0" fontId="1" fillId="0" borderId="24" xfId="0" applyFont="1" applyBorder="1"/>
    <xf numFmtId="0" fontId="62" fillId="0" borderId="0" xfId="0" applyFont="1"/>
    <xf numFmtId="0" fontId="45" fillId="22" borderId="2" xfId="0" applyFont="1" applyFill="1" applyBorder="1" applyAlignment="1">
      <alignment horizontal="center" vertical="center" wrapText="1"/>
    </xf>
    <xf numFmtId="0" fontId="45" fillId="22" borderId="3"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4" xfId="0" applyFont="1" applyBorder="1" applyAlignment="1">
      <alignment horizontal="center" vertical="center" wrapText="1"/>
    </xf>
    <xf numFmtId="0" fontId="45" fillId="22" borderId="4" xfId="0" applyFont="1" applyFill="1" applyBorder="1" applyAlignment="1">
      <alignment horizontal="center" vertical="center" wrapText="1"/>
    </xf>
    <xf numFmtId="0" fontId="44" fillId="27" borderId="0" xfId="0" applyFont="1" applyFill="1" applyAlignment="1">
      <alignment horizontal="center" wrapText="1"/>
    </xf>
    <xf numFmtId="0" fontId="3" fillId="9" borderId="0" xfId="0" applyFont="1" applyFill="1" applyAlignment="1">
      <alignment horizontal="center" wrapText="1"/>
    </xf>
    <xf numFmtId="0" fontId="45" fillId="22" borderId="20" xfId="0" applyFont="1" applyFill="1" applyBorder="1" applyAlignment="1">
      <alignment horizontal="center" vertical="center" wrapText="1"/>
    </xf>
    <xf numFmtId="0" fontId="45" fillId="22" borderId="0" xfId="0" applyFont="1" applyFill="1" applyAlignment="1">
      <alignment horizontal="center" vertical="center" wrapText="1"/>
    </xf>
    <xf numFmtId="0" fontId="45" fillId="22" borderId="21" xfId="0" applyFont="1" applyFill="1" applyBorder="1" applyAlignment="1">
      <alignment horizontal="center" vertical="center" wrapText="1"/>
    </xf>
    <xf numFmtId="0" fontId="44" fillId="9" borderId="0" xfId="0" applyFont="1" applyFill="1" applyAlignment="1">
      <alignment horizontal="center" vertical="center" wrapText="1"/>
    </xf>
    <xf numFmtId="0" fontId="45" fillId="22" borderId="3" xfId="0" applyFont="1" applyFill="1" applyBorder="1" applyAlignment="1">
      <alignment horizontal="center" vertical="center"/>
    </xf>
    <xf numFmtId="0" fontId="45" fillId="22" borderId="4" xfId="0" applyFont="1" applyFill="1" applyBorder="1" applyAlignment="1">
      <alignment horizontal="center" vertical="center"/>
    </xf>
    <xf numFmtId="0" fontId="44" fillId="26" borderId="0" xfId="0" applyFont="1" applyFill="1" applyAlignment="1">
      <alignment horizontal="center" wrapText="1"/>
    </xf>
    <xf numFmtId="0" fontId="44" fillId="9" borderId="0" xfId="0" applyFont="1" applyFill="1" applyAlignment="1">
      <alignment horizontal="center"/>
    </xf>
    <xf numFmtId="0" fontId="44" fillId="22" borderId="0" xfId="0" applyFont="1" applyFill="1" applyAlignment="1">
      <alignment horizontal="center"/>
    </xf>
    <xf numFmtId="0" fontId="44" fillId="22" borderId="0" xfId="0" applyFont="1" applyFill="1" applyAlignment="1">
      <alignment horizontal="center" wrapText="1"/>
    </xf>
    <xf numFmtId="0" fontId="45" fillId="9" borderId="3" xfId="0" applyFont="1" applyFill="1" applyBorder="1" applyAlignment="1">
      <alignment horizontal="center" vertical="center"/>
    </xf>
    <xf numFmtId="0" fontId="45" fillId="9" borderId="4" xfId="0" applyFont="1" applyFill="1" applyBorder="1" applyAlignment="1">
      <alignment horizontal="center" vertical="center"/>
    </xf>
    <xf numFmtId="0" fontId="45" fillId="22" borderId="2" xfId="0" applyFont="1" applyFill="1" applyBorder="1" applyAlignment="1">
      <alignment horizontal="center" vertical="center"/>
    </xf>
    <xf numFmtId="0" fontId="32" fillId="22" borderId="2" xfId="0" applyFont="1" applyFill="1" applyBorder="1" applyAlignment="1">
      <alignment horizontal="left" vertical="center"/>
    </xf>
    <xf numFmtId="0" fontId="32" fillId="22" borderId="4" xfId="0" applyFont="1" applyFill="1" applyBorder="1" applyAlignment="1">
      <alignment horizontal="left" vertical="center"/>
    </xf>
    <xf numFmtId="0" fontId="35" fillId="22" borderId="20" xfId="0" applyFont="1" applyFill="1" applyBorder="1" applyAlignment="1">
      <alignment horizontal="center" vertical="center"/>
    </xf>
    <xf numFmtId="0" fontId="35" fillId="22" borderId="22" xfId="0" applyFont="1" applyFill="1" applyBorder="1" applyAlignment="1">
      <alignment horizontal="center" vertical="center"/>
    </xf>
    <xf numFmtId="0" fontId="35" fillId="22" borderId="0" xfId="0" applyFont="1" applyFill="1" applyAlignment="1">
      <alignment horizontal="center" vertical="center"/>
    </xf>
    <xf numFmtId="0" fontId="35" fillId="22" borderId="23" xfId="0" applyFont="1" applyFill="1" applyBorder="1" applyAlignment="1">
      <alignment horizontal="center" vertical="center"/>
    </xf>
    <xf numFmtId="0" fontId="22" fillId="14" borderId="1" xfId="0" applyFont="1" applyFill="1" applyBorder="1" applyAlignment="1">
      <alignment horizontal="center" vertical="center" textRotation="255" wrapText="1"/>
    </xf>
    <xf numFmtId="0" fontId="21" fillId="14" borderId="1" xfId="0" applyFont="1" applyFill="1" applyBorder="1" applyAlignment="1">
      <alignment horizontal="center" vertical="center" textRotation="255" wrapText="1"/>
    </xf>
    <xf numFmtId="0" fontId="15" fillId="14" borderId="1" xfId="0" applyFont="1" applyFill="1" applyBorder="1" applyAlignment="1">
      <alignment horizontal="left" vertical="center" wrapText="1"/>
    </xf>
    <xf numFmtId="0" fontId="21" fillId="14" borderId="2" xfId="0" applyFont="1" applyFill="1" applyBorder="1" applyAlignment="1">
      <alignment horizontal="center" vertical="center" textRotation="255" wrapText="1"/>
    </xf>
    <xf numFmtId="0" fontId="21" fillId="14" borderId="3" xfId="0" applyFont="1" applyFill="1" applyBorder="1" applyAlignment="1">
      <alignment horizontal="center" vertical="center" textRotation="255" wrapText="1"/>
    </xf>
    <xf numFmtId="0" fontId="21" fillId="14" borderId="4" xfId="0" applyFont="1" applyFill="1" applyBorder="1" applyAlignment="1">
      <alignment horizontal="center" vertical="center" textRotation="255" wrapText="1"/>
    </xf>
    <xf numFmtId="0" fontId="21" fillId="24" borderId="20" xfId="0" applyFont="1" applyFill="1" applyBorder="1" applyAlignment="1">
      <alignment horizontal="center" vertical="center"/>
    </xf>
    <xf numFmtId="0" fontId="21" fillId="24" borderId="22" xfId="0" applyFont="1" applyFill="1" applyBorder="1" applyAlignment="1">
      <alignment horizontal="center" vertical="center"/>
    </xf>
    <xf numFmtId="0" fontId="21" fillId="24" borderId="0" xfId="0" applyFont="1" applyFill="1" applyAlignment="1">
      <alignment horizontal="center" vertical="center"/>
    </xf>
    <xf numFmtId="0" fontId="21" fillId="24" borderId="23" xfId="0" applyFont="1" applyFill="1" applyBorder="1" applyAlignment="1">
      <alignment horizontal="center" vertical="center"/>
    </xf>
    <xf numFmtId="0" fontId="22" fillId="0" borderId="20" xfId="0" applyFont="1" applyBorder="1" applyAlignment="1">
      <alignment horizontal="center" vertical="center" wrapText="1"/>
    </xf>
    <xf numFmtId="0" fontId="22" fillId="0" borderId="0" xfId="0" applyFont="1" applyAlignment="1">
      <alignment horizontal="center" vertical="center" wrapText="1"/>
    </xf>
    <xf numFmtId="0" fontId="22" fillId="0" borderId="21" xfId="0" applyFont="1" applyBorder="1" applyAlignment="1">
      <alignment horizontal="center" vertical="center" wrapText="1"/>
    </xf>
    <xf numFmtId="0" fontId="22" fillId="9" borderId="3" xfId="0" applyFont="1" applyFill="1" applyBorder="1" applyAlignment="1">
      <alignment horizontal="center" vertical="center" wrapText="1"/>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14" borderId="3" xfId="0" applyFont="1" applyFill="1" applyBorder="1" applyAlignment="1">
      <alignment horizontal="center" vertical="center"/>
    </xf>
    <xf numFmtId="0" fontId="22" fillId="14" borderId="4" xfId="0" applyFont="1" applyFill="1" applyBorder="1" applyAlignment="1">
      <alignment horizontal="center" vertical="center"/>
    </xf>
    <xf numFmtId="0" fontId="15" fillId="0" borderId="2" xfId="0" applyFont="1" applyBorder="1" applyAlignment="1">
      <alignment horizontal="left" vertical="center"/>
    </xf>
    <xf numFmtId="0" fontId="15" fillId="0" borderId="4" xfId="0" applyFont="1" applyBorder="1" applyAlignment="1">
      <alignment horizontal="left" vertical="center"/>
    </xf>
    <xf numFmtId="0" fontId="21" fillId="24" borderId="20" xfId="0" applyFont="1" applyFill="1" applyBorder="1" applyAlignment="1">
      <alignment horizontal="center" vertical="center" wrapText="1"/>
    </xf>
    <xf numFmtId="0" fontId="21" fillId="24" borderId="22" xfId="0" applyFont="1" applyFill="1" applyBorder="1" applyAlignment="1">
      <alignment horizontal="center" vertical="center" wrapText="1"/>
    </xf>
    <xf numFmtId="0" fontId="21" fillId="24" borderId="0" xfId="0" applyFont="1" applyFill="1" applyAlignment="1">
      <alignment horizontal="center" vertical="center" wrapText="1"/>
    </xf>
    <xf numFmtId="0" fontId="21" fillId="24" borderId="23" xfId="0" applyFont="1" applyFill="1" applyBorder="1" applyAlignment="1">
      <alignment horizontal="center" vertical="center" wrapText="1"/>
    </xf>
    <xf numFmtId="0" fontId="26" fillId="23" borderId="3" xfId="0" applyFont="1" applyFill="1" applyBorder="1" applyAlignment="1">
      <alignment horizontal="center" vertical="center" wrapText="1"/>
    </xf>
    <xf numFmtId="0" fontId="22" fillId="14" borderId="3" xfId="0" applyFont="1" applyFill="1" applyBorder="1" applyAlignment="1">
      <alignment horizontal="center" vertical="center" wrapText="1"/>
    </xf>
    <xf numFmtId="0" fontId="22" fillId="14" borderId="4" xfId="0" applyFont="1" applyFill="1" applyBorder="1" applyAlignment="1">
      <alignment horizontal="center" vertical="center" wrapText="1"/>
    </xf>
    <xf numFmtId="0" fontId="15" fillId="0" borderId="2" xfId="0" applyFont="1" applyBorder="1" applyAlignment="1">
      <alignment horizontal="left" vertical="center" wrapText="1"/>
    </xf>
    <xf numFmtId="0" fontId="15" fillId="0" borderId="4" xfId="0" applyFont="1" applyBorder="1" applyAlignment="1">
      <alignment horizontal="left" vertical="center" wrapText="1"/>
    </xf>
  </cellXfs>
  <cellStyles count="4">
    <cellStyle name="Normal 2" xfId="1" xr:uid="{C5550100-CA9B-4527-9E50-F59DDB397102}"/>
    <cellStyle name="Normal 3" xfId="2" xr:uid="{177EDB52-596C-4521-B948-38FC8C4D8085}"/>
    <cellStyle name="Звичайний" xfId="0" builtinId="0"/>
    <cellStyle name="Звичайний 2" xfId="3" xr:uid="{EE0123AB-E242-4118-87AD-96359050C7A2}"/>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7F672"/>
      <color rgb="FFA45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Olga" id="{292E27D1-13CB-4A7D-9FE5-9FC357F6746E}" userId="olga.seleznova@reach-initiative.org" providerId="PeoplePicker"/>
  <person displayName="Olga Seleznova" id="{3F7C0451-1D96-4B1F-B453-83E7E4D919B1}" userId="S::olga.seleznova@reach-initiative.org::97d138d2-b616-4f43-be81-f65c6ea59505" providerId="AD"/>
  <person displayName="Miguel IGLESIAS-LOPEZ" id="{D4B48799-BC33-4A67-BC67-54A059ED7732}" userId="S::miguel.iglesias-lopez@impact-initiatives.org::7f3a219b-2a31-45da-ab6a-a0afb4b6e4e5"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31" dT="2023-09-19T11:54:19.07" personId="{D4B48799-BC33-4A67-BC67-54A059ED7732}" id="{B85D51DD-F8AB-40E3-802D-512435382236}">
    <text>I don't think we should change them</text>
  </threadedComment>
  <threadedComment ref="K51" dT="2023-05-30T13:49:22.29" personId="{D4B48799-BC33-4A67-BC67-54A059ED7732}" id="{A661EE39-01C2-4323-AFBF-555300D6935C}">
    <text>Changes here in order to change question from 'all that apply' to 'select one'</text>
  </threadedComment>
  <threadedComment ref="K57" dT="2023-06-01T07:23:22.96" personId="{D4B48799-BC33-4A67-BC67-54A059ED7732}" id="{A66164D3-E949-4E3A-95F8-E2DD8A0171EF}">
    <text>For the Cluster to determine if the extended period (more than six months) is relevant</text>
  </threadedComment>
  <threadedComment ref="K96" dT="2023-06-01T07:23:22.96" personId="{D4B48799-BC33-4A67-BC67-54A059ED7732}" id="{9E307217-7E53-4656-B2C3-A854EE4DCF61}">
    <text>For the Cluster to determine if the extended period (more than six months) is relevant</text>
  </threadedComment>
</ThreadedComments>
</file>

<file path=xl/threadedComments/threadedComment2.xml><?xml version="1.0" encoding="utf-8"?>
<ThreadedComments xmlns="http://schemas.microsoft.com/office/spreadsheetml/2018/threadedcomments" xmlns:x="http://schemas.openxmlformats.org/spreadsheetml/2006/main">
  <threadedComment ref="F30" dT="2023-11-08T08:34:53.01" personId="{D4B48799-BC33-4A67-BC67-54A059ED7732}" id="{114359D6-1ADD-41A1-BB28-C09D6CF72EF2}">
    <text xml:space="preserve">Suggestion:
Split question into two:
 1) A_2.1.2 Does CS is established in a residential or non-residential building? 
/ МТП розташований у житловій чи нежитловій будівлі?
/ МТП расположен в жилом или нежилом помещении?
Options:
Residential
Non-residential
2) follow-up questions:
If in A_2.1.2 'Residential' was chosen:
A_2.2 (new) 'Please indicate the type of building'
Options: 
Dormitory 
Residential property (including private houses)
Sanatorium, health camps, health centers
Private residential property
Modular town 
Other (please, specify)
If in A_2.1 'Non-residential' was chosen:
A_2.2. 'Please indicate the type of building'
Options: 
School
Kindergarten
Other educational facilities (please, specify)
Medical healthcare facility
Private non-residential property (religious building, library, shop, office building, house of culture, restaurant, etc.)
Other (please, specify)
</text>
  </threadedComment>
  <threadedComment ref="F80" dT="2023-11-09T07:41:04.12" personId="{D4B48799-BC33-4A67-BC67-54A059ED7732}" id="{2AB9D15D-6181-4ACE-B3CA-35A6FA267130}">
    <text>The options seem to answer three different questions (why are you displaced, why are you living in a CS, why do you chose this particular CS) - what is the purpose of this question? We may be able to phrase it better and propose more pertinent answer options</text>
  </threadedComment>
  <threadedComment ref="L199" dT="2023-11-08T08:27:08.96" personId="{D4B48799-BC33-4A67-BC67-54A059ED7732}" id="{EEDA2B3E-D556-41FA-936E-40D437211AD1}">
    <text>@Olga not sure about 'supportive group activities' including 'mhpss' as that overlaps with first option</text>
    <mentions>
      <mention mentionpersonId="{292E27D1-13CB-4A7D-9FE5-9FC357F6746E}" mentionId="{590208EF-EBB5-4D99-A352-092A522D70CF}" startIndex="0" length="5"/>
    </mentions>
  </threadedComment>
  <threadedComment ref="L199" dT="2023-11-08T12:44:04.98" personId="{3F7C0451-1D96-4B1F-B453-83E7E4D919B1}" id="{FB0D8559-DEAD-4BE6-9598-24BD732866F7}" parentId="{EEDA2B3E-D556-41FA-936E-40D437211AD1}">
    <text>Options were taken from MSNA questionnaire.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96C2B-B99D-42D0-9BF3-559A83EBA366}">
  <dimension ref="A1:AS299"/>
  <sheetViews>
    <sheetView zoomScale="85" zoomScaleNormal="85" workbookViewId="0">
      <pane xSplit="5" ySplit="1" topLeftCell="F107" activePane="bottomRight" state="frozen"/>
      <selection pane="topRight" activeCell="F1" sqref="F1"/>
      <selection pane="bottomLeft" activeCell="A2" sqref="A2"/>
      <selection pane="bottomRight" activeCell="F108" sqref="F108"/>
    </sheetView>
  </sheetViews>
  <sheetFormatPr defaultColWidth="8.6640625" defaultRowHeight="14.4"/>
  <cols>
    <col min="1" max="1" width="8.6640625" style="502" customWidth="1"/>
    <col min="2" max="2" width="8.33203125" style="397" customWidth="1"/>
    <col min="3" max="3" width="9.33203125" style="481" customWidth="1"/>
    <col min="4" max="4" width="12.33203125" style="586" customWidth="1"/>
    <col min="5" max="5" width="31.33203125" style="397" customWidth="1"/>
    <col min="6" max="6" width="32.6640625" style="625" customWidth="1"/>
    <col min="7" max="7" width="23.5546875" style="625" customWidth="1"/>
    <col min="8" max="8" width="20.33203125" style="625" customWidth="1"/>
    <col min="9" max="10" width="20.33203125" style="625" hidden="1" customWidth="1"/>
    <col min="11" max="11" width="40.88671875" style="397" customWidth="1"/>
    <col min="12" max="12" width="27.33203125" style="626" hidden="1" customWidth="1"/>
    <col min="13" max="13" width="23.33203125" style="626" hidden="1" customWidth="1"/>
    <col min="14" max="14" width="25.33203125" style="627" customWidth="1"/>
    <col min="15" max="15" width="45.5546875" style="397" bestFit="1" customWidth="1"/>
    <col min="16" max="16" width="28.5546875" style="397" customWidth="1"/>
    <col min="17" max="17" width="21.6640625" style="397" customWidth="1"/>
    <col min="18" max="18" width="26.33203125" style="398" bestFit="1" customWidth="1"/>
    <col min="19" max="16384" width="8.6640625" style="382"/>
  </cols>
  <sheetData>
    <row r="1" spans="1:18" s="54" customFormat="1" ht="69">
      <c r="A1" s="63" t="s">
        <v>0</v>
      </c>
      <c r="B1" s="64" t="s">
        <v>1</v>
      </c>
      <c r="C1" s="64" t="s">
        <v>2</v>
      </c>
      <c r="D1" s="65" t="s">
        <v>3</v>
      </c>
      <c r="E1" s="64" t="s">
        <v>4</v>
      </c>
      <c r="F1" s="64" t="s">
        <v>5</v>
      </c>
      <c r="G1" s="64" t="s">
        <v>6</v>
      </c>
      <c r="H1" s="64" t="s">
        <v>7</v>
      </c>
      <c r="I1" s="64" t="s">
        <v>8</v>
      </c>
      <c r="J1" s="64" t="s">
        <v>9</v>
      </c>
      <c r="K1" s="64" t="s">
        <v>10</v>
      </c>
      <c r="L1" s="66" t="s">
        <v>11</v>
      </c>
      <c r="M1" s="66" t="s">
        <v>12</v>
      </c>
      <c r="N1" s="66" t="s">
        <v>13</v>
      </c>
      <c r="O1" s="64" t="s">
        <v>14</v>
      </c>
      <c r="P1" s="64" t="s">
        <v>15</v>
      </c>
      <c r="Q1" s="64" t="s">
        <v>16</v>
      </c>
      <c r="R1" s="67" t="s">
        <v>17</v>
      </c>
    </row>
    <row r="2" spans="1:18" ht="207">
      <c r="A2" s="377">
        <v>1</v>
      </c>
      <c r="B2" s="634" t="s">
        <v>18</v>
      </c>
      <c r="C2" s="796" t="s">
        <v>19</v>
      </c>
      <c r="D2" s="379"/>
      <c r="E2" s="378" t="s">
        <v>20</v>
      </c>
      <c r="F2" s="378" t="s">
        <v>21</v>
      </c>
      <c r="G2" s="378" t="s">
        <v>22</v>
      </c>
      <c r="H2" s="378" t="s">
        <v>23</v>
      </c>
      <c r="I2" s="378" t="s">
        <v>24</v>
      </c>
      <c r="J2" s="378" t="s">
        <v>25</v>
      </c>
      <c r="K2" s="378" t="s">
        <v>26</v>
      </c>
      <c r="L2" s="378" t="s">
        <v>27</v>
      </c>
      <c r="M2" s="378" t="s">
        <v>28</v>
      </c>
      <c r="N2" s="380"/>
      <c r="O2" s="378"/>
      <c r="P2" s="378"/>
      <c r="Q2" s="378"/>
      <c r="R2" s="381"/>
    </row>
    <row r="3" spans="1:18" s="383" customFormat="1" ht="41.4">
      <c r="A3" s="156">
        <v>2</v>
      </c>
      <c r="B3" s="264" t="s">
        <v>18</v>
      </c>
      <c r="C3" s="797"/>
      <c r="D3" s="158"/>
      <c r="E3" s="161" t="s">
        <v>29</v>
      </c>
      <c r="F3" s="378" t="s">
        <v>30</v>
      </c>
      <c r="G3" s="378" t="s">
        <v>31</v>
      </c>
      <c r="H3" s="157" t="s">
        <v>23</v>
      </c>
      <c r="I3" s="157" t="s">
        <v>24</v>
      </c>
      <c r="J3" s="157" t="s">
        <v>25</v>
      </c>
      <c r="K3" s="157" t="s">
        <v>32</v>
      </c>
      <c r="L3" s="162"/>
      <c r="M3" s="157"/>
      <c r="N3" s="163" t="s">
        <v>33</v>
      </c>
      <c r="O3" s="157"/>
      <c r="P3" s="157"/>
      <c r="Q3" s="157"/>
      <c r="R3" s="160"/>
    </row>
    <row r="4" spans="1:18" s="383" customFormat="1" ht="41.4">
      <c r="A4" s="156" t="s">
        <v>34</v>
      </c>
      <c r="B4" s="264" t="s">
        <v>18</v>
      </c>
      <c r="C4" s="797"/>
      <c r="D4" s="158"/>
      <c r="E4" s="161" t="s">
        <v>35</v>
      </c>
      <c r="F4" s="378" t="s">
        <v>36</v>
      </c>
      <c r="G4" s="378" t="s">
        <v>37</v>
      </c>
      <c r="H4" s="157" t="s">
        <v>38</v>
      </c>
      <c r="I4" s="157" t="s">
        <v>39</v>
      </c>
      <c r="J4" s="157" t="s">
        <v>39</v>
      </c>
      <c r="K4" s="157"/>
      <c r="L4" s="162"/>
      <c r="M4" s="162"/>
      <c r="N4" s="164" t="s">
        <v>40</v>
      </c>
      <c r="O4" s="157"/>
      <c r="P4" s="157"/>
      <c r="Q4" s="157"/>
      <c r="R4" s="160"/>
    </row>
    <row r="5" spans="1:18" s="54" customFormat="1" ht="41.4">
      <c r="A5" s="156" t="s">
        <v>41</v>
      </c>
      <c r="B5" s="264" t="s">
        <v>18</v>
      </c>
      <c r="C5" s="797"/>
      <c r="D5" s="65"/>
      <c r="E5" s="71" t="s">
        <v>42</v>
      </c>
      <c r="F5" s="378" t="s">
        <v>43</v>
      </c>
      <c r="G5" s="378" t="s">
        <v>44</v>
      </c>
      <c r="H5" s="56" t="s">
        <v>23</v>
      </c>
      <c r="I5" s="56" t="s">
        <v>24</v>
      </c>
      <c r="J5" s="56" t="s">
        <v>25</v>
      </c>
      <c r="K5" s="56" t="s">
        <v>45</v>
      </c>
      <c r="L5" s="72" t="s">
        <v>46</v>
      </c>
      <c r="M5" s="72" t="s">
        <v>47</v>
      </c>
      <c r="N5" s="58"/>
      <c r="O5" s="56"/>
      <c r="P5" s="56"/>
      <c r="Q5" s="56"/>
      <c r="R5" s="73"/>
    </row>
    <row r="6" spans="1:18" s="54" customFormat="1" ht="41.4">
      <c r="A6" s="65">
        <v>3</v>
      </c>
      <c r="B6" s="264" t="s">
        <v>18</v>
      </c>
      <c r="C6" s="797"/>
      <c r="D6" s="65"/>
      <c r="E6" s="71" t="s">
        <v>48</v>
      </c>
      <c r="F6" s="378" t="s">
        <v>49</v>
      </c>
      <c r="G6" s="378" t="s">
        <v>49</v>
      </c>
      <c r="H6" s="56" t="s">
        <v>23</v>
      </c>
      <c r="I6" s="56" t="s">
        <v>24</v>
      </c>
      <c r="J6" s="56" t="s">
        <v>25</v>
      </c>
      <c r="K6" s="56" t="s">
        <v>50</v>
      </c>
      <c r="L6" s="72"/>
      <c r="M6" s="72"/>
      <c r="N6" s="58"/>
      <c r="O6" s="56"/>
      <c r="P6" s="56"/>
      <c r="Q6" s="56"/>
      <c r="R6" s="73" t="s">
        <v>51</v>
      </c>
    </row>
    <row r="7" spans="1:18" s="54" customFormat="1" ht="41.4">
      <c r="A7" s="165" t="s">
        <v>52</v>
      </c>
      <c r="B7" s="264" t="s">
        <v>18</v>
      </c>
      <c r="C7" s="797"/>
      <c r="D7" s="65"/>
      <c r="E7" s="71" t="s">
        <v>53</v>
      </c>
      <c r="F7" s="378" t="s">
        <v>54</v>
      </c>
      <c r="G7" s="378" t="s">
        <v>54</v>
      </c>
      <c r="H7" s="56" t="s">
        <v>23</v>
      </c>
      <c r="I7" s="56" t="s">
        <v>24</v>
      </c>
      <c r="J7" s="56" t="s">
        <v>25</v>
      </c>
      <c r="K7" s="56" t="s">
        <v>50</v>
      </c>
      <c r="L7" s="72"/>
      <c r="M7" s="72"/>
      <c r="N7" s="58"/>
      <c r="O7" s="56"/>
      <c r="P7" s="56"/>
      <c r="Q7" s="56"/>
      <c r="R7" s="73" t="s">
        <v>51</v>
      </c>
    </row>
    <row r="8" spans="1:18" s="54" customFormat="1" ht="41.4">
      <c r="A8" s="165" t="s">
        <v>55</v>
      </c>
      <c r="B8" s="264" t="s">
        <v>18</v>
      </c>
      <c r="C8" s="797"/>
      <c r="D8" s="65"/>
      <c r="E8" s="71" t="s">
        <v>56</v>
      </c>
      <c r="F8" s="378" t="s">
        <v>57</v>
      </c>
      <c r="G8" s="378" t="s">
        <v>57</v>
      </c>
      <c r="H8" s="56" t="s">
        <v>23</v>
      </c>
      <c r="I8" s="56" t="s">
        <v>24</v>
      </c>
      <c r="J8" s="56" t="s">
        <v>25</v>
      </c>
      <c r="K8" s="56" t="s">
        <v>50</v>
      </c>
      <c r="L8" s="72"/>
      <c r="M8" s="72"/>
      <c r="N8" s="58"/>
      <c r="O8" s="56"/>
      <c r="P8" s="56"/>
      <c r="Q8" s="56"/>
      <c r="R8" s="73" t="s">
        <v>51</v>
      </c>
    </row>
    <row r="9" spans="1:18" s="54" customFormat="1" ht="41.4">
      <c r="A9" s="165" t="s">
        <v>58</v>
      </c>
      <c r="B9" s="264" t="s">
        <v>18</v>
      </c>
      <c r="C9" s="797"/>
      <c r="D9" s="65"/>
      <c r="E9" s="71" t="s">
        <v>59</v>
      </c>
      <c r="F9" s="378" t="s">
        <v>60</v>
      </c>
      <c r="G9" s="378" t="s">
        <v>61</v>
      </c>
      <c r="H9" s="56" t="s">
        <v>23</v>
      </c>
      <c r="I9" s="56" t="s">
        <v>24</v>
      </c>
      <c r="J9" s="56" t="s">
        <v>25</v>
      </c>
      <c r="K9" s="56" t="s">
        <v>50</v>
      </c>
      <c r="L9" s="72"/>
      <c r="M9" s="72"/>
      <c r="N9" s="58"/>
      <c r="O9" s="56"/>
      <c r="P9" s="56"/>
      <c r="Q9" s="56"/>
      <c r="R9" s="73" t="s">
        <v>51</v>
      </c>
    </row>
    <row r="10" spans="1:18" s="54" customFormat="1" ht="41.4">
      <c r="A10" s="165" t="s">
        <v>62</v>
      </c>
      <c r="B10" s="264" t="s">
        <v>18</v>
      </c>
      <c r="C10" s="797"/>
      <c r="D10" s="71"/>
      <c r="E10" s="56" t="s">
        <v>63</v>
      </c>
      <c r="F10" s="378" t="s">
        <v>64</v>
      </c>
      <c r="G10" s="378" t="s">
        <v>65</v>
      </c>
      <c r="H10" s="56" t="s">
        <v>66</v>
      </c>
      <c r="I10" s="56" t="s">
        <v>39</v>
      </c>
      <c r="J10" s="56" t="s">
        <v>39</v>
      </c>
      <c r="K10" s="56"/>
      <c r="L10" s="72"/>
      <c r="M10" s="72"/>
      <c r="N10" s="58"/>
      <c r="O10" s="56"/>
      <c r="P10" s="56"/>
      <c r="Q10" s="56"/>
      <c r="R10" s="73"/>
    </row>
    <row r="11" spans="1:18" ht="179.4">
      <c r="A11" s="377" t="s">
        <v>67</v>
      </c>
      <c r="B11" s="634" t="s">
        <v>18</v>
      </c>
      <c r="C11" s="797"/>
      <c r="D11" s="384"/>
      <c r="E11" s="378" t="s">
        <v>68</v>
      </c>
      <c r="F11" s="378" t="s">
        <v>69</v>
      </c>
      <c r="G11" s="378" t="s">
        <v>70</v>
      </c>
      <c r="H11" s="378" t="s">
        <v>23</v>
      </c>
      <c r="I11" s="378" t="s">
        <v>24</v>
      </c>
      <c r="J11" s="378" t="s">
        <v>25</v>
      </c>
      <c r="K11" s="378" t="s">
        <v>71</v>
      </c>
      <c r="L11" s="378" t="s">
        <v>72</v>
      </c>
      <c r="M11" s="378" t="s">
        <v>73</v>
      </c>
      <c r="N11" s="380"/>
      <c r="O11" s="378"/>
      <c r="P11" s="378"/>
      <c r="Q11" s="378"/>
      <c r="R11" s="381"/>
    </row>
    <row r="12" spans="1:18" s="54" customFormat="1" ht="41.4">
      <c r="A12" s="165" t="s">
        <v>74</v>
      </c>
      <c r="B12" s="264" t="s">
        <v>18</v>
      </c>
      <c r="C12" s="797"/>
      <c r="D12" s="71"/>
      <c r="E12" s="56" t="s">
        <v>75</v>
      </c>
      <c r="F12" s="378" t="s">
        <v>76</v>
      </c>
      <c r="G12" s="378" t="s">
        <v>77</v>
      </c>
      <c r="H12" s="56" t="s">
        <v>78</v>
      </c>
      <c r="I12" s="56" t="s">
        <v>79</v>
      </c>
      <c r="J12" s="56" t="s">
        <v>80</v>
      </c>
      <c r="K12" s="56"/>
      <c r="L12" s="72"/>
      <c r="M12" s="74"/>
      <c r="N12" s="58"/>
      <c r="O12" s="56"/>
      <c r="P12" s="56"/>
      <c r="Q12" s="56"/>
      <c r="R12" s="73"/>
    </row>
    <row r="13" spans="1:18" s="54" customFormat="1" ht="41.4">
      <c r="A13" s="165" t="s">
        <v>81</v>
      </c>
      <c r="B13" s="264" t="s">
        <v>18</v>
      </c>
      <c r="C13" s="797"/>
      <c r="D13" s="71"/>
      <c r="E13" s="56" t="s">
        <v>82</v>
      </c>
      <c r="F13" s="378" t="s">
        <v>83</v>
      </c>
      <c r="G13" s="378" t="s">
        <v>84</v>
      </c>
      <c r="H13" s="56" t="s">
        <v>85</v>
      </c>
      <c r="I13" s="56" t="s">
        <v>86</v>
      </c>
      <c r="J13" s="56" t="s">
        <v>87</v>
      </c>
      <c r="K13" s="56"/>
      <c r="L13" s="72"/>
      <c r="M13" s="74"/>
      <c r="N13" s="58"/>
      <c r="O13" s="56"/>
      <c r="P13" s="56"/>
      <c r="Q13" s="56"/>
      <c r="R13" s="73"/>
    </row>
    <row r="14" spans="1:18" s="54" customFormat="1" ht="41.4">
      <c r="A14" s="165" t="s">
        <v>88</v>
      </c>
      <c r="B14" s="264" t="s">
        <v>18</v>
      </c>
      <c r="C14" s="797"/>
      <c r="D14" s="65"/>
      <c r="E14" s="71" t="s">
        <v>89</v>
      </c>
      <c r="F14" s="378" t="s">
        <v>90</v>
      </c>
      <c r="G14" s="378" t="s">
        <v>91</v>
      </c>
      <c r="H14" s="56" t="s">
        <v>38</v>
      </c>
      <c r="I14" s="56" t="s">
        <v>39</v>
      </c>
      <c r="J14" s="56" t="s">
        <v>39</v>
      </c>
      <c r="K14" s="56"/>
      <c r="L14" s="72"/>
      <c r="M14" s="72"/>
      <c r="N14" s="58"/>
      <c r="O14" s="56"/>
      <c r="P14" s="56"/>
      <c r="Q14" s="56"/>
      <c r="R14" s="73" t="s">
        <v>51</v>
      </c>
    </row>
    <row r="15" spans="1:18" s="54" customFormat="1" ht="41.4">
      <c r="A15" s="165" t="s">
        <v>92</v>
      </c>
      <c r="B15" s="264" t="s">
        <v>18</v>
      </c>
      <c r="C15" s="797"/>
      <c r="D15" s="65"/>
      <c r="E15" s="71" t="s">
        <v>93</v>
      </c>
      <c r="F15" s="378" t="s">
        <v>94</v>
      </c>
      <c r="G15" s="378" t="s">
        <v>95</v>
      </c>
      <c r="H15" s="75" t="s">
        <v>96</v>
      </c>
      <c r="I15" s="56" t="s">
        <v>39</v>
      </c>
      <c r="J15" s="56" t="s">
        <v>39</v>
      </c>
      <c r="K15" s="56"/>
      <c r="L15" s="72"/>
      <c r="M15" s="72"/>
      <c r="N15" s="58"/>
      <c r="O15" s="56"/>
      <c r="P15" s="56"/>
      <c r="Q15" s="56"/>
      <c r="R15" s="73"/>
    </row>
    <row r="16" spans="1:18" s="54" customFormat="1" ht="41.4">
      <c r="A16" s="166" t="s">
        <v>97</v>
      </c>
      <c r="B16" s="264" t="s">
        <v>18</v>
      </c>
      <c r="C16" s="797"/>
      <c r="D16" s="76"/>
      <c r="E16" s="75" t="s">
        <v>98</v>
      </c>
      <c r="F16" s="378" t="s">
        <v>99</v>
      </c>
      <c r="G16" s="378" t="s">
        <v>100</v>
      </c>
      <c r="H16" s="75" t="s">
        <v>96</v>
      </c>
      <c r="I16" s="75" t="s">
        <v>101</v>
      </c>
      <c r="J16" s="75" t="s">
        <v>102</v>
      </c>
      <c r="K16" s="75"/>
      <c r="L16" s="74"/>
      <c r="M16" s="74"/>
      <c r="N16" s="58"/>
      <c r="O16" s="75"/>
      <c r="P16" s="75"/>
      <c r="Q16" s="75"/>
      <c r="R16" s="77"/>
    </row>
    <row r="17" spans="1:31" s="385" customFormat="1" ht="41.4">
      <c r="A17" s="165" t="s">
        <v>103</v>
      </c>
      <c r="B17" s="264" t="s">
        <v>18</v>
      </c>
      <c r="C17" s="797"/>
      <c r="D17" s="78"/>
      <c r="E17" s="75" t="s">
        <v>104</v>
      </c>
      <c r="F17" s="378" t="s">
        <v>105</v>
      </c>
      <c r="G17" s="378" t="s">
        <v>106</v>
      </c>
      <c r="H17" s="56" t="s">
        <v>96</v>
      </c>
      <c r="I17" s="75" t="s">
        <v>101</v>
      </c>
      <c r="J17" s="75" t="s">
        <v>102</v>
      </c>
      <c r="K17" s="58"/>
      <c r="L17" s="58"/>
      <c r="M17" s="58"/>
      <c r="N17" s="55"/>
      <c r="O17" s="58"/>
      <c r="P17" s="56"/>
      <c r="Q17" s="56"/>
      <c r="R17" s="79"/>
      <c r="S17" s="54"/>
      <c r="T17" s="54"/>
      <c r="U17" s="54"/>
      <c r="V17" s="54"/>
      <c r="W17" s="54"/>
      <c r="X17" s="54"/>
      <c r="Y17" s="54"/>
      <c r="Z17" s="54"/>
      <c r="AA17" s="54"/>
      <c r="AB17" s="54"/>
      <c r="AC17" s="54"/>
      <c r="AD17" s="54"/>
      <c r="AE17" s="54"/>
    </row>
    <row r="18" spans="1:31" s="54" customFormat="1" ht="41.4">
      <c r="A18" s="166" t="s">
        <v>107</v>
      </c>
      <c r="B18" s="264" t="s">
        <v>18</v>
      </c>
      <c r="C18" s="797"/>
      <c r="D18" s="81"/>
      <c r="E18" s="75" t="s">
        <v>108</v>
      </c>
      <c r="F18" s="378" t="s">
        <v>109</v>
      </c>
      <c r="G18" s="378" t="s">
        <v>110</v>
      </c>
      <c r="H18" s="82" t="s">
        <v>85</v>
      </c>
      <c r="I18" s="83" t="s">
        <v>86</v>
      </c>
      <c r="J18" s="83" t="s">
        <v>87</v>
      </c>
      <c r="K18" s="80"/>
      <c r="L18" s="84"/>
      <c r="M18" s="84"/>
      <c r="N18" s="85"/>
      <c r="O18" s="80"/>
      <c r="P18" s="86"/>
      <c r="Q18" s="86"/>
      <c r="R18" s="87"/>
    </row>
    <row r="19" spans="1:31" s="54" customFormat="1" ht="41.4">
      <c r="A19" s="165" t="s">
        <v>111</v>
      </c>
      <c r="B19" s="264" t="s">
        <v>18</v>
      </c>
      <c r="C19" s="798"/>
      <c r="D19" s="88"/>
      <c r="E19" s="82" t="s">
        <v>112</v>
      </c>
      <c r="F19" s="378" t="s">
        <v>113</v>
      </c>
      <c r="G19" s="378" t="s">
        <v>114</v>
      </c>
      <c r="H19" s="89"/>
      <c r="I19" s="83"/>
      <c r="J19" s="83"/>
      <c r="K19" s="82"/>
      <c r="L19" s="90"/>
      <c r="M19" s="90"/>
      <c r="N19" s="85"/>
      <c r="O19" s="82"/>
      <c r="P19" s="56"/>
      <c r="Q19" s="56"/>
      <c r="R19" s="73"/>
    </row>
    <row r="20" spans="1:31" s="54" customFormat="1" ht="409.6">
      <c r="A20" s="65">
        <v>5</v>
      </c>
      <c r="B20" s="264" t="s">
        <v>18</v>
      </c>
      <c r="C20" s="796" t="s">
        <v>115</v>
      </c>
      <c r="D20" s="56" t="s">
        <v>116</v>
      </c>
      <c r="E20" s="269" t="s">
        <v>117</v>
      </c>
      <c r="F20" s="157" t="s">
        <v>118</v>
      </c>
      <c r="G20" s="157" t="s">
        <v>119</v>
      </c>
      <c r="H20" s="56" t="s">
        <v>23</v>
      </c>
      <c r="I20" s="56" t="s">
        <v>24</v>
      </c>
      <c r="J20" s="56" t="s">
        <v>25</v>
      </c>
      <c r="K20" s="56" t="s">
        <v>120</v>
      </c>
      <c r="L20" s="92" t="s">
        <v>121</v>
      </c>
      <c r="M20" s="93" t="s">
        <v>122</v>
      </c>
      <c r="N20" s="94"/>
      <c r="O20" s="56"/>
      <c r="P20" s="56"/>
      <c r="Q20" s="56"/>
      <c r="R20" s="73"/>
    </row>
    <row r="21" spans="1:31" s="54" customFormat="1" ht="41.4">
      <c r="A21" s="65">
        <v>6</v>
      </c>
      <c r="B21" s="264" t="s">
        <v>18</v>
      </c>
      <c r="C21" s="797"/>
      <c r="D21" s="92" t="s">
        <v>123</v>
      </c>
      <c r="E21" s="56" t="s">
        <v>124</v>
      </c>
      <c r="F21" s="378" t="s">
        <v>125</v>
      </c>
      <c r="G21" s="378" t="s">
        <v>126</v>
      </c>
      <c r="H21" s="89" t="s">
        <v>66</v>
      </c>
      <c r="I21" s="89" t="s">
        <v>39</v>
      </c>
      <c r="J21" s="89" t="s">
        <v>39</v>
      </c>
      <c r="K21" s="56"/>
      <c r="L21" s="72"/>
      <c r="M21" s="72"/>
      <c r="N21" s="94"/>
      <c r="O21" s="56"/>
      <c r="P21" s="56"/>
      <c r="Q21" s="56"/>
      <c r="R21" s="73"/>
    </row>
    <row r="22" spans="1:31" s="54" customFormat="1" ht="41.4">
      <c r="A22" s="165" t="s">
        <v>127</v>
      </c>
      <c r="B22" s="264" t="s">
        <v>18</v>
      </c>
      <c r="C22" s="797"/>
      <c r="D22" s="92" t="s">
        <v>123</v>
      </c>
      <c r="E22" s="56" t="s">
        <v>128</v>
      </c>
      <c r="F22" s="378" t="s">
        <v>129</v>
      </c>
      <c r="G22" s="378" t="s">
        <v>130</v>
      </c>
      <c r="H22" s="56" t="s">
        <v>131</v>
      </c>
      <c r="I22" s="56" t="s">
        <v>132</v>
      </c>
      <c r="J22" s="56" t="s">
        <v>133</v>
      </c>
      <c r="K22" s="56"/>
      <c r="L22" s="72"/>
      <c r="M22" s="72"/>
      <c r="N22" s="94"/>
      <c r="O22" s="56"/>
      <c r="P22" s="56"/>
      <c r="Q22" s="56"/>
      <c r="R22" s="73"/>
    </row>
    <row r="23" spans="1:31" s="54" customFormat="1" ht="41.4">
      <c r="A23" s="165" t="s">
        <v>134</v>
      </c>
      <c r="B23" s="264" t="s">
        <v>18</v>
      </c>
      <c r="C23" s="797"/>
      <c r="D23" s="92" t="s">
        <v>123</v>
      </c>
      <c r="E23" s="82" t="s">
        <v>135</v>
      </c>
      <c r="F23" s="378" t="s">
        <v>136</v>
      </c>
      <c r="G23" s="378" t="s">
        <v>137</v>
      </c>
      <c r="H23" s="56" t="s">
        <v>23</v>
      </c>
      <c r="I23" s="56" t="s">
        <v>24</v>
      </c>
      <c r="J23" s="56" t="s">
        <v>25</v>
      </c>
      <c r="K23" s="56" t="s">
        <v>138</v>
      </c>
      <c r="L23" s="72" t="s">
        <v>139</v>
      </c>
      <c r="M23" s="72" t="s">
        <v>140</v>
      </c>
      <c r="N23" s="94"/>
      <c r="O23" s="56"/>
      <c r="P23" s="56"/>
      <c r="Q23" s="56"/>
      <c r="R23" s="73"/>
    </row>
    <row r="24" spans="1:31" s="54" customFormat="1" ht="41.4">
      <c r="A24" s="165" t="s">
        <v>141</v>
      </c>
      <c r="B24" s="264" t="s">
        <v>18</v>
      </c>
      <c r="C24" s="798"/>
      <c r="D24" s="92" t="s">
        <v>123</v>
      </c>
      <c r="E24" s="96" t="s">
        <v>142</v>
      </c>
      <c r="F24" s="378" t="s">
        <v>143</v>
      </c>
      <c r="G24" s="378" t="s">
        <v>144</v>
      </c>
      <c r="H24" s="91" t="s">
        <v>85</v>
      </c>
      <c r="I24" s="91" t="s">
        <v>145</v>
      </c>
      <c r="J24" s="91" t="s">
        <v>146</v>
      </c>
      <c r="K24" s="56"/>
      <c r="L24" s="72"/>
      <c r="M24" s="72"/>
      <c r="N24" s="94"/>
      <c r="O24" s="56"/>
      <c r="P24" s="56"/>
      <c r="Q24" s="56"/>
      <c r="R24" s="73"/>
    </row>
    <row r="25" spans="1:31" s="54" customFormat="1" ht="27.6">
      <c r="A25" s="374"/>
      <c r="B25" s="670"/>
      <c r="C25" s="90"/>
      <c r="D25" s="90"/>
      <c r="E25" s="386" t="s">
        <v>147</v>
      </c>
      <c r="F25" s="378" t="s">
        <v>148</v>
      </c>
      <c r="G25" s="378" t="s">
        <v>149</v>
      </c>
      <c r="H25" s="91" t="s">
        <v>66</v>
      </c>
      <c r="I25" s="91" t="s">
        <v>39</v>
      </c>
      <c r="J25" s="91" t="s">
        <v>39</v>
      </c>
      <c r="K25" s="56"/>
      <c r="L25" s="72"/>
      <c r="M25" s="72"/>
      <c r="N25" s="94"/>
      <c r="O25" s="56"/>
      <c r="P25" s="56"/>
      <c r="Q25" s="56"/>
      <c r="R25" s="73"/>
    </row>
    <row r="26" spans="1:31" s="54" customFormat="1" ht="55.2">
      <c r="A26" s="167" t="s">
        <v>150</v>
      </c>
      <c r="B26" s="264" t="s">
        <v>18</v>
      </c>
      <c r="C26" s="387" t="s">
        <v>151</v>
      </c>
      <c r="D26" s="71" t="s">
        <v>152</v>
      </c>
      <c r="E26" s="56" t="s">
        <v>153</v>
      </c>
      <c r="F26" s="378" t="s">
        <v>154</v>
      </c>
      <c r="G26" s="378" t="s">
        <v>155</v>
      </c>
      <c r="H26" s="56" t="s">
        <v>23</v>
      </c>
      <c r="I26" s="56" t="s">
        <v>24</v>
      </c>
      <c r="J26" s="56" t="s">
        <v>25</v>
      </c>
      <c r="K26" s="72" t="s">
        <v>156</v>
      </c>
      <c r="L26" s="72" t="s">
        <v>157</v>
      </c>
      <c r="M26" s="72" t="s">
        <v>158</v>
      </c>
      <c r="N26" s="94"/>
      <c r="O26" s="56"/>
      <c r="P26" s="56"/>
      <c r="Q26" s="56"/>
      <c r="R26" s="73"/>
    </row>
    <row r="27" spans="1:31" s="391" customFormat="1" ht="55.2">
      <c r="A27" s="388" t="s">
        <v>159</v>
      </c>
      <c r="B27" s="264" t="s">
        <v>18</v>
      </c>
      <c r="C27" s="389"/>
      <c r="D27" s="205"/>
      <c r="E27" s="203" t="s">
        <v>160</v>
      </c>
      <c r="F27" s="378" t="s">
        <v>161</v>
      </c>
      <c r="G27" s="378" t="s">
        <v>162</v>
      </c>
      <c r="H27" s="204" t="s">
        <v>85</v>
      </c>
      <c r="I27" s="204" t="s">
        <v>86</v>
      </c>
      <c r="J27" s="204" t="s">
        <v>87</v>
      </c>
      <c r="K27" s="204"/>
      <c r="L27" s="203"/>
      <c r="M27" s="203"/>
      <c r="N27" s="390"/>
      <c r="O27" s="200"/>
      <c r="P27" s="204"/>
      <c r="Q27" s="204"/>
      <c r="R27" s="316"/>
    </row>
    <row r="28" spans="1:31" s="391" customFormat="1" ht="82.8">
      <c r="A28" s="388" t="s">
        <v>163</v>
      </c>
      <c r="B28" s="264" t="s">
        <v>18</v>
      </c>
      <c r="C28" s="389"/>
      <c r="D28" s="205"/>
      <c r="E28" s="392" t="s">
        <v>164</v>
      </c>
      <c r="F28" s="378" t="s">
        <v>165</v>
      </c>
      <c r="G28" s="378" t="s">
        <v>166</v>
      </c>
      <c r="H28" s="204" t="s">
        <v>85</v>
      </c>
      <c r="I28" s="204" t="s">
        <v>86</v>
      </c>
      <c r="J28" s="204" t="s">
        <v>87</v>
      </c>
      <c r="K28" s="204"/>
      <c r="L28" s="203"/>
      <c r="M28" s="203"/>
      <c r="N28" s="393" t="s">
        <v>167</v>
      </c>
      <c r="O28" s="204" t="s">
        <v>168</v>
      </c>
      <c r="P28" s="204" t="s">
        <v>169</v>
      </c>
      <c r="Q28" s="204" t="s">
        <v>170</v>
      </c>
      <c r="R28" s="316"/>
    </row>
    <row r="29" spans="1:31" s="54" customFormat="1" ht="165.6">
      <c r="A29" s="63" t="s">
        <v>171</v>
      </c>
      <c r="B29" s="264" t="s">
        <v>18</v>
      </c>
      <c r="C29" s="389"/>
      <c r="D29" s="71" t="s">
        <v>152</v>
      </c>
      <c r="E29" s="86" t="s">
        <v>172</v>
      </c>
      <c r="F29" s="378" t="s">
        <v>173</v>
      </c>
      <c r="G29" s="378" t="s">
        <v>174</v>
      </c>
      <c r="H29" s="56" t="s">
        <v>23</v>
      </c>
      <c r="I29" s="56" t="s">
        <v>24</v>
      </c>
      <c r="J29" s="56" t="s">
        <v>25</v>
      </c>
      <c r="K29" s="56" t="s">
        <v>175</v>
      </c>
      <c r="L29" s="56" t="s">
        <v>176</v>
      </c>
      <c r="M29" s="56" t="s">
        <v>177</v>
      </c>
      <c r="N29" s="94"/>
      <c r="O29" s="56"/>
      <c r="P29" s="56"/>
      <c r="Q29" s="56"/>
      <c r="R29" s="73"/>
    </row>
    <row r="30" spans="1:31" s="263" customFormat="1" ht="55.2">
      <c r="A30" s="628" t="s">
        <v>178</v>
      </c>
      <c r="B30" s="265"/>
      <c r="C30" s="389"/>
      <c r="D30" s="169" t="s">
        <v>152</v>
      </c>
      <c r="E30" s="168" t="s">
        <v>179</v>
      </c>
      <c r="F30" s="378" t="s">
        <v>180</v>
      </c>
      <c r="G30" s="378" t="s">
        <v>181</v>
      </c>
      <c r="H30" s="168" t="s">
        <v>23</v>
      </c>
      <c r="I30" s="168"/>
      <c r="J30" s="168"/>
      <c r="K30" s="171" t="s">
        <v>182</v>
      </c>
      <c r="L30" s="171"/>
      <c r="M30" s="171"/>
      <c r="N30" s="172" t="s">
        <v>183</v>
      </c>
      <c r="O30" s="168"/>
      <c r="P30" s="168"/>
      <c r="Q30" s="168"/>
      <c r="R30" s="173"/>
    </row>
    <row r="31" spans="1:31" s="54" customFormat="1" ht="382.5" customHeight="1">
      <c r="A31" s="629" t="s">
        <v>184</v>
      </c>
      <c r="B31" s="264" t="s">
        <v>18</v>
      </c>
      <c r="C31" s="389"/>
      <c r="D31" s="174" t="s">
        <v>185</v>
      </c>
      <c r="E31" s="91" t="s">
        <v>186</v>
      </c>
      <c r="F31" s="378" t="s">
        <v>187</v>
      </c>
      <c r="G31" s="378" t="s">
        <v>188</v>
      </c>
      <c r="H31" s="56" t="s">
        <v>23</v>
      </c>
      <c r="I31" s="56" t="s">
        <v>24</v>
      </c>
      <c r="J31" s="56" t="s">
        <v>25</v>
      </c>
      <c r="K31" s="62" t="s">
        <v>189</v>
      </c>
      <c r="L31" s="70" t="s">
        <v>190</v>
      </c>
      <c r="M31" s="70" t="s">
        <v>191</v>
      </c>
      <c r="N31" s="94"/>
      <c r="O31" s="56"/>
      <c r="P31" s="56"/>
      <c r="Q31" s="56"/>
      <c r="R31" s="73"/>
    </row>
    <row r="32" spans="1:31" s="54" customFormat="1" ht="55.2">
      <c r="A32" s="63" t="s">
        <v>192</v>
      </c>
      <c r="B32" s="264" t="s">
        <v>18</v>
      </c>
      <c r="C32" s="389"/>
      <c r="D32" s="71" t="s">
        <v>193</v>
      </c>
      <c r="E32" s="100" t="s">
        <v>194</v>
      </c>
      <c r="F32" s="97" t="s">
        <v>195</v>
      </c>
      <c r="G32" s="97" t="s">
        <v>196</v>
      </c>
      <c r="H32" s="56" t="s">
        <v>23</v>
      </c>
      <c r="I32" s="56" t="s">
        <v>24</v>
      </c>
      <c r="J32" s="56" t="s">
        <v>25</v>
      </c>
      <c r="K32" s="56" t="s">
        <v>197</v>
      </c>
      <c r="L32" s="72" t="s">
        <v>198</v>
      </c>
      <c r="M32" s="72" t="s">
        <v>199</v>
      </c>
      <c r="N32" s="98"/>
      <c r="O32" s="82"/>
      <c r="P32" s="56"/>
      <c r="Q32" s="56"/>
      <c r="R32" s="99"/>
    </row>
    <row r="33" spans="1:18" ht="82.8">
      <c r="A33" s="394" t="s">
        <v>200</v>
      </c>
      <c r="B33" s="634" t="s">
        <v>18</v>
      </c>
      <c r="C33" s="389"/>
      <c r="D33" s="384"/>
      <c r="E33" s="378" t="s">
        <v>201</v>
      </c>
      <c r="F33" s="378" t="s">
        <v>202</v>
      </c>
      <c r="G33" s="378" t="s">
        <v>203</v>
      </c>
      <c r="H33" s="378" t="s">
        <v>23</v>
      </c>
      <c r="I33" s="378" t="s">
        <v>24</v>
      </c>
      <c r="J33" s="378" t="s">
        <v>25</v>
      </c>
      <c r="K33" s="378" t="s">
        <v>204</v>
      </c>
      <c r="L33" s="395" t="s">
        <v>205</v>
      </c>
      <c r="M33" s="395" t="s">
        <v>206</v>
      </c>
      <c r="N33" s="396" t="s">
        <v>207</v>
      </c>
      <c r="P33" s="378"/>
      <c r="Q33" s="378"/>
    </row>
    <row r="34" spans="1:18" s="383" customFormat="1" ht="41.4">
      <c r="A34" s="175" t="s">
        <v>208</v>
      </c>
      <c r="B34" s="264" t="s">
        <v>18</v>
      </c>
      <c r="C34" s="389"/>
      <c r="D34" s="161" t="s">
        <v>209</v>
      </c>
      <c r="E34" s="157" t="s">
        <v>210</v>
      </c>
      <c r="F34" s="378" t="s">
        <v>211</v>
      </c>
      <c r="G34" s="378" t="s">
        <v>212</v>
      </c>
      <c r="H34" s="157" t="s">
        <v>23</v>
      </c>
      <c r="I34" s="157" t="s">
        <v>24</v>
      </c>
      <c r="J34" s="157" t="s">
        <v>25</v>
      </c>
      <c r="K34" s="157" t="s">
        <v>213</v>
      </c>
      <c r="L34" s="176" t="s">
        <v>214</v>
      </c>
      <c r="M34" s="177" t="s">
        <v>215</v>
      </c>
      <c r="N34" s="178"/>
      <c r="O34" s="157"/>
      <c r="P34" s="157"/>
      <c r="Q34" s="157"/>
      <c r="R34" s="160"/>
    </row>
    <row r="35" spans="1:18" ht="138">
      <c r="A35" s="630" t="s">
        <v>216</v>
      </c>
      <c r="B35" s="634" t="s">
        <v>18</v>
      </c>
      <c r="C35" s="389"/>
      <c r="D35" s="384" t="s">
        <v>209</v>
      </c>
      <c r="E35" s="399" t="s">
        <v>217</v>
      </c>
      <c r="F35" s="378" t="s">
        <v>218</v>
      </c>
      <c r="G35" s="378" t="s">
        <v>219</v>
      </c>
      <c r="H35" s="378" t="s">
        <v>220</v>
      </c>
      <c r="I35" s="378" t="s">
        <v>221</v>
      </c>
      <c r="J35" s="378" t="s">
        <v>222</v>
      </c>
      <c r="K35" s="62" t="s">
        <v>223</v>
      </c>
      <c r="L35" s="395" t="s">
        <v>224</v>
      </c>
      <c r="M35" s="395" t="s">
        <v>225</v>
      </c>
      <c r="N35" s="396"/>
      <c r="O35" s="378"/>
      <c r="P35" s="378"/>
      <c r="Q35" s="378"/>
      <c r="R35" s="381"/>
    </row>
    <row r="36" spans="1:18" ht="303.60000000000002">
      <c r="A36" s="394" t="s">
        <v>226</v>
      </c>
      <c r="B36" s="634" t="s">
        <v>18</v>
      </c>
      <c r="C36" s="389"/>
      <c r="D36" s="384" t="s">
        <v>209</v>
      </c>
      <c r="E36" s="378" t="s">
        <v>227</v>
      </c>
      <c r="F36" s="378" t="s">
        <v>228</v>
      </c>
      <c r="G36" s="378" t="s">
        <v>229</v>
      </c>
      <c r="H36" s="378" t="s">
        <v>220</v>
      </c>
      <c r="I36" s="378" t="s">
        <v>221</v>
      </c>
      <c r="J36" s="378" t="s">
        <v>222</v>
      </c>
      <c r="K36" s="384" t="s">
        <v>230</v>
      </c>
      <c r="L36" s="395" t="s">
        <v>231</v>
      </c>
      <c r="M36" s="395" t="s">
        <v>232</v>
      </c>
      <c r="N36" s="396" t="s">
        <v>233</v>
      </c>
      <c r="O36" s="378"/>
      <c r="P36" s="378"/>
      <c r="Q36" s="378"/>
      <c r="R36" s="381"/>
    </row>
    <row r="37" spans="1:18" s="54" customFormat="1" ht="96.6">
      <c r="A37" s="63" t="s">
        <v>234</v>
      </c>
      <c r="B37" s="264" t="s">
        <v>18</v>
      </c>
      <c r="C37" s="389"/>
      <c r="D37" s="71" t="s">
        <v>209</v>
      </c>
      <c r="E37" s="284" t="s">
        <v>235</v>
      </c>
      <c r="F37" s="378" t="s">
        <v>236</v>
      </c>
      <c r="G37" s="378" t="s">
        <v>237</v>
      </c>
      <c r="H37" s="56" t="s">
        <v>23</v>
      </c>
      <c r="I37" s="56" t="s">
        <v>24</v>
      </c>
      <c r="J37" s="56" t="s">
        <v>25</v>
      </c>
      <c r="K37" s="56" t="s">
        <v>238</v>
      </c>
      <c r="L37" s="72" t="s">
        <v>239</v>
      </c>
      <c r="M37" s="72" t="s">
        <v>240</v>
      </c>
      <c r="N37" s="98"/>
      <c r="O37" s="56"/>
      <c r="P37" s="56"/>
      <c r="Q37" s="56"/>
      <c r="R37" s="73"/>
    </row>
    <row r="38" spans="1:18" s="408" customFormat="1" ht="207">
      <c r="A38" s="400" t="s">
        <v>241</v>
      </c>
      <c r="B38" s="264" t="s">
        <v>18</v>
      </c>
      <c r="C38" s="389"/>
      <c r="D38" s="402" t="s">
        <v>242</v>
      </c>
      <c r="E38" s="401" t="s">
        <v>243</v>
      </c>
      <c r="F38" s="378" t="s">
        <v>244</v>
      </c>
      <c r="G38" s="378" t="s">
        <v>245</v>
      </c>
      <c r="H38" s="403" t="s">
        <v>246</v>
      </c>
      <c r="I38" s="403" t="s">
        <v>221</v>
      </c>
      <c r="J38" s="403" t="s">
        <v>222</v>
      </c>
      <c r="K38" s="401" t="s">
        <v>247</v>
      </c>
      <c r="L38" s="404" t="s">
        <v>248</v>
      </c>
      <c r="M38" s="405" t="s">
        <v>249</v>
      </c>
      <c r="N38" s="406" t="s">
        <v>250</v>
      </c>
      <c r="O38" s="401"/>
      <c r="P38" s="401"/>
      <c r="Q38" s="401"/>
      <c r="R38" s="407"/>
    </row>
    <row r="39" spans="1:18" s="391" customFormat="1" ht="69">
      <c r="A39" s="631" t="s">
        <v>251</v>
      </c>
      <c r="B39" s="264" t="s">
        <v>18</v>
      </c>
      <c r="C39" s="389"/>
      <c r="D39" s="409" t="s">
        <v>242</v>
      </c>
      <c r="E39" s="204" t="s">
        <v>252</v>
      </c>
      <c r="F39" s="378" t="s">
        <v>253</v>
      </c>
      <c r="G39" s="378" t="s">
        <v>254</v>
      </c>
      <c r="H39" s="204" t="s">
        <v>23</v>
      </c>
      <c r="I39" s="204" t="s">
        <v>24</v>
      </c>
      <c r="J39" s="204" t="s">
        <v>25</v>
      </c>
      <c r="K39" s="204" t="s">
        <v>255</v>
      </c>
      <c r="L39" s="203" t="s">
        <v>256</v>
      </c>
      <c r="M39" s="203" t="s">
        <v>257</v>
      </c>
      <c r="N39" s="212" t="s">
        <v>258</v>
      </c>
      <c r="O39" s="204"/>
      <c r="P39" s="204"/>
      <c r="Q39" s="204"/>
      <c r="R39" s="316"/>
    </row>
    <row r="40" spans="1:18" ht="110.4">
      <c r="A40" s="394" t="s">
        <v>259</v>
      </c>
      <c r="B40" s="634" t="s">
        <v>18</v>
      </c>
      <c r="C40" s="389"/>
      <c r="D40" s="384" t="s">
        <v>209</v>
      </c>
      <c r="E40" s="378" t="s">
        <v>260</v>
      </c>
      <c r="F40" s="378" t="s">
        <v>261</v>
      </c>
      <c r="G40" s="378" t="s">
        <v>262</v>
      </c>
      <c r="H40" s="378" t="s">
        <v>23</v>
      </c>
      <c r="I40" s="378" t="s">
        <v>24</v>
      </c>
      <c r="J40" s="378" t="s">
        <v>25</v>
      </c>
      <c r="K40" s="378" t="s">
        <v>263</v>
      </c>
      <c r="L40" s="395" t="s">
        <v>264</v>
      </c>
      <c r="M40" s="410" t="s">
        <v>265</v>
      </c>
      <c r="N40" s="396"/>
      <c r="O40" s="378"/>
      <c r="P40" s="378"/>
      <c r="Q40" s="378"/>
      <c r="R40" s="381"/>
    </row>
    <row r="41" spans="1:18" s="391" customFormat="1" ht="151.80000000000001">
      <c r="A41" s="631" t="s">
        <v>266</v>
      </c>
      <c r="B41" s="264" t="s">
        <v>18</v>
      </c>
      <c r="C41" s="389"/>
      <c r="D41" s="201" t="s">
        <v>209</v>
      </c>
      <c r="E41" s="204" t="s">
        <v>267</v>
      </c>
      <c r="F41" s="378" t="s">
        <v>268</v>
      </c>
      <c r="G41" s="378" t="s">
        <v>269</v>
      </c>
      <c r="H41" s="204" t="s">
        <v>23</v>
      </c>
      <c r="I41" s="204" t="s">
        <v>24</v>
      </c>
      <c r="J41" s="204" t="s">
        <v>25</v>
      </c>
      <c r="K41" s="204" t="s">
        <v>270</v>
      </c>
      <c r="L41" s="203" t="s">
        <v>271</v>
      </c>
      <c r="M41" s="236" t="s">
        <v>272</v>
      </c>
      <c r="N41" s="212"/>
      <c r="O41" s="204" t="s">
        <v>273</v>
      </c>
      <c r="P41" s="204" t="s">
        <v>274</v>
      </c>
      <c r="Q41" s="204" t="s">
        <v>275</v>
      </c>
      <c r="R41" s="316"/>
    </row>
    <row r="42" spans="1:18" s="414" customFormat="1" ht="69">
      <c r="A42" s="631" t="s">
        <v>276</v>
      </c>
      <c r="B42" s="264" t="s">
        <v>18</v>
      </c>
      <c r="C42" s="389"/>
      <c r="D42" s="201" t="s">
        <v>209</v>
      </c>
      <c r="E42" s="204" t="s">
        <v>277</v>
      </c>
      <c r="F42" s="378" t="s">
        <v>278</v>
      </c>
      <c r="G42" s="378" t="s">
        <v>279</v>
      </c>
      <c r="H42" s="204" t="s">
        <v>23</v>
      </c>
      <c r="I42" s="204" t="s">
        <v>24</v>
      </c>
      <c r="J42" s="204" t="s">
        <v>25</v>
      </c>
      <c r="K42" s="204" t="s">
        <v>280</v>
      </c>
      <c r="L42" s="203" t="s">
        <v>214</v>
      </c>
      <c r="M42" s="210" t="s">
        <v>281</v>
      </c>
      <c r="N42" s="212" t="s">
        <v>282</v>
      </c>
      <c r="O42" s="412"/>
      <c r="P42" s="412"/>
      <c r="Q42" s="412"/>
      <c r="R42" s="413"/>
    </row>
    <row r="43" spans="1:18" ht="276">
      <c r="A43" s="630" t="s">
        <v>283</v>
      </c>
      <c r="B43" s="634" t="s">
        <v>18</v>
      </c>
      <c r="C43" s="389"/>
      <c r="D43" s="384" t="s">
        <v>209</v>
      </c>
      <c r="E43" s="378" t="s">
        <v>284</v>
      </c>
      <c r="F43" s="378" t="s">
        <v>285</v>
      </c>
      <c r="G43" s="378" t="s">
        <v>286</v>
      </c>
      <c r="H43" s="378" t="s">
        <v>246</v>
      </c>
      <c r="I43" s="378" t="s">
        <v>221</v>
      </c>
      <c r="J43" s="378" t="s">
        <v>222</v>
      </c>
      <c r="K43" s="378" t="s">
        <v>287</v>
      </c>
      <c r="L43" s="395" t="s">
        <v>288</v>
      </c>
      <c r="M43" s="410" t="s">
        <v>289</v>
      </c>
      <c r="N43" s="396"/>
      <c r="O43" s="378"/>
      <c r="P43" s="378"/>
      <c r="Q43" s="378"/>
      <c r="R43" s="381"/>
    </row>
    <row r="44" spans="1:18" s="54" customFormat="1" ht="55.2">
      <c r="A44" s="631" t="s">
        <v>290</v>
      </c>
      <c r="B44" s="264" t="s">
        <v>18</v>
      </c>
      <c r="C44" s="389"/>
      <c r="D44" s="415" t="s">
        <v>209</v>
      </c>
      <c r="E44" s="416" t="s">
        <v>291</v>
      </c>
      <c r="F44" s="378" t="s">
        <v>292</v>
      </c>
      <c r="G44" s="378" t="s">
        <v>293</v>
      </c>
      <c r="H44" s="417" t="s">
        <v>23</v>
      </c>
      <c r="I44" s="417" t="s">
        <v>24</v>
      </c>
      <c r="J44" s="417" t="s">
        <v>25</v>
      </c>
      <c r="K44" s="417" t="s">
        <v>213</v>
      </c>
      <c r="L44" s="72" t="s">
        <v>214</v>
      </c>
      <c r="M44" s="72" t="s">
        <v>281</v>
      </c>
      <c r="N44" s="98"/>
      <c r="O44" s="56"/>
      <c r="P44" s="56"/>
      <c r="Q44" s="56"/>
      <c r="R44" s="73"/>
    </row>
    <row r="45" spans="1:18" s="54" customFormat="1" ht="69">
      <c r="A45" s="631" t="s">
        <v>294</v>
      </c>
      <c r="B45" s="264"/>
      <c r="C45" s="389"/>
      <c r="D45" s="418" t="s">
        <v>209</v>
      </c>
      <c r="E45" s="416" t="s">
        <v>295</v>
      </c>
      <c r="F45" s="378" t="s">
        <v>296</v>
      </c>
      <c r="G45" s="378" t="s">
        <v>297</v>
      </c>
      <c r="H45" s="417" t="s">
        <v>23</v>
      </c>
      <c r="I45" s="417" t="s">
        <v>24</v>
      </c>
      <c r="J45" s="417" t="s">
        <v>25</v>
      </c>
      <c r="K45" s="417" t="s">
        <v>298</v>
      </c>
      <c r="L45" s="72" t="s">
        <v>299</v>
      </c>
      <c r="M45" s="72" t="s">
        <v>300</v>
      </c>
      <c r="N45" s="98"/>
      <c r="O45" s="56"/>
      <c r="P45" s="56"/>
      <c r="Q45" s="56"/>
      <c r="R45" s="73"/>
    </row>
    <row r="46" spans="1:18" s="425" customFormat="1" ht="207">
      <c r="A46" s="631" t="s">
        <v>301</v>
      </c>
      <c r="B46" s="264" t="s">
        <v>18</v>
      </c>
      <c r="C46" s="389"/>
      <c r="D46" s="419" t="s">
        <v>242</v>
      </c>
      <c r="E46" s="417" t="s">
        <v>243</v>
      </c>
      <c r="F46" s="378" t="s">
        <v>244</v>
      </c>
      <c r="G46" s="378" t="s">
        <v>245</v>
      </c>
      <c r="H46" s="420" t="s">
        <v>246</v>
      </c>
      <c r="I46" s="420" t="s">
        <v>221</v>
      </c>
      <c r="J46" s="420" t="s">
        <v>222</v>
      </c>
      <c r="K46" s="417" t="s">
        <v>302</v>
      </c>
      <c r="L46" s="421" t="s">
        <v>248</v>
      </c>
      <c r="M46" s="422" t="s">
        <v>249</v>
      </c>
      <c r="N46" s="423" t="s">
        <v>250</v>
      </c>
      <c r="O46" s="417"/>
      <c r="P46" s="417"/>
      <c r="Q46" s="417"/>
      <c r="R46" s="424"/>
    </row>
    <row r="47" spans="1:18" ht="109.2" customHeight="1">
      <c r="A47" s="628" t="s">
        <v>303</v>
      </c>
      <c r="B47" s="634" t="s">
        <v>18</v>
      </c>
      <c r="C47" s="389"/>
      <c r="D47" s="426" t="s">
        <v>304</v>
      </c>
      <c r="E47" s="426" t="s">
        <v>305</v>
      </c>
      <c r="F47" s="378" t="s">
        <v>306</v>
      </c>
      <c r="G47" s="378" t="s">
        <v>307</v>
      </c>
      <c r="H47" s="426" t="s">
        <v>23</v>
      </c>
      <c r="I47" s="426" t="s">
        <v>24</v>
      </c>
      <c r="J47" s="426" t="s">
        <v>25</v>
      </c>
      <c r="K47" s="426" t="s">
        <v>213</v>
      </c>
      <c r="L47" s="426" t="s">
        <v>214</v>
      </c>
      <c r="M47" s="426" t="s">
        <v>215</v>
      </c>
      <c r="N47" s="427" t="s">
        <v>250</v>
      </c>
      <c r="O47" s="378"/>
      <c r="P47" s="378"/>
      <c r="Q47" s="378"/>
      <c r="R47" s="381"/>
    </row>
    <row r="48" spans="1:18" ht="234.6">
      <c r="A48" s="632" t="s">
        <v>308</v>
      </c>
      <c r="B48" s="634" t="s">
        <v>18</v>
      </c>
      <c r="C48" s="389"/>
      <c r="D48" s="426" t="s">
        <v>304</v>
      </c>
      <c r="E48" s="426" t="s">
        <v>309</v>
      </c>
      <c r="F48" s="378" t="s">
        <v>310</v>
      </c>
      <c r="G48" s="378" t="s">
        <v>311</v>
      </c>
      <c r="H48" s="426" t="s">
        <v>246</v>
      </c>
      <c r="I48" s="426" t="s">
        <v>221</v>
      </c>
      <c r="J48" s="426" t="s">
        <v>222</v>
      </c>
      <c r="K48" s="229" t="s">
        <v>312</v>
      </c>
      <c r="L48" s="426" t="s">
        <v>313</v>
      </c>
      <c r="M48" s="426" t="s">
        <v>314</v>
      </c>
      <c r="N48" s="644" t="s">
        <v>315</v>
      </c>
      <c r="O48" s="378"/>
      <c r="P48" s="378"/>
      <c r="Q48" s="378"/>
      <c r="R48" s="381"/>
    </row>
    <row r="49" spans="1:20" s="54" customFormat="1" ht="55.2">
      <c r="A49" s="400" t="s">
        <v>303</v>
      </c>
      <c r="B49" s="264" t="s">
        <v>18</v>
      </c>
      <c r="C49" s="389"/>
      <c r="D49" s="428" t="s">
        <v>209</v>
      </c>
      <c r="E49" s="429" t="s">
        <v>291</v>
      </c>
      <c r="F49" s="378" t="s">
        <v>292</v>
      </c>
      <c r="G49" s="378" t="s">
        <v>293</v>
      </c>
      <c r="H49" s="401" t="s">
        <v>23</v>
      </c>
      <c r="I49" s="401" t="s">
        <v>24</v>
      </c>
      <c r="J49" s="401" t="s">
        <v>25</v>
      </c>
      <c r="K49" s="401" t="s">
        <v>213</v>
      </c>
      <c r="L49" s="404" t="s">
        <v>214</v>
      </c>
      <c r="M49" s="404" t="s">
        <v>281</v>
      </c>
      <c r="N49" s="406"/>
      <c r="O49" s="56"/>
      <c r="P49" s="56"/>
      <c r="Q49" s="56"/>
      <c r="R49" s="73"/>
    </row>
    <row r="50" spans="1:20" s="54" customFormat="1" ht="69">
      <c r="A50" s="400" t="s">
        <v>316</v>
      </c>
      <c r="B50" s="264"/>
      <c r="C50" s="389"/>
      <c r="D50" s="428"/>
      <c r="E50" s="429" t="s">
        <v>295</v>
      </c>
      <c r="F50" s="378" t="s">
        <v>296</v>
      </c>
      <c r="G50" s="378" t="s">
        <v>297</v>
      </c>
      <c r="H50" s="401" t="s">
        <v>23</v>
      </c>
      <c r="I50" s="401" t="s">
        <v>24</v>
      </c>
      <c r="J50" s="401" t="s">
        <v>25</v>
      </c>
      <c r="K50" s="401" t="s">
        <v>298</v>
      </c>
      <c r="L50" s="404" t="s">
        <v>299</v>
      </c>
      <c r="M50" s="404" t="s">
        <v>300</v>
      </c>
      <c r="N50" s="406"/>
      <c r="O50" s="56"/>
      <c r="P50" s="56"/>
      <c r="Q50" s="56"/>
      <c r="R50" s="73"/>
    </row>
    <row r="51" spans="1:20" s="54" customFormat="1" ht="165.6">
      <c r="A51" s="631" t="s">
        <v>317</v>
      </c>
      <c r="B51" s="264" t="s">
        <v>18</v>
      </c>
      <c r="C51" s="389"/>
      <c r="D51" s="71" t="s">
        <v>209</v>
      </c>
      <c r="E51" s="100" t="s">
        <v>318</v>
      </c>
      <c r="F51" s="100" t="s">
        <v>319</v>
      </c>
      <c r="G51" s="100" t="s">
        <v>320</v>
      </c>
      <c r="H51" s="100" t="s">
        <v>321</v>
      </c>
      <c r="I51" s="62" t="s">
        <v>322</v>
      </c>
      <c r="J51" s="62" t="s">
        <v>323</v>
      </c>
      <c r="K51" s="100" t="s">
        <v>324</v>
      </c>
      <c r="L51" s="72" t="s">
        <v>325</v>
      </c>
      <c r="M51" s="72" t="s">
        <v>326</v>
      </c>
      <c r="N51" s="98" t="s">
        <v>327</v>
      </c>
      <c r="O51" s="56"/>
      <c r="P51" s="56"/>
      <c r="Q51" s="56"/>
      <c r="R51" s="73"/>
    </row>
    <row r="52" spans="1:20" s="54" customFormat="1" ht="55.2" customHeight="1">
      <c r="A52" s="283" t="s">
        <v>328</v>
      </c>
      <c r="B52" s="264" t="s">
        <v>18</v>
      </c>
      <c r="C52" s="389"/>
      <c r="D52" s="71" t="s">
        <v>209</v>
      </c>
      <c r="E52" s="100" t="s">
        <v>329</v>
      </c>
      <c r="F52" s="378" t="s">
        <v>330</v>
      </c>
      <c r="G52" s="677" t="s">
        <v>331</v>
      </c>
      <c r="H52" s="56" t="s">
        <v>85</v>
      </c>
      <c r="I52" s="56" t="s">
        <v>86</v>
      </c>
      <c r="J52" s="56" t="s">
        <v>87</v>
      </c>
      <c r="K52" s="56"/>
      <c r="L52" s="72"/>
      <c r="M52" s="72"/>
      <c r="N52" s="98" t="s">
        <v>332</v>
      </c>
      <c r="O52" s="56"/>
      <c r="P52" s="56"/>
      <c r="Q52" s="56"/>
      <c r="R52" s="73"/>
    </row>
    <row r="53" spans="1:20" s="263" customFormat="1" ht="69">
      <c r="A53" s="181" t="s">
        <v>333</v>
      </c>
      <c r="B53" s="265"/>
      <c r="C53" s="389"/>
      <c r="D53" s="182" t="s">
        <v>209</v>
      </c>
      <c r="E53" s="168" t="s">
        <v>334</v>
      </c>
      <c r="F53" s="378" t="s">
        <v>335</v>
      </c>
      <c r="G53" s="378" t="s">
        <v>336</v>
      </c>
      <c r="H53" s="168" t="s">
        <v>246</v>
      </c>
      <c r="I53" s="168"/>
      <c r="J53" s="168"/>
      <c r="K53" s="168" t="s">
        <v>337</v>
      </c>
      <c r="L53" s="171"/>
      <c r="M53" s="171"/>
      <c r="N53" s="184"/>
      <c r="O53" s="168"/>
      <c r="P53" s="168"/>
      <c r="Q53" s="168"/>
      <c r="R53" s="173"/>
    </row>
    <row r="54" spans="1:20" s="263" customFormat="1" ht="124.2">
      <c r="A54" s="181" t="s">
        <v>338</v>
      </c>
      <c r="B54" s="265"/>
      <c r="C54" s="389"/>
      <c r="D54" s="182" t="s">
        <v>209</v>
      </c>
      <c r="E54" s="168" t="s">
        <v>339</v>
      </c>
      <c r="F54" s="168" t="s">
        <v>340</v>
      </c>
      <c r="G54" s="168" t="s">
        <v>341</v>
      </c>
      <c r="H54" s="168" t="s">
        <v>220</v>
      </c>
      <c r="I54" s="168"/>
      <c r="J54" s="168"/>
      <c r="K54" s="185" t="s">
        <v>342</v>
      </c>
      <c r="L54" s="171"/>
      <c r="M54" s="171"/>
      <c r="N54" s="184" t="s">
        <v>343</v>
      </c>
      <c r="O54" s="168"/>
      <c r="P54" s="168"/>
      <c r="Q54" s="168"/>
      <c r="R54" s="173"/>
    </row>
    <row r="55" spans="1:20" s="649" customFormat="1" ht="55.2">
      <c r="A55" s="181" t="s">
        <v>344</v>
      </c>
      <c r="B55" s="633"/>
      <c r="C55" s="647"/>
      <c r="D55" s="182" t="s">
        <v>209</v>
      </c>
      <c r="E55" s="168" t="s">
        <v>345</v>
      </c>
      <c r="F55" s="378" t="s">
        <v>346</v>
      </c>
      <c r="G55" s="378" t="s">
        <v>347</v>
      </c>
      <c r="H55" s="168" t="s">
        <v>85</v>
      </c>
      <c r="I55" s="168"/>
      <c r="J55" s="168"/>
      <c r="K55" s="168"/>
      <c r="L55" s="171"/>
      <c r="M55" s="171"/>
      <c r="N55" s="184" t="s">
        <v>343</v>
      </c>
      <c r="O55" s="646"/>
      <c r="P55" s="646"/>
      <c r="Q55" s="646"/>
      <c r="R55" s="648"/>
    </row>
    <row r="56" spans="1:20" s="414" customFormat="1" ht="41.4">
      <c r="A56" s="645" t="s">
        <v>338</v>
      </c>
      <c r="B56" s="265"/>
      <c r="C56" s="604"/>
      <c r="D56" s="460" t="s">
        <v>209</v>
      </c>
      <c r="E56" s="412"/>
      <c r="F56" s="378"/>
      <c r="G56" s="378"/>
      <c r="H56" s="412"/>
      <c r="I56" s="412"/>
      <c r="J56" s="412"/>
      <c r="K56" s="412"/>
      <c r="L56" s="458"/>
      <c r="M56" s="458"/>
      <c r="N56" s="287"/>
      <c r="O56" s="412"/>
      <c r="P56" s="412"/>
      <c r="Q56" s="412"/>
      <c r="R56" s="413"/>
    </row>
    <row r="57" spans="1:20" s="408" customFormat="1" ht="207">
      <c r="A57" s="430" t="s">
        <v>348</v>
      </c>
      <c r="B57" s="264" t="s">
        <v>18</v>
      </c>
      <c r="C57" s="389"/>
      <c r="D57" s="428" t="s">
        <v>349</v>
      </c>
      <c r="E57" s="401" t="s">
        <v>350</v>
      </c>
      <c r="F57" s="378" t="s">
        <v>351</v>
      </c>
      <c r="G57" s="378" t="s">
        <v>352</v>
      </c>
      <c r="H57" s="401" t="s">
        <v>23</v>
      </c>
      <c r="I57" s="401" t="s">
        <v>24</v>
      </c>
      <c r="J57" s="401" t="s">
        <v>25</v>
      </c>
      <c r="K57" s="401" t="s">
        <v>353</v>
      </c>
      <c r="L57" s="431" t="s">
        <v>354</v>
      </c>
      <c r="M57" s="431" t="s">
        <v>355</v>
      </c>
      <c r="N57" s="406" t="s">
        <v>356</v>
      </c>
      <c r="O57" s="401"/>
      <c r="P57" s="401"/>
      <c r="Q57" s="401"/>
      <c r="R57" s="407"/>
    </row>
    <row r="58" spans="1:20" s="439" customFormat="1" ht="165.6">
      <c r="A58" s="432" t="s">
        <v>357</v>
      </c>
      <c r="B58" s="634" t="s">
        <v>18</v>
      </c>
      <c r="C58" s="389"/>
      <c r="D58" s="434" t="s">
        <v>358</v>
      </c>
      <c r="E58" s="433" t="s">
        <v>359</v>
      </c>
      <c r="F58" s="378" t="s">
        <v>360</v>
      </c>
      <c r="G58" s="378" t="s">
        <v>361</v>
      </c>
      <c r="H58" s="433" t="s">
        <v>246</v>
      </c>
      <c r="I58" s="433" t="s">
        <v>362</v>
      </c>
      <c r="J58" s="433" t="s">
        <v>222</v>
      </c>
      <c r="K58" s="434" t="s">
        <v>363</v>
      </c>
      <c r="L58" s="435" t="s">
        <v>364</v>
      </c>
      <c r="M58" s="435" t="s">
        <v>365</v>
      </c>
      <c r="N58" s="436"/>
      <c r="O58" s="437"/>
      <c r="P58" s="437"/>
      <c r="Q58" s="437"/>
      <c r="R58" s="438"/>
    </row>
    <row r="59" spans="1:20" s="439" customFormat="1" ht="409.6">
      <c r="A59" s="440" t="s">
        <v>366</v>
      </c>
      <c r="B59" s="634" t="s">
        <v>18</v>
      </c>
      <c r="C59" s="384"/>
      <c r="D59" s="434"/>
      <c r="E59" s="433" t="s">
        <v>367</v>
      </c>
      <c r="F59" s="378" t="s">
        <v>368</v>
      </c>
      <c r="G59" s="378" t="s">
        <v>369</v>
      </c>
      <c r="H59" s="433" t="s">
        <v>246</v>
      </c>
      <c r="I59" s="433" t="s">
        <v>362</v>
      </c>
      <c r="J59" s="433" t="s">
        <v>222</v>
      </c>
      <c r="K59" s="441" t="s">
        <v>370</v>
      </c>
      <c r="L59" s="435" t="s">
        <v>371</v>
      </c>
      <c r="M59" s="441" t="s">
        <v>372</v>
      </c>
      <c r="N59" s="436"/>
      <c r="P59" s="437"/>
      <c r="Q59" s="437"/>
      <c r="R59" s="438"/>
    </row>
    <row r="60" spans="1:20" s="451" customFormat="1" ht="409.6">
      <c r="A60" s="440" t="s">
        <v>373</v>
      </c>
      <c r="B60" s="264" t="s">
        <v>18</v>
      </c>
      <c r="C60" s="794" t="s">
        <v>374</v>
      </c>
      <c r="D60" s="443" t="s">
        <v>375</v>
      </c>
      <c r="E60" s="442" t="s">
        <v>376</v>
      </c>
      <c r="F60" s="378" t="s">
        <v>377</v>
      </c>
      <c r="G60" s="378" t="s">
        <v>378</v>
      </c>
      <c r="H60" s="442" t="s">
        <v>246</v>
      </c>
      <c r="I60" s="444" t="s">
        <v>362</v>
      </c>
      <c r="J60" s="444" t="s">
        <v>222</v>
      </c>
      <c r="K60" s="445" t="s">
        <v>379</v>
      </c>
      <c r="L60" s="446" t="s">
        <v>380</v>
      </c>
      <c r="M60" s="447" t="s">
        <v>381</v>
      </c>
      <c r="N60" s="448"/>
      <c r="O60" s="440"/>
      <c r="P60" s="449"/>
      <c r="Q60" s="449"/>
      <c r="R60" s="450"/>
    </row>
    <row r="61" spans="1:20" s="439" customFormat="1" ht="110.4">
      <c r="A61" s="440" t="s">
        <v>382</v>
      </c>
      <c r="B61" s="634" t="s">
        <v>18</v>
      </c>
      <c r="C61" s="795"/>
      <c r="D61" s="452" t="s">
        <v>383</v>
      </c>
      <c r="E61" s="433" t="s">
        <v>384</v>
      </c>
      <c r="F61" s="378" t="s">
        <v>385</v>
      </c>
      <c r="G61" s="378" t="s">
        <v>386</v>
      </c>
      <c r="H61" s="433" t="s">
        <v>23</v>
      </c>
      <c r="I61" s="433" t="s">
        <v>24</v>
      </c>
      <c r="J61" s="433" t="s">
        <v>25</v>
      </c>
      <c r="K61" s="441" t="s">
        <v>387</v>
      </c>
      <c r="L61" s="453" t="s">
        <v>388</v>
      </c>
      <c r="M61" s="454" t="s">
        <v>389</v>
      </c>
      <c r="N61" s="436"/>
      <c r="O61" s="437"/>
      <c r="P61" s="437"/>
      <c r="Q61" s="437"/>
      <c r="R61" s="438"/>
      <c r="S61" s="800"/>
      <c r="T61" s="800"/>
    </row>
    <row r="62" spans="1:20" s="383" customFormat="1" ht="55.2">
      <c r="A62" s="631" t="s">
        <v>390</v>
      </c>
      <c r="B62" s="264" t="s">
        <v>18</v>
      </c>
      <c r="C62" s="795"/>
      <c r="D62" s="161" t="s">
        <v>391</v>
      </c>
      <c r="E62" s="157" t="s">
        <v>392</v>
      </c>
      <c r="F62" s="157" t="s">
        <v>393</v>
      </c>
      <c r="G62" s="157" t="s">
        <v>394</v>
      </c>
      <c r="H62" s="157" t="s">
        <v>23</v>
      </c>
      <c r="I62" s="157" t="s">
        <v>24</v>
      </c>
      <c r="J62" s="157" t="s">
        <v>25</v>
      </c>
      <c r="K62" s="157" t="s">
        <v>213</v>
      </c>
      <c r="L62" s="162" t="s">
        <v>395</v>
      </c>
      <c r="M62" s="177" t="s">
        <v>215</v>
      </c>
      <c r="N62" s="178"/>
      <c r="O62" s="157"/>
      <c r="P62" s="157"/>
      <c r="Q62" s="157"/>
      <c r="R62" s="160"/>
    </row>
    <row r="63" spans="1:20" s="391" customFormat="1" ht="409.6">
      <c r="A63" s="631" t="s">
        <v>396</v>
      </c>
      <c r="B63" s="264" t="s">
        <v>18</v>
      </c>
      <c r="C63" s="795"/>
      <c r="D63" s="201" t="s">
        <v>391</v>
      </c>
      <c r="E63" s="204" t="s">
        <v>397</v>
      </c>
      <c r="F63" s="378" t="s">
        <v>398</v>
      </c>
      <c r="G63" s="378" t="s">
        <v>399</v>
      </c>
      <c r="H63" s="204" t="s">
        <v>246</v>
      </c>
      <c r="I63" s="204" t="s">
        <v>362</v>
      </c>
      <c r="J63" s="204" t="s">
        <v>222</v>
      </c>
      <c r="K63" s="201" t="s">
        <v>400</v>
      </c>
      <c r="L63" s="205" t="s">
        <v>401</v>
      </c>
      <c r="M63" s="205" t="s">
        <v>402</v>
      </c>
      <c r="N63" s="212" t="s">
        <v>403</v>
      </c>
      <c r="O63" s="204"/>
      <c r="P63" s="204"/>
      <c r="Q63" s="204"/>
      <c r="R63" s="316"/>
      <c r="S63" s="801"/>
      <c r="T63" s="801"/>
    </row>
    <row r="64" spans="1:20" s="54" customFormat="1" ht="138">
      <c r="A64" s="175" t="s">
        <v>404</v>
      </c>
      <c r="B64" s="264" t="s">
        <v>18</v>
      </c>
      <c r="C64" s="795"/>
      <c r="D64" s="161" t="s">
        <v>391</v>
      </c>
      <c r="E64" s="100" t="s">
        <v>405</v>
      </c>
      <c r="F64" s="68" t="s">
        <v>406</v>
      </c>
      <c r="G64" s="68" t="s">
        <v>407</v>
      </c>
      <c r="H64" s="56" t="s">
        <v>23</v>
      </c>
      <c r="I64" s="56" t="s">
        <v>24</v>
      </c>
      <c r="J64" s="56" t="s">
        <v>25</v>
      </c>
      <c r="K64" s="62" t="s">
        <v>408</v>
      </c>
      <c r="L64" s="101" t="s">
        <v>409</v>
      </c>
      <c r="M64" s="101" t="s">
        <v>410</v>
      </c>
      <c r="N64" s="103" t="s">
        <v>411</v>
      </c>
      <c r="O64" s="56"/>
      <c r="P64" s="56"/>
      <c r="Q64" s="56"/>
      <c r="R64" s="73"/>
      <c r="S64" s="456"/>
      <c r="T64" s="456"/>
    </row>
    <row r="65" spans="1:20" ht="303.60000000000002">
      <c r="A65" s="394" t="s">
        <v>412</v>
      </c>
      <c r="B65" s="634" t="s">
        <v>18</v>
      </c>
      <c r="C65" s="795"/>
      <c r="D65" s="384" t="s">
        <v>391</v>
      </c>
      <c r="E65" s="399" t="s">
        <v>413</v>
      </c>
      <c r="F65" s="378" t="s">
        <v>414</v>
      </c>
      <c r="G65" s="378" t="s">
        <v>415</v>
      </c>
      <c r="H65" s="378" t="s">
        <v>23</v>
      </c>
      <c r="I65" s="378" t="s">
        <v>24</v>
      </c>
      <c r="J65" s="378" t="s">
        <v>25</v>
      </c>
      <c r="K65" s="384" t="s">
        <v>230</v>
      </c>
      <c r="L65" s="395" t="s">
        <v>231</v>
      </c>
      <c r="M65" s="395" t="s">
        <v>416</v>
      </c>
      <c r="N65" s="396" t="s">
        <v>417</v>
      </c>
      <c r="O65" s="378"/>
      <c r="P65" s="378"/>
      <c r="Q65" s="378"/>
      <c r="R65" s="381"/>
      <c r="S65" s="457"/>
      <c r="T65" s="457"/>
    </row>
    <row r="66" spans="1:20" s="391" customFormat="1" ht="179.4">
      <c r="A66" s="286" t="s">
        <v>418</v>
      </c>
      <c r="B66" s="264" t="s">
        <v>18</v>
      </c>
      <c r="C66" s="795"/>
      <c r="D66" s="201" t="s">
        <v>391</v>
      </c>
      <c r="E66" s="237" t="s">
        <v>419</v>
      </c>
      <c r="F66" s="378" t="s">
        <v>420</v>
      </c>
      <c r="G66" s="378" t="s">
        <v>421</v>
      </c>
      <c r="H66" s="204" t="s">
        <v>23</v>
      </c>
      <c r="I66" s="204" t="s">
        <v>24</v>
      </c>
      <c r="J66" s="204" t="s">
        <v>25</v>
      </c>
      <c r="K66" s="201" t="s">
        <v>422</v>
      </c>
      <c r="L66" s="203" t="s">
        <v>423</v>
      </c>
      <c r="M66" s="203" t="s">
        <v>424</v>
      </c>
      <c r="N66" s="212" t="s">
        <v>425</v>
      </c>
      <c r="O66" s="204"/>
      <c r="P66" s="204"/>
      <c r="Q66" s="204"/>
      <c r="R66" s="316"/>
      <c r="S66" s="455"/>
      <c r="T66" s="455"/>
    </row>
    <row r="67" spans="1:20" s="391" customFormat="1" ht="82.8">
      <c r="A67" s="286" t="s">
        <v>426</v>
      </c>
      <c r="B67" s="264" t="s">
        <v>18</v>
      </c>
      <c r="C67" s="795"/>
      <c r="D67" s="201" t="s">
        <v>391</v>
      </c>
      <c r="E67" s="237" t="s">
        <v>427</v>
      </c>
      <c r="F67" s="378" t="s">
        <v>428</v>
      </c>
      <c r="G67" s="378" t="s">
        <v>429</v>
      </c>
      <c r="H67" s="204" t="s">
        <v>23</v>
      </c>
      <c r="I67" s="204" t="s">
        <v>24</v>
      </c>
      <c r="J67" s="204" t="s">
        <v>25</v>
      </c>
      <c r="K67" s="201" t="s">
        <v>430</v>
      </c>
      <c r="L67" s="203" t="s">
        <v>431</v>
      </c>
      <c r="M67" s="203" t="s">
        <v>432</v>
      </c>
      <c r="N67" s="287" t="s">
        <v>433</v>
      </c>
      <c r="O67" s="204"/>
      <c r="P67" s="204"/>
      <c r="Q67" s="204"/>
      <c r="R67" s="316"/>
      <c r="S67" s="455"/>
      <c r="T67" s="455"/>
    </row>
    <row r="68" spans="1:20" s="391" customFormat="1" ht="110.4">
      <c r="A68" s="286" t="s">
        <v>434</v>
      </c>
      <c r="B68" s="264" t="s">
        <v>18</v>
      </c>
      <c r="C68" s="795"/>
      <c r="D68" s="201" t="s">
        <v>391</v>
      </c>
      <c r="E68" s="237" t="s">
        <v>435</v>
      </c>
      <c r="F68" s="378" t="s">
        <v>436</v>
      </c>
      <c r="G68" s="378" t="s">
        <v>437</v>
      </c>
      <c r="H68" s="204" t="s">
        <v>246</v>
      </c>
      <c r="I68" s="204" t="s">
        <v>362</v>
      </c>
      <c r="J68" s="204" t="s">
        <v>222</v>
      </c>
      <c r="K68" s="201" t="s">
        <v>438</v>
      </c>
      <c r="L68" s="203" t="s">
        <v>439</v>
      </c>
      <c r="M68" s="203" t="s">
        <v>440</v>
      </c>
      <c r="N68" s="212" t="s">
        <v>441</v>
      </c>
      <c r="O68" s="204"/>
      <c r="P68" s="204"/>
      <c r="Q68" s="204"/>
      <c r="R68" s="316"/>
      <c r="S68" s="455"/>
      <c r="T68" s="455"/>
    </row>
    <row r="69" spans="1:20" s="54" customFormat="1">
      <c r="A69" s="63"/>
      <c r="B69" s="264"/>
      <c r="C69" s="795"/>
      <c r="D69" s="71"/>
      <c r="E69" s="71" t="s">
        <v>442</v>
      </c>
      <c r="F69" s="378" t="s">
        <v>443</v>
      </c>
      <c r="G69" s="378" t="s">
        <v>444</v>
      </c>
      <c r="H69" s="56" t="s">
        <v>38</v>
      </c>
      <c r="I69" s="56" t="s">
        <v>39</v>
      </c>
      <c r="J69" s="56" t="s">
        <v>39</v>
      </c>
      <c r="K69" s="56"/>
      <c r="L69" s="72"/>
      <c r="M69" s="72"/>
      <c r="N69" s="98"/>
      <c r="O69" s="56"/>
      <c r="P69" s="82"/>
      <c r="Q69" s="56"/>
      <c r="R69" s="73"/>
    </row>
    <row r="70" spans="1:20" s="391" customFormat="1" ht="179.4">
      <c r="A70" s="286" t="s">
        <v>445</v>
      </c>
      <c r="B70" s="264" t="s">
        <v>18</v>
      </c>
      <c r="C70" s="795"/>
      <c r="D70" s="201" t="s">
        <v>442</v>
      </c>
      <c r="E70" s="412" t="s">
        <v>446</v>
      </c>
      <c r="F70" s="378" t="s">
        <v>447</v>
      </c>
      <c r="G70" s="378" t="s">
        <v>448</v>
      </c>
      <c r="H70" s="412" t="s">
        <v>23</v>
      </c>
      <c r="I70" s="412" t="s">
        <v>24</v>
      </c>
      <c r="J70" s="412" t="s">
        <v>25</v>
      </c>
      <c r="K70" s="412" t="s">
        <v>449</v>
      </c>
      <c r="L70" s="458" t="s">
        <v>121</v>
      </c>
      <c r="M70" s="458" t="s">
        <v>450</v>
      </c>
      <c r="N70" s="212" t="s">
        <v>451</v>
      </c>
      <c r="O70" s="237" t="s">
        <v>452</v>
      </c>
      <c r="P70" s="237" t="s">
        <v>453</v>
      </c>
      <c r="Q70" s="237" t="s">
        <v>454</v>
      </c>
      <c r="R70" s="316"/>
    </row>
    <row r="71" spans="1:20" s="414" customFormat="1" ht="41.4">
      <c r="A71" s="459" t="s">
        <v>455</v>
      </c>
      <c r="B71" s="265" t="s">
        <v>18</v>
      </c>
      <c r="C71" s="795"/>
      <c r="D71" s="460" t="s">
        <v>442</v>
      </c>
      <c r="E71" s="458" t="s">
        <v>456</v>
      </c>
      <c r="F71" s="378" t="s">
        <v>457</v>
      </c>
      <c r="G71" s="378" t="s">
        <v>458</v>
      </c>
      <c r="H71" s="412" t="s">
        <v>85</v>
      </c>
      <c r="I71" s="412" t="s">
        <v>86</v>
      </c>
      <c r="J71" s="412" t="s">
        <v>87</v>
      </c>
      <c r="K71" s="412"/>
      <c r="L71" s="458"/>
      <c r="M71" s="458"/>
      <c r="N71" s="287" t="s">
        <v>459</v>
      </c>
      <c r="O71" s="411"/>
      <c r="P71" s="411"/>
      <c r="Q71" s="411"/>
      <c r="R71" s="413"/>
    </row>
    <row r="72" spans="1:20" ht="41.4">
      <c r="A72" s="461" t="s">
        <v>460</v>
      </c>
      <c r="B72" s="634" t="s">
        <v>18</v>
      </c>
      <c r="C72" s="795"/>
      <c r="D72" s="384" t="s">
        <v>442</v>
      </c>
      <c r="E72" s="395" t="s">
        <v>461</v>
      </c>
      <c r="F72" s="378" t="s">
        <v>462</v>
      </c>
      <c r="G72" s="378" t="s">
        <v>463</v>
      </c>
      <c r="H72" s="378" t="s">
        <v>85</v>
      </c>
      <c r="I72" s="378" t="s">
        <v>86</v>
      </c>
      <c r="J72" s="378" t="s">
        <v>87</v>
      </c>
      <c r="K72" s="378"/>
      <c r="L72" s="395"/>
      <c r="M72" s="395"/>
      <c r="N72" s="396"/>
      <c r="O72" s="378"/>
      <c r="P72" s="378"/>
      <c r="Q72" s="378"/>
      <c r="R72" s="381"/>
    </row>
    <row r="73" spans="1:20" s="54" customFormat="1" ht="55.2">
      <c r="A73" s="63" t="s">
        <v>464</v>
      </c>
      <c r="B73" s="264" t="s">
        <v>18</v>
      </c>
      <c r="C73" s="795"/>
      <c r="D73" s="71" t="s">
        <v>442</v>
      </c>
      <c r="E73" s="70" t="s">
        <v>465</v>
      </c>
      <c r="F73" s="109" t="s">
        <v>466</v>
      </c>
      <c r="G73" s="109" t="s">
        <v>467</v>
      </c>
      <c r="H73" s="56" t="s">
        <v>38</v>
      </c>
      <c r="I73" s="56" t="s">
        <v>39</v>
      </c>
      <c r="J73" s="56" t="s">
        <v>39</v>
      </c>
      <c r="K73" s="56"/>
      <c r="L73" s="72"/>
      <c r="M73" s="72"/>
      <c r="N73" s="98" t="s">
        <v>451</v>
      </c>
      <c r="O73" s="100" t="s">
        <v>468</v>
      </c>
      <c r="P73" s="56"/>
      <c r="Q73" s="56"/>
      <c r="R73" s="73"/>
    </row>
    <row r="74" spans="1:20" s="54" customFormat="1" ht="41.4">
      <c r="A74" s="63" t="s">
        <v>469</v>
      </c>
      <c r="B74" s="264" t="s">
        <v>18</v>
      </c>
      <c r="C74" s="795"/>
      <c r="D74" s="71" t="s">
        <v>442</v>
      </c>
      <c r="E74" s="70" t="s">
        <v>470</v>
      </c>
      <c r="F74" s="106" t="s">
        <v>471</v>
      </c>
      <c r="G74" s="106" t="s">
        <v>472</v>
      </c>
      <c r="H74" s="56" t="s">
        <v>85</v>
      </c>
      <c r="I74" s="56" t="s">
        <v>86</v>
      </c>
      <c r="J74" s="56" t="s">
        <v>87</v>
      </c>
      <c r="K74" s="56"/>
      <c r="L74" s="72"/>
      <c r="M74" s="72"/>
      <c r="N74" s="98" t="s">
        <v>451</v>
      </c>
      <c r="O74" s="100" t="s">
        <v>468</v>
      </c>
      <c r="P74" s="56"/>
      <c r="Q74" s="56"/>
      <c r="R74" s="73"/>
    </row>
    <row r="75" spans="1:20" s="54" customFormat="1" ht="41.4">
      <c r="A75" s="63" t="s">
        <v>473</v>
      </c>
      <c r="B75" s="264" t="s">
        <v>18</v>
      </c>
      <c r="C75" s="795"/>
      <c r="D75" s="71" t="s">
        <v>442</v>
      </c>
      <c r="E75" s="70" t="s">
        <v>474</v>
      </c>
      <c r="F75" s="106" t="s">
        <v>475</v>
      </c>
      <c r="G75" s="106" t="s">
        <v>476</v>
      </c>
      <c r="H75" s="56" t="s">
        <v>85</v>
      </c>
      <c r="I75" s="56" t="s">
        <v>86</v>
      </c>
      <c r="J75" s="56" t="s">
        <v>87</v>
      </c>
      <c r="K75" s="56"/>
      <c r="L75" s="72"/>
      <c r="M75" s="72"/>
      <c r="N75" s="98" t="s">
        <v>451</v>
      </c>
      <c r="O75" s="100" t="s">
        <v>468</v>
      </c>
      <c r="P75" s="56"/>
      <c r="Q75" s="56"/>
      <c r="R75" s="73"/>
    </row>
    <row r="76" spans="1:20" s="263" customFormat="1" ht="55.2">
      <c r="A76" s="181" t="s">
        <v>477</v>
      </c>
      <c r="B76" s="265" t="s">
        <v>18</v>
      </c>
      <c r="C76" s="795"/>
      <c r="D76" s="182" t="s">
        <v>442</v>
      </c>
      <c r="E76" s="171" t="s">
        <v>478</v>
      </c>
      <c r="F76" s="378" t="s">
        <v>479</v>
      </c>
      <c r="G76" s="378" t="s">
        <v>480</v>
      </c>
      <c r="H76" s="168" t="s">
        <v>66</v>
      </c>
      <c r="I76" s="168"/>
      <c r="J76" s="168"/>
      <c r="K76" s="168"/>
      <c r="L76" s="171"/>
      <c r="M76" s="171"/>
      <c r="N76" s="184" t="s">
        <v>451</v>
      </c>
      <c r="O76" s="168" t="s">
        <v>481</v>
      </c>
      <c r="P76" s="168"/>
      <c r="Q76" s="168"/>
      <c r="R76" s="173"/>
    </row>
    <row r="77" spans="1:20" s="263" customFormat="1" ht="41.4">
      <c r="A77" s="181" t="s">
        <v>482</v>
      </c>
      <c r="B77" s="265" t="s">
        <v>18</v>
      </c>
      <c r="C77" s="795"/>
      <c r="D77" s="182" t="s">
        <v>442</v>
      </c>
      <c r="E77" s="171" t="s">
        <v>483</v>
      </c>
      <c r="F77" s="378" t="s">
        <v>484</v>
      </c>
      <c r="G77" s="378" t="s">
        <v>485</v>
      </c>
      <c r="H77" s="168" t="s">
        <v>85</v>
      </c>
      <c r="I77" s="168"/>
      <c r="J77" s="168"/>
      <c r="K77" s="168"/>
      <c r="L77" s="171"/>
      <c r="M77" s="171"/>
      <c r="N77" s="184" t="s">
        <v>451</v>
      </c>
      <c r="O77" s="168" t="s">
        <v>481</v>
      </c>
      <c r="P77" s="168"/>
      <c r="Q77" s="168"/>
      <c r="R77" s="173"/>
    </row>
    <row r="78" spans="1:20" s="263" customFormat="1" ht="41.4">
      <c r="A78" s="181" t="s">
        <v>486</v>
      </c>
      <c r="B78" s="265" t="s">
        <v>18</v>
      </c>
      <c r="C78" s="795"/>
      <c r="D78" s="182" t="s">
        <v>442</v>
      </c>
      <c r="E78" s="171" t="s">
        <v>487</v>
      </c>
      <c r="F78" s="378" t="s">
        <v>488</v>
      </c>
      <c r="G78" s="378" t="s">
        <v>489</v>
      </c>
      <c r="H78" s="168" t="s">
        <v>85</v>
      </c>
      <c r="I78" s="168"/>
      <c r="J78" s="168"/>
      <c r="K78" s="168"/>
      <c r="L78" s="171"/>
      <c r="M78" s="171"/>
      <c r="N78" s="184" t="s">
        <v>451</v>
      </c>
      <c r="O78" s="168" t="s">
        <v>481</v>
      </c>
      <c r="P78" s="168"/>
      <c r="Q78" s="168"/>
      <c r="R78" s="173"/>
    </row>
    <row r="79" spans="1:20" s="54" customFormat="1" ht="41.4">
      <c r="A79" s="288" t="s">
        <v>490</v>
      </c>
      <c r="B79" s="264" t="s">
        <v>18</v>
      </c>
      <c r="C79" s="795"/>
      <c r="D79" s="71" t="s">
        <v>442</v>
      </c>
      <c r="E79" s="72" t="s">
        <v>491</v>
      </c>
      <c r="F79" s="378" t="s">
        <v>492</v>
      </c>
      <c r="G79" s="378" t="s">
        <v>493</v>
      </c>
      <c r="H79" s="100" t="s">
        <v>494</v>
      </c>
      <c r="I79" s="56" t="s">
        <v>39</v>
      </c>
      <c r="J79" s="56" t="s">
        <v>39</v>
      </c>
      <c r="K79" s="56"/>
      <c r="L79" s="72"/>
      <c r="M79" s="72"/>
      <c r="N79" s="98" t="s">
        <v>451</v>
      </c>
      <c r="O79" s="56"/>
      <c r="P79" s="56"/>
      <c r="Q79" s="56"/>
      <c r="R79" s="73"/>
    </row>
    <row r="80" spans="1:20" s="263" customFormat="1" ht="41.4">
      <c r="A80" s="181" t="s">
        <v>495</v>
      </c>
      <c r="B80" s="265" t="s">
        <v>18</v>
      </c>
      <c r="C80" s="795"/>
      <c r="D80" s="182" t="s">
        <v>442</v>
      </c>
      <c r="E80" s="171" t="s">
        <v>496</v>
      </c>
      <c r="F80" s="378" t="s">
        <v>497</v>
      </c>
      <c r="G80" s="378" t="s">
        <v>498</v>
      </c>
      <c r="H80" s="168" t="s">
        <v>66</v>
      </c>
      <c r="I80" s="168" t="s">
        <v>86</v>
      </c>
      <c r="J80" s="168" t="s">
        <v>87</v>
      </c>
      <c r="K80" s="168"/>
      <c r="L80" s="171"/>
      <c r="M80" s="171"/>
      <c r="N80" s="184" t="s">
        <v>451</v>
      </c>
      <c r="O80" s="168"/>
      <c r="P80" s="168"/>
      <c r="Q80" s="168"/>
      <c r="R80" s="173"/>
    </row>
    <row r="81" spans="1:19" s="263" customFormat="1" ht="41.4">
      <c r="A81" s="181" t="s">
        <v>499</v>
      </c>
      <c r="B81" s="265" t="s">
        <v>18</v>
      </c>
      <c r="C81" s="795"/>
      <c r="D81" s="182" t="s">
        <v>442</v>
      </c>
      <c r="E81" s="171" t="s">
        <v>500</v>
      </c>
      <c r="F81" s="378" t="s">
        <v>501</v>
      </c>
      <c r="G81" s="378" t="s">
        <v>502</v>
      </c>
      <c r="H81" s="168" t="s">
        <v>85</v>
      </c>
      <c r="I81" s="168" t="s">
        <v>86</v>
      </c>
      <c r="J81" s="168" t="s">
        <v>87</v>
      </c>
      <c r="K81" s="168"/>
      <c r="L81" s="171"/>
      <c r="M81" s="171"/>
      <c r="N81" s="184" t="s">
        <v>451</v>
      </c>
      <c r="O81" s="168"/>
      <c r="P81" s="168"/>
      <c r="Q81" s="168"/>
      <c r="R81" s="173"/>
    </row>
    <row r="82" spans="1:19" s="263" customFormat="1" ht="41.4">
      <c r="A82" s="181" t="s">
        <v>503</v>
      </c>
      <c r="B82" s="265" t="s">
        <v>18</v>
      </c>
      <c r="C82" s="795"/>
      <c r="D82" s="182" t="s">
        <v>442</v>
      </c>
      <c r="E82" s="171" t="s">
        <v>504</v>
      </c>
      <c r="F82" s="378" t="s">
        <v>505</v>
      </c>
      <c r="G82" s="378" t="s">
        <v>506</v>
      </c>
      <c r="H82" s="168" t="s">
        <v>85</v>
      </c>
      <c r="I82" s="168" t="s">
        <v>86</v>
      </c>
      <c r="J82" s="168" t="s">
        <v>87</v>
      </c>
      <c r="K82" s="168"/>
      <c r="L82" s="171"/>
      <c r="M82" s="171"/>
      <c r="N82" s="184" t="s">
        <v>451</v>
      </c>
      <c r="O82" s="168"/>
      <c r="P82" s="168"/>
      <c r="Q82" s="168"/>
      <c r="R82" s="173"/>
    </row>
    <row r="83" spans="1:19" s="54" customFormat="1" ht="41.4">
      <c r="A83" s="283" t="s">
        <v>507</v>
      </c>
      <c r="B83" s="264" t="s">
        <v>18</v>
      </c>
      <c r="C83" s="795"/>
      <c r="D83" s="71" t="s">
        <v>442</v>
      </c>
      <c r="E83" s="72" t="s">
        <v>508</v>
      </c>
      <c r="F83" s="378" t="s">
        <v>509</v>
      </c>
      <c r="G83" s="378" t="s">
        <v>510</v>
      </c>
      <c r="H83" s="56" t="s">
        <v>85</v>
      </c>
      <c r="I83" s="56" t="s">
        <v>86</v>
      </c>
      <c r="J83" s="56" t="s">
        <v>87</v>
      </c>
      <c r="K83" s="56"/>
      <c r="L83" s="72"/>
      <c r="M83" s="72"/>
      <c r="N83" s="98" t="s">
        <v>451</v>
      </c>
      <c r="O83" s="56"/>
      <c r="P83" s="56"/>
      <c r="Q83" s="56"/>
      <c r="R83" s="73"/>
    </row>
    <row r="84" spans="1:19" s="54" customFormat="1" ht="41.4">
      <c r="A84" s="283" t="s">
        <v>511</v>
      </c>
      <c r="B84" s="264" t="s">
        <v>18</v>
      </c>
      <c r="C84" s="795"/>
      <c r="D84" s="71" t="s">
        <v>442</v>
      </c>
      <c r="E84" s="72" t="s">
        <v>512</v>
      </c>
      <c r="F84" s="378" t="s">
        <v>513</v>
      </c>
      <c r="G84" s="378" t="s">
        <v>514</v>
      </c>
      <c r="H84" s="56" t="s">
        <v>85</v>
      </c>
      <c r="I84" s="56" t="s">
        <v>86</v>
      </c>
      <c r="J84" s="56" t="s">
        <v>87</v>
      </c>
      <c r="K84" s="56"/>
      <c r="L84" s="72"/>
      <c r="M84" s="72"/>
      <c r="N84" s="98" t="s">
        <v>451</v>
      </c>
      <c r="O84" s="56"/>
      <c r="P84" s="56"/>
      <c r="Q84" s="56"/>
      <c r="R84" s="73"/>
    </row>
    <row r="85" spans="1:19" ht="110.4">
      <c r="A85" s="462" t="s">
        <v>515</v>
      </c>
      <c r="B85" s="634" t="s">
        <v>18</v>
      </c>
      <c r="C85" s="795"/>
      <c r="D85" s="384" t="s">
        <v>442</v>
      </c>
      <c r="E85" s="395" t="s">
        <v>516</v>
      </c>
      <c r="F85" s="378" t="s">
        <v>517</v>
      </c>
      <c r="G85" s="378" t="s">
        <v>518</v>
      </c>
      <c r="H85" s="378" t="s">
        <v>23</v>
      </c>
      <c r="I85" s="378" t="s">
        <v>24</v>
      </c>
      <c r="J85" s="378" t="s">
        <v>25</v>
      </c>
      <c r="K85" s="378" t="s">
        <v>213</v>
      </c>
      <c r="L85" s="395" t="s">
        <v>214</v>
      </c>
      <c r="M85" s="463" t="s">
        <v>215</v>
      </c>
      <c r="N85" s="396" t="s">
        <v>519</v>
      </c>
      <c r="O85" s="399" t="s">
        <v>520</v>
      </c>
      <c r="P85" s="378" t="s">
        <v>521</v>
      </c>
      <c r="Q85" s="378" t="s">
        <v>522</v>
      </c>
      <c r="R85" s="381"/>
    </row>
    <row r="86" spans="1:19" ht="41.4">
      <c r="A86" s="462" t="s">
        <v>523</v>
      </c>
      <c r="B86" s="634" t="s">
        <v>18</v>
      </c>
      <c r="C86" s="795"/>
      <c r="D86" s="384" t="s">
        <v>442</v>
      </c>
      <c r="E86" s="395" t="s">
        <v>524</v>
      </c>
      <c r="F86" s="378" t="s">
        <v>525</v>
      </c>
      <c r="G86" s="378" t="s">
        <v>526</v>
      </c>
      <c r="H86" s="378" t="s">
        <v>85</v>
      </c>
      <c r="I86" s="378" t="s">
        <v>86</v>
      </c>
      <c r="J86" s="378" t="s">
        <v>87</v>
      </c>
      <c r="K86" s="378"/>
      <c r="L86" s="395"/>
      <c r="M86" s="463"/>
      <c r="N86" s="396" t="s">
        <v>527</v>
      </c>
      <c r="O86" s="378"/>
      <c r="P86" s="378"/>
      <c r="Q86" s="378"/>
      <c r="R86" s="381"/>
    </row>
    <row r="87" spans="1:19" ht="69">
      <c r="A87" s="181" t="s">
        <v>528</v>
      </c>
      <c r="B87" s="265" t="s">
        <v>18</v>
      </c>
      <c r="C87" s="795"/>
      <c r="D87" s="182" t="s">
        <v>442</v>
      </c>
      <c r="E87" s="171" t="s">
        <v>529</v>
      </c>
      <c r="F87" s="378" t="s">
        <v>530</v>
      </c>
      <c r="G87" s="378" t="s">
        <v>531</v>
      </c>
      <c r="H87" s="168" t="s">
        <v>23</v>
      </c>
      <c r="I87" s="168"/>
      <c r="J87" s="168"/>
      <c r="K87" s="168" t="s">
        <v>532</v>
      </c>
      <c r="L87" s="674"/>
      <c r="M87" s="674"/>
      <c r="N87" s="184"/>
      <c r="O87" s="168"/>
      <c r="P87" s="168"/>
      <c r="Q87" s="168"/>
      <c r="R87" s="381"/>
      <c r="S87" s="666" t="s">
        <v>533</v>
      </c>
    </row>
    <row r="88" spans="1:19" ht="69">
      <c r="A88" s="181" t="s">
        <v>534</v>
      </c>
      <c r="B88" s="265" t="s">
        <v>18</v>
      </c>
      <c r="C88" s="795"/>
      <c r="D88" s="182" t="s">
        <v>442</v>
      </c>
      <c r="E88" s="171" t="s">
        <v>535</v>
      </c>
      <c r="F88" s="378" t="s">
        <v>536</v>
      </c>
      <c r="G88" s="378" t="s">
        <v>537</v>
      </c>
      <c r="H88" s="168" t="s">
        <v>85</v>
      </c>
      <c r="I88" s="168"/>
      <c r="J88" s="168"/>
      <c r="K88" s="168"/>
      <c r="L88" s="674"/>
      <c r="M88" s="674"/>
      <c r="N88" s="184" t="s">
        <v>538</v>
      </c>
      <c r="O88" s="168"/>
      <c r="P88" s="168"/>
      <c r="Q88" s="168"/>
      <c r="R88" s="381"/>
      <c r="S88" s="666" t="s">
        <v>533</v>
      </c>
    </row>
    <row r="89" spans="1:19" ht="373.2">
      <c r="A89" s="461" t="s">
        <v>539</v>
      </c>
      <c r="B89" s="634" t="s">
        <v>18</v>
      </c>
      <c r="C89" s="795"/>
      <c r="D89" s="384" t="s">
        <v>540</v>
      </c>
      <c r="E89" s="395" t="s">
        <v>541</v>
      </c>
      <c r="F89" s="378" t="s">
        <v>542</v>
      </c>
      <c r="G89" s="378" t="s">
        <v>543</v>
      </c>
      <c r="H89" s="378" t="s">
        <v>544</v>
      </c>
      <c r="I89" s="378" t="s">
        <v>545</v>
      </c>
      <c r="J89" s="378" t="s">
        <v>546</v>
      </c>
      <c r="K89" s="378" t="s">
        <v>547</v>
      </c>
      <c r="L89" s="464" t="s">
        <v>548</v>
      </c>
      <c r="M89" s="464" t="s">
        <v>549</v>
      </c>
      <c r="N89" s="396" t="s">
        <v>550</v>
      </c>
      <c r="O89" s="378" t="s">
        <v>551</v>
      </c>
      <c r="P89" s="378" t="s">
        <v>552</v>
      </c>
      <c r="Q89" s="378" t="s">
        <v>553</v>
      </c>
      <c r="R89" s="381" t="s">
        <v>554</v>
      </c>
    </row>
    <row r="90" spans="1:19" s="471" customFormat="1" ht="179.4">
      <c r="A90" s="465" t="s">
        <v>555</v>
      </c>
      <c r="B90" s="634" t="s">
        <v>18</v>
      </c>
      <c r="C90" s="795"/>
      <c r="D90" s="467" t="s">
        <v>556</v>
      </c>
      <c r="E90" s="468" t="s">
        <v>557</v>
      </c>
      <c r="F90" s="378" t="s">
        <v>558</v>
      </c>
      <c r="G90" s="378" t="s">
        <v>559</v>
      </c>
      <c r="H90" s="466" t="s">
        <v>246</v>
      </c>
      <c r="I90" s="466" t="s">
        <v>362</v>
      </c>
      <c r="J90" s="466" t="s">
        <v>222</v>
      </c>
      <c r="K90" s="466" t="s">
        <v>560</v>
      </c>
      <c r="L90" s="468" t="s">
        <v>561</v>
      </c>
      <c r="M90" s="468" t="s">
        <v>562</v>
      </c>
      <c r="N90" s="469" t="s">
        <v>563</v>
      </c>
      <c r="O90" s="466"/>
      <c r="P90" s="466"/>
      <c r="Q90" s="466"/>
      <c r="R90" s="470"/>
    </row>
    <row r="91" spans="1:19" s="263" customFormat="1" ht="41.4">
      <c r="A91" s="181" t="s">
        <v>564</v>
      </c>
      <c r="B91" s="265"/>
      <c r="C91" s="795"/>
      <c r="D91" s="182"/>
      <c r="E91" s="171" t="s">
        <v>565</v>
      </c>
      <c r="F91" s="378" t="s">
        <v>566</v>
      </c>
      <c r="G91" s="378" t="s">
        <v>567</v>
      </c>
      <c r="H91" s="168"/>
      <c r="I91" s="168"/>
      <c r="J91" s="168"/>
      <c r="K91" s="168"/>
      <c r="L91" s="171"/>
      <c r="M91" s="171"/>
      <c r="N91" s="184"/>
      <c r="O91" s="168"/>
      <c r="P91" s="168"/>
      <c r="Q91" s="168"/>
      <c r="R91" s="173"/>
    </row>
    <row r="92" spans="1:19" s="263" customFormat="1" ht="55.2">
      <c r="A92" s="181" t="s">
        <v>568</v>
      </c>
      <c r="B92" s="265"/>
      <c r="C92" s="795"/>
      <c r="D92" s="182"/>
      <c r="E92" s="171" t="s">
        <v>569</v>
      </c>
      <c r="F92" s="378" t="s">
        <v>570</v>
      </c>
      <c r="G92" s="378" t="s">
        <v>571</v>
      </c>
      <c r="H92" s="168" t="s">
        <v>23</v>
      </c>
      <c r="I92" s="168" t="s">
        <v>24</v>
      </c>
      <c r="J92" s="168" t="s">
        <v>25</v>
      </c>
      <c r="K92" s="184" t="s">
        <v>449</v>
      </c>
      <c r="L92" s="171"/>
      <c r="M92" s="171"/>
      <c r="N92" s="272" t="s">
        <v>572</v>
      </c>
      <c r="O92" s="168"/>
      <c r="P92" s="168"/>
      <c r="Q92" s="168"/>
      <c r="R92" s="173"/>
    </row>
    <row r="93" spans="1:19" s="263" customFormat="1" ht="41.4">
      <c r="A93" s="181" t="s">
        <v>573</v>
      </c>
      <c r="B93" s="265"/>
      <c r="C93" s="795"/>
      <c r="D93" s="182"/>
      <c r="E93" s="171" t="s">
        <v>574</v>
      </c>
      <c r="F93" s="378" t="s">
        <v>575</v>
      </c>
      <c r="G93" s="378" t="s">
        <v>576</v>
      </c>
      <c r="H93" s="168" t="s">
        <v>85</v>
      </c>
      <c r="I93" s="168" t="s">
        <v>86</v>
      </c>
      <c r="J93" s="168" t="s">
        <v>87</v>
      </c>
      <c r="L93" s="171"/>
      <c r="M93" s="171"/>
      <c r="N93" s="184"/>
      <c r="O93" s="168"/>
      <c r="P93" s="168"/>
      <c r="Q93" s="168"/>
      <c r="R93" s="173"/>
    </row>
    <row r="94" spans="1:19" s="263" customFormat="1" ht="27.6">
      <c r="A94" s="181" t="s">
        <v>555</v>
      </c>
      <c r="B94" s="265"/>
      <c r="C94" s="795"/>
      <c r="D94" s="182"/>
      <c r="E94" s="171" t="s">
        <v>577</v>
      </c>
      <c r="F94" s="378" t="s">
        <v>578</v>
      </c>
      <c r="G94" s="378" t="s">
        <v>579</v>
      </c>
      <c r="H94" s="168" t="s">
        <v>246</v>
      </c>
      <c r="I94" s="168"/>
      <c r="J94" s="168"/>
      <c r="K94" s="168" t="s">
        <v>580</v>
      </c>
      <c r="L94" s="171"/>
      <c r="M94" s="171"/>
      <c r="N94" s="272" t="s">
        <v>572</v>
      </c>
      <c r="O94" s="168"/>
      <c r="P94" s="168"/>
      <c r="Q94" s="168"/>
      <c r="R94" s="173"/>
    </row>
    <row r="95" spans="1:19" s="263" customFormat="1" ht="96.6">
      <c r="A95" s="181" t="s">
        <v>581</v>
      </c>
      <c r="B95" s="265"/>
      <c r="C95" s="795"/>
      <c r="D95" s="182"/>
      <c r="E95" s="171" t="s">
        <v>582</v>
      </c>
      <c r="F95" s="378" t="s">
        <v>583</v>
      </c>
      <c r="G95" s="378" t="s">
        <v>584</v>
      </c>
      <c r="H95" s="168" t="s">
        <v>246</v>
      </c>
      <c r="I95" s="168"/>
      <c r="J95" s="168"/>
      <c r="K95" s="168" t="s">
        <v>585</v>
      </c>
      <c r="L95" s="171"/>
      <c r="M95" s="171"/>
      <c r="N95" s="272" t="s">
        <v>572</v>
      </c>
      <c r="O95" s="168"/>
      <c r="P95" s="168"/>
      <c r="Q95" s="168"/>
      <c r="R95" s="173"/>
    </row>
    <row r="96" spans="1:19" s="451" customFormat="1" ht="207">
      <c r="A96" s="472" t="s">
        <v>586</v>
      </c>
      <c r="B96" s="264" t="s">
        <v>18</v>
      </c>
      <c r="C96" s="795"/>
      <c r="D96" s="443" t="s">
        <v>349</v>
      </c>
      <c r="E96" s="442" t="s">
        <v>350</v>
      </c>
      <c r="F96" s="378" t="s">
        <v>351</v>
      </c>
      <c r="G96" s="378" t="s">
        <v>352</v>
      </c>
      <c r="H96" s="442" t="s">
        <v>23</v>
      </c>
      <c r="I96" s="442" t="s">
        <v>24</v>
      </c>
      <c r="J96" s="442" t="s">
        <v>25</v>
      </c>
      <c r="K96" s="442" t="s">
        <v>353</v>
      </c>
      <c r="L96" s="473" t="s">
        <v>354</v>
      </c>
      <c r="M96" s="473" t="s">
        <v>355</v>
      </c>
      <c r="N96" s="474" t="s">
        <v>356</v>
      </c>
      <c r="O96" s="442"/>
      <c r="P96" s="442"/>
      <c r="Q96" s="442"/>
      <c r="R96" s="475"/>
    </row>
    <row r="97" spans="1:18" ht="55.2">
      <c r="A97" s="461" t="s">
        <v>587</v>
      </c>
      <c r="B97" s="634" t="s">
        <v>18</v>
      </c>
      <c r="C97" s="795"/>
      <c r="D97" s="384" t="s">
        <v>588</v>
      </c>
      <c r="E97" s="395" t="s">
        <v>589</v>
      </c>
      <c r="F97" s="378" t="s">
        <v>590</v>
      </c>
      <c r="G97" s="378" t="s">
        <v>591</v>
      </c>
      <c r="H97" s="378" t="s">
        <v>23</v>
      </c>
      <c r="I97" s="378" t="s">
        <v>24</v>
      </c>
      <c r="J97" s="378" t="s">
        <v>25</v>
      </c>
      <c r="K97" s="399" t="s">
        <v>592</v>
      </c>
      <c r="L97" s="476" t="s">
        <v>593</v>
      </c>
      <c r="M97" s="476" t="s">
        <v>594</v>
      </c>
      <c r="N97" s="396"/>
      <c r="O97" s="378"/>
      <c r="P97" s="378"/>
      <c r="Q97" s="378"/>
      <c r="R97" s="381"/>
    </row>
    <row r="98" spans="1:18" ht="110.4">
      <c r="A98" s="461" t="s">
        <v>595</v>
      </c>
      <c r="B98" s="634" t="s">
        <v>18</v>
      </c>
      <c r="C98" s="795"/>
      <c r="D98" s="384" t="s">
        <v>588</v>
      </c>
      <c r="E98" s="395" t="s">
        <v>596</v>
      </c>
      <c r="F98" s="378" t="s">
        <v>597</v>
      </c>
      <c r="G98" s="378" t="s">
        <v>598</v>
      </c>
      <c r="H98" s="378" t="s">
        <v>23</v>
      </c>
      <c r="I98" s="378" t="s">
        <v>24</v>
      </c>
      <c r="J98" s="378" t="s">
        <v>25</v>
      </c>
      <c r="K98" s="378" t="s">
        <v>449</v>
      </c>
      <c r="L98" s="395" t="s">
        <v>121</v>
      </c>
      <c r="M98" s="395" t="s">
        <v>450</v>
      </c>
      <c r="N98" s="396" t="s">
        <v>599</v>
      </c>
      <c r="O98" s="378" t="s">
        <v>600</v>
      </c>
      <c r="P98" s="378" t="s">
        <v>601</v>
      </c>
      <c r="Q98" s="378" t="s">
        <v>602</v>
      </c>
      <c r="R98" s="381"/>
    </row>
    <row r="99" spans="1:18" ht="41.4">
      <c r="A99" s="461" t="s">
        <v>603</v>
      </c>
      <c r="B99" s="634" t="s">
        <v>18</v>
      </c>
      <c r="C99" s="795"/>
      <c r="D99" s="384" t="s">
        <v>588</v>
      </c>
      <c r="E99" s="395" t="s">
        <v>604</v>
      </c>
      <c r="F99" s="378" t="s">
        <v>605</v>
      </c>
      <c r="G99" s="378" t="s">
        <v>606</v>
      </c>
      <c r="H99" s="378" t="s">
        <v>85</v>
      </c>
      <c r="I99" s="378" t="s">
        <v>86</v>
      </c>
      <c r="J99" s="378" t="s">
        <v>87</v>
      </c>
      <c r="K99" s="399"/>
      <c r="L99" s="476"/>
      <c r="M99" s="476"/>
      <c r="N99" s="396" t="s">
        <v>607</v>
      </c>
      <c r="O99" s="378"/>
      <c r="P99" s="378"/>
      <c r="Q99" s="378"/>
      <c r="R99" s="381"/>
    </row>
    <row r="100" spans="1:18" s="471" customFormat="1" ht="151.80000000000001">
      <c r="A100" s="465" t="s">
        <v>608</v>
      </c>
      <c r="B100" s="634" t="s">
        <v>18</v>
      </c>
      <c r="C100" s="795"/>
      <c r="D100" s="467" t="s">
        <v>609</v>
      </c>
      <c r="E100" s="468" t="s">
        <v>610</v>
      </c>
      <c r="F100" s="378" t="s">
        <v>611</v>
      </c>
      <c r="G100" s="378" t="s">
        <v>612</v>
      </c>
      <c r="H100" s="466" t="s">
        <v>23</v>
      </c>
      <c r="I100" s="466" t="s">
        <v>24</v>
      </c>
      <c r="J100" s="466" t="s">
        <v>25</v>
      </c>
      <c r="K100" s="466" t="s">
        <v>613</v>
      </c>
      <c r="L100" s="468" t="s">
        <v>614</v>
      </c>
      <c r="M100" s="468" t="s">
        <v>615</v>
      </c>
      <c r="N100" s="469" t="s">
        <v>550</v>
      </c>
      <c r="O100" s="466"/>
      <c r="P100" s="466"/>
      <c r="Q100" s="466"/>
      <c r="R100" s="470"/>
    </row>
    <row r="101" spans="1:18" ht="193.2">
      <c r="A101" s="461" t="s">
        <v>616</v>
      </c>
      <c r="B101" s="634" t="s">
        <v>18</v>
      </c>
      <c r="C101" s="795"/>
      <c r="D101" s="384" t="s">
        <v>609</v>
      </c>
      <c r="E101" s="477" t="s">
        <v>617</v>
      </c>
      <c r="F101" s="100" t="s">
        <v>618</v>
      </c>
      <c r="G101" s="100" t="s">
        <v>619</v>
      </c>
      <c r="H101" s="378" t="s">
        <v>246</v>
      </c>
      <c r="I101" s="378" t="s">
        <v>362</v>
      </c>
      <c r="J101" s="378" t="s">
        <v>222</v>
      </c>
      <c r="K101" s="378" t="s">
        <v>620</v>
      </c>
      <c r="L101" s="395" t="s">
        <v>621</v>
      </c>
      <c r="M101" s="395" t="s">
        <v>622</v>
      </c>
      <c r="N101" s="396" t="s">
        <v>623</v>
      </c>
      <c r="O101" s="378"/>
      <c r="P101" s="378"/>
      <c r="Q101" s="378"/>
      <c r="R101" s="381"/>
    </row>
    <row r="102" spans="1:18" ht="69">
      <c r="A102" s="394" t="s">
        <v>624</v>
      </c>
      <c r="B102" s="634" t="s">
        <v>18</v>
      </c>
      <c r="C102" s="795"/>
      <c r="D102" s="384" t="s">
        <v>625</v>
      </c>
      <c r="E102" s="395" t="s">
        <v>626</v>
      </c>
      <c r="F102" s="378" t="s">
        <v>627</v>
      </c>
      <c r="G102" s="378" t="s">
        <v>628</v>
      </c>
      <c r="H102" s="378" t="s">
        <v>23</v>
      </c>
      <c r="I102" s="378" t="s">
        <v>24</v>
      </c>
      <c r="J102" s="378" t="s">
        <v>25</v>
      </c>
      <c r="K102" s="378" t="s">
        <v>629</v>
      </c>
      <c r="L102" s="395" t="s">
        <v>630</v>
      </c>
      <c r="M102" s="395" t="s">
        <v>631</v>
      </c>
      <c r="N102" s="396"/>
      <c r="O102" s="378"/>
      <c r="P102" s="378"/>
      <c r="Q102" s="378"/>
      <c r="R102" s="381"/>
    </row>
    <row r="103" spans="1:18" s="471" customFormat="1" ht="110.4">
      <c r="A103" s="465" t="s">
        <v>632</v>
      </c>
      <c r="B103" s="634" t="s">
        <v>18</v>
      </c>
      <c r="C103" s="795"/>
      <c r="D103" s="467" t="s">
        <v>625</v>
      </c>
      <c r="E103" s="468" t="s">
        <v>633</v>
      </c>
      <c r="F103" s="378" t="s">
        <v>634</v>
      </c>
      <c r="G103" s="378" t="s">
        <v>635</v>
      </c>
      <c r="H103" s="466" t="s">
        <v>23</v>
      </c>
      <c r="I103" s="466" t="s">
        <v>24</v>
      </c>
      <c r="J103" s="466" t="s">
        <v>25</v>
      </c>
      <c r="K103" s="466" t="s">
        <v>449</v>
      </c>
      <c r="L103" s="468" t="s">
        <v>121</v>
      </c>
      <c r="M103" s="468" t="s">
        <v>450</v>
      </c>
      <c r="N103" s="469" t="s">
        <v>636</v>
      </c>
      <c r="O103" s="466" t="s">
        <v>600</v>
      </c>
      <c r="P103" s="466" t="s">
        <v>601</v>
      </c>
      <c r="Q103" s="466" t="s">
        <v>602</v>
      </c>
      <c r="R103" s="470"/>
    </row>
    <row r="104" spans="1:18" s="471" customFormat="1" ht="69">
      <c r="A104" s="465" t="s">
        <v>637</v>
      </c>
      <c r="B104" s="634" t="s">
        <v>18</v>
      </c>
      <c r="C104" s="795"/>
      <c r="D104" s="467" t="s">
        <v>625</v>
      </c>
      <c r="E104" s="468" t="s">
        <v>638</v>
      </c>
      <c r="F104" s="378" t="s">
        <v>639</v>
      </c>
      <c r="G104" s="378" t="s">
        <v>640</v>
      </c>
      <c r="H104" s="466" t="s">
        <v>85</v>
      </c>
      <c r="I104" s="466" t="s">
        <v>86</v>
      </c>
      <c r="J104" s="466" t="s">
        <v>87</v>
      </c>
      <c r="K104" s="466"/>
      <c r="L104" s="468"/>
      <c r="M104" s="468"/>
      <c r="N104" s="469" t="s">
        <v>641</v>
      </c>
      <c r="O104" s="466"/>
      <c r="P104" s="466"/>
      <c r="Q104" s="466"/>
      <c r="R104" s="470"/>
    </row>
    <row r="105" spans="1:18" ht="317.39999999999998">
      <c r="A105" s="394" t="s">
        <v>642</v>
      </c>
      <c r="B105" s="634" t="s">
        <v>18</v>
      </c>
      <c r="C105" s="799"/>
      <c r="D105" s="384" t="s">
        <v>643</v>
      </c>
      <c r="E105" s="395" t="s">
        <v>644</v>
      </c>
      <c r="F105" s="378" t="s">
        <v>645</v>
      </c>
      <c r="G105" s="378" t="s">
        <v>646</v>
      </c>
      <c r="H105" s="378" t="s">
        <v>246</v>
      </c>
      <c r="I105" s="378" t="s">
        <v>362</v>
      </c>
      <c r="J105" s="378" t="s">
        <v>222</v>
      </c>
      <c r="K105" s="378" t="s">
        <v>647</v>
      </c>
      <c r="L105" s="395" t="s">
        <v>648</v>
      </c>
      <c r="M105" s="395" t="s">
        <v>649</v>
      </c>
      <c r="N105" s="396" t="s">
        <v>636</v>
      </c>
      <c r="O105" s="378"/>
      <c r="P105" s="378"/>
      <c r="Q105" s="378"/>
      <c r="R105" s="381"/>
    </row>
    <row r="106" spans="1:18" ht="27.6">
      <c r="A106" s="394"/>
      <c r="B106" s="634"/>
      <c r="C106" s="384"/>
      <c r="D106" s="384"/>
      <c r="E106" s="106" t="s">
        <v>650</v>
      </c>
      <c r="F106" s="378" t="s">
        <v>651</v>
      </c>
      <c r="G106" s="378" t="s">
        <v>652</v>
      </c>
      <c r="H106" s="378" t="s">
        <v>66</v>
      </c>
      <c r="I106" s="378" t="s">
        <v>39</v>
      </c>
      <c r="J106" s="378" t="s">
        <v>39</v>
      </c>
      <c r="K106" s="378"/>
      <c r="L106" s="395"/>
      <c r="M106" s="395"/>
      <c r="N106" s="396"/>
      <c r="O106" s="378"/>
      <c r="P106" s="378"/>
      <c r="Q106" s="378"/>
      <c r="R106" s="381"/>
    </row>
    <row r="107" spans="1:18" s="439" customFormat="1" ht="165.6">
      <c r="A107" s="478" t="s">
        <v>653</v>
      </c>
      <c r="B107" s="634" t="s">
        <v>18</v>
      </c>
      <c r="C107" s="479"/>
      <c r="D107" s="434" t="s">
        <v>654</v>
      </c>
      <c r="E107" s="453" t="s">
        <v>655</v>
      </c>
      <c r="F107" s="378" t="s">
        <v>656</v>
      </c>
      <c r="G107" s="378" t="s">
        <v>657</v>
      </c>
      <c r="H107" s="433" t="s">
        <v>23</v>
      </c>
      <c r="I107" s="433" t="s">
        <v>24</v>
      </c>
      <c r="J107" s="433" t="s">
        <v>25</v>
      </c>
      <c r="K107" s="433" t="s">
        <v>658</v>
      </c>
      <c r="L107" s="453" t="s">
        <v>659</v>
      </c>
      <c r="M107" s="453" t="s">
        <v>660</v>
      </c>
      <c r="N107" s="436"/>
      <c r="O107" s="437"/>
      <c r="P107" s="437"/>
      <c r="Q107" s="437"/>
      <c r="R107" s="438"/>
    </row>
    <row r="108" spans="1:18" s="263" customFormat="1" ht="41.4">
      <c r="A108" s="480" t="s">
        <v>661</v>
      </c>
      <c r="B108" s="265" t="s">
        <v>18</v>
      </c>
      <c r="C108" s="233"/>
      <c r="D108" s="182" t="s">
        <v>662</v>
      </c>
      <c r="E108" s="171" t="s">
        <v>663</v>
      </c>
      <c r="F108" s="378" t="s">
        <v>664</v>
      </c>
      <c r="G108" s="378" t="s">
        <v>665</v>
      </c>
      <c r="H108" s="168" t="s">
        <v>23</v>
      </c>
      <c r="I108" s="168"/>
      <c r="J108" s="168"/>
      <c r="K108" s="168" t="s">
        <v>213</v>
      </c>
      <c r="L108" s="171"/>
      <c r="M108" s="171"/>
      <c r="N108" s="214"/>
      <c r="O108" s="215"/>
      <c r="P108" s="215"/>
      <c r="Q108" s="215"/>
      <c r="R108" s="192"/>
    </row>
    <row r="109" spans="1:18" s="263" customFormat="1" ht="55.2">
      <c r="A109" s="181" t="s">
        <v>666</v>
      </c>
      <c r="B109" s="265" t="s">
        <v>18</v>
      </c>
      <c r="C109" s="233"/>
      <c r="D109" s="182" t="s">
        <v>667</v>
      </c>
      <c r="E109" s="171" t="s">
        <v>668</v>
      </c>
      <c r="F109" s="378" t="s">
        <v>669</v>
      </c>
      <c r="G109" s="378" t="s">
        <v>670</v>
      </c>
      <c r="H109" s="168" t="s">
        <v>23</v>
      </c>
      <c r="I109" s="168"/>
      <c r="J109" s="168"/>
      <c r="K109" s="168" t="s">
        <v>671</v>
      </c>
      <c r="L109" s="171"/>
      <c r="M109" s="171"/>
      <c r="N109" s="184"/>
      <c r="O109" s="168"/>
      <c r="P109" s="168"/>
      <c r="Q109" s="168"/>
      <c r="R109" s="173"/>
    </row>
    <row r="110" spans="1:18" s="263" customFormat="1" ht="82.8">
      <c r="A110" s="181" t="s">
        <v>672</v>
      </c>
      <c r="B110" s="265" t="s">
        <v>18</v>
      </c>
      <c r="C110" s="233"/>
      <c r="D110" s="182" t="s">
        <v>667</v>
      </c>
      <c r="E110" s="171" t="s">
        <v>673</v>
      </c>
      <c r="F110" s="378" t="s">
        <v>674</v>
      </c>
      <c r="G110" s="378" t="s">
        <v>675</v>
      </c>
      <c r="H110" s="168" t="s">
        <v>23</v>
      </c>
      <c r="I110" s="168"/>
      <c r="J110" s="168"/>
      <c r="K110" s="168" t="s">
        <v>213</v>
      </c>
      <c r="L110" s="171"/>
      <c r="M110" s="171"/>
      <c r="N110" s="184"/>
      <c r="O110" s="168"/>
      <c r="P110" s="168"/>
      <c r="Q110" s="168"/>
      <c r="R110" s="173"/>
    </row>
    <row r="111" spans="1:18" s="263" customFormat="1" ht="41.4">
      <c r="A111" s="181" t="s">
        <v>676</v>
      </c>
      <c r="B111" s="265" t="s">
        <v>18</v>
      </c>
      <c r="C111" s="233"/>
      <c r="D111" s="182" t="s">
        <v>677</v>
      </c>
      <c r="E111" s="171" t="s">
        <v>678</v>
      </c>
      <c r="F111" s="378" t="s">
        <v>679</v>
      </c>
      <c r="G111" s="378" t="s">
        <v>680</v>
      </c>
      <c r="H111" s="168" t="s">
        <v>23</v>
      </c>
      <c r="I111" s="168"/>
      <c r="J111" s="168"/>
      <c r="K111" s="168" t="s">
        <v>213</v>
      </c>
      <c r="L111" s="171"/>
      <c r="M111" s="171"/>
      <c r="N111" s="184"/>
      <c r="O111" s="168"/>
      <c r="P111" s="168"/>
      <c r="Q111" s="168"/>
      <c r="R111" s="173"/>
    </row>
    <row r="112" spans="1:18" s="263" customFormat="1" ht="82.8">
      <c r="A112" s="181" t="s">
        <v>681</v>
      </c>
      <c r="B112" s="265" t="s">
        <v>18</v>
      </c>
      <c r="C112" s="233"/>
      <c r="D112" s="182" t="s">
        <v>677</v>
      </c>
      <c r="E112" s="171" t="s">
        <v>682</v>
      </c>
      <c r="F112" s="378" t="s">
        <v>683</v>
      </c>
      <c r="G112" s="378" t="s">
        <v>684</v>
      </c>
      <c r="H112" s="168" t="s">
        <v>246</v>
      </c>
      <c r="I112" s="168"/>
      <c r="J112" s="168"/>
      <c r="K112" s="168" t="s">
        <v>685</v>
      </c>
      <c r="L112" s="171"/>
      <c r="M112" s="171"/>
      <c r="N112" s="184"/>
      <c r="O112" s="168" t="s">
        <v>686</v>
      </c>
      <c r="P112" s="168"/>
      <c r="Q112" s="168"/>
      <c r="R112" s="173"/>
    </row>
    <row r="113" spans="1:18" s="263" customFormat="1" ht="69">
      <c r="A113" s="181" t="s">
        <v>687</v>
      </c>
      <c r="B113" s="265" t="s">
        <v>18</v>
      </c>
      <c r="C113" s="233"/>
      <c r="D113" s="182" t="s">
        <v>677</v>
      </c>
      <c r="E113" s="171" t="s">
        <v>688</v>
      </c>
      <c r="F113" s="378" t="s">
        <v>689</v>
      </c>
      <c r="G113" s="378" t="s">
        <v>690</v>
      </c>
      <c r="H113" s="650" t="s">
        <v>246</v>
      </c>
      <c r="I113" s="168"/>
      <c r="J113" s="168"/>
      <c r="K113" s="168" t="s">
        <v>691</v>
      </c>
      <c r="L113" s="171"/>
      <c r="M113" s="171"/>
      <c r="N113" s="184"/>
      <c r="O113" s="168"/>
      <c r="P113" s="168"/>
      <c r="Q113" s="168"/>
      <c r="R113" s="173"/>
    </row>
    <row r="114" spans="1:18" s="263" customFormat="1" ht="82.8">
      <c r="A114" s="181" t="s">
        <v>692</v>
      </c>
      <c r="B114" s="265" t="s">
        <v>18</v>
      </c>
      <c r="C114" s="233"/>
      <c r="D114" s="182" t="s">
        <v>677</v>
      </c>
      <c r="E114" s="171" t="s">
        <v>693</v>
      </c>
      <c r="F114" s="378" t="s">
        <v>694</v>
      </c>
      <c r="G114" s="378" t="s">
        <v>695</v>
      </c>
      <c r="H114" s="168" t="s">
        <v>23</v>
      </c>
      <c r="I114" s="168"/>
      <c r="J114" s="168"/>
      <c r="K114" s="168" t="s">
        <v>213</v>
      </c>
      <c r="L114" s="171"/>
      <c r="M114" s="171"/>
      <c r="N114" s="184"/>
      <c r="O114" s="168"/>
      <c r="P114" s="168"/>
      <c r="Q114" s="168"/>
      <c r="R114" s="173"/>
    </row>
    <row r="115" spans="1:18" ht="220.8">
      <c r="A115" s="461" t="s">
        <v>696</v>
      </c>
      <c r="B115" s="634" t="s">
        <v>18</v>
      </c>
      <c r="C115" s="795" t="s">
        <v>697</v>
      </c>
      <c r="D115" s="384" t="s">
        <v>698</v>
      </c>
      <c r="E115" s="395" t="s">
        <v>699</v>
      </c>
      <c r="F115" s="378" t="s">
        <v>700</v>
      </c>
      <c r="G115" s="378" t="s">
        <v>701</v>
      </c>
      <c r="H115" s="378" t="s">
        <v>246</v>
      </c>
      <c r="I115" s="378" t="s">
        <v>362</v>
      </c>
      <c r="J115" s="378" t="s">
        <v>222</v>
      </c>
      <c r="K115" s="100" t="s">
        <v>702</v>
      </c>
      <c r="L115" s="395" t="s">
        <v>703</v>
      </c>
      <c r="M115" s="395" t="s">
        <v>704</v>
      </c>
      <c r="N115" s="481"/>
      <c r="O115" s="378" t="s">
        <v>705</v>
      </c>
      <c r="P115" s="378" t="s">
        <v>706</v>
      </c>
      <c r="Q115" s="378" t="s">
        <v>707</v>
      </c>
    </row>
    <row r="116" spans="1:18" ht="110.4">
      <c r="A116" s="394" t="s">
        <v>661</v>
      </c>
      <c r="B116" s="634" t="s">
        <v>18</v>
      </c>
      <c r="C116" s="795"/>
      <c r="D116" s="384" t="s">
        <v>698</v>
      </c>
      <c r="E116" s="106" t="s">
        <v>708</v>
      </c>
      <c r="F116" s="106" t="s">
        <v>709</v>
      </c>
      <c r="G116" s="106" t="s">
        <v>710</v>
      </c>
      <c r="H116" s="378" t="s">
        <v>23</v>
      </c>
      <c r="I116" s="378" t="s">
        <v>24</v>
      </c>
      <c r="J116" s="378" t="s">
        <v>25</v>
      </c>
      <c r="K116" s="378" t="s">
        <v>592</v>
      </c>
      <c r="L116" s="395" t="s">
        <v>593</v>
      </c>
      <c r="M116" s="482" t="s">
        <v>594</v>
      </c>
      <c r="N116" s="272" t="s">
        <v>711</v>
      </c>
      <c r="O116" s="378"/>
      <c r="P116" s="378"/>
      <c r="Q116" s="378"/>
    </row>
    <row r="117" spans="1:18" s="471" customFormat="1" ht="110.4">
      <c r="A117" s="465" t="s">
        <v>666</v>
      </c>
      <c r="B117" s="634"/>
      <c r="C117" s="795"/>
      <c r="D117" s="467"/>
      <c r="E117" s="468" t="s">
        <v>712</v>
      </c>
      <c r="F117" s="378" t="s">
        <v>713</v>
      </c>
      <c r="G117" s="378" t="s">
        <v>714</v>
      </c>
      <c r="H117" s="466" t="s">
        <v>23</v>
      </c>
      <c r="I117" s="466" t="s">
        <v>24</v>
      </c>
      <c r="J117" s="466" t="s">
        <v>25</v>
      </c>
      <c r="K117" s="466" t="s">
        <v>449</v>
      </c>
      <c r="L117" s="468" t="s">
        <v>121</v>
      </c>
      <c r="M117" s="468" t="s">
        <v>450</v>
      </c>
      <c r="N117" s="483"/>
      <c r="O117" s="466" t="s">
        <v>600</v>
      </c>
      <c r="P117" s="466" t="s">
        <v>601</v>
      </c>
      <c r="Q117" s="466" t="s">
        <v>602</v>
      </c>
      <c r="R117" s="484"/>
    </row>
    <row r="118" spans="1:18" s="471" customFormat="1" ht="55.2">
      <c r="A118" s="465" t="s">
        <v>672</v>
      </c>
      <c r="B118" s="634" t="s">
        <v>18</v>
      </c>
      <c r="C118" s="795"/>
      <c r="D118" s="467" t="s">
        <v>715</v>
      </c>
      <c r="E118" s="468" t="s">
        <v>716</v>
      </c>
      <c r="F118" s="378" t="s">
        <v>717</v>
      </c>
      <c r="G118" s="378" t="s">
        <v>718</v>
      </c>
      <c r="H118" s="466" t="s">
        <v>85</v>
      </c>
      <c r="I118" s="466" t="s">
        <v>86</v>
      </c>
      <c r="J118" s="466" t="s">
        <v>87</v>
      </c>
      <c r="K118" s="466"/>
      <c r="L118" s="468"/>
      <c r="M118" s="485"/>
      <c r="N118" s="483" t="s">
        <v>719</v>
      </c>
      <c r="O118" s="486"/>
      <c r="P118" s="486"/>
      <c r="Q118" s="486"/>
      <c r="R118" s="484"/>
    </row>
    <row r="119" spans="1:18" s="471" customFormat="1" ht="55.2">
      <c r="A119" s="465" t="s">
        <v>720</v>
      </c>
      <c r="B119" s="634" t="s">
        <v>18</v>
      </c>
      <c r="C119" s="795"/>
      <c r="D119" s="467" t="s">
        <v>721</v>
      </c>
      <c r="E119" s="468" t="s">
        <v>722</v>
      </c>
      <c r="F119" s="378" t="s">
        <v>723</v>
      </c>
      <c r="G119" s="378" t="s">
        <v>724</v>
      </c>
      <c r="H119" s="466" t="s">
        <v>23</v>
      </c>
      <c r="I119" s="466" t="s">
        <v>24</v>
      </c>
      <c r="J119" s="466" t="s">
        <v>25</v>
      </c>
      <c r="K119" s="323" t="s">
        <v>725</v>
      </c>
      <c r="L119" s="468" t="s">
        <v>726</v>
      </c>
      <c r="M119" s="485" t="s">
        <v>727</v>
      </c>
      <c r="N119" s="469" t="s">
        <v>728</v>
      </c>
      <c r="O119" s="486"/>
      <c r="P119" s="486"/>
      <c r="Q119" s="486"/>
      <c r="R119" s="484"/>
    </row>
    <row r="120" spans="1:18" s="494" customFormat="1" ht="165.6">
      <c r="A120" s="487" t="s">
        <v>676</v>
      </c>
      <c r="B120" s="634" t="s">
        <v>18</v>
      </c>
      <c r="C120" s="795"/>
      <c r="D120" s="489" t="s">
        <v>654</v>
      </c>
      <c r="E120" s="490" t="s">
        <v>655</v>
      </c>
      <c r="F120" s="378" t="s">
        <v>656</v>
      </c>
      <c r="G120" s="378" t="s">
        <v>657</v>
      </c>
      <c r="H120" s="488" t="s">
        <v>23</v>
      </c>
      <c r="I120" s="488" t="s">
        <v>24</v>
      </c>
      <c r="J120" s="488" t="s">
        <v>25</v>
      </c>
      <c r="K120" s="488" t="s">
        <v>658</v>
      </c>
      <c r="L120" s="490" t="s">
        <v>659</v>
      </c>
      <c r="M120" s="490" t="s">
        <v>660</v>
      </c>
      <c r="N120" s="491"/>
      <c r="O120" s="492"/>
      <c r="P120" s="492"/>
      <c r="Q120" s="492"/>
      <c r="R120" s="493"/>
    </row>
    <row r="121" spans="1:18" s="263" customFormat="1" ht="69">
      <c r="A121" s="181" t="s">
        <v>676</v>
      </c>
      <c r="B121" s="265" t="s">
        <v>18</v>
      </c>
      <c r="C121" s="233"/>
      <c r="D121" s="182" t="s">
        <v>729</v>
      </c>
      <c r="E121" s="171" t="s">
        <v>730</v>
      </c>
      <c r="F121" s="378" t="s">
        <v>731</v>
      </c>
      <c r="G121" s="378" t="s">
        <v>732</v>
      </c>
      <c r="H121" s="168" t="s">
        <v>246</v>
      </c>
      <c r="I121" s="168"/>
      <c r="J121" s="168"/>
      <c r="K121" s="168" t="s">
        <v>733</v>
      </c>
      <c r="L121" s="171"/>
      <c r="M121" s="171"/>
      <c r="N121" s="184"/>
      <c r="O121" s="168"/>
      <c r="P121" s="168"/>
      <c r="Q121" s="168"/>
      <c r="R121" s="173"/>
    </row>
    <row r="122" spans="1:18" s="263" customFormat="1" ht="82.8">
      <c r="A122" s="181" t="s">
        <v>734</v>
      </c>
      <c r="B122" s="265" t="s">
        <v>18</v>
      </c>
      <c r="C122" s="233"/>
      <c r="D122" s="182" t="s">
        <v>729</v>
      </c>
      <c r="E122" s="171" t="s">
        <v>735</v>
      </c>
      <c r="F122" s="378" t="s">
        <v>736</v>
      </c>
      <c r="G122" s="378" t="s">
        <v>737</v>
      </c>
      <c r="H122" s="168" t="s">
        <v>23</v>
      </c>
      <c r="I122" s="168"/>
      <c r="J122" s="168"/>
      <c r="K122" s="168" t="s">
        <v>197</v>
      </c>
      <c r="L122" s="171"/>
      <c r="M122" s="171"/>
      <c r="N122" s="184"/>
      <c r="O122" s="168" t="s">
        <v>738</v>
      </c>
      <c r="P122" s="168"/>
      <c r="Q122" s="168"/>
      <c r="R122" s="173"/>
    </row>
    <row r="123" spans="1:18" s="263" customFormat="1" ht="82.8">
      <c r="A123" s="181" t="s">
        <v>739</v>
      </c>
      <c r="B123" s="265" t="s">
        <v>18</v>
      </c>
      <c r="C123" s="233"/>
      <c r="D123" s="182" t="s">
        <v>729</v>
      </c>
      <c r="E123" s="171" t="s">
        <v>740</v>
      </c>
      <c r="F123" s="378" t="s">
        <v>741</v>
      </c>
      <c r="G123" s="378" t="s">
        <v>742</v>
      </c>
      <c r="H123" s="168" t="s">
        <v>246</v>
      </c>
      <c r="I123" s="168"/>
      <c r="J123" s="168"/>
      <c r="K123" s="168" t="s">
        <v>743</v>
      </c>
      <c r="L123" s="171"/>
      <c r="M123" s="171"/>
      <c r="N123" s="184" t="s">
        <v>744</v>
      </c>
      <c r="O123" s="168"/>
      <c r="P123" s="168"/>
      <c r="Q123" s="168"/>
      <c r="R123" s="173"/>
    </row>
    <row r="124" spans="1:18" s="263" customFormat="1" ht="55.2">
      <c r="A124" s="181" t="s">
        <v>745</v>
      </c>
      <c r="B124" s="265" t="s">
        <v>18</v>
      </c>
      <c r="C124" s="233"/>
      <c r="D124" s="182" t="s">
        <v>729</v>
      </c>
      <c r="E124" s="171" t="s">
        <v>746</v>
      </c>
      <c r="F124" s="378" t="s">
        <v>747</v>
      </c>
      <c r="G124" s="378" t="s">
        <v>748</v>
      </c>
      <c r="H124" s="168" t="s">
        <v>23</v>
      </c>
      <c r="I124" s="168"/>
      <c r="J124" s="168"/>
      <c r="K124" s="168" t="s">
        <v>749</v>
      </c>
      <c r="L124" s="171"/>
      <c r="M124" s="171"/>
      <c r="O124" s="168"/>
      <c r="P124" s="168"/>
      <c r="Q124" s="168"/>
      <c r="R124" s="173"/>
    </row>
    <row r="125" spans="1:18" s="501" customFormat="1" ht="55.2">
      <c r="A125" s="432" t="s">
        <v>750</v>
      </c>
      <c r="B125" s="265" t="s">
        <v>18</v>
      </c>
      <c r="C125" s="496"/>
      <c r="D125" s="497" t="s">
        <v>729</v>
      </c>
      <c r="E125" s="498" t="s">
        <v>751</v>
      </c>
      <c r="F125" s="378" t="s">
        <v>752</v>
      </c>
      <c r="G125" s="378" t="s">
        <v>753</v>
      </c>
      <c r="H125" s="495" t="s">
        <v>23</v>
      </c>
      <c r="I125" s="495"/>
      <c r="J125" s="495"/>
      <c r="K125" s="495" t="s">
        <v>754</v>
      </c>
      <c r="L125" s="498"/>
      <c r="M125" s="498"/>
      <c r="N125" s="499"/>
      <c r="O125" s="495"/>
      <c r="P125" s="495"/>
      <c r="Q125" s="495"/>
      <c r="R125" s="500"/>
    </row>
    <row r="126" spans="1:18">
      <c r="B126" s="634"/>
      <c r="C126" s="384"/>
      <c r="D126" s="384"/>
      <c r="E126" s="395" t="s">
        <v>755</v>
      </c>
      <c r="F126" s="378" t="s">
        <v>756</v>
      </c>
      <c r="G126" s="378" t="s">
        <v>757</v>
      </c>
      <c r="H126" s="378" t="s">
        <v>66</v>
      </c>
      <c r="I126" s="378"/>
      <c r="J126" s="378"/>
      <c r="K126" s="378"/>
      <c r="L126" s="395"/>
      <c r="M126" s="395"/>
      <c r="N126" s="481"/>
    </row>
    <row r="127" spans="1:18" s="263" customFormat="1" ht="234.6">
      <c r="A127" s="480" t="s">
        <v>758</v>
      </c>
      <c r="B127" s="265" t="s">
        <v>18</v>
      </c>
      <c r="C127" s="233"/>
      <c r="D127" s="182" t="s">
        <v>759</v>
      </c>
      <c r="E127" s="171" t="s">
        <v>760</v>
      </c>
      <c r="F127" s="378" t="s">
        <v>761</v>
      </c>
      <c r="G127" s="378" t="s">
        <v>762</v>
      </c>
      <c r="H127" s="168" t="s">
        <v>246</v>
      </c>
      <c r="I127" s="168"/>
      <c r="J127" s="168"/>
      <c r="K127" s="168" t="s">
        <v>763</v>
      </c>
      <c r="L127" s="171"/>
      <c r="M127" s="171"/>
      <c r="N127" s="214"/>
      <c r="O127" s="215" t="s">
        <v>764</v>
      </c>
      <c r="P127" s="215"/>
      <c r="Q127" s="215"/>
      <c r="R127" s="192"/>
    </row>
    <row r="128" spans="1:18" s="263" customFormat="1" ht="234.6">
      <c r="A128" s="480" t="s">
        <v>765</v>
      </c>
      <c r="B128" s="265" t="s">
        <v>18</v>
      </c>
      <c r="C128" s="233"/>
      <c r="D128" s="182" t="s">
        <v>759</v>
      </c>
      <c r="E128" s="171" t="s">
        <v>766</v>
      </c>
      <c r="F128" s="378" t="s">
        <v>767</v>
      </c>
      <c r="G128" s="378" t="s">
        <v>768</v>
      </c>
      <c r="H128" s="168" t="s">
        <v>769</v>
      </c>
      <c r="I128" s="168"/>
      <c r="J128" s="168"/>
      <c r="K128" s="168" t="s">
        <v>763</v>
      </c>
      <c r="L128" s="171"/>
      <c r="M128" s="171"/>
      <c r="N128" s="214"/>
      <c r="O128" s="215" t="s">
        <v>764</v>
      </c>
      <c r="P128" s="215"/>
    </row>
    <row r="129" spans="1:18" s="263" customFormat="1" ht="82.8">
      <c r="A129" s="480" t="s">
        <v>770</v>
      </c>
      <c r="B129" s="265" t="s">
        <v>18</v>
      </c>
      <c r="C129" s="233"/>
      <c r="D129" s="182" t="s">
        <v>759</v>
      </c>
      <c r="E129" s="171" t="s">
        <v>771</v>
      </c>
      <c r="F129" s="378" t="s">
        <v>772</v>
      </c>
      <c r="G129" s="378" t="s">
        <v>773</v>
      </c>
      <c r="H129" s="168" t="s">
        <v>246</v>
      </c>
      <c r="I129" s="168"/>
      <c r="J129" s="168"/>
      <c r="K129" s="168" t="s">
        <v>774</v>
      </c>
      <c r="L129" s="171"/>
      <c r="M129" s="171"/>
      <c r="N129" s="214"/>
      <c r="O129" s="215" t="s">
        <v>775</v>
      </c>
      <c r="P129" s="215"/>
      <c r="Q129" s="215"/>
      <c r="R129" s="192"/>
    </row>
    <row r="130" spans="1:18" s="263" customFormat="1" ht="110.4">
      <c r="A130" s="480" t="s">
        <v>776</v>
      </c>
      <c r="B130" s="265" t="s">
        <v>18</v>
      </c>
      <c r="C130" s="233"/>
      <c r="D130" s="182" t="s">
        <v>759</v>
      </c>
      <c r="E130" s="171" t="s">
        <v>777</v>
      </c>
      <c r="F130" s="378" t="s">
        <v>778</v>
      </c>
      <c r="G130" s="378" t="s">
        <v>779</v>
      </c>
      <c r="H130" s="168" t="s">
        <v>23</v>
      </c>
      <c r="I130" s="168"/>
      <c r="J130" s="168"/>
      <c r="K130" s="168" t="s">
        <v>780</v>
      </c>
      <c r="L130" s="171"/>
      <c r="M130" s="171"/>
      <c r="N130" s="214"/>
      <c r="O130" s="215" t="s">
        <v>781</v>
      </c>
      <c r="P130" s="215"/>
      <c r="Q130" s="215"/>
      <c r="R130" s="192"/>
    </row>
    <row r="131" spans="1:18" s="263" customFormat="1" ht="220.8">
      <c r="A131" s="480" t="s">
        <v>782</v>
      </c>
      <c r="B131" s="265" t="s">
        <v>18</v>
      </c>
      <c r="C131" s="233"/>
      <c r="D131" s="182" t="s">
        <v>783</v>
      </c>
      <c r="E131" s="171" t="s">
        <v>784</v>
      </c>
      <c r="F131" s="378" t="s">
        <v>785</v>
      </c>
      <c r="G131" s="378" t="s">
        <v>786</v>
      </c>
      <c r="H131" s="168" t="s">
        <v>246</v>
      </c>
      <c r="I131" s="168"/>
      <c r="J131" s="168"/>
      <c r="K131" s="168" t="s">
        <v>787</v>
      </c>
      <c r="L131" s="171"/>
      <c r="M131" s="171"/>
      <c r="N131" s="214"/>
      <c r="O131" s="215" t="s">
        <v>788</v>
      </c>
      <c r="P131" s="215"/>
      <c r="Q131" s="215"/>
      <c r="R131" s="192"/>
    </row>
    <row r="132" spans="1:18" s="263" customFormat="1" ht="96.6">
      <c r="A132" s="480" t="s">
        <v>789</v>
      </c>
      <c r="B132" s="265" t="s">
        <v>18</v>
      </c>
      <c r="C132" s="233"/>
      <c r="D132" s="182" t="s">
        <v>783</v>
      </c>
      <c r="E132" s="171" t="s">
        <v>790</v>
      </c>
      <c r="F132" s="378" t="s">
        <v>791</v>
      </c>
      <c r="G132" s="378" t="s">
        <v>792</v>
      </c>
      <c r="H132" s="168" t="s">
        <v>23</v>
      </c>
      <c r="I132" s="168"/>
      <c r="J132" s="168"/>
      <c r="K132" s="168" t="s">
        <v>780</v>
      </c>
      <c r="L132" s="171"/>
      <c r="M132" s="171"/>
      <c r="N132" s="184" t="s">
        <v>793</v>
      </c>
      <c r="O132" s="215"/>
      <c r="P132" s="215"/>
      <c r="Q132" s="215"/>
      <c r="R132" s="192"/>
    </row>
    <row r="133" spans="1:18" s="471" customFormat="1" ht="289.8">
      <c r="A133" s="503" t="s">
        <v>758</v>
      </c>
      <c r="B133" s="634" t="s">
        <v>18</v>
      </c>
      <c r="C133" s="795" t="s">
        <v>794</v>
      </c>
      <c r="D133" s="467" t="s">
        <v>759</v>
      </c>
      <c r="E133" s="468" t="s">
        <v>795</v>
      </c>
      <c r="F133" s="378" t="s">
        <v>796</v>
      </c>
      <c r="G133" s="378" t="s">
        <v>797</v>
      </c>
      <c r="H133" s="466" t="s">
        <v>798</v>
      </c>
      <c r="I133" s="466" t="s">
        <v>362</v>
      </c>
      <c r="J133" s="466" t="s">
        <v>222</v>
      </c>
      <c r="K133" s="466" t="s">
        <v>799</v>
      </c>
      <c r="L133" s="466" t="s">
        <v>800</v>
      </c>
      <c r="M133" s="466" t="s">
        <v>801</v>
      </c>
      <c r="N133" s="504"/>
      <c r="O133" s="486"/>
      <c r="P133" s="486"/>
      <c r="Q133" s="486"/>
      <c r="R133" s="484"/>
    </row>
    <row r="134" spans="1:18" s="471" customFormat="1" ht="409.6">
      <c r="A134" s="465" t="s">
        <v>782</v>
      </c>
      <c r="B134" s="651" t="s">
        <v>18</v>
      </c>
      <c r="C134" s="795"/>
      <c r="D134" s="467" t="s">
        <v>759</v>
      </c>
      <c r="E134" s="466" t="s">
        <v>802</v>
      </c>
      <c r="F134" s="378" t="s">
        <v>803</v>
      </c>
      <c r="G134" s="378" t="s">
        <v>804</v>
      </c>
      <c r="H134" s="466" t="s">
        <v>798</v>
      </c>
      <c r="I134" s="466" t="s">
        <v>362</v>
      </c>
      <c r="J134" s="466" t="s">
        <v>222</v>
      </c>
      <c r="K134" s="323" t="s">
        <v>805</v>
      </c>
      <c r="L134" s="505" t="s">
        <v>806</v>
      </c>
      <c r="M134" s="468" t="s">
        <v>807</v>
      </c>
      <c r="N134" s="504"/>
      <c r="O134" s="486"/>
      <c r="P134" s="486"/>
      <c r="Q134" s="486"/>
      <c r="R134" s="484"/>
    </row>
    <row r="135" spans="1:18" s="471" customFormat="1" ht="409.6">
      <c r="A135" s="465" t="s">
        <v>808</v>
      </c>
      <c r="B135" s="651" t="s">
        <v>18</v>
      </c>
      <c r="C135" s="795"/>
      <c r="D135" s="467" t="s">
        <v>759</v>
      </c>
      <c r="E135" s="466" t="s">
        <v>809</v>
      </c>
      <c r="F135" s="378" t="s">
        <v>810</v>
      </c>
      <c r="G135" s="378" t="s">
        <v>811</v>
      </c>
      <c r="H135" s="466" t="s">
        <v>798</v>
      </c>
      <c r="I135" s="466" t="s">
        <v>362</v>
      </c>
      <c r="J135" s="466" t="s">
        <v>222</v>
      </c>
      <c r="K135" s="323" t="s">
        <v>812</v>
      </c>
      <c r="L135" s="505" t="s">
        <v>813</v>
      </c>
      <c r="M135" s="505" t="s">
        <v>814</v>
      </c>
      <c r="N135" s="504"/>
      <c r="O135" s="486"/>
      <c r="P135" s="486"/>
      <c r="Q135" s="486"/>
      <c r="R135" s="484"/>
    </row>
    <row r="136" spans="1:18" s="471" customFormat="1" ht="110.4">
      <c r="A136" s="465" t="s">
        <v>815</v>
      </c>
      <c r="B136" s="651" t="s">
        <v>18</v>
      </c>
      <c r="C136" s="795"/>
      <c r="D136" s="467" t="s">
        <v>816</v>
      </c>
      <c r="E136" s="468" t="s">
        <v>817</v>
      </c>
      <c r="F136" s="378" t="s">
        <v>818</v>
      </c>
      <c r="G136" s="378" t="s">
        <v>819</v>
      </c>
      <c r="H136" s="466" t="s">
        <v>820</v>
      </c>
      <c r="I136" s="466" t="s">
        <v>24</v>
      </c>
      <c r="J136" s="466" t="s">
        <v>25</v>
      </c>
      <c r="K136" s="468" t="s">
        <v>821</v>
      </c>
      <c r="L136" s="468" t="s">
        <v>822</v>
      </c>
      <c r="M136" s="506" t="s">
        <v>823</v>
      </c>
      <c r="N136" s="504"/>
      <c r="O136" s="486"/>
      <c r="P136" s="486"/>
      <c r="Q136" s="486"/>
      <c r="R136" s="484"/>
    </row>
    <row r="137" spans="1:18" s="471" customFormat="1" ht="69">
      <c r="A137" s="465" t="s">
        <v>824</v>
      </c>
      <c r="B137" s="651" t="s">
        <v>18</v>
      </c>
      <c r="C137" s="795"/>
      <c r="D137" s="467" t="s">
        <v>825</v>
      </c>
      <c r="E137" s="468" t="s">
        <v>826</v>
      </c>
      <c r="F137" s="378" t="s">
        <v>827</v>
      </c>
      <c r="G137" s="378" t="s">
        <v>828</v>
      </c>
      <c r="H137" s="466" t="s">
        <v>23</v>
      </c>
      <c r="I137" s="466" t="s">
        <v>24</v>
      </c>
      <c r="J137" s="466" t="s">
        <v>25</v>
      </c>
      <c r="K137" s="468" t="s">
        <v>829</v>
      </c>
      <c r="L137" s="468" t="s">
        <v>830</v>
      </c>
      <c r="M137" s="506" t="s">
        <v>831</v>
      </c>
      <c r="N137" s="504"/>
      <c r="O137" s="486"/>
      <c r="P137" s="486"/>
      <c r="Q137" s="486"/>
      <c r="R137" s="484"/>
    </row>
    <row r="138" spans="1:18" s="494" customFormat="1" ht="69">
      <c r="A138" s="507" t="s">
        <v>832</v>
      </c>
      <c r="B138" s="651" t="s">
        <v>18</v>
      </c>
      <c r="C138" s="795"/>
      <c r="D138" s="489" t="s">
        <v>833</v>
      </c>
      <c r="E138" s="490" t="s">
        <v>751</v>
      </c>
      <c r="F138" s="378" t="s">
        <v>834</v>
      </c>
      <c r="G138" s="378" t="s">
        <v>835</v>
      </c>
      <c r="H138" s="488" t="s">
        <v>23</v>
      </c>
      <c r="I138" s="488" t="s">
        <v>24</v>
      </c>
      <c r="J138" s="488" t="s">
        <v>25</v>
      </c>
      <c r="K138" s="490" t="s">
        <v>754</v>
      </c>
      <c r="L138" s="490" t="s">
        <v>836</v>
      </c>
      <c r="M138" s="508" t="s">
        <v>837</v>
      </c>
      <c r="N138" s="491"/>
      <c r="O138" s="492"/>
      <c r="P138" s="492"/>
      <c r="Q138" s="492"/>
      <c r="R138" s="493"/>
    </row>
    <row r="139" spans="1:18" ht="82.8">
      <c r="A139" s="288" t="s">
        <v>838</v>
      </c>
      <c r="B139" s="651" t="s">
        <v>18</v>
      </c>
      <c r="C139" s="795"/>
      <c r="D139" s="509" t="s">
        <v>839</v>
      </c>
      <c r="E139" s="395" t="s">
        <v>840</v>
      </c>
      <c r="F139" s="378" t="s">
        <v>841</v>
      </c>
      <c r="G139" s="378" t="s">
        <v>842</v>
      </c>
      <c r="H139" s="378" t="s">
        <v>23</v>
      </c>
      <c r="I139" s="378" t="s">
        <v>24</v>
      </c>
      <c r="J139" s="378" t="s">
        <v>25</v>
      </c>
      <c r="K139" s="395" t="s">
        <v>843</v>
      </c>
      <c r="L139" s="395" t="s">
        <v>844</v>
      </c>
      <c r="M139" s="410" t="s">
        <v>845</v>
      </c>
      <c r="N139" s="481"/>
    </row>
    <row r="140" spans="1:18" s="263" customFormat="1" ht="55.2">
      <c r="A140" s="181" t="s">
        <v>846</v>
      </c>
      <c r="B140" s="652" t="s">
        <v>18</v>
      </c>
      <c r="C140" s="795"/>
      <c r="D140" s="182" t="s">
        <v>847</v>
      </c>
      <c r="E140" s="171" t="s">
        <v>848</v>
      </c>
      <c r="F140" s="378" t="s">
        <v>849</v>
      </c>
      <c r="G140" s="378" t="s">
        <v>850</v>
      </c>
      <c r="H140" s="168" t="s">
        <v>23</v>
      </c>
      <c r="I140" s="168"/>
      <c r="J140" s="168"/>
      <c r="K140" s="171" t="s">
        <v>213</v>
      </c>
      <c r="L140" s="171"/>
      <c r="M140" s="223"/>
      <c r="N140" s="184" t="s">
        <v>851</v>
      </c>
      <c r="O140" s="215"/>
      <c r="P140" s="215"/>
      <c r="Q140" s="215"/>
      <c r="R140" s="192"/>
    </row>
    <row r="141" spans="1:18" s="263" customFormat="1" ht="55.2">
      <c r="A141" s="181" t="s">
        <v>852</v>
      </c>
      <c r="B141" s="652" t="s">
        <v>18</v>
      </c>
      <c r="C141" s="795"/>
      <c r="D141" s="182" t="s">
        <v>847</v>
      </c>
      <c r="E141" s="171" t="s">
        <v>853</v>
      </c>
      <c r="F141" s="378" t="s">
        <v>854</v>
      </c>
      <c r="G141" s="378" t="s">
        <v>855</v>
      </c>
      <c r="H141" s="168" t="s">
        <v>23</v>
      </c>
      <c r="I141" s="168"/>
      <c r="J141" s="168"/>
      <c r="K141" s="171" t="s">
        <v>213</v>
      </c>
      <c r="L141" s="171"/>
      <c r="M141" s="223"/>
      <c r="N141" s="184" t="s">
        <v>851</v>
      </c>
      <c r="O141" s="215"/>
      <c r="P141" s="215"/>
      <c r="Q141" s="215"/>
      <c r="R141" s="192"/>
    </row>
    <row r="142" spans="1:18" s="471" customFormat="1" ht="55.2">
      <c r="A142" s="465" t="s">
        <v>856</v>
      </c>
      <c r="B142" s="651" t="s">
        <v>18</v>
      </c>
      <c r="C142" s="795"/>
      <c r="D142" s="467" t="s">
        <v>857</v>
      </c>
      <c r="E142" s="468" t="s">
        <v>858</v>
      </c>
      <c r="F142" s="378" t="s">
        <v>859</v>
      </c>
      <c r="G142" s="378" t="s">
        <v>860</v>
      </c>
      <c r="H142" s="466" t="s">
        <v>23</v>
      </c>
      <c r="I142" s="466" t="s">
        <v>24</v>
      </c>
      <c r="J142" s="466" t="s">
        <v>25</v>
      </c>
      <c r="K142" s="468" t="s">
        <v>213</v>
      </c>
      <c r="L142" s="468" t="s">
        <v>395</v>
      </c>
      <c r="M142" s="485" t="s">
        <v>215</v>
      </c>
      <c r="N142" s="504"/>
      <c r="O142" s="486"/>
      <c r="P142" s="486"/>
      <c r="Q142" s="486"/>
      <c r="R142" s="484"/>
    </row>
    <row r="143" spans="1:18" ht="27.6">
      <c r="A143" s="394"/>
      <c r="B143" s="651"/>
      <c r="C143" s="384"/>
      <c r="D143" s="384"/>
      <c r="E143" s="510" t="s">
        <v>861</v>
      </c>
      <c r="F143" s="378" t="s">
        <v>862</v>
      </c>
      <c r="G143" s="378" t="s">
        <v>863</v>
      </c>
      <c r="H143" s="378" t="s">
        <v>66</v>
      </c>
      <c r="I143" s="395" t="s">
        <v>39</v>
      </c>
      <c r="J143" s="395" t="s">
        <v>39</v>
      </c>
      <c r="K143" s="395"/>
      <c r="L143" s="395"/>
      <c r="M143" s="463"/>
      <c r="N143" s="481"/>
    </row>
    <row r="144" spans="1:18" s="263" customFormat="1" ht="82.8">
      <c r="A144" s="181" t="s">
        <v>864</v>
      </c>
      <c r="B144" s="265" t="s">
        <v>18</v>
      </c>
      <c r="C144" s="511"/>
      <c r="D144" s="182" t="s">
        <v>865</v>
      </c>
      <c r="E144" s="512" t="s">
        <v>866</v>
      </c>
      <c r="F144" s="378" t="s">
        <v>867</v>
      </c>
      <c r="G144" s="378" t="s">
        <v>868</v>
      </c>
      <c r="H144" s="168" t="s">
        <v>246</v>
      </c>
      <c r="I144" s="171"/>
      <c r="J144" s="171"/>
      <c r="K144" s="171" t="s">
        <v>869</v>
      </c>
      <c r="L144" s="191"/>
      <c r="M144" s="183"/>
      <c r="N144" s="214"/>
      <c r="O144" s="215" t="s">
        <v>870</v>
      </c>
      <c r="P144" s="215"/>
      <c r="Q144" s="215"/>
      <c r="R144" s="192"/>
    </row>
    <row r="145" spans="1:44" s="263" customFormat="1" ht="82.8">
      <c r="A145" s="181" t="s">
        <v>871</v>
      </c>
      <c r="B145" s="265" t="s">
        <v>18</v>
      </c>
      <c r="C145" s="511"/>
      <c r="D145" s="182"/>
      <c r="E145" s="512" t="s">
        <v>872</v>
      </c>
      <c r="F145" s="378" t="s">
        <v>873</v>
      </c>
      <c r="G145" s="378" t="s">
        <v>874</v>
      </c>
      <c r="H145" s="168" t="s">
        <v>246</v>
      </c>
      <c r="I145" s="171"/>
      <c r="J145" s="171"/>
      <c r="K145" s="171" t="s">
        <v>875</v>
      </c>
      <c r="L145" s="191"/>
      <c r="M145" s="183"/>
      <c r="N145" s="184" t="s">
        <v>876</v>
      </c>
      <c r="O145" s="215"/>
      <c r="P145" s="215"/>
      <c r="Q145" s="215"/>
      <c r="R145" s="192"/>
    </row>
    <row r="146" spans="1:44" s="263" customFormat="1" ht="110.4">
      <c r="A146" s="181" t="s">
        <v>877</v>
      </c>
      <c r="B146" s="265" t="s">
        <v>18</v>
      </c>
      <c r="C146" s="511"/>
      <c r="D146" s="182"/>
      <c r="E146" s="512" t="s">
        <v>878</v>
      </c>
      <c r="F146" s="378" t="s">
        <v>879</v>
      </c>
      <c r="G146" s="378" t="s">
        <v>880</v>
      </c>
      <c r="H146" s="168" t="s">
        <v>246</v>
      </c>
      <c r="I146" s="171"/>
      <c r="J146" s="171"/>
      <c r="K146" s="171" t="s">
        <v>881</v>
      </c>
      <c r="L146" s="191"/>
      <c r="M146" s="183"/>
      <c r="N146" s="184" t="s">
        <v>882</v>
      </c>
      <c r="O146" s="215"/>
      <c r="P146" s="215"/>
      <c r="Q146" s="215"/>
      <c r="R146" s="192"/>
    </row>
    <row r="147" spans="1:44" s="263" customFormat="1" ht="220.8">
      <c r="A147" s="181" t="s">
        <v>883</v>
      </c>
      <c r="B147" s="265" t="s">
        <v>18</v>
      </c>
      <c r="C147" s="511"/>
      <c r="D147" s="182"/>
      <c r="E147" s="512" t="s">
        <v>884</v>
      </c>
      <c r="F147" s="378" t="s">
        <v>885</v>
      </c>
      <c r="G147" s="378" t="s">
        <v>886</v>
      </c>
      <c r="H147" s="168" t="s">
        <v>246</v>
      </c>
      <c r="I147" s="171"/>
      <c r="J147" s="171"/>
      <c r="K147" s="171" t="s">
        <v>887</v>
      </c>
      <c r="L147" s="191"/>
      <c r="M147" s="183"/>
      <c r="N147" s="184" t="s">
        <v>888</v>
      </c>
      <c r="O147" s="215"/>
      <c r="P147" s="215"/>
      <c r="Q147" s="215"/>
      <c r="R147" s="192"/>
    </row>
    <row r="148" spans="1:44" s="263" customFormat="1" ht="234.6">
      <c r="A148" s="181" t="s">
        <v>889</v>
      </c>
      <c r="B148" s="265" t="s">
        <v>18</v>
      </c>
      <c r="C148" s="511"/>
      <c r="D148" s="182"/>
      <c r="E148" s="512" t="s">
        <v>890</v>
      </c>
      <c r="F148" s="378" t="s">
        <v>891</v>
      </c>
      <c r="G148" s="378" t="s">
        <v>892</v>
      </c>
      <c r="H148" s="168" t="s">
        <v>246</v>
      </c>
      <c r="I148" s="171"/>
      <c r="J148" s="171"/>
      <c r="K148" s="171" t="s">
        <v>893</v>
      </c>
      <c r="L148" s="191"/>
      <c r="M148" s="183"/>
      <c r="N148" s="184" t="s">
        <v>894</v>
      </c>
      <c r="O148" s="215"/>
      <c r="P148" s="215"/>
      <c r="Q148" s="215"/>
      <c r="R148" s="192"/>
    </row>
    <row r="149" spans="1:44" s="263" customFormat="1" ht="82.8">
      <c r="A149" s="181" t="s">
        <v>895</v>
      </c>
      <c r="B149" s="265" t="s">
        <v>18</v>
      </c>
      <c r="C149" s="511"/>
      <c r="D149" s="182"/>
      <c r="E149" s="512" t="s">
        <v>896</v>
      </c>
      <c r="F149" s="378" t="s">
        <v>897</v>
      </c>
      <c r="G149" s="378" t="s">
        <v>898</v>
      </c>
      <c r="H149" s="168" t="s">
        <v>246</v>
      </c>
      <c r="I149" s="171"/>
      <c r="J149" s="171"/>
      <c r="K149" s="171" t="s">
        <v>869</v>
      </c>
      <c r="L149" s="191"/>
      <c r="M149" s="183"/>
      <c r="N149" s="184"/>
      <c r="O149" s="215"/>
      <c r="P149" s="215"/>
      <c r="Q149" s="215"/>
      <c r="R149" s="192"/>
    </row>
    <row r="150" spans="1:44" s="263" customFormat="1" ht="69">
      <c r="A150" s="480" t="s">
        <v>899</v>
      </c>
      <c r="B150" s="265" t="s">
        <v>18</v>
      </c>
      <c r="C150" s="233"/>
      <c r="D150" s="182" t="s">
        <v>783</v>
      </c>
      <c r="E150" s="171" t="s">
        <v>900</v>
      </c>
      <c r="F150" s="378" t="s">
        <v>901</v>
      </c>
      <c r="G150" s="378" t="s">
        <v>902</v>
      </c>
      <c r="H150" s="168" t="s">
        <v>23</v>
      </c>
      <c r="I150" s="168"/>
      <c r="J150" s="168"/>
      <c r="K150" s="168" t="s">
        <v>780</v>
      </c>
      <c r="L150" s="171"/>
      <c r="M150" s="171"/>
      <c r="N150" s="184" t="s">
        <v>903</v>
      </c>
      <c r="O150" s="215"/>
      <c r="P150" s="215"/>
      <c r="Q150" s="215"/>
      <c r="R150" s="192"/>
    </row>
    <row r="151" spans="1:44" s="494" customFormat="1" ht="110.4">
      <c r="A151" s="507" t="s">
        <v>864</v>
      </c>
      <c r="B151" s="651" t="s">
        <v>18</v>
      </c>
      <c r="C151" s="513"/>
      <c r="D151" s="489"/>
      <c r="E151" s="490" t="s">
        <v>904</v>
      </c>
      <c r="F151" s="378" t="s">
        <v>905</v>
      </c>
      <c r="G151" s="378" t="s">
        <v>906</v>
      </c>
      <c r="H151" s="488" t="s">
        <v>23</v>
      </c>
      <c r="I151" s="488" t="s">
        <v>24</v>
      </c>
      <c r="J151" s="488" t="s">
        <v>25</v>
      </c>
      <c r="K151" s="490" t="s">
        <v>387</v>
      </c>
      <c r="L151" s="514" t="s">
        <v>388</v>
      </c>
      <c r="M151" s="514" t="s">
        <v>907</v>
      </c>
      <c r="N151" s="491"/>
      <c r="O151" s="492"/>
      <c r="P151" s="492"/>
      <c r="Q151" s="492"/>
      <c r="R151" s="493"/>
    </row>
    <row r="152" spans="1:44" s="494" customFormat="1" ht="69">
      <c r="A152" s="507" t="s">
        <v>871</v>
      </c>
      <c r="B152" s="651" t="s">
        <v>18</v>
      </c>
      <c r="C152" s="802" t="s">
        <v>861</v>
      </c>
      <c r="D152" s="489"/>
      <c r="E152" s="515" t="s">
        <v>908</v>
      </c>
      <c r="F152" s="378" t="s">
        <v>909</v>
      </c>
      <c r="G152" s="378" t="s">
        <v>910</v>
      </c>
      <c r="H152" s="488" t="s">
        <v>23</v>
      </c>
      <c r="I152" s="490" t="s">
        <v>24</v>
      </c>
      <c r="J152" s="490" t="s">
        <v>25</v>
      </c>
      <c r="K152" s="490" t="s">
        <v>911</v>
      </c>
      <c r="L152" s="490" t="s">
        <v>912</v>
      </c>
      <c r="M152" s="514" t="s">
        <v>913</v>
      </c>
      <c r="N152" s="491" t="s">
        <v>914</v>
      </c>
      <c r="O152" s="492"/>
      <c r="P152" s="492"/>
      <c r="Q152" s="492"/>
      <c r="R152" s="493"/>
    </row>
    <row r="153" spans="1:44" s="471" customFormat="1" ht="82.8">
      <c r="A153" s="465" t="s">
        <v>895</v>
      </c>
      <c r="B153" s="651" t="s">
        <v>18</v>
      </c>
      <c r="C153" s="803"/>
      <c r="D153" s="467"/>
      <c r="E153" s="466" t="s">
        <v>915</v>
      </c>
      <c r="F153" s="378" t="s">
        <v>916</v>
      </c>
      <c r="G153" s="378" t="s">
        <v>917</v>
      </c>
      <c r="H153" s="466" t="s">
        <v>23</v>
      </c>
      <c r="I153" s="466" t="s">
        <v>24</v>
      </c>
      <c r="J153" s="466" t="s">
        <v>25</v>
      </c>
      <c r="K153" s="468" t="s">
        <v>918</v>
      </c>
      <c r="L153" s="506" t="s">
        <v>919</v>
      </c>
      <c r="M153" s="506" t="s">
        <v>920</v>
      </c>
      <c r="N153" s="504"/>
      <c r="O153" s="486"/>
      <c r="P153" s="486"/>
      <c r="Q153" s="486"/>
      <c r="R153" s="484"/>
    </row>
    <row r="154" spans="1:44" s="471" customFormat="1" ht="69">
      <c r="A154" s="465" t="s">
        <v>921</v>
      </c>
      <c r="B154" s="651" t="s">
        <v>18</v>
      </c>
      <c r="C154" s="803"/>
      <c r="D154" s="467"/>
      <c r="E154" s="468" t="s">
        <v>922</v>
      </c>
      <c r="F154" s="378" t="s">
        <v>923</v>
      </c>
      <c r="G154" s="378" t="s">
        <v>924</v>
      </c>
      <c r="H154" s="466" t="s">
        <v>23</v>
      </c>
      <c r="I154" s="466" t="s">
        <v>24</v>
      </c>
      <c r="J154" s="466" t="s">
        <v>25</v>
      </c>
      <c r="K154" s="468" t="s">
        <v>925</v>
      </c>
      <c r="L154" s="468" t="s">
        <v>926</v>
      </c>
      <c r="M154" s="485" t="s">
        <v>927</v>
      </c>
      <c r="N154" s="504"/>
      <c r="O154" s="486"/>
      <c r="P154" s="486"/>
      <c r="Q154" s="486"/>
      <c r="R154" s="484"/>
    </row>
    <row r="155" spans="1:44" ht="55.2">
      <c r="A155" s="288" t="s">
        <v>928</v>
      </c>
      <c r="B155" s="651" t="s">
        <v>18</v>
      </c>
      <c r="C155" s="803"/>
      <c r="D155" s="509" t="s">
        <v>929</v>
      </c>
      <c r="E155" s="395" t="s">
        <v>930</v>
      </c>
      <c r="F155" s="378" t="s">
        <v>931</v>
      </c>
      <c r="G155" s="378" t="s">
        <v>932</v>
      </c>
      <c r="H155" s="378" t="s">
        <v>23</v>
      </c>
      <c r="I155" s="378" t="s">
        <v>24</v>
      </c>
      <c r="J155" s="378" t="s">
        <v>25</v>
      </c>
      <c r="K155" s="476" t="s">
        <v>933</v>
      </c>
      <c r="L155" s="395" t="s">
        <v>934</v>
      </c>
      <c r="M155" s="463" t="s">
        <v>935</v>
      </c>
      <c r="N155" s="481"/>
    </row>
    <row r="156" spans="1:44" ht="55.2">
      <c r="A156" s="288" t="s">
        <v>936</v>
      </c>
      <c r="B156" s="651" t="s">
        <v>18</v>
      </c>
      <c r="C156" s="803"/>
      <c r="D156" s="516" t="s">
        <v>929</v>
      </c>
      <c r="E156" s="482" t="s">
        <v>937</v>
      </c>
      <c r="F156" s="378" t="s">
        <v>938</v>
      </c>
      <c r="G156" s="378" t="s">
        <v>939</v>
      </c>
      <c r="H156" s="517" t="s">
        <v>23</v>
      </c>
      <c r="I156" s="378" t="s">
        <v>24</v>
      </c>
      <c r="J156" s="378" t="s">
        <v>25</v>
      </c>
      <c r="K156" s="482" t="s">
        <v>940</v>
      </c>
      <c r="L156" s="482" t="s">
        <v>941</v>
      </c>
      <c r="M156" s="463" t="s">
        <v>942</v>
      </c>
      <c r="N156" s="481" t="s">
        <v>943</v>
      </c>
      <c r="O156" s="518"/>
      <c r="P156" s="518"/>
      <c r="Q156" s="518"/>
      <c r="R156" s="519"/>
    </row>
    <row r="157" spans="1:44" s="528" customFormat="1" ht="55.2">
      <c r="A157" s="520" t="s">
        <v>944</v>
      </c>
      <c r="B157" s="651" t="s">
        <v>18</v>
      </c>
      <c r="C157" s="803"/>
      <c r="D157" s="521" t="s">
        <v>945</v>
      </c>
      <c r="E157" s="522" t="s">
        <v>946</v>
      </c>
      <c r="F157" s="378" t="s">
        <v>947</v>
      </c>
      <c r="G157" s="378" t="s">
        <v>948</v>
      </c>
      <c r="H157" s="523" t="s">
        <v>23</v>
      </c>
      <c r="I157" s="378" t="s">
        <v>24</v>
      </c>
      <c r="J157" s="378" t="s">
        <v>25</v>
      </c>
      <c r="K157" s="523" t="s">
        <v>949</v>
      </c>
      <c r="L157" s="523" t="s">
        <v>950</v>
      </c>
      <c r="M157" s="524" t="s">
        <v>951</v>
      </c>
      <c r="N157" s="525"/>
      <c r="O157" s="526"/>
      <c r="P157" s="526"/>
      <c r="Q157" s="526"/>
      <c r="R157" s="527"/>
      <c r="S157" s="382"/>
      <c r="T157" s="382"/>
      <c r="U157" s="382"/>
      <c r="V157" s="382"/>
      <c r="W157" s="382"/>
      <c r="X157" s="382"/>
      <c r="Y157" s="382"/>
      <c r="Z157" s="382"/>
      <c r="AA157" s="382"/>
      <c r="AB157" s="382"/>
      <c r="AC157" s="382"/>
      <c r="AD157" s="382"/>
      <c r="AE157" s="382"/>
      <c r="AF157" s="382"/>
      <c r="AG157" s="382"/>
      <c r="AH157" s="382"/>
      <c r="AI157" s="382"/>
      <c r="AJ157" s="382"/>
      <c r="AK157" s="382"/>
      <c r="AL157" s="382"/>
      <c r="AM157" s="382"/>
      <c r="AN157" s="382"/>
      <c r="AO157" s="382"/>
      <c r="AP157" s="382"/>
      <c r="AQ157" s="382"/>
      <c r="AR157" s="382"/>
    </row>
    <row r="158" spans="1:44" s="537" customFormat="1" ht="110.4">
      <c r="A158" s="529" t="s">
        <v>952</v>
      </c>
      <c r="B158" s="651" t="s">
        <v>18</v>
      </c>
      <c r="C158" s="803"/>
      <c r="D158" s="530"/>
      <c r="E158" s="531" t="s">
        <v>953</v>
      </c>
      <c r="F158" s="378" t="s">
        <v>954</v>
      </c>
      <c r="G158" s="378" t="s">
        <v>955</v>
      </c>
      <c r="H158" s="532" t="s">
        <v>23</v>
      </c>
      <c r="I158" s="466" t="s">
        <v>24</v>
      </c>
      <c r="J158" s="466" t="s">
        <v>25</v>
      </c>
      <c r="K158" s="531" t="s">
        <v>956</v>
      </c>
      <c r="L158" s="531" t="s">
        <v>957</v>
      </c>
      <c r="M158" s="533" t="s">
        <v>958</v>
      </c>
      <c r="N158" s="534"/>
      <c r="O158" s="535"/>
      <c r="P158" s="535"/>
      <c r="Q158" s="535"/>
      <c r="R158" s="536"/>
      <c r="S158" s="471"/>
      <c r="T158" s="471"/>
      <c r="U158" s="471"/>
      <c r="V158" s="471"/>
      <c r="W158" s="471"/>
      <c r="X158" s="471"/>
      <c r="Y158" s="471"/>
      <c r="Z158" s="471"/>
      <c r="AA158" s="471"/>
      <c r="AB158" s="471"/>
      <c r="AC158" s="471"/>
      <c r="AD158" s="471"/>
      <c r="AE158" s="471"/>
      <c r="AF158" s="471"/>
      <c r="AG158" s="471"/>
      <c r="AH158" s="471"/>
      <c r="AI158" s="471"/>
      <c r="AJ158" s="471"/>
      <c r="AK158" s="471"/>
      <c r="AL158" s="471"/>
      <c r="AM158" s="471"/>
      <c r="AN158" s="471"/>
      <c r="AO158" s="471"/>
      <c r="AP158" s="471"/>
      <c r="AQ158" s="471"/>
      <c r="AR158" s="471"/>
    </row>
    <row r="159" spans="1:44" s="544" customFormat="1" ht="41.4">
      <c r="A159" s="529" t="s">
        <v>959</v>
      </c>
      <c r="B159" s="651" t="s">
        <v>18</v>
      </c>
      <c r="C159" s="803"/>
      <c r="D159" s="538"/>
      <c r="E159" s="539" t="s">
        <v>960</v>
      </c>
      <c r="F159" s="378" t="s">
        <v>961</v>
      </c>
      <c r="G159" s="378" t="s">
        <v>962</v>
      </c>
      <c r="H159" s="532" t="s">
        <v>23</v>
      </c>
      <c r="I159" s="466" t="s">
        <v>24</v>
      </c>
      <c r="J159" s="466" t="s">
        <v>25</v>
      </c>
      <c r="K159" s="539" t="s">
        <v>387</v>
      </c>
      <c r="L159" s="539" t="s">
        <v>388</v>
      </c>
      <c r="M159" s="540" t="s">
        <v>907</v>
      </c>
      <c r="N159" s="541"/>
      <c r="O159" s="542"/>
      <c r="P159" s="542"/>
      <c r="Q159" s="542"/>
      <c r="R159" s="543"/>
      <c r="S159" s="471"/>
      <c r="T159" s="471"/>
      <c r="U159" s="471"/>
      <c r="V159" s="471"/>
      <c r="W159" s="471"/>
      <c r="X159" s="471"/>
      <c r="Y159" s="471"/>
      <c r="Z159" s="471"/>
      <c r="AA159" s="471"/>
      <c r="AB159" s="471"/>
      <c r="AC159" s="471"/>
      <c r="AD159" s="471"/>
      <c r="AE159" s="471"/>
      <c r="AF159" s="471"/>
      <c r="AG159" s="471"/>
      <c r="AH159" s="471"/>
      <c r="AI159" s="471"/>
      <c r="AJ159" s="471"/>
    </row>
    <row r="160" spans="1:44" s="549" customFormat="1" ht="138">
      <c r="A160" s="529" t="s">
        <v>963</v>
      </c>
      <c r="B160" s="651" t="s">
        <v>18</v>
      </c>
      <c r="C160" s="803"/>
      <c r="D160" s="545"/>
      <c r="E160" s="532" t="s">
        <v>964</v>
      </c>
      <c r="F160" s="378" t="s">
        <v>965</v>
      </c>
      <c r="G160" s="378" t="s">
        <v>966</v>
      </c>
      <c r="H160" s="532" t="s">
        <v>798</v>
      </c>
      <c r="I160" s="466" t="s">
        <v>362</v>
      </c>
      <c r="J160" s="466" t="s">
        <v>222</v>
      </c>
      <c r="K160" s="546" t="s">
        <v>967</v>
      </c>
      <c r="L160" s="546" t="s">
        <v>968</v>
      </c>
      <c r="M160" s="546" t="s">
        <v>969</v>
      </c>
      <c r="N160" s="504" t="s">
        <v>970</v>
      </c>
      <c r="O160" s="547"/>
      <c r="P160" s="547"/>
      <c r="Q160" s="547"/>
      <c r="R160" s="548"/>
      <c r="S160" s="471"/>
      <c r="T160" s="471"/>
      <c r="U160" s="471"/>
      <c r="V160" s="471"/>
      <c r="W160" s="471"/>
      <c r="X160" s="471"/>
      <c r="Y160" s="471"/>
      <c r="Z160" s="471"/>
      <c r="AA160" s="471"/>
      <c r="AB160" s="471"/>
      <c r="AC160" s="471"/>
      <c r="AD160" s="471"/>
      <c r="AE160" s="471"/>
      <c r="AF160" s="471"/>
      <c r="AG160" s="471"/>
      <c r="AH160" s="471"/>
      <c r="AI160" s="471"/>
      <c r="AJ160" s="471"/>
    </row>
    <row r="161" spans="1:36" s="549" customFormat="1" ht="41.4">
      <c r="A161" s="529" t="s">
        <v>971</v>
      </c>
      <c r="B161" s="651" t="s">
        <v>18</v>
      </c>
      <c r="C161" s="803"/>
      <c r="D161" s="545"/>
      <c r="E161" s="532" t="s">
        <v>972</v>
      </c>
      <c r="F161" s="378" t="s">
        <v>973</v>
      </c>
      <c r="G161" s="378" t="s">
        <v>974</v>
      </c>
      <c r="H161" s="532" t="s">
        <v>23</v>
      </c>
      <c r="I161" s="466" t="s">
        <v>24</v>
      </c>
      <c r="J161" s="466" t="s">
        <v>25</v>
      </c>
      <c r="K161" s="550" t="s">
        <v>387</v>
      </c>
      <c r="L161" s="532" t="s">
        <v>388</v>
      </c>
      <c r="M161" s="532" t="s">
        <v>907</v>
      </c>
      <c r="N161" s="551"/>
      <c r="O161" s="547"/>
      <c r="P161" s="547"/>
      <c r="Q161" s="547"/>
      <c r="R161" s="548"/>
      <c r="S161" s="471"/>
      <c r="T161" s="471"/>
      <c r="U161" s="471"/>
      <c r="V161" s="471"/>
      <c r="W161" s="471"/>
      <c r="X161" s="471"/>
      <c r="Y161" s="471"/>
      <c r="Z161" s="471"/>
      <c r="AA161" s="471"/>
      <c r="AB161" s="471"/>
      <c r="AC161" s="471"/>
      <c r="AD161" s="471"/>
      <c r="AE161" s="471"/>
      <c r="AF161" s="471"/>
      <c r="AG161" s="471"/>
      <c r="AH161" s="471"/>
      <c r="AI161" s="471"/>
      <c r="AJ161" s="471"/>
    </row>
    <row r="162" spans="1:36" s="549" customFormat="1" ht="179.4">
      <c r="A162" s="529" t="s">
        <v>975</v>
      </c>
      <c r="B162" s="651" t="s">
        <v>18</v>
      </c>
      <c r="C162" s="804"/>
      <c r="D162" s="545"/>
      <c r="E162" s="532" t="s">
        <v>976</v>
      </c>
      <c r="F162" s="378" t="s">
        <v>977</v>
      </c>
      <c r="G162" s="378" t="s">
        <v>978</v>
      </c>
      <c r="H162" s="532" t="s">
        <v>798</v>
      </c>
      <c r="I162" s="466" t="s">
        <v>362</v>
      </c>
      <c r="J162" s="466" t="s">
        <v>222</v>
      </c>
      <c r="K162" s="552" t="s">
        <v>979</v>
      </c>
      <c r="L162" s="552" t="s">
        <v>980</v>
      </c>
      <c r="M162" s="552" t="s">
        <v>981</v>
      </c>
      <c r="N162" s="551" t="s">
        <v>982</v>
      </c>
      <c r="O162" s="547"/>
      <c r="P162" s="547"/>
      <c r="Q162" s="547"/>
      <c r="R162" s="548"/>
      <c r="S162" s="471"/>
      <c r="T162" s="471"/>
      <c r="U162" s="471"/>
      <c r="V162" s="471"/>
      <c r="W162" s="471"/>
      <c r="X162" s="471"/>
      <c r="Y162" s="471"/>
      <c r="Z162" s="471"/>
      <c r="AA162" s="471"/>
      <c r="AB162" s="471"/>
      <c r="AC162" s="471"/>
      <c r="AD162" s="471"/>
      <c r="AE162" s="471"/>
      <c r="AF162" s="471"/>
      <c r="AG162" s="471"/>
      <c r="AH162" s="471"/>
      <c r="AI162" s="471"/>
      <c r="AJ162" s="471"/>
    </row>
    <row r="163" spans="1:36" s="561" customFormat="1">
      <c r="A163" s="553"/>
      <c r="B163" s="653"/>
      <c r="C163" s="555"/>
      <c r="D163" s="556"/>
      <c r="E163" s="557" t="s">
        <v>983</v>
      </c>
      <c r="F163" s="378" t="s">
        <v>984</v>
      </c>
      <c r="G163" s="378" t="s">
        <v>985</v>
      </c>
      <c r="H163" s="557" t="s">
        <v>66</v>
      </c>
      <c r="I163" s="557" t="s">
        <v>39</v>
      </c>
      <c r="J163" s="557" t="s">
        <v>39</v>
      </c>
      <c r="K163" s="557"/>
      <c r="L163" s="557"/>
      <c r="M163" s="558"/>
      <c r="N163" s="559"/>
      <c r="O163" s="554"/>
      <c r="P163" s="554"/>
      <c r="Q163" s="554"/>
      <c r="R163" s="560"/>
      <c r="S163" s="382"/>
      <c r="T163" s="382"/>
      <c r="U163" s="382"/>
      <c r="V163" s="382"/>
      <c r="W163" s="382"/>
      <c r="X163" s="382"/>
      <c r="Y163" s="382"/>
      <c r="Z163" s="382"/>
      <c r="AA163" s="382"/>
      <c r="AB163" s="382"/>
      <c r="AC163" s="382"/>
      <c r="AD163" s="382"/>
      <c r="AE163" s="382"/>
      <c r="AF163" s="382"/>
      <c r="AG163" s="382"/>
      <c r="AH163" s="382"/>
      <c r="AI163" s="382"/>
      <c r="AJ163" s="382"/>
    </row>
    <row r="164" spans="1:36" ht="248.4">
      <c r="A164" s="562" t="s">
        <v>986</v>
      </c>
      <c r="B164" s="654" t="s">
        <v>18</v>
      </c>
      <c r="C164" s="795" t="s">
        <v>987</v>
      </c>
      <c r="D164" s="564" t="s">
        <v>988</v>
      </c>
      <c r="E164" s="523" t="s">
        <v>989</v>
      </c>
      <c r="F164" s="378" t="s">
        <v>990</v>
      </c>
      <c r="G164" s="378" t="s">
        <v>991</v>
      </c>
      <c r="H164" s="523" t="s">
        <v>798</v>
      </c>
      <c r="I164" s="378" t="s">
        <v>362</v>
      </c>
      <c r="J164" s="378" t="s">
        <v>222</v>
      </c>
      <c r="K164" s="565" t="s">
        <v>992</v>
      </c>
      <c r="L164" s="565" t="s">
        <v>993</v>
      </c>
      <c r="M164" s="565" t="s">
        <v>994</v>
      </c>
      <c r="N164" s="566"/>
      <c r="O164" s="563"/>
      <c r="P164" s="563"/>
      <c r="Q164" s="563"/>
      <c r="R164" s="567"/>
    </row>
    <row r="165" spans="1:36" s="471" customFormat="1" ht="83.4">
      <c r="A165" s="568" t="s">
        <v>995</v>
      </c>
      <c r="B165" s="654" t="s">
        <v>18</v>
      </c>
      <c r="C165" s="795"/>
      <c r="D165" s="467" t="s">
        <v>996</v>
      </c>
      <c r="E165" s="468" t="s">
        <v>997</v>
      </c>
      <c r="F165" s="378" t="s">
        <v>998</v>
      </c>
      <c r="G165" s="378" t="s">
        <v>999</v>
      </c>
      <c r="H165" s="466" t="s">
        <v>23</v>
      </c>
      <c r="I165" s="466" t="s">
        <v>24</v>
      </c>
      <c r="J165" s="466" t="s">
        <v>25</v>
      </c>
      <c r="K165" s="569" t="s">
        <v>1000</v>
      </c>
      <c r="L165" s="569" t="s">
        <v>1001</v>
      </c>
      <c r="M165" s="569" t="s">
        <v>1002</v>
      </c>
      <c r="N165" s="504"/>
      <c r="O165" s="486"/>
      <c r="P165" s="486"/>
      <c r="Q165" s="486"/>
      <c r="R165" s="484"/>
    </row>
    <row r="166" spans="1:36" s="471" customFormat="1" ht="55.2">
      <c r="A166" s="568" t="s">
        <v>1003</v>
      </c>
      <c r="B166" s="654" t="s">
        <v>18</v>
      </c>
      <c r="C166" s="795"/>
      <c r="D166" s="467"/>
      <c r="E166" s="468" t="s">
        <v>1004</v>
      </c>
      <c r="F166" s="378" t="s">
        <v>1005</v>
      </c>
      <c r="G166" s="378" t="s">
        <v>1006</v>
      </c>
      <c r="H166" s="466" t="s">
        <v>23</v>
      </c>
      <c r="I166" s="466" t="s">
        <v>24</v>
      </c>
      <c r="J166" s="466" t="s">
        <v>25</v>
      </c>
      <c r="K166" s="468" t="s">
        <v>1007</v>
      </c>
      <c r="L166" s="468" t="s">
        <v>1008</v>
      </c>
      <c r="M166" s="468" t="s">
        <v>1009</v>
      </c>
      <c r="N166" s="504" t="s">
        <v>1010</v>
      </c>
      <c r="O166" s="486"/>
      <c r="P166" s="486"/>
      <c r="Q166" s="486"/>
      <c r="R166" s="484"/>
    </row>
    <row r="167" spans="1:36" s="471" customFormat="1" ht="193.2">
      <c r="A167" s="568" t="s">
        <v>1011</v>
      </c>
      <c r="B167" s="654" t="s">
        <v>18</v>
      </c>
      <c r="C167" s="795"/>
      <c r="D167" s="467" t="s">
        <v>1012</v>
      </c>
      <c r="E167" s="468" t="s">
        <v>1013</v>
      </c>
      <c r="F167" s="378" t="s">
        <v>1014</v>
      </c>
      <c r="G167" s="378" t="s">
        <v>1015</v>
      </c>
      <c r="H167" s="468" t="s">
        <v>798</v>
      </c>
      <c r="I167" s="466" t="s">
        <v>362</v>
      </c>
      <c r="J167" s="466" t="s">
        <v>222</v>
      </c>
      <c r="K167" s="468" t="s">
        <v>1016</v>
      </c>
      <c r="L167" s="570" t="s">
        <v>1017</v>
      </c>
      <c r="M167" s="570" t="s">
        <v>1018</v>
      </c>
      <c r="N167" s="504" t="s">
        <v>1010</v>
      </c>
      <c r="O167" s="486"/>
      <c r="P167" s="486"/>
      <c r="Q167" s="486"/>
      <c r="R167" s="484"/>
    </row>
    <row r="168" spans="1:36" s="471" customFormat="1" ht="193.2">
      <c r="A168" s="568" t="s">
        <v>1019</v>
      </c>
      <c r="B168" s="654" t="s">
        <v>18</v>
      </c>
      <c r="C168" s="795"/>
      <c r="D168" s="467" t="s">
        <v>1020</v>
      </c>
      <c r="E168" s="468" t="s">
        <v>1021</v>
      </c>
      <c r="F168" s="378" t="s">
        <v>1022</v>
      </c>
      <c r="G168" s="378" t="s">
        <v>1023</v>
      </c>
      <c r="H168" s="323" t="s">
        <v>246</v>
      </c>
      <c r="I168" s="466" t="s">
        <v>362</v>
      </c>
      <c r="J168" s="466" t="s">
        <v>222</v>
      </c>
      <c r="K168" s="570" t="s">
        <v>1024</v>
      </c>
      <c r="L168" s="570" t="s">
        <v>1025</v>
      </c>
      <c r="M168" s="570" t="s">
        <v>1026</v>
      </c>
      <c r="N168" s="469" t="s">
        <v>1027</v>
      </c>
      <c r="O168" s="486"/>
      <c r="P168" s="486"/>
      <c r="Q168" s="486"/>
      <c r="R168" s="484"/>
    </row>
    <row r="169" spans="1:36" s="471" customFormat="1" ht="69.599999999999994">
      <c r="A169" s="568" t="s">
        <v>1028</v>
      </c>
      <c r="B169" s="651" t="s">
        <v>18</v>
      </c>
      <c r="C169" s="795"/>
      <c r="D169" s="467" t="s">
        <v>1029</v>
      </c>
      <c r="E169" s="468" t="s">
        <v>1030</v>
      </c>
      <c r="F169" s="378" t="s">
        <v>1031</v>
      </c>
      <c r="G169" s="378" t="s">
        <v>1032</v>
      </c>
      <c r="H169" s="466" t="s">
        <v>23</v>
      </c>
      <c r="I169" s="466" t="s">
        <v>24</v>
      </c>
      <c r="J169" s="466" t="s">
        <v>25</v>
      </c>
      <c r="K169" s="569" t="s">
        <v>1033</v>
      </c>
      <c r="L169" s="569" t="s">
        <v>1034</v>
      </c>
      <c r="M169" s="569" t="s">
        <v>1035</v>
      </c>
      <c r="N169" s="469"/>
      <c r="O169" s="486"/>
      <c r="P169" s="486"/>
      <c r="Q169" s="486"/>
      <c r="R169" s="484"/>
    </row>
    <row r="170" spans="1:36" s="471" customFormat="1" ht="55.2">
      <c r="A170" s="568" t="s">
        <v>1036</v>
      </c>
      <c r="B170" s="651" t="s">
        <v>18</v>
      </c>
      <c r="C170" s="795"/>
      <c r="D170" s="467" t="s">
        <v>1037</v>
      </c>
      <c r="E170" s="468" t="s">
        <v>1038</v>
      </c>
      <c r="F170" s="378" t="s">
        <v>1039</v>
      </c>
      <c r="G170" s="378" t="s">
        <v>1040</v>
      </c>
      <c r="H170" s="466" t="s">
        <v>23</v>
      </c>
      <c r="I170" s="466" t="s">
        <v>24</v>
      </c>
      <c r="J170" s="466" t="s">
        <v>25</v>
      </c>
      <c r="K170" s="466" t="s">
        <v>387</v>
      </c>
      <c r="L170" s="468" t="s">
        <v>388</v>
      </c>
      <c r="M170" s="485" t="s">
        <v>389</v>
      </c>
      <c r="N170" s="504"/>
      <c r="O170" s="486"/>
      <c r="P170" s="486"/>
      <c r="Q170" s="486"/>
      <c r="R170" s="484"/>
    </row>
    <row r="171" spans="1:36" s="471" customFormat="1" ht="165.6">
      <c r="A171" s="465" t="s">
        <v>1041</v>
      </c>
      <c r="B171" s="651" t="s">
        <v>18</v>
      </c>
      <c r="C171" s="795"/>
      <c r="D171" s="467" t="s">
        <v>1037</v>
      </c>
      <c r="E171" s="468" t="s">
        <v>1042</v>
      </c>
      <c r="F171" s="378" t="s">
        <v>1043</v>
      </c>
      <c r="G171" s="378" t="s">
        <v>1044</v>
      </c>
      <c r="H171" s="466" t="s">
        <v>798</v>
      </c>
      <c r="I171" s="466" t="s">
        <v>362</v>
      </c>
      <c r="J171" s="466" t="s">
        <v>222</v>
      </c>
      <c r="K171" s="570" t="s">
        <v>1045</v>
      </c>
      <c r="L171" s="570" t="s">
        <v>1046</v>
      </c>
      <c r="M171" s="570" t="s">
        <v>1047</v>
      </c>
      <c r="N171" s="504" t="s">
        <v>1048</v>
      </c>
      <c r="O171" s="486"/>
      <c r="P171" s="486"/>
      <c r="Q171" s="486"/>
      <c r="R171" s="484"/>
    </row>
    <row r="172" spans="1:36" ht="55.2">
      <c r="A172" s="288" t="s">
        <v>1049</v>
      </c>
      <c r="B172" s="651" t="s">
        <v>18</v>
      </c>
      <c r="C172" s="795"/>
      <c r="D172" s="384" t="s">
        <v>1050</v>
      </c>
      <c r="E172" s="395" t="s">
        <v>1051</v>
      </c>
      <c r="F172" s="378" t="s">
        <v>1052</v>
      </c>
      <c r="G172" s="378" t="s">
        <v>1053</v>
      </c>
      <c r="H172" s="378" t="s">
        <v>23</v>
      </c>
      <c r="I172" s="378" t="s">
        <v>24</v>
      </c>
      <c r="J172" s="378" t="s">
        <v>25</v>
      </c>
      <c r="K172" s="571" t="s">
        <v>1054</v>
      </c>
      <c r="L172" s="571" t="s">
        <v>1055</v>
      </c>
      <c r="M172" s="571" t="s">
        <v>1056</v>
      </c>
      <c r="N172" s="481"/>
    </row>
    <row r="173" spans="1:36" ht="289.8">
      <c r="A173" s="572" t="s">
        <v>1057</v>
      </c>
      <c r="B173" s="651" t="s">
        <v>18</v>
      </c>
      <c r="C173" s="795"/>
      <c r="D173" s="384" t="s">
        <v>1050</v>
      </c>
      <c r="E173" s="395" t="s">
        <v>1058</v>
      </c>
      <c r="F173" s="378" t="s">
        <v>1059</v>
      </c>
      <c r="G173" s="378" t="s">
        <v>1060</v>
      </c>
      <c r="H173" s="378" t="s">
        <v>798</v>
      </c>
      <c r="I173" s="378" t="s">
        <v>362</v>
      </c>
      <c r="J173" s="378" t="s">
        <v>222</v>
      </c>
      <c r="K173" s="573" t="s">
        <v>1061</v>
      </c>
      <c r="L173" s="571" t="s">
        <v>1062</v>
      </c>
      <c r="M173" s="571" t="s">
        <v>1063</v>
      </c>
      <c r="N173" s="574" t="s">
        <v>1064</v>
      </c>
    </row>
    <row r="174" spans="1:36" s="263" customFormat="1" ht="193.2">
      <c r="A174" s="480" t="s">
        <v>1065</v>
      </c>
      <c r="B174" s="652" t="s">
        <v>18</v>
      </c>
      <c r="C174" s="795"/>
      <c r="D174" s="182" t="s">
        <v>1050</v>
      </c>
      <c r="E174" s="512" t="s">
        <v>1066</v>
      </c>
      <c r="F174" s="378" t="s">
        <v>1067</v>
      </c>
      <c r="G174" s="378" t="s">
        <v>1068</v>
      </c>
      <c r="H174" s="168" t="s">
        <v>769</v>
      </c>
      <c r="I174" s="171"/>
      <c r="J174" s="171"/>
      <c r="K174" s="169" t="s">
        <v>1069</v>
      </c>
      <c r="L174" s="223"/>
      <c r="M174" s="223"/>
      <c r="N174" s="184" t="s">
        <v>1070</v>
      </c>
      <c r="O174" s="215"/>
      <c r="P174" s="215"/>
      <c r="Q174" s="215"/>
      <c r="R174" s="192"/>
    </row>
    <row r="175" spans="1:36" s="263" customFormat="1" ht="193.2">
      <c r="A175" s="181" t="s">
        <v>995</v>
      </c>
      <c r="B175" s="265" t="s">
        <v>18</v>
      </c>
      <c r="C175" s="795"/>
      <c r="D175" s="182" t="s">
        <v>1071</v>
      </c>
      <c r="E175" s="512" t="s">
        <v>1072</v>
      </c>
      <c r="F175" s="378" t="s">
        <v>1073</v>
      </c>
      <c r="G175" s="378" t="s">
        <v>1074</v>
      </c>
      <c r="H175" s="168" t="s">
        <v>246</v>
      </c>
      <c r="I175" s="171"/>
      <c r="J175" s="171"/>
      <c r="K175" s="171" t="s">
        <v>1075</v>
      </c>
      <c r="L175" s="191"/>
      <c r="M175" s="183"/>
      <c r="N175" s="184"/>
      <c r="O175" s="215"/>
      <c r="P175" s="215"/>
      <c r="Q175" s="215"/>
      <c r="R175" s="192"/>
    </row>
    <row r="176" spans="1:36" s="263" customFormat="1" ht="69">
      <c r="A176" s="480" t="s">
        <v>1003</v>
      </c>
      <c r="B176" s="265" t="s">
        <v>18</v>
      </c>
      <c r="C176" s="795"/>
      <c r="D176" s="182" t="s">
        <v>1071</v>
      </c>
      <c r="E176" s="171" t="s">
        <v>1076</v>
      </c>
      <c r="F176" s="378" t="s">
        <v>1077</v>
      </c>
      <c r="G176" s="378" t="s">
        <v>1078</v>
      </c>
      <c r="H176" s="168" t="s">
        <v>23</v>
      </c>
      <c r="I176" s="168"/>
      <c r="J176" s="168"/>
      <c r="K176" s="168" t="s">
        <v>780</v>
      </c>
      <c r="L176" s="171"/>
      <c r="M176" s="171"/>
      <c r="N176" s="184" t="s">
        <v>1079</v>
      </c>
      <c r="O176" s="215"/>
      <c r="P176" s="215"/>
      <c r="Q176" s="215"/>
      <c r="R176" s="192"/>
    </row>
    <row r="177" spans="1:22" s="263" customFormat="1">
      <c r="A177" s="480"/>
      <c r="B177" s="652"/>
      <c r="C177" s="795"/>
      <c r="D177" s="182"/>
      <c r="E177" s="171"/>
      <c r="F177" s="378">
        <v>0</v>
      </c>
      <c r="G177" s="378">
        <v>0</v>
      </c>
      <c r="H177" s="168"/>
      <c r="I177" s="168"/>
      <c r="J177" s="168"/>
      <c r="K177" s="169"/>
      <c r="L177" s="169"/>
      <c r="M177" s="169"/>
      <c r="N177" s="184"/>
      <c r="O177" s="215"/>
      <c r="P177" s="215"/>
      <c r="Q177" s="215"/>
      <c r="R177" s="192"/>
    </row>
    <row r="178" spans="1:22" s="471" customFormat="1" ht="55.2">
      <c r="A178" s="575" t="s">
        <v>1080</v>
      </c>
      <c r="B178" s="651" t="s">
        <v>18</v>
      </c>
      <c r="C178" s="795"/>
      <c r="D178" s="467" t="s">
        <v>1081</v>
      </c>
      <c r="E178" s="468" t="s">
        <v>1082</v>
      </c>
      <c r="F178" s="378" t="s">
        <v>1083</v>
      </c>
      <c r="G178" s="378" t="s">
        <v>1084</v>
      </c>
      <c r="H178" s="466" t="s">
        <v>23</v>
      </c>
      <c r="I178" s="466" t="s">
        <v>24</v>
      </c>
      <c r="J178" s="466" t="s">
        <v>25</v>
      </c>
      <c r="K178" s="570" t="s">
        <v>1085</v>
      </c>
      <c r="L178" s="570" t="s">
        <v>1055</v>
      </c>
      <c r="M178" s="570" t="s">
        <v>1056</v>
      </c>
      <c r="N178" s="469"/>
      <c r="O178" s="466"/>
      <c r="P178" s="466"/>
      <c r="Q178" s="466"/>
      <c r="R178" s="470"/>
    </row>
    <row r="179" spans="1:22" s="471" customFormat="1" ht="110.4">
      <c r="A179" s="503" t="s">
        <v>1086</v>
      </c>
      <c r="B179" s="651" t="s">
        <v>18</v>
      </c>
      <c r="C179" s="795"/>
      <c r="D179" s="467" t="s">
        <v>1081</v>
      </c>
      <c r="E179" s="468" t="s">
        <v>1087</v>
      </c>
      <c r="F179" s="378" t="s">
        <v>1088</v>
      </c>
      <c r="G179" s="378" t="s">
        <v>1089</v>
      </c>
      <c r="H179" s="466" t="s">
        <v>798</v>
      </c>
      <c r="I179" s="466" t="s">
        <v>362</v>
      </c>
      <c r="J179" s="466" t="s">
        <v>222</v>
      </c>
      <c r="K179" s="570" t="s">
        <v>1090</v>
      </c>
      <c r="L179" s="570" t="s">
        <v>1091</v>
      </c>
      <c r="M179" s="570" t="s">
        <v>1092</v>
      </c>
      <c r="N179" s="469" t="s">
        <v>1093</v>
      </c>
      <c r="O179" s="486"/>
      <c r="P179" s="486"/>
      <c r="Q179" s="486"/>
      <c r="R179" s="484"/>
    </row>
    <row r="180" spans="1:22">
      <c r="A180" s="394"/>
      <c r="B180" s="651"/>
      <c r="C180" s="384"/>
      <c r="D180" s="576"/>
      <c r="E180" s="395" t="s">
        <v>1094</v>
      </c>
      <c r="F180" s="378" t="s">
        <v>1095</v>
      </c>
      <c r="G180" s="378" t="s">
        <v>1096</v>
      </c>
      <c r="H180" s="378" t="s">
        <v>66</v>
      </c>
      <c r="I180" s="395" t="s">
        <v>39</v>
      </c>
      <c r="J180" s="395" t="s">
        <v>39</v>
      </c>
      <c r="L180" s="571"/>
      <c r="M180" s="571"/>
      <c r="N180" s="481"/>
    </row>
    <row r="181" spans="1:22" s="263" customFormat="1" ht="138">
      <c r="A181" s="480" t="s">
        <v>1097</v>
      </c>
      <c r="B181" s="265" t="s">
        <v>18</v>
      </c>
      <c r="C181" s="233"/>
      <c r="D181" s="182" t="s">
        <v>1098</v>
      </c>
      <c r="E181" s="171" t="s">
        <v>1099</v>
      </c>
      <c r="F181" s="378" t="s">
        <v>1100</v>
      </c>
      <c r="G181" s="378" t="s">
        <v>1101</v>
      </c>
      <c r="H181" s="168" t="s">
        <v>246</v>
      </c>
      <c r="I181" s="168"/>
      <c r="J181" s="168"/>
      <c r="K181" s="168" t="s">
        <v>1102</v>
      </c>
      <c r="L181" s="171"/>
      <c r="M181" s="171"/>
      <c r="N181" s="214"/>
      <c r="O181" s="215"/>
      <c r="P181" s="215"/>
      <c r="Q181" s="215"/>
      <c r="R181" s="192"/>
    </row>
    <row r="182" spans="1:22" s="263" customFormat="1" ht="175.2" customHeight="1">
      <c r="A182" s="480" t="s">
        <v>1103</v>
      </c>
      <c r="B182" s="265" t="s">
        <v>18</v>
      </c>
      <c r="C182" s="233"/>
      <c r="D182" s="182" t="s">
        <v>1098</v>
      </c>
      <c r="E182" s="171" t="s">
        <v>1104</v>
      </c>
      <c r="F182" s="378" t="s">
        <v>1105</v>
      </c>
      <c r="G182" s="378" t="s">
        <v>1106</v>
      </c>
      <c r="H182" s="168" t="s">
        <v>769</v>
      </c>
      <c r="I182" s="168"/>
      <c r="J182" s="168"/>
      <c r="K182" s="168" t="s">
        <v>1102</v>
      </c>
      <c r="L182" s="171"/>
      <c r="M182" s="171"/>
      <c r="N182" s="214"/>
      <c r="O182" s="215"/>
      <c r="P182" s="215"/>
      <c r="Q182" s="215"/>
      <c r="R182" s="192"/>
    </row>
    <row r="183" spans="1:22" s="263" customFormat="1" ht="156.6" customHeight="1">
      <c r="A183" s="480" t="s">
        <v>1107</v>
      </c>
      <c r="B183" s="265" t="s">
        <v>18</v>
      </c>
      <c r="C183" s="233"/>
      <c r="D183" s="182" t="s">
        <v>1108</v>
      </c>
      <c r="E183" s="171" t="s">
        <v>1109</v>
      </c>
      <c r="F183" s="378" t="s">
        <v>1110</v>
      </c>
      <c r="G183" s="378" t="s">
        <v>1111</v>
      </c>
      <c r="H183" s="168" t="s">
        <v>246</v>
      </c>
      <c r="I183" s="168"/>
      <c r="J183" s="168"/>
      <c r="K183" s="168" t="s">
        <v>1112</v>
      </c>
      <c r="L183" s="171"/>
      <c r="M183" s="171"/>
      <c r="N183" s="214"/>
      <c r="O183" s="215"/>
      <c r="P183" s="215"/>
      <c r="Q183" s="215"/>
      <c r="R183" s="192"/>
    </row>
    <row r="184" spans="1:22" s="263" customFormat="1" ht="96.6">
      <c r="A184" s="480" t="s">
        <v>1113</v>
      </c>
      <c r="B184" s="265" t="s">
        <v>18</v>
      </c>
      <c r="C184" s="233"/>
      <c r="D184" s="182" t="s">
        <v>1108</v>
      </c>
      <c r="E184" s="171" t="s">
        <v>1114</v>
      </c>
      <c r="F184" s="378" t="s">
        <v>1115</v>
      </c>
      <c r="G184" s="378" t="s">
        <v>1116</v>
      </c>
      <c r="H184" s="168" t="s">
        <v>23</v>
      </c>
      <c r="I184" s="168"/>
      <c r="J184" s="168"/>
      <c r="K184" s="168" t="s">
        <v>780</v>
      </c>
      <c r="L184" s="171"/>
      <c r="M184" s="171"/>
      <c r="N184" s="184" t="s">
        <v>1117</v>
      </c>
      <c r="O184" s="215"/>
      <c r="P184" s="215"/>
      <c r="Q184" s="215"/>
      <c r="R184" s="192"/>
    </row>
    <row r="185" spans="1:22">
      <c r="A185" s="394"/>
      <c r="B185" s="651"/>
      <c r="C185" s="577"/>
      <c r="D185" s="576"/>
      <c r="E185" s="395"/>
      <c r="F185" s="378">
        <v>0</v>
      </c>
      <c r="G185" s="378">
        <v>0</v>
      </c>
      <c r="H185" s="378"/>
      <c r="I185" s="395"/>
      <c r="J185" s="395"/>
      <c r="K185" s="578"/>
      <c r="L185" s="571"/>
      <c r="M185" s="571"/>
      <c r="N185" s="481"/>
    </row>
    <row r="186" spans="1:22" ht="151.80000000000001">
      <c r="A186" s="288" t="s">
        <v>1118</v>
      </c>
      <c r="B186" s="651" t="s">
        <v>1119</v>
      </c>
      <c r="C186" s="795" t="s">
        <v>1120</v>
      </c>
      <c r="D186" s="576"/>
      <c r="E186" s="395" t="s">
        <v>1121</v>
      </c>
      <c r="F186" s="378" t="s">
        <v>1122</v>
      </c>
      <c r="G186" s="378" t="s">
        <v>1123</v>
      </c>
      <c r="H186" s="100" t="s">
        <v>1124</v>
      </c>
      <c r="I186" s="378" t="s">
        <v>24</v>
      </c>
      <c r="J186" s="378" t="s">
        <v>25</v>
      </c>
      <c r="K186" s="579" t="s">
        <v>1125</v>
      </c>
      <c r="L186" s="579" t="s">
        <v>1126</v>
      </c>
      <c r="M186" s="579" t="s">
        <v>1127</v>
      </c>
      <c r="N186" s="481"/>
    </row>
    <row r="187" spans="1:22" s="263" customFormat="1" ht="41.4">
      <c r="A187" s="181" t="s">
        <v>1128</v>
      </c>
      <c r="B187" s="652"/>
      <c r="C187" s="795"/>
      <c r="D187" s="213"/>
      <c r="E187" s="171" t="s">
        <v>1129</v>
      </c>
      <c r="F187" s="378" t="s">
        <v>1130</v>
      </c>
      <c r="G187" s="378" t="s">
        <v>1131</v>
      </c>
      <c r="H187" s="183" t="s">
        <v>220</v>
      </c>
      <c r="I187" s="168"/>
      <c r="J187" s="168"/>
      <c r="K187" s="168" t="s">
        <v>780</v>
      </c>
      <c r="L187" s="305"/>
      <c r="M187" s="183"/>
      <c r="N187" s="184" t="s">
        <v>1132</v>
      </c>
      <c r="O187" s="215"/>
      <c r="P187" s="215"/>
      <c r="Q187" s="215"/>
      <c r="R187" s="192"/>
    </row>
    <row r="188" spans="1:22" s="439" customFormat="1" ht="124.2">
      <c r="A188" s="432" t="s">
        <v>1133</v>
      </c>
      <c r="B188" s="651" t="s">
        <v>18</v>
      </c>
      <c r="C188" s="795"/>
      <c r="D188" s="434"/>
      <c r="E188" s="453" t="s">
        <v>904</v>
      </c>
      <c r="F188" s="378" t="s">
        <v>905</v>
      </c>
      <c r="G188" s="378" t="s">
        <v>1134</v>
      </c>
      <c r="H188" s="433" t="s">
        <v>23</v>
      </c>
      <c r="I188" s="433" t="s">
        <v>24</v>
      </c>
      <c r="J188" s="433" t="s">
        <v>25</v>
      </c>
      <c r="K188" s="453" t="s">
        <v>387</v>
      </c>
      <c r="L188" s="454" t="s">
        <v>388</v>
      </c>
      <c r="M188" s="454" t="s">
        <v>907</v>
      </c>
      <c r="N188" s="436"/>
      <c r="O188" s="437"/>
      <c r="P188" s="437"/>
      <c r="Q188" s="437"/>
      <c r="R188" s="438"/>
    </row>
    <row r="189" spans="1:22" s="439" customFormat="1" ht="82.8">
      <c r="A189" s="432" t="s">
        <v>1135</v>
      </c>
      <c r="B189" s="651" t="s">
        <v>18</v>
      </c>
      <c r="C189" s="795"/>
      <c r="D189" s="434"/>
      <c r="E189" s="580" t="s">
        <v>908</v>
      </c>
      <c r="F189" s="378" t="s">
        <v>909</v>
      </c>
      <c r="G189" s="378" t="s">
        <v>1136</v>
      </c>
      <c r="H189" s="433" t="s">
        <v>23</v>
      </c>
      <c r="I189" s="453" t="s">
        <v>24</v>
      </c>
      <c r="J189" s="453" t="s">
        <v>25</v>
      </c>
      <c r="K189" s="453" t="s">
        <v>911</v>
      </c>
      <c r="L189" s="453" t="s">
        <v>912</v>
      </c>
      <c r="M189" s="454" t="s">
        <v>913</v>
      </c>
      <c r="N189" s="436" t="s">
        <v>1137</v>
      </c>
      <c r="O189" s="437"/>
      <c r="P189" s="437"/>
      <c r="Q189" s="437"/>
      <c r="R189" s="438"/>
    </row>
    <row r="190" spans="1:22" s="471" customFormat="1" ht="41.4">
      <c r="A190" s="465" t="s">
        <v>1107</v>
      </c>
      <c r="B190" s="651" t="s">
        <v>1119</v>
      </c>
      <c r="C190" s="795"/>
      <c r="D190" s="581"/>
      <c r="E190" s="468" t="s">
        <v>1138</v>
      </c>
      <c r="F190" s="378" t="s">
        <v>1139</v>
      </c>
      <c r="G190" s="378" t="s">
        <v>1140</v>
      </c>
      <c r="H190" s="466" t="s">
        <v>23</v>
      </c>
      <c r="I190" s="466" t="s">
        <v>24</v>
      </c>
      <c r="J190" s="466" t="s">
        <v>25</v>
      </c>
      <c r="K190" s="506" t="s">
        <v>387</v>
      </c>
      <c r="L190" s="505" t="s">
        <v>214</v>
      </c>
      <c r="M190" s="506" t="s">
        <v>215</v>
      </c>
      <c r="N190" s="504"/>
      <c r="O190" s="486"/>
      <c r="P190" s="486"/>
      <c r="Q190" s="486"/>
      <c r="R190" s="484"/>
    </row>
    <row r="191" spans="1:22" s="471" customFormat="1" ht="82.8">
      <c r="A191" s="465" t="s">
        <v>1113</v>
      </c>
      <c r="B191" s="651" t="s">
        <v>1119</v>
      </c>
      <c r="C191" s="795"/>
      <c r="D191" s="581"/>
      <c r="E191" s="468" t="s">
        <v>1141</v>
      </c>
      <c r="F191" s="378" t="s">
        <v>1142</v>
      </c>
      <c r="G191" s="378" t="s">
        <v>1143</v>
      </c>
      <c r="H191" s="466" t="s">
        <v>798</v>
      </c>
      <c r="I191" s="466" t="s">
        <v>362</v>
      </c>
      <c r="J191" s="466" t="s">
        <v>222</v>
      </c>
      <c r="K191" s="570" t="s">
        <v>1144</v>
      </c>
      <c r="L191" s="570" t="s">
        <v>1145</v>
      </c>
      <c r="M191" s="570" t="s">
        <v>1146</v>
      </c>
      <c r="N191" s="469" t="s">
        <v>1147</v>
      </c>
      <c r="O191" s="486"/>
      <c r="P191" s="486"/>
      <c r="Q191" s="486"/>
      <c r="R191" s="484"/>
    </row>
    <row r="192" spans="1:22" s="471" customFormat="1" ht="207">
      <c r="A192" s="465" t="s">
        <v>1148</v>
      </c>
      <c r="B192" s="651" t="s">
        <v>1119</v>
      </c>
      <c r="C192" s="795"/>
      <c r="D192" s="581"/>
      <c r="E192" s="468" t="s">
        <v>1149</v>
      </c>
      <c r="F192" s="378" t="s">
        <v>1150</v>
      </c>
      <c r="G192" s="378" t="s">
        <v>1151</v>
      </c>
      <c r="H192" s="466" t="s">
        <v>246</v>
      </c>
      <c r="I192" s="466" t="s">
        <v>362</v>
      </c>
      <c r="J192" s="466" t="s">
        <v>222</v>
      </c>
      <c r="K192" s="570" t="s">
        <v>1152</v>
      </c>
      <c r="L192" s="570" t="s">
        <v>1153</v>
      </c>
      <c r="M192" s="570" t="s">
        <v>1154</v>
      </c>
      <c r="N192" s="469"/>
      <c r="O192" s="486"/>
      <c r="P192" s="486"/>
      <c r="Q192" s="486"/>
      <c r="R192" s="484"/>
      <c r="S192" s="805"/>
      <c r="T192" s="805"/>
      <c r="U192" s="805"/>
      <c r="V192" s="805"/>
    </row>
    <row r="193" spans="1:18" ht="27.6">
      <c r="A193" s="394"/>
      <c r="B193" s="651"/>
      <c r="C193" s="576"/>
      <c r="D193" s="576"/>
      <c r="E193" s="395" t="s">
        <v>1155</v>
      </c>
      <c r="F193" s="378" t="s">
        <v>1156</v>
      </c>
      <c r="G193" s="378" t="s">
        <v>1157</v>
      </c>
      <c r="H193" s="378" t="s">
        <v>66</v>
      </c>
      <c r="I193" s="395" t="s">
        <v>39</v>
      </c>
      <c r="J193" s="395" t="s">
        <v>39</v>
      </c>
      <c r="K193" s="571"/>
      <c r="L193" s="571"/>
      <c r="M193" s="571"/>
      <c r="N193" s="481"/>
    </row>
    <row r="194" spans="1:18" s="471" customFormat="1" ht="69">
      <c r="A194" s="465" t="s">
        <v>1158</v>
      </c>
      <c r="B194" s="634" t="s">
        <v>18</v>
      </c>
      <c r="C194" s="581"/>
      <c r="D194" s="581" t="s">
        <v>1159</v>
      </c>
      <c r="E194" s="468" t="s">
        <v>1160</v>
      </c>
      <c r="F194" s="378" t="s">
        <v>1161</v>
      </c>
      <c r="G194" s="378" t="s">
        <v>1162</v>
      </c>
      <c r="H194" s="466" t="s">
        <v>23</v>
      </c>
      <c r="I194" s="466" t="s">
        <v>24</v>
      </c>
      <c r="J194" s="466" t="s">
        <v>25</v>
      </c>
      <c r="K194" s="570" t="s">
        <v>213</v>
      </c>
      <c r="L194" s="570" t="s">
        <v>214</v>
      </c>
      <c r="M194" s="570" t="s">
        <v>281</v>
      </c>
      <c r="N194" s="504"/>
      <c r="O194" s="486"/>
      <c r="P194" s="486"/>
      <c r="Q194" s="486"/>
      <c r="R194" s="484"/>
    </row>
    <row r="195" spans="1:18" ht="262.2">
      <c r="A195" s="461" t="s">
        <v>1163</v>
      </c>
      <c r="B195" s="634" t="s">
        <v>18</v>
      </c>
      <c r="C195" s="576"/>
      <c r="D195" s="576" t="s">
        <v>1159</v>
      </c>
      <c r="E195" s="395" t="s">
        <v>1164</v>
      </c>
      <c r="F195" s="378" t="s">
        <v>1165</v>
      </c>
      <c r="G195" s="378" t="s">
        <v>1166</v>
      </c>
      <c r="H195" s="378" t="s">
        <v>798</v>
      </c>
      <c r="I195" s="378" t="s">
        <v>362</v>
      </c>
      <c r="J195" s="378" t="s">
        <v>222</v>
      </c>
      <c r="K195" s="571" t="s">
        <v>1167</v>
      </c>
      <c r="L195" s="571" t="s">
        <v>1168</v>
      </c>
      <c r="M195" s="571" t="s">
        <v>1169</v>
      </c>
      <c r="N195" s="481"/>
    </row>
    <row r="196" spans="1:18" ht="234.6">
      <c r="A196" s="461" t="s">
        <v>1170</v>
      </c>
      <c r="B196" s="651" t="s">
        <v>18</v>
      </c>
      <c r="C196" s="794" t="s">
        <v>1155</v>
      </c>
      <c r="D196" s="576" t="s">
        <v>1159</v>
      </c>
      <c r="E196" s="395" t="s">
        <v>1171</v>
      </c>
      <c r="F196" s="378" t="s">
        <v>1172</v>
      </c>
      <c r="G196" s="378" t="s">
        <v>1173</v>
      </c>
      <c r="H196" s="378" t="s">
        <v>798</v>
      </c>
      <c r="I196" s="378" t="s">
        <v>362</v>
      </c>
      <c r="J196" s="378" t="s">
        <v>222</v>
      </c>
      <c r="K196" s="571" t="s">
        <v>1174</v>
      </c>
      <c r="L196" s="571" t="s">
        <v>1175</v>
      </c>
      <c r="M196" s="571" t="s">
        <v>1176</v>
      </c>
      <c r="N196" s="481"/>
    </row>
    <row r="197" spans="1:18" ht="69">
      <c r="A197" s="461" t="s">
        <v>1177</v>
      </c>
      <c r="B197" s="651" t="s">
        <v>18</v>
      </c>
      <c r="C197" s="795"/>
      <c r="D197" s="576" t="s">
        <v>1159</v>
      </c>
      <c r="E197" s="477" t="s">
        <v>1178</v>
      </c>
      <c r="F197" s="378" t="s">
        <v>1179</v>
      </c>
      <c r="G197" s="378" t="s">
        <v>1180</v>
      </c>
      <c r="H197" s="378" t="s">
        <v>23</v>
      </c>
      <c r="I197" s="378" t="s">
        <v>24</v>
      </c>
      <c r="J197" s="378" t="s">
        <v>25</v>
      </c>
      <c r="K197" s="571" t="s">
        <v>1181</v>
      </c>
      <c r="L197" s="571" t="s">
        <v>1182</v>
      </c>
      <c r="M197" s="571" t="s">
        <v>1183</v>
      </c>
      <c r="N197" s="396"/>
    </row>
    <row r="198" spans="1:18" ht="234.6">
      <c r="A198" s="394" t="s">
        <v>1184</v>
      </c>
      <c r="B198" s="651" t="s">
        <v>18</v>
      </c>
      <c r="C198" s="795"/>
      <c r="D198" s="576" t="s">
        <v>1185</v>
      </c>
      <c r="E198" s="476" t="s">
        <v>1186</v>
      </c>
      <c r="F198" s="378" t="s">
        <v>1187</v>
      </c>
      <c r="G198" s="378" t="s">
        <v>1188</v>
      </c>
      <c r="H198" s="378" t="s">
        <v>798</v>
      </c>
      <c r="I198" s="378" t="s">
        <v>362</v>
      </c>
      <c r="J198" s="378" t="s">
        <v>222</v>
      </c>
      <c r="K198" s="582" t="s">
        <v>1189</v>
      </c>
      <c r="L198" s="571" t="s">
        <v>1190</v>
      </c>
      <c r="M198" s="571" t="s">
        <v>1191</v>
      </c>
      <c r="N198" s="481"/>
    </row>
    <row r="199" spans="1:18" s="263" customFormat="1" ht="282.45" customHeight="1">
      <c r="A199" s="480" t="s">
        <v>1192</v>
      </c>
      <c r="B199" s="265" t="s">
        <v>18</v>
      </c>
      <c r="C199" s="795"/>
      <c r="D199" s="182" t="s">
        <v>1193</v>
      </c>
      <c r="E199" s="171" t="s">
        <v>1194</v>
      </c>
      <c r="F199" s="378" t="s">
        <v>1195</v>
      </c>
      <c r="G199" s="378" t="s">
        <v>1196</v>
      </c>
      <c r="H199" s="168" t="s">
        <v>246</v>
      </c>
      <c r="I199" s="168"/>
      <c r="J199" s="168"/>
      <c r="K199" s="168" t="s">
        <v>1197</v>
      </c>
      <c r="L199" s="171"/>
      <c r="M199" s="171"/>
      <c r="N199" s="214"/>
      <c r="O199" s="215"/>
      <c r="P199" s="215"/>
      <c r="Q199" s="215"/>
      <c r="R199" s="192"/>
    </row>
    <row r="200" spans="1:18" s="263" customFormat="1" ht="282.45" customHeight="1">
      <c r="A200" s="480" t="s">
        <v>1198</v>
      </c>
      <c r="B200" s="265" t="s">
        <v>18</v>
      </c>
      <c r="C200" s="795"/>
      <c r="D200" s="182" t="s">
        <v>1193</v>
      </c>
      <c r="E200" s="171" t="s">
        <v>1199</v>
      </c>
      <c r="F200" s="378" t="s">
        <v>1200</v>
      </c>
      <c r="G200" s="378" t="s">
        <v>1201</v>
      </c>
      <c r="H200" s="168" t="s">
        <v>769</v>
      </c>
      <c r="I200" s="168"/>
      <c r="J200" s="168"/>
      <c r="K200" s="168" t="s">
        <v>1197</v>
      </c>
      <c r="L200" s="171"/>
      <c r="M200" s="171"/>
      <c r="N200" s="214"/>
      <c r="O200" s="215"/>
      <c r="P200" s="215"/>
      <c r="Q200" s="215"/>
      <c r="R200" s="192"/>
    </row>
    <row r="201" spans="1:18" s="263" customFormat="1" ht="220.8">
      <c r="A201" s="480" t="s">
        <v>1202</v>
      </c>
      <c r="B201" s="265" t="s">
        <v>18</v>
      </c>
      <c r="C201" s="795"/>
      <c r="D201" s="182" t="s">
        <v>1203</v>
      </c>
      <c r="E201" s="171" t="s">
        <v>1204</v>
      </c>
      <c r="F201" s="378" t="s">
        <v>1205</v>
      </c>
      <c r="G201" s="378" t="s">
        <v>1206</v>
      </c>
      <c r="H201" s="168" t="s">
        <v>246</v>
      </c>
      <c r="I201" s="168"/>
      <c r="J201" s="168"/>
      <c r="K201" s="168" t="s">
        <v>1207</v>
      </c>
      <c r="L201" s="171"/>
      <c r="M201" s="171"/>
      <c r="N201" s="214"/>
      <c r="O201" s="215"/>
      <c r="P201" s="215"/>
      <c r="Q201" s="215"/>
      <c r="R201" s="192"/>
    </row>
    <row r="202" spans="1:18" s="263" customFormat="1" ht="96.6">
      <c r="A202" s="480" t="s">
        <v>1208</v>
      </c>
      <c r="B202" s="265" t="s">
        <v>18</v>
      </c>
      <c r="C202" s="795"/>
      <c r="D202" s="182" t="s">
        <v>1203</v>
      </c>
      <c r="E202" s="171" t="s">
        <v>1209</v>
      </c>
      <c r="F202" s="378" t="s">
        <v>1210</v>
      </c>
      <c r="G202" s="378" t="s">
        <v>1211</v>
      </c>
      <c r="H202" s="168" t="s">
        <v>23</v>
      </c>
      <c r="I202" s="168"/>
      <c r="J202" s="168"/>
      <c r="K202" s="168" t="s">
        <v>780</v>
      </c>
      <c r="L202" s="171"/>
      <c r="M202" s="171"/>
      <c r="N202" s="184" t="s">
        <v>1117</v>
      </c>
      <c r="O202" s="215"/>
      <c r="P202" s="215"/>
      <c r="Q202" s="215"/>
      <c r="R202" s="192"/>
    </row>
    <row r="203" spans="1:18" s="471" customFormat="1" ht="82.8">
      <c r="A203" s="465" t="s">
        <v>1212</v>
      </c>
      <c r="B203" s="651" t="s">
        <v>18</v>
      </c>
      <c r="C203" s="795"/>
      <c r="D203" s="581" t="s">
        <v>1185</v>
      </c>
      <c r="E203" s="468" t="s">
        <v>1213</v>
      </c>
      <c r="F203" s="378" t="s">
        <v>1214</v>
      </c>
      <c r="G203" s="378" t="s">
        <v>1215</v>
      </c>
      <c r="H203" s="466" t="s">
        <v>23</v>
      </c>
      <c r="I203" s="466" t="s">
        <v>24</v>
      </c>
      <c r="J203" s="466" t="s">
        <v>25</v>
      </c>
      <c r="K203" s="468" t="s">
        <v>918</v>
      </c>
      <c r="L203" s="506" t="s">
        <v>919</v>
      </c>
      <c r="M203" s="506" t="s">
        <v>920</v>
      </c>
      <c r="N203" s="469" t="s">
        <v>1216</v>
      </c>
      <c r="O203" s="486"/>
      <c r="P203" s="486"/>
      <c r="Q203" s="486"/>
      <c r="R203" s="484"/>
    </row>
    <row r="204" spans="1:18" s="471" customFormat="1" ht="179.4">
      <c r="A204" s="465" t="s">
        <v>1192</v>
      </c>
      <c r="B204" s="651" t="s">
        <v>18</v>
      </c>
      <c r="C204" s="795"/>
      <c r="D204" s="581" t="s">
        <v>1159</v>
      </c>
      <c r="E204" s="466" t="s">
        <v>1217</v>
      </c>
      <c r="F204" s="378" t="s">
        <v>1218</v>
      </c>
      <c r="G204" s="378" t="s">
        <v>1219</v>
      </c>
      <c r="H204" s="466" t="s">
        <v>23</v>
      </c>
      <c r="I204" s="466" t="s">
        <v>24</v>
      </c>
      <c r="J204" s="466" t="s">
        <v>25</v>
      </c>
      <c r="K204" s="467" t="s">
        <v>1220</v>
      </c>
      <c r="L204" s="570" t="s">
        <v>1221</v>
      </c>
      <c r="M204" s="570" t="s">
        <v>1222</v>
      </c>
      <c r="N204" s="504"/>
      <c r="O204" s="486"/>
      <c r="P204" s="486"/>
      <c r="Q204" s="486"/>
      <c r="R204" s="484"/>
    </row>
    <row r="205" spans="1:18" s="471" customFormat="1" ht="124.2">
      <c r="A205" s="465" t="s">
        <v>1202</v>
      </c>
      <c r="B205" s="651" t="s">
        <v>18</v>
      </c>
      <c r="C205" s="795"/>
      <c r="D205" s="581" t="s">
        <v>1159</v>
      </c>
      <c r="E205" s="466" t="s">
        <v>1223</v>
      </c>
      <c r="F205" s="378" t="s">
        <v>1224</v>
      </c>
      <c r="G205" s="378" t="s">
        <v>1225</v>
      </c>
      <c r="H205" s="466" t="s">
        <v>798</v>
      </c>
      <c r="I205" s="466" t="s">
        <v>362</v>
      </c>
      <c r="J205" s="466" t="s">
        <v>222</v>
      </c>
      <c r="K205" s="467" t="s">
        <v>1226</v>
      </c>
      <c r="L205" s="570" t="s">
        <v>1227</v>
      </c>
      <c r="M205" s="570" t="s">
        <v>1228</v>
      </c>
      <c r="N205" s="469" t="s">
        <v>1229</v>
      </c>
      <c r="O205" s="486"/>
      <c r="P205" s="486"/>
      <c r="Q205" s="486"/>
      <c r="R205" s="484"/>
    </row>
    <row r="206" spans="1:18" ht="27.6">
      <c r="A206" s="394"/>
      <c r="B206" s="655"/>
      <c r="C206" s="795"/>
      <c r="D206" s="576"/>
      <c r="E206" s="482" t="s">
        <v>1230</v>
      </c>
      <c r="F206" s="378" t="s">
        <v>1231</v>
      </c>
      <c r="G206" s="378" t="s">
        <v>1232</v>
      </c>
      <c r="H206" s="378" t="s">
        <v>66</v>
      </c>
      <c r="I206" s="482" t="s">
        <v>39</v>
      </c>
      <c r="J206" s="482" t="s">
        <v>39</v>
      </c>
      <c r="K206" s="410"/>
      <c r="L206" s="571"/>
      <c r="M206" s="410"/>
      <c r="N206" s="583"/>
    </row>
    <row r="207" spans="1:18" ht="41.4">
      <c r="A207" s="394" t="s">
        <v>1233</v>
      </c>
      <c r="B207" s="655" t="s">
        <v>18</v>
      </c>
      <c r="C207" s="795"/>
      <c r="D207" s="576" t="s">
        <v>1234</v>
      </c>
      <c r="E207" s="482" t="s">
        <v>1235</v>
      </c>
      <c r="F207" s="378" t="s">
        <v>1236</v>
      </c>
      <c r="G207" s="378" t="s">
        <v>1237</v>
      </c>
      <c r="H207" s="378" t="s">
        <v>23</v>
      </c>
      <c r="I207" s="378" t="s">
        <v>24</v>
      </c>
      <c r="J207" s="378" t="s">
        <v>25</v>
      </c>
      <c r="K207" s="395" t="s">
        <v>213</v>
      </c>
      <c r="L207" s="476" t="s">
        <v>388</v>
      </c>
      <c r="M207" s="410" t="s">
        <v>389</v>
      </c>
      <c r="N207" s="584"/>
      <c r="O207" s="378"/>
      <c r="P207" s="378"/>
      <c r="Q207" s="378"/>
      <c r="R207" s="381"/>
    </row>
    <row r="208" spans="1:18" ht="110.4">
      <c r="A208" s="585" t="s">
        <v>1238</v>
      </c>
      <c r="B208" s="655" t="s">
        <v>18</v>
      </c>
      <c r="C208" s="795"/>
      <c r="D208" s="576" t="s">
        <v>1239</v>
      </c>
      <c r="E208" s="378" t="s">
        <v>1240</v>
      </c>
      <c r="F208" s="378" t="s">
        <v>1241</v>
      </c>
      <c r="G208" s="378" t="s">
        <v>1242</v>
      </c>
      <c r="H208" s="378" t="s">
        <v>23</v>
      </c>
      <c r="I208" s="378" t="s">
        <v>24</v>
      </c>
      <c r="J208" s="378" t="s">
        <v>25</v>
      </c>
      <c r="K208" s="378" t="s">
        <v>449</v>
      </c>
      <c r="L208" s="395" t="s">
        <v>121</v>
      </c>
      <c r="M208" s="395" t="s">
        <v>450</v>
      </c>
      <c r="N208" s="584" t="s">
        <v>1243</v>
      </c>
      <c r="O208" s="378" t="s">
        <v>600</v>
      </c>
      <c r="P208" s="378" t="s">
        <v>601</v>
      </c>
      <c r="Q208" s="378" t="s">
        <v>602</v>
      </c>
      <c r="R208" s="381"/>
    </row>
    <row r="209" spans="1:18" ht="55.2">
      <c r="A209" s="585" t="s">
        <v>1244</v>
      </c>
      <c r="B209" s="655" t="s">
        <v>18</v>
      </c>
      <c r="C209" s="795"/>
      <c r="D209" s="576" t="s">
        <v>1239</v>
      </c>
      <c r="E209" s="378" t="s">
        <v>1245</v>
      </c>
      <c r="F209" s="378" t="s">
        <v>1246</v>
      </c>
      <c r="G209" s="378" t="s">
        <v>1247</v>
      </c>
      <c r="H209" s="378" t="s">
        <v>85</v>
      </c>
      <c r="I209" s="378" t="s">
        <v>86</v>
      </c>
      <c r="J209" s="378" t="s">
        <v>87</v>
      </c>
      <c r="K209" s="410"/>
      <c r="L209" s="395"/>
      <c r="M209" s="482"/>
      <c r="N209" s="584" t="s">
        <v>1248</v>
      </c>
      <c r="O209" s="378"/>
      <c r="P209" s="378"/>
      <c r="Q209" s="378"/>
      <c r="R209" s="381"/>
    </row>
    <row r="210" spans="1:18" ht="234.6">
      <c r="A210" s="585" t="s">
        <v>1249</v>
      </c>
      <c r="B210" s="655" t="s">
        <v>18</v>
      </c>
      <c r="C210" s="795"/>
      <c r="D210" s="576" t="s">
        <v>1250</v>
      </c>
      <c r="E210" s="378" t="s">
        <v>1251</v>
      </c>
      <c r="F210" s="378" t="s">
        <v>1252</v>
      </c>
      <c r="G210" s="378" t="s">
        <v>1253</v>
      </c>
      <c r="H210" s="378" t="s">
        <v>23</v>
      </c>
      <c r="I210" s="378" t="s">
        <v>24</v>
      </c>
      <c r="J210" s="378" t="s">
        <v>25</v>
      </c>
      <c r="K210" s="410" t="s">
        <v>1254</v>
      </c>
      <c r="L210" s="395" t="s">
        <v>1255</v>
      </c>
      <c r="M210" s="482" t="s">
        <v>1256</v>
      </c>
      <c r="N210" s="584" t="s">
        <v>1243</v>
      </c>
      <c r="O210" s="378" t="s">
        <v>1257</v>
      </c>
      <c r="P210" s="378" t="s">
        <v>1258</v>
      </c>
      <c r="Q210" s="378" t="s">
        <v>1259</v>
      </c>
      <c r="R210" s="381"/>
    </row>
    <row r="211" spans="1:18" ht="55.2">
      <c r="A211" s="585" t="s">
        <v>1260</v>
      </c>
      <c r="B211" s="634" t="s">
        <v>18</v>
      </c>
      <c r="C211" s="795"/>
      <c r="D211" s="576" t="s">
        <v>1261</v>
      </c>
      <c r="E211" s="378" t="s">
        <v>1262</v>
      </c>
      <c r="F211" s="378" t="s">
        <v>1263</v>
      </c>
      <c r="G211" s="378" t="s">
        <v>1264</v>
      </c>
      <c r="H211" s="378" t="s">
        <v>23</v>
      </c>
      <c r="I211" s="378" t="s">
        <v>24</v>
      </c>
      <c r="J211" s="378" t="s">
        <v>25</v>
      </c>
      <c r="K211" s="410" t="s">
        <v>1265</v>
      </c>
      <c r="L211" s="395" t="s">
        <v>1266</v>
      </c>
      <c r="M211" s="463" t="s">
        <v>1267</v>
      </c>
      <c r="N211" s="584" t="s">
        <v>1268</v>
      </c>
      <c r="O211" s="378"/>
      <c r="P211" s="378"/>
      <c r="Q211" s="378"/>
      <c r="R211" s="381"/>
    </row>
    <row r="212" spans="1:18" ht="70.2" customHeight="1">
      <c r="A212" s="585" t="s">
        <v>1269</v>
      </c>
      <c r="B212" s="634" t="s">
        <v>18</v>
      </c>
      <c r="C212" s="795"/>
      <c r="D212" s="586" t="s">
        <v>1270</v>
      </c>
      <c r="E212" s="378" t="s">
        <v>1271</v>
      </c>
      <c r="F212" s="378" t="s">
        <v>1272</v>
      </c>
      <c r="G212" s="378" t="s">
        <v>1273</v>
      </c>
      <c r="H212" s="378" t="s">
        <v>23</v>
      </c>
      <c r="I212" s="378" t="s">
        <v>24</v>
      </c>
      <c r="J212" s="378" t="s">
        <v>25</v>
      </c>
      <c r="K212" s="410" t="s">
        <v>1274</v>
      </c>
      <c r="L212" s="395" t="s">
        <v>1275</v>
      </c>
      <c r="M212" s="410" t="s">
        <v>1276</v>
      </c>
      <c r="N212" s="584" t="s">
        <v>1268</v>
      </c>
      <c r="O212" s="378"/>
      <c r="P212" s="378"/>
      <c r="Q212" s="378"/>
      <c r="R212" s="381"/>
    </row>
    <row r="213" spans="1:18" ht="110.4">
      <c r="A213" s="585" t="s">
        <v>1277</v>
      </c>
      <c r="B213" s="634" t="s">
        <v>18</v>
      </c>
      <c r="C213" s="795"/>
      <c r="D213" s="576" t="s">
        <v>1261</v>
      </c>
      <c r="E213" s="378" t="s">
        <v>1278</v>
      </c>
      <c r="F213" s="378" t="s">
        <v>1279</v>
      </c>
      <c r="G213" s="378" t="s">
        <v>1280</v>
      </c>
      <c r="H213" s="378" t="s">
        <v>23</v>
      </c>
      <c r="I213" s="378" t="s">
        <v>24</v>
      </c>
      <c r="J213" s="378" t="s">
        <v>25</v>
      </c>
      <c r="K213" s="395" t="s">
        <v>213</v>
      </c>
      <c r="L213" s="395" t="s">
        <v>388</v>
      </c>
      <c r="M213" s="463" t="s">
        <v>389</v>
      </c>
      <c r="N213" s="584" t="s">
        <v>1281</v>
      </c>
      <c r="O213" s="378" t="s">
        <v>1282</v>
      </c>
      <c r="P213" s="378" t="s">
        <v>1283</v>
      </c>
      <c r="Q213" s="378" t="s">
        <v>1284</v>
      </c>
      <c r="R213" s="381"/>
    </row>
    <row r="214" spans="1:18" ht="110.4">
      <c r="A214" s="585" t="s">
        <v>1285</v>
      </c>
      <c r="B214" s="634" t="s">
        <v>18</v>
      </c>
      <c r="C214" s="795"/>
      <c r="D214" s="576" t="s">
        <v>1261</v>
      </c>
      <c r="E214" s="378" t="s">
        <v>1286</v>
      </c>
      <c r="F214" s="378" t="s">
        <v>1287</v>
      </c>
      <c r="G214" s="378" t="s">
        <v>1288</v>
      </c>
      <c r="H214" s="378" t="s">
        <v>23</v>
      </c>
      <c r="I214" s="378" t="s">
        <v>24</v>
      </c>
      <c r="J214" s="378" t="s">
        <v>25</v>
      </c>
      <c r="K214" s="378" t="s">
        <v>449</v>
      </c>
      <c r="L214" s="395" t="s">
        <v>121</v>
      </c>
      <c r="M214" s="395" t="s">
        <v>450</v>
      </c>
      <c r="N214" s="396" t="s">
        <v>1289</v>
      </c>
      <c r="O214" s="378" t="s">
        <v>600</v>
      </c>
      <c r="P214" s="378" t="s">
        <v>601</v>
      </c>
      <c r="Q214" s="378" t="s">
        <v>602</v>
      </c>
      <c r="R214" s="381"/>
    </row>
    <row r="215" spans="1:18" ht="55.2">
      <c r="A215" s="585" t="s">
        <v>1290</v>
      </c>
      <c r="B215" s="634" t="s">
        <v>18</v>
      </c>
      <c r="C215" s="795"/>
      <c r="D215" s="576" t="s">
        <v>1261</v>
      </c>
      <c r="E215" s="378" t="s">
        <v>1291</v>
      </c>
      <c r="F215" s="378" t="s">
        <v>1292</v>
      </c>
      <c r="G215" s="378" t="s">
        <v>1293</v>
      </c>
      <c r="H215" s="378" t="s">
        <v>85</v>
      </c>
      <c r="I215" s="378" t="s">
        <v>86</v>
      </c>
      <c r="J215" s="378" t="s">
        <v>87</v>
      </c>
      <c r="K215" s="410"/>
      <c r="L215" s="395"/>
      <c r="M215" s="463"/>
      <c r="N215" s="584" t="s">
        <v>1294</v>
      </c>
      <c r="O215" s="587"/>
      <c r="P215" s="587"/>
      <c r="Q215" s="587"/>
      <c r="R215" s="381"/>
    </row>
    <row r="216" spans="1:18" s="471" customFormat="1" ht="69">
      <c r="A216" s="588" t="s">
        <v>1295</v>
      </c>
      <c r="B216" s="634" t="s">
        <v>18</v>
      </c>
      <c r="C216" s="795"/>
      <c r="D216" s="581" t="s">
        <v>1261</v>
      </c>
      <c r="E216" s="466" t="s">
        <v>1296</v>
      </c>
      <c r="F216" s="378" t="s">
        <v>1297</v>
      </c>
      <c r="G216" s="378" t="s">
        <v>1298</v>
      </c>
      <c r="H216" s="589" t="s">
        <v>23</v>
      </c>
      <c r="I216" s="466" t="s">
        <v>24</v>
      </c>
      <c r="J216" s="466" t="s">
        <v>25</v>
      </c>
      <c r="K216" s="506" t="s">
        <v>1299</v>
      </c>
      <c r="L216" s="468" t="s">
        <v>1300</v>
      </c>
      <c r="M216" s="485" t="s">
        <v>1301</v>
      </c>
      <c r="N216" s="483" t="s">
        <v>1302</v>
      </c>
      <c r="O216" s="466"/>
      <c r="P216" s="466"/>
      <c r="Q216" s="466"/>
      <c r="R216" s="470"/>
    </row>
    <row r="217" spans="1:18" ht="151.80000000000001">
      <c r="A217" s="585" t="s">
        <v>1303</v>
      </c>
      <c r="B217" s="634" t="s">
        <v>18</v>
      </c>
      <c r="C217" s="795"/>
      <c r="D217" s="586" t="s">
        <v>1304</v>
      </c>
      <c r="E217" s="378" t="s">
        <v>1305</v>
      </c>
      <c r="F217" s="378" t="s">
        <v>1306</v>
      </c>
      <c r="G217" s="378" t="s">
        <v>1307</v>
      </c>
      <c r="H217" s="590" t="s">
        <v>23</v>
      </c>
      <c r="I217" s="378" t="s">
        <v>24</v>
      </c>
      <c r="J217" s="378" t="s">
        <v>25</v>
      </c>
      <c r="K217" s="410" t="s">
        <v>1308</v>
      </c>
      <c r="L217" s="395" t="s">
        <v>1309</v>
      </c>
      <c r="M217" s="395" t="s">
        <v>1310</v>
      </c>
      <c r="N217" s="584"/>
      <c r="O217" s="378"/>
      <c r="P217" s="378"/>
      <c r="Q217" s="378"/>
      <c r="R217" s="381"/>
    </row>
    <row r="218" spans="1:18" ht="41.4">
      <c r="A218" s="585" t="s">
        <v>1311</v>
      </c>
      <c r="B218" s="634" t="s">
        <v>1312</v>
      </c>
      <c r="C218" s="795"/>
      <c r="D218" s="586" t="s">
        <v>1304</v>
      </c>
      <c r="E218" s="378" t="s">
        <v>1313</v>
      </c>
      <c r="F218" s="378" t="s">
        <v>1314</v>
      </c>
      <c r="G218" s="378" t="s">
        <v>1315</v>
      </c>
      <c r="H218" s="378" t="s">
        <v>23</v>
      </c>
      <c r="I218" s="378" t="s">
        <v>24</v>
      </c>
      <c r="J218" s="378" t="s">
        <v>25</v>
      </c>
      <c r="K218" s="395" t="s">
        <v>213</v>
      </c>
      <c r="L218" s="395" t="s">
        <v>388</v>
      </c>
      <c r="M218" s="395" t="s">
        <v>1316</v>
      </c>
      <c r="N218" s="584"/>
      <c r="O218" s="378"/>
      <c r="P218" s="378"/>
      <c r="Q218" s="378"/>
      <c r="R218" s="381"/>
    </row>
    <row r="219" spans="1:18" ht="110.4">
      <c r="A219" s="585" t="s">
        <v>1317</v>
      </c>
      <c r="B219" s="634" t="s">
        <v>18</v>
      </c>
      <c r="C219" s="795"/>
      <c r="D219" s="586" t="s">
        <v>1318</v>
      </c>
      <c r="E219" s="378" t="s">
        <v>1319</v>
      </c>
      <c r="F219" s="378" t="s">
        <v>1320</v>
      </c>
      <c r="G219" s="378" t="s">
        <v>1321</v>
      </c>
      <c r="H219" s="378" t="s">
        <v>23</v>
      </c>
      <c r="I219" s="378" t="s">
        <v>24</v>
      </c>
      <c r="J219" s="378" t="s">
        <v>25</v>
      </c>
      <c r="K219" s="378" t="s">
        <v>449</v>
      </c>
      <c r="L219" s="395" t="s">
        <v>121</v>
      </c>
      <c r="M219" s="395" t="s">
        <v>450</v>
      </c>
      <c r="N219" s="481" t="s">
        <v>1322</v>
      </c>
      <c r="O219" s="378" t="s">
        <v>600</v>
      </c>
      <c r="P219" s="378" t="s">
        <v>601</v>
      </c>
      <c r="Q219" s="378" t="s">
        <v>602</v>
      </c>
    </row>
    <row r="220" spans="1:18" ht="41.4">
      <c r="A220" s="585" t="s">
        <v>1323</v>
      </c>
      <c r="B220" s="634" t="s">
        <v>18</v>
      </c>
      <c r="C220" s="795"/>
      <c r="D220" s="586" t="s">
        <v>1318</v>
      </c>
      <c r="E220" s="378" t="s">
        <v>1324</v>
      </c>
      <c r="F220" s="378" t="s">
        <v>1325</v>
      </c>
      <c r="G220" s="378" t="s">
        <v>1326</v>
      </c>
      <c r="H220" s="378" t="s">
        <v>85</v>
      </c>
      <c r="I220" s="378" t="s">
        <v>86</v>
      </c>
      <c r="J220" s="378" t="s">
        <v>87</v>
      </c>
      <c r="K220" s="410"/>
      <c r="L220" s="395"/>
      <c r="M220" s="482"/>
      <c r="N220" s="481" t="s">
        <v>1327</v>
      </c>
      <c r="O220" s="378"/>
      <c r="P220" s="378"/>
      <c r="Q220" s="378"/>
    </row>
    <row r="221" spans="1:18" ht="165.6">
      <c r="A221" s="585" t="s">
        <v>1328</v>
      </c>
      <c r="B221" s="655" t="s">
        <v>18</v>
      </c>
      <c r="C221" s="795"/>
      <c r="D221" s="576" t="s">
        <v>1250</v>
      </c>
      <c r="E221" s="378" t="s">
        <v>1329</v>
      </c>
      <c r="F221" s="378" t="s">
        <v>1330</v>
      </c>
      <c r="G221" s="378" t="s">
        <v>1331</v>
      </c>
      <c r="H221" s="378" t="s">
        <v>23</v>
      </c>
      <c r="I221" s="378" t="s">
        <v>86</v>
      </c>
      <c r="J221" s="378" t="s">
        <v>87</v>
      </c>
      <c r="K221" s="410" t="s">
        <v>1332</v>
      </c>
      <c r="L221" s="395" t="s">
        <v>1333</v>
      </c>
      <c r="M221" s="482" t="s">
        <v>1334</v>
      </c>
      <c r="N221" s="481" t="s">
        <v>1322</v>
      </c>
      <c r="O221" s="378" t="s">
        <v>1257</v>
      </c>
      <c r="P221" s="378" t="s">
        <v>1258</v>
      </c>
      <c r="Q221" s="378" t="s">
        <v>1259</v>
      </c>
      <c r="R221" s="381"/>
    </row>
    <row r="222" spans="1:18" ht="69">
      <c r="A222" s="585" t="s">
        <v>1335</v>
      </c>
      <c r="B222" s="651" t="s">
        <v>18</v>
      </c>
      <c r="C222" s="795"/>
      <c r="D222" s="586" t="s">
        <v>1336</v>
      </c>
      <c r="E222" s="378" t="s">
        <v>1337</v>
      </c>
      <c r="F222" s="378" t="s">
        <v>1338</v>
      </c>
      <c r="G222" s="378" t="s">
        <v>1339</v>
      </c>
      <c r="H222" s="378" t="s">
        <v>23</v>
      </c>
      <c r="I222" s="378" t="s">
        <v>24</v>
      </c>
      <c r="J222" s="378" t="s">
        <v>25</v>
      </c>
      <c r="K222" s="410" t="s">
        <v>1340</v>
      </c>
      <c r="L222" s="476" t="s">
        <v>1341</v>
      </c>
      <c r="M222" s="410" t="s">
        <v>1342</v>
      </c>
      <c r="N222" s="396" t="s">
        <v>1322</v>
      </c>
    </row>
    <row r="223" spans="1:18" ht="110.4">
      <c r="A223" s="585" t="s">
        <v>1343</v>
      </c>
      <c r="B223" s="634" t="s">
        <v>18</v>
      </c>
      <c r="C223" s="795"/>
      <c r="D223" s="586" t="s">
        <v>1304</v>
      </c>
      <c r="E223" s="378" t="s">
        <v>1344</v>
      </c>
      <c r="F223" s="378" t="s">
        <v>1345</v>
      </c>
      <c r="G223" s="378" t="s">
        <v>1346</v>
      </c>
      <c r="H223" s="378" t="s">
        <v>23</v>
      </c>
      <c r="I223" s="378" t="s">
        <v>24</v>
      </c>
      <c r="J223" s="378" t="s">
        <v>25</v>
      </c>
      <c r="K223" s="395" t="s">
        <v>213</v>
      </c>
      <c r="L223" s="410" t="s">
        <v>387</v>
      </c>
      <c r="M223" s="395" t="s">
        <v>388</v>
      </c>
      <c r="N223" s="584"/>
      <c r="O223" s="378" t="s">
        <v>1282</v>
      </c>
      <c r="P223" s="378" t="s">
        <v>1283</v>
      </c>
      <c r="Q223" s="378" t="s">
        <v>1284</v>
      </c>
    </row>
    <row r="224" spans="1:18" ht="124.2">
      <c r="A224" s="585" t="s">
        <v>1347</v>
      </c>
      <c r="B224" s="634" t="s">
        <v>18</v>
      </c>
      <c r="C224" s="795"/>
      <c r="D224" s="586" t="s">
        <v>1304</v>
      </c>
      <c r="E224" s="384" t="s">
        <v>1348</v>
      </c>
      <c r="F224" s="378" t="s">
        <v>1349</v>
      </c>
      <c r="G224" s="378" t="s">
        <v>1350</v>
      </c>
      <c r="H224" s="378" t="s">
        <v>23</v>
      </c>
      <c r="I224" s="378" t="s">
        <v>24</v>
      </c>
      <c r="J224" s="378" t="s">
        <v>25</v>
      </c>
      <c r="K224" s="378" t="s">
        <v>449</v>
      </c>
      <c r="L224" s="395" t="s">
        <v>121</v>
      </c>
      <c r="M224" s="395" t="s">
        <v>450</v>
      </c>
      <c r="N224" s="481" t="s">
        <v>1351</v>
      </c>
      <c r="O224" s="378" t="s">
        <v>600</v>
      </c>
      <c r="P224" s="378" t="s">
        <v>601</v>
      </c>
      <c r="Q224" s="378" t="s">
        <v>602</v>
      </c>
    </row>
    <row r="225" spans="1:18" ht="55.2">
      <c r="A225" s="585" t="s">
        <v>1352</v>
      </c>
      <c r="B225" s="634" t="s">
        <v>18</v>
      </c>
      <c r="C225" s="795"/>
      <c r="D225" s="586" t="s">
        <v>1304</v>
      </c>
      <c r="E225" s="378" t="s">
        <v>1353</v>
      </c>
      <c r="F225" s="378" t="s">
        <v>1325</v>
      </c>
      <c r="G225" s="378" t="s">
        <v>1326</v>
      </c>
      <c r="H225" s="378" t="s">
        <v>85</v>
      </c>
      <c r="I225" s="378" t="s">
        <v>86</v>
      </c>
      <c r="J225" s="378" t="s">
        <v>87</v>
      </c>
      <c r="K225" s="410"/>
      <c r="L225" s="476"/>
      <c r="M225" s="410"/>
      <c r="N225" s="481" t="s">
        <v>1354</v>
      </c>
      <c r="O225" s="378"/>
      <c r="P225" s="378"/>
      <c r="Q225" s="378"/>
    </row>
    <row r="226" spans="1:18" s="471" customFormat="1" ht="69">
      <c r="A226" s="588" t="s">
        <v>1355</v>
      </c>
      <c r="B226" s="634" t="s">
        <v>18</v>
      </c>
      <c r="C226" s="795"/>
      <c r="D226" s="591" t="s">
        <v>1304</v>
      </c>
      <c r="E226" s="466" t="s">
        <v>1356</v>
      </c>
      <c r="F226" s="378" t="s">
        <v>1357</v>
      </c>
      <c r="G226" s="378" t="s">
        <v>1358</v>
      </c>
      <c r="H226" s="466" t="s">
        <v>23</v>
      </c>
      <c r="I226" s="466" t="s">
        <v>24</v>
      </c>
      <c r="J226" s="466" t="s">
        <v>25</v>
      </c>
      <c r="K226" s="506" t="s">
        <v>1299</v>
      </c>
      <c r="L226" s="468" t="s">
        <v>1300</v>
      </c>
      <c r="M226" s="485" t="s">
        <v>1301</v>
      </c>
      <c r="N226" s="504" t="s">
        <v>1359</v>
      </c>
      <c r="O226" s="486"/>
      <c r="P226" s="486"/>
      <c r="Q226" s="486"/>
      <c r="R226" s="484"/>
    </row>
    <row r="227" spans="1:18" ht="55.2">
      <c r="A227" s="585" t="s">
        <v>1360</v>
      </c>
      <c r="B227" s="651" t="s">
        <v>18</v>
      </c>
      <c r="C227" s="795"/>
      <c r="D227" s="586" t="s">
        <v>1361</v>
      </c>
      <c r="E227" s="378" t="s">
        <v>1362</v>
      </c>
      <c r="F227" s="378" t="s">
        <v>1363</v>
      </c>
      <c r="G227" s="378" t="s">
        <v>1364</v>
      </c>
      <c r="H227" s="378" t="s">
        <v>23</v>
      </c>
      <c r="I227" s="378" t="s">
        <v>24</v>
      </c>
      <c r="J227" s="378" t="s">
        <v>25</v>
      </c>
      <c r="K227" s="395" t="s">
        <v>213</v>
      </c>
      <c r="L227" s="395" t="s">
        <v>388</v>
      </c>
      <c r="M227" s="410" t="s">
        <v>1365</v>
      </c>
      <c r="N227" s="481"/>
    </row>
    <row r="228" spans="1:18" ht="110.4">
      <c r="A228" s="585" t="s">
        <v>1366</v>
      </c>
      <c r="B228" s="651" t="s">
        <v>18</v>
      </c>
      <c r="C228" s="795"/>
      <c r="D228" s="586" t="s">
        <v>1367</v>
      </c>
      <c r="E228" s="378" t="s">
        <v>1368</v>
      </c>
      <c r="F228" s="378" t="s">
        <v>1369</v>
      </c>
      <c r="G228" s="378" t="s">
        <v>1370</v>
      </c>
      <c r="H228" s="378" t="s">
        <v>23</v>
      </c>
      <c r="I228" s="378" t="s">
        <v>24</v>
      </c>
      <c r="J228" s="378" t="s">
        <v>25</v>
      </c>
      <c r="K228" s="378" t="s">
        <v>449</v>
      </c>
      <c r="L228" s="395" t="s">
        <v>121</v>
      </c>
      <c r="M228" s="395" t="s">
        <v>450</v>
      </c>
      <c r="N228" s="481" t="s">
        <v>1371</v>
      </c>
      <c r="O228" s="378" t="s">
        <v>600</v>
      </c>
      <c r="P228" s="378" t="s">
        <v>601</v>
      </c>
      <c r="Q228" s="378" t="s">
        <v>602</v>
      </c>
    </row>
    <row r="229" spans="1:18" s="592" customFormat="1" ht="82.8">
      <c r="A229" s="585" t="s">
        <v>1372</v>
      </c>
      <c r="B229" s="651" t="s">
        <v>18</v>
      </c>
      <c r="C229" s="795"/>
      <c r="D229" s="384" t="s">
        <v>1367</v>
      </c>
      <c r="E229" s="378" t="s">
        <v>1373</v>
      </c>
      <c r="F229" s="378" t="s">
        <v>1374</v>
      </c>
      <c r="G229" s="378" t="s">
        <v>1375</v>
      </c>
      <c r="H229" s="378" t="s">
        <v>85</v>
      </c>
      <c r="I229" s="378" t="s">
        <v>86</v>
      </c>
      <c r="J229" s="378" t="s">
        <v>87</v>
      </c>
      <c r="K229" s="395"/>
      <c r="L229" s="395"/>
      <c r="M229" s="463"/>
      <c r="N229" s="481" t="s">
        <v>1376</v>
      </c>
      <c r="O229" s="397"/>
      <c r="P229" s="397"/>
      <c r="Q229" s="397"/>
      <c r="R229" s="578"/>
    </row>
    <row r="230" spans="1:18" ht="41.4">
      <c r="A230" s="585" t="s">
        <v>1377</v>
      </c>
      <c r="B230" s="651" t="s">
        <v>18</v>
      </c>
      <c r="C230" s="795"/>
      <c r="D230" s="384" t="s">
        <v>1378</v>
      </c>
      <c r="E230" s="378" t="s">
        <v>1379</v>
      </c>
      <c r="F230" s="378" t="s">
        <v>1380</v>
      </c>
      <c r="G230" s="378" t="s">
        <v>1381</v>
      </c>
      <c r="H230" s="378" t="s">
        <v>23</v>
      </c>
      <c r="I230" s="378" t="s">
        <v>24</v>
      </c>
      <c r="J230" s="378" t="s">
        <v>25</v>
      </c>
      <c r="K230" s="395" t="s">
        <v>213</v>
      </c>
      <c r="L230" s="395" t="s">
        <v>388</v>
      </c>
      <c r="M230" s="410" t="s">
        <v>1365</v>
      </c>
      <c r="N230" s="481"/>
    </row>
    <row r="231" spans="1:18" ht="110.4">
      <c r="A231" s="585" t="s">
        <v>1382</v>
      </c>
      <c r="B231" s="651" t="s">
        <v>18</v>
      </c>
      <c r="C231" s="795"/>
      <c r="D231" s="481" t="s">
        <v>1378</v>
      </c>
      <c r="E231" s="396" t="s">
        <v>1383</v>
      </c>
      <c r="F231" s="378" t="s">
        <v>1384</v>
      </c>
      <c r="G231" s="378" t="s">
        <v>1385</v>
      </c>
      <c r="H231" s="481" t="s">
        <v>23</v>
      </c>
      <c r="I231" s="481" t="s">
        <v>24</v>
      </c>
      <c r="J231" s="481" t="s">
        <v>25</v>
      </c>
      <c r="K231" s="396" t="s">
        <v>449</v>
      </c>
      <c r="L231" s="481" t="s">
        <v>121</v>
      </c>
      <c r="M231" s="481" t="s">
        <v>450</v>
      </c>
      <c r="N231" s="481" t="s">
        <v>1386</v>
      </c>
      <c r="O231" s="378" t="s">
        <v>600</v>
      </c>
      <c r="P231" s="378" t="s">
        <v>601</v>
      </c>
      <c r="Q231" s="378" t="s">
        <v>602</v>
      </c>
    </row>
    <row r="232" spans="1:18" ht="69">
      <c r="A232" s="585" t="s">
        <v>1387</v>
      </c>
      <c r="B232" s="651" t="s">
        <v>18</v>
      </c>
      <c r="C232" s="795"/>
      <c r="D232" s="481" t="s">
        <v>1378</v>
      </c>
      <c r="E232" s="396" t="s">
        <v>1388</v>
      </c>
      <c r="F232" s="378" t="s">
        <v>1389</v>
      </c>
      <c r="G232" s="378" t="s">
        <v>1390</v>
      </c>
      <c r="H232" s="481" t="s">
        <v>85</v>
      </c>
      <c r="I232" s="481" t="s">
        <v>86</v>
      </c>
      <c r="J232" s="481" t="s">
        <v>87</v>
      </c>
      <c r="K232" s="481"/>
      <c r="L232" s="481"/>
      <c r="M232" s="481"/>
      <c r="N232" s="481" t="s">
        <v>1391</v>
      </c>
    </row>
    <row r="233" spans="1:18" s="263" customFormat="1" ht="55.2">
      <c r="A233" s="317" t="s">
        <v>1392</v>
      </c>
      <c r="B233" s="652" t="s">
        <v>18</v>
      </c>
      <c r="C233" s="795"/>
      <c r="D233" s="214" t="s">
        <v>1378</v>
      </c>
      <c r="E233" s="184" t="s">
        <v>1393</v>
      </c>
      <c r="F233" s="378" t="s">
        <v>1394</v>
      </c>
      <c r="G233" s="378" t="s">
        <v>1395</v>
      </c>
      <c r="H233" s="214" t="s">
        <v>23</v>
      </c>
      <c r="I233" s="214"/>
      <c r="J233" s="214"/>
      <c r="K233" s="224" t="s">
        <v>1396</v>
      </c>
      <c r="L233" s="214"/>
      <c r="M233" s="593"/>
      <c r="N233" s="214"/>
      <c r="O233" s="215"/>
      <c r="P233" s="215"/>
      <c r="Q233" s="215"/>
      <c r="R233" s="192"/>
    </row>
    <row r="234" spans="1:18" ht="55.2">
      <c r="A234" s="585" t="s">
        <v>1397</v>
      </c>
      <c r="B234" s="651" t="s">
        <v>18</v>
      </c>
      <c r="C234" s="795"/>
      <c r="D234" s="384" t="s">
        <v>1398</v>
      </c>
      <c r="E234" s="399" t="s">
        <v>1399</v>
      </c>
      <c r="F234" s="378" t="s">
        <v>1400</v>
      </c>
      <c r="G234" s="378" t="s">
        <v>1401</v>
      </c>
      <c r="H234" s="378" t="s">
        <v>23</v>
      </c>
      <c r="I234" s="378" t="s">
        <v>24</v>
      </c>
      <c r="J234" s="378" t="s">
        <v>25</v>
      </c>
      <c r="K234" s="410" t="s">
        <v>387</v>
      </c>
      <c r="L234" s="395" t="s">
        <v>388</v>
      </c>
      <c r="M234" s="463" t="s">
        <v>389</v>
      </c>
      <c r="N234" s="481"/>
    </row>
    <row r="235" spans="1:18" s="471" customFormat="1" ht="96.6">
      <c r="A235" s="588" t="s">
        <v>1402</v>
      </c>
      <c r="B235" s="651" t="s">
        <v>18</v>
      </c>
      <c r="C235" s="795"/>
      <c r="D235" s="591" t="s">
        <v>1403</v>
      </c>
      <c r="E235" s="466" t="s">
        <v>1404</v>
      </c>
      <c r="F235" s="378" t="s">
        <v>1405</v>
      </c>
      <c r="G235" s="378" t="s">
        <v>1406</v>
      </c>
      <c r="H235" s="466" t="s">
        <v>23</v>
      </c>
      <c r="I235" s="466" t="s">
        <v>24</v>
      </c>
      <c r="J235" s="466" t="s">
        <v>25</v>
      </c>
      <c r="K235" s="467" t="s">
        <v>1407</v>
      </c>
      <c r="L235" s="570" t="s">
        <v>1408</v>
      </c>
      <c r="M235" s="570" t="s">
        <v>1409</v>
      </c>
      <c r="N235" s="504"/>
      <c r="O235" s="486"/>
      <c r="P235" s="486"/>
      <c r="Q235" s="486"/>
      <c r="R235" s="484"/>
    </row>
    <row r="236" spans="1:18" s="471" customFormat="1" ht="96.6">
      <c r="A236" s="588" t="s">
        <v>1410</v>
      </c>
      <c r="B236" s="651" t="s">
        <v>18</v>
      </c>
      <c r="C236" s="795"/>
      <c r="D236" s="591" t="s">
        <v>1403</v>
      </c>
      <c r="E236" s="466" t="s">
        <v>1411</v>
      </c>
      <c r="F236" s="378" t="s">
        <v>1412</v>
      </c>
      <c r="G236" s="378" t="s">
        <v>1413</v>
      </c>
      <c r="H236" s="466" t="s">
        <v>246</v>
      </c>
      <c r="I236" s="466" t="s">
        <v>362</v>
      </c>
      <c r="J236" s="466" t="s">
        <v>222</v>
      </c>
      <c r="K236" s="546" t="s">
        <v>1414</v>
      </c>
      <c r="L236" s="570" t="s">
        <v>1415</v>
      </c>
      <c r="M236" s="570" t="s">
        <v>1416</v>
      </c>
      <c r="N236" s="469" t="s">
        <v>1417</v>
      </c>
      <c r="O236" s="486"/>
      <c r="P236" s="486"/>
      <c r="Q236" s="486"/>
      <c r="R236" s="484"/>
    </row>
    <row r="237" spans="1:18" s="471" customFormat="1" ht="41.4">
      <c r="A237" s="588" t="s">
        <v>1418</v>
      </c>
      <c r="B237" s="651" t="s">
        <v>18</v>
      </c>
      <c r="C237" s="795"/>
      <c r="D237" s="591" t="s">
        <v>1419</v>
      </c>
      <c r="E237" s="466" t="s">
        <v>1420</v>
      </c>
      <c r="F237" s="378" t="s">
        <v>1421</v>
      </c>
      <c r="G237" s="378" t="s">
        <v>1422</v>
      </c>
      <c r="H237" s="466" t="s">
        <v>23</v>
      </c>
      <c r="I237" s="466" t="s">
        <v>24</v>
      </c>
      <c r="J237" s="466" t="s">
        <v>25</v>
      </c>
      <c r="K237" s="506" t="s">
        <v>387</v>
      </c>
      <c r="L237" s="468" t="s">
        <v>388</v>
      </c>
      <c r="M237" s="485" t="s">
        <v>389</v>
      </c>
      <c r="N237" s="504"/>
      <c r="O237" s="486"/>
      <c r="P237" s="486"/>
      <c r="Q237" s="486"/>
      <c r="R237" s="484"/>
    </row>
    <row r="238" spans="1:18" s="471" customFormat="1" ht="276">
      <c r="A238" s="588" t="s">
        <v>1423</v>
      </c>
      <c r="B238" s="651" t="s">
        <v>18</v>
      </c>
      <c r="C238" s="795"/>
      <c r="D238" s="591" t="s">
        <v>1419</v>
      </c>
      <c r="E238" s="466" t="s">
        <v>1424</v>
      </c>
      <c r="F238" s="378" t="s">
        <v>1425</v>
      </c>
      <c r="G238" s="378" t="s">
        <v>1426</v>
      </c>
      <c r="H238" s="466" t="s">
        <v>246</v>
      </c>
      <c r="I238" s="466" t="s">
        <v>362</v>
      </c>
      <c r="J238" s="466" t="s">
        <v>222</v>
      </c>
      <c r="K238" s="467" t="s">
        <v>1427</v>
      </c>
      <c r="L238" s="570" t="s">
        <v>1428</v>
      </c>
      <c r="M238" s="570" t="s">
        <v>1429</v>
      </c>
      <c r="N238" s="504" t="s">
        <v>1430</v>
      </c>
      <c r="O238" s="486"/>
      <c r="P238" s="486"/>
      <c r="Q238" s="486"/>
      <c r="R238" s="484"/>
    </row>
    <row r="239" spans="1:18" s="471" customFormat="1" ht="41.4">
      <c r="A239" s="588" t="s">
        <v>1431</v>
      </c>
      <c r="B239" s="651" t="s">
        <v>18</v>
      </c>
      <c r="C239" s="795"/>
      <c r="D239" s="591" t="s">
        <v>1432</v>
      </c>
      <c r="E239" s="466" t="s">
        <v>1433</v>
      </c>
      <c r="F239" s="378" t="s">
        <v>1434</v>
      </c>
      <c r="G239" s="378" t="s">
        <v>1435</v>
      </c>
      <c r="H239" s="466" t="s">
        <v>23</v>
      </c>
      <c r="I239" s="466" t="s">
        <v>24</v>
      </c>
      <c r="J239" s="466" t="s">
        <v>25</v>
      </c>
      <c r="K239" s="506" t="s">
        <v>387</v>
      </c>
      <c r="L239" s="468" t="s">
        <v>388</v>
      </c>
      <c r="M239" s="485" t="s">
        <v>389</v>
      </c>
      <c r="N239" s="504"/>
      <c r="O239" s="486"/>
      <c r="P239" s="486"/>
      <c r="Q239" s="486"/>
      <c r="R239" s="484"/>
    </row>
    <row r="240" spans="1:18" s="471" customFormat="1" ht="248.4">
      <c r="A240" s="588" t="s">
        <v>1436</v>
      </c>
      <c r="B240" s="651" t="s">
        <v>18</v>
      </c>
      <c r="C240" s="795"/>
      <c r="D240" s="591" t="s">
        <v>1437</v>
      </c>
      <c r="E240" s="466" t="s">
        <v>1438</v>
      </c>
      <c r="F240" s="378" t="s">
        <v>1439</v>
      </c>
      <c r="G240" s="378" t="s">
        <v>1440</v>
      </c>
      <c r="H240" s="466" t="s">
        <v>246</v>
      </c>
      <c r="I240" s="466" t="s">
        <v>362</v>
      </c>
      <c r="J240" s="466" t="s">
        <v>222</v>
      </c>
      <c r="K240" s="467" t="s">
        <v>1441</v>
      </c>
      <c r="L240" s="570" t="s">
        <v>1442</v>
      </c>
      <c r="M240" s="570" t="s">
        <v>1443</v>
      </c>
      <c r="N240" s="504" t="s">
        <v>1444</v>
      </c>
      <c r="O240" s="486"/>
      <c r="P240" s="486"/>
      <c r="Q240" s="486"/>
      <c r="R240" s="484"/>
    </row>
    <row r="241" spans="1:18" s="471" customFormat="1" ht="193.2">
      <c r="A241" s="588" t="s">
        <v>1445</v>
      </c>
      <c r="B241" s="651" t="s">
        <v>18</v>
      </c>
      <c r="C241" s="795"/>
      <c r="D241" s="591" t="s">
        <v>1446</v>
      </c>
      <c r="E241" s="466" t="s">
        <v>1447</v>
      </c>
      <c r="F241" s="378" t="s">
        <v>1448</v>
      </c>
      <c r="G241" s="378" t="s">
        <v>1449</v>
      </c>
      <c r="H241" s="466" t="s">
        <v>246</v>
      </c>
      <c r="I241" s="466" t="s">
        <v>362</v>
      </c>
      <c r="J241" s="466" t="s">
        <v>222</v>
      </c>
      <c r="K241" s="546" t="s">
        <v>1450</v>
      </c>
      <c r="L241" s="208" t="s">
        <v>1451</v>
      </c>
      <c r="M241" s="208" t="s">
        <v>1452</v>
      </c>
      <c r="N241" s="504"/>
      <c r="O241" s="594"/>
      <c r="P241" s="594"/>
      <c r="Q241" s="594"/>
      <c r="R241" s="484"/>
    </row>
    <row r="242" spans="1:18">
      <c r="A242" s="585"/>
      <c r="B242" s="651"/>
      <c r="C242" s="595"/>
      <c r="E242" s="378" t="s">
        <v>1453</v>
      </c>
      <c r="F242" s="378" t="s">
        <v>1454</v>
      </c>
      <c r="G242" s="378" t="s">
        <v>1455</v>
      </c>
      <c r="H242" s="378" t="s">
        <v>66</v>
      </c>
      <c r="I242" s="596" t="s">
        <v>39</v>
      </c>
      <c r="J242" s="596" t="s">
        <v>39</v>
      </c>
      <c r="K242" s="410"/>
      <c r="L242" s="571"/>
      <c r="M242" s="410"/>
      <c r="N242" s="481"/>
    </row>
    <row r="243" spans="1:18" s="263" customFormat="1" ht="282.45" customHeight="1">
      <c r="A243" s="480" t="s">
        <v>1456</v>
      </c>
      <c r="B243" s="265" t="s">
        <v>18</v>
      </c>
      <c r="C243" s="595"/>
      <c r="D243" s="182" t="s">
        <v>1457</v>
      </c>
      <c r="E243" s="171" t="s">
        <v>1458</v>
      </c>
      <c r="F243" s="378" t="s">
        <v>1459</v>
      </c>
      <c r="G243" s="378" t="s">
        <v>1460</v>
      </c>
      <c r="H243" s="168" t="s">
        <v>246</v>
      </c>
      <c r="I243" s="168"/>
      <c r="J243" s="168"/>
      <c r="K243" s="168" t="s">
        <v>1461</v>
      </c>
      <c r="L243" s="171"/>
      <c r="M243" s="171"/>
      <c r="N243" s="214"/>
      <c r="O243" s="215"/>
      <c r="P243" s="215"/>
      <c r="Q243" s="215"/>
      <c r="R243" s="192"/>
    </row>
    <row r="244" spans="1:18" s="263" customFormat="1" ht="282.45" customHeight="1">
      <c r="A244" s="480" t="s">
        <v>1462</v>
      </c>
      <c r="B244" s="265" t="s">
        <v>18</v>
      </c>
      <c r="C244" s="595"/>
      <c r="D244" s="182" t="s">
        <v>1457</v>
      </c>
      <c r="E244" s="171" t="s">
        <v>1463</v>
      </c>
      <c r="F244" s="378" t="s">
        <v>1464</v>
      </c>
      <c r="G244" s="378" t="s">
        <v>1465</v>
      </c>
      <c r="H244" s="168" t="s">
        <v>769</v>
      </c>
      <c r="I244" s="168"/>
      <c r="J244" s="168"/>
      <c r="K244" s="168" t="s">
        <v>1461</v>
      </c>
      <c r="L244" s="171"/>
      <c r="M244" s="171"/>
      <c r="N244" s="214"/>
      <c r="O244" s="215"/>
      <c r="P244" s="215"/>
      <c r="Q244" s="215"/>
      <c r="R244" s="192"/>
    </row>
    <row r="245" spans="1:18" s="263" customFormat="1" ht="193.2">
      <c r="A245" s="480" t="s">
        <v>1466</v>
      </c>
      <c r="B245" s="265" t="s">
        <v>18</v>
      </c>
      <c r="C245" s="595"/>
      <c r="D245" s="182" t="s">
        <v>1467</v>
      </c>
      <c r="E245" s="171" t="s">
        <v>1468</v>
      </c>
      <c r="F245" s="378" t="s">
        <v>1469</v>
      </c>
      <c r="G245" s="378" t="s">
        <v>1470</v>
      </c>
      <c r="H245" s="168" t="s">
        <v>246</v>
      </c>
      <c r="I245" s="168"/>
      <c r="J245" s="168"/>
      <c r="K245" s="168" t="s">
        <v>1471</v>
      </c>
      <c r="L245" s="171"/>
      <c r="M245" s="171"/>
      <c r="N245" s="214"/>
      <c r="O245" s="215"/>
      <c r="P245" s="215"/>
      <c r="Q245" s="215"/>
      <c r="R245" s="192"/>
    </row>
    <row r="246" spans="1:18" s="263" customFormat="1" ht="69">
      <c r="A246" s="480" t="s">
        <v>1472</v>
      </c>
      <c r="B246" s="265" t="s">
        <v>18</v>
      </c>
      <c r="C246" s="595"/>
      <c r="D246" s="182" t="s">
        <v>1467</v>
      </c>
      <c r="E246" s="171" t="s">
        <v>1473</v>
      </c>
      <c r="F246" s="378" t="s">
        <v>1474</v>
      </c>
      <c r="G246" s="378" t="s">
        <v>1475</v>
      </c>
      <c r="H246" s="168" t="s">
        <v>23</v>
      </c>
      <c r="I246" s="168"/>
      <c r="J246" s="168"/>
      <c r="K246" s="168" t="s">
        <v>780</v>
      </c>
      <c r="L246" s="171"/>
      <c r="M246" s="171"/>
      <c r="N246" s="184" t="s">
        <v>1476</v>
      </c>
      <c r="O246" s="215"/>
      <c r="P246" s="215"/>
      <c r="Q246" s="215"/>
      <c r="R246" s="192"/>
    </row>
    <row r="247" spans="1:18" s="663" customFormat="1" ht="96.6">
      <c r="A247" s="334" t="s">
        <v>1477</v>
      </c>
      <c r="B247" s="634" t="s">
        <v>18</v>
      </c>
      <c r="C247" s="657"/>
      <c r="D247" s="658" t="s">
        <v>1478</v>
      </c>
      <c r="E247" s="656" t="s">
        <v>1479</v>
      </c>
      <c r="F247" s="378" t="s">
        <v>1480</v>
      </c>
      <c r="G247" s="378" t="s">
        <v>1481</v>
      </c>
      <c r="H247" s="656" t="s">
        <v>23</v>
      </c>
      <c r="I247" s="656" t="s">
        <v>24</v>
      </c>
      <c r="J247" s="656" t="s">
        <v>25</v>
      </c>
      <c r="K247" s="659" t="s">
        <v>1482</v>
      </c>
      <c r="L247" s="187" t="s">
        <v>214</v>
      </c>
      <c r="M247" s="660" t="s">
        <v>215</v>
      </c>
      <c r="N247" s="661"/>
      <c r="O247" s="656" t="s">
        <v>1483</v>
      </c>
      <c r="P247" s="656" t="s">
        <v>1484</v>
      </c>
      <c r="Q247" s="656" t="s">
        <v>1485</v>
      </c>
      <c r="R247" s="662"/>
    </row>
    <row r="248" spans="1:18" s="663" customFormat="1" ht="55.2">
      <c r="A248" s="334" t="s">
        <v>1486</v>
      </c>
      <c r="B248" s="634" t="s">
        <v>18</v>
      </c>
      <c r="C248" s="657"/>
      <c r="D248" s="658"/>
      <c r="E248" s="656" t="s">
        <v>1487</v>
      </c>
      <c r="F248" s="378" t="s">
        <v>1488</v>
      </c>
      <c r="G248" s="378" t="s">
        <v>1489</v>
      </c>
      <c r="H248" s="656" t="s">
        <v>23</v>
      </c>
      <c r="I248" s="656" t="s">
        <v>24</v>
      </c>
      <c r="J248" s="656" t="s">
        <v>25</v>
      </c>
      <c r="K248" s="660" t="s">
        <v>387</v>
      </c>
      <c r="L248" s="330" t="s">
        <v>388</v>
      </c>
      <c r="M248" s="664" t="s">
        <v>389</v>
      </c>
      <c r="N248" s="661" t="s">
        <v>1490</v>
      </c>
      <c r="O248" s="665"/>
      <c r="P248" s="665"/>
      <c r="Q248" s="665"/>
      <c r="R248" s="662"/>
    </row>
    <row r="249" spans="1:18" ht="193.2">
      <c r="A249" s="334" t="s">
        <v>1491</v>
      </c>
      <c r="B249" s="634" t="s">
        <v>18</v>
      </c>
      <c r="C249" s="595"/>
      <c r="E249" s="378" t="s">
        <v>1492</v>
      </c>
      <c r="F249" s="378" t="s">
        <v>1493</v>
      </c>
      <c r="G249" s="378" t="s">
        <v>1494</v>
      </c>
      <c r="H249" s="378" t="s">
        <v>23</v>
      </c>
      <c r="I249" s="378" t="s">
        <v>24</v>
      </c>
      <c r="J249" s="378" t="s">
        <v>25</v>
      </c>
      <c r="K249" s="384" t="s">
        <v>1495</v>
      </c>
      <c r="L249" s="571" t="s">
        <v>1496</v>
      </c>
      <c r="M249" s="571" t="s">
        <v>1497</v>
      </c>
      <c r="N249" s="597" t="s">
        <v>1490</v>
      </c>
      <c r="O249" s="587"/>
      <c r="P249" s="587"/>
      <c r="Q249" s="587"/>
    </row>
    <row r="250" spans="1:18" ht="234.6">
      <c r="A250" s="334" t="s">
        <v>1498</v>
      </c>
      <c r="B250" s="634" t="s">
        <v>18</v>
      </c>
      <c r="C250" s="595"/>
      <c r="E250" s="378" t="s">
        <v>1499</v>
      </c>
      <c r="F250" s="378" t="s">
        <v>1500</v>
      </c>
      <c r="G250" s="378" t="s">
        <v>1501</v>
      </c>
      <c r="H250" s="378" t="s">
        <v>23</v>
      </c>
      <c r="I250" s="378" t="s">
        <v>24</v>
      </c>
      <c r="J250" s="378" t="s">
        <v>25</v>
      </c>
      <c r="K250" s="410" t="s">
        <v>1502</v>
      </c>
      <c r="L250" s="571" t="s">
        <v>1503</v>
      </c>
      <c r="M250" s="410" t="s">
        <v>1504</v>
      </c>
      <c r="N250" s="597" t="s">
        <v>1490</v>
      </c>
      <c r="O250" s="378" t="s">
        <v>1505</v>
      </c>
      <c r="P250" s="399" t="s">
        <v>1506</v>
      </c>
      <c r="Q250" s="399" t="s">
        <v>1507</v>
      </c>
    </row>
    <row r="251" spans="1:18" ht="55.2">
      <c r="A251" s="334" t="s">
        <v>1508</v>
      </c>
      <c r="B251" s="634" t="s">
        <v>18</v>
      </c>
      <c r="C251" s="595"/>
      <c r="D251" s="586" t="s">
        <v>1509</v>
      </c>
      <c r="E251" s="378" t="s">
        <v>1510</v>
      </c>
      <c r="F251" s="378" t="s">
        <v>1511</v>
      </c>
      <c r="G251" s="378" t="s">
        <v>1512</v>
      </c>
      <c r="H251" s="378" t="s">
        <v>23</v>
      </c>
      <c r="I251" s="378" t="s">
        <v>24</v>
      </c>
      <c r="J251" s="378" t="s">
        <v>25</v>
      </c>
      <c r="K251" s="384" t="s">
        <v>1482</v>
      </c>
      <c r="L251" s="395" t="s">
        <v>214</v>
      </c>
      <c r="M251" s="410" t="s">
        <v>215</v>
      </c>
      <c r="N251" s="481"/>
      <c r="O251" s="587"/>
      <c r="P251" s="587"/>
      <c r="Q251" s="587"/>
    </row>
    <row r="252" spans="1:18" ht="55.2">
      <c r="A252" s="334" t="s">
        <v>1513</v>
      </c>
      <c r="B252" s="634" t="s">
        <v>18</v>
      </c>
      <c r="C252" s="595"/>
      <c r="E252" s="378" t="s">
        <v>1487</v>
      </c>
      <c r="F252" s="378" t="s">
        <v>1488</v>
      </c>
      <c r="G252" s="378" t="s">
        <v>1489</v>
      </c>
      <c r="H252" s="378" t="s">
        <v>23</v>
      </c>
      <c r="I252" s="378" t="s">
        <v>24</v>
      </c>
      <c r="J252" s="378" t="s">
        <v>25</v>
      </c>
      <c r="K252" s="410" t="s">
        <v>387</v>
      </c>
      <c r="L252" s="395" t="s">
        <v>388</v>
      </c>
      <c r="M252" s="410" t="s">
        <v>389</v>
      </c>
      <c r="N252" s="597" t="s">
        <v>1514</v>
      </c>
    </row>
    <row r="253" spans="1:18" ht="165.6">
      <c r="A253" s="334" t="s">
        <v>1515</v>
      </c>
      <c r="B253" s="634" t="s">
        <v>18</v>
      </c>
      <c r="C253" s="595"/>
      <c r="E253" s="378" t="s">
        <v>1516</v>
      </c>
      <c r="F253" s="378" t="s">
        <v>1517</v>
      </c>
      <c r="G253" s="378" t="s">
        <v>1518</v>
      </c>
      <c r="H253" s="378" t="s">
        <v>23</v>
      </c>
      <c r="I253" s="378" t="s">
        <v>24</v>
      </c>
      <c r="J253" s="378" t="s">
        <v>25</v>
      </c>
      <c r="K253" s="384" t="s">
        <v>1519</v>
      </c>
      <c r="L253" s="571" t="s">
        <v>1520</v>
      </c>
      <c r="M253" s="571" t="s">
        <v>1521</v>
      </c>
      <c r="N253" s="597" t="s">
        <v>1514</v>
      </c>
      <c r="O253" s="587"/>
      <c r="P253" s="587"/>
      <c r="Q253" s="587"/>
    </row>
    <row r="254" spans="1:18" ht="55.2">
      <c r="A254" s="334" t="s">
        <v>1522</v>
      </c>
      <c r="B254" s="634" t="s">
        <v>18</v>
      </c>
      <c r="C254" s="806"/>
      <c r="D254" s="586" t="s">
        <v>1523</v>
      </c>
      <c r="E254" s="378" t="s">
        <v>1524</v>
      </c>
      <c r="F254" s="378" t="s">
        <v>1525</v>
      </c>
      <c r="G254" s="378" t="s">
        <v>1526</v>
      </c>
      <c r="H254" s="378" t="s">
        <v>23</v>
      </c>
      <c r="I254" s="378" t="s">
        <v>24</v>
      </c>
      <c r="J254" s="378" t="s">
        <v>25</v>
      </c>
      <c r="K254" s="384" t="s">
        <v>1482</v>
      </c>
      <c r="L254" s="476" t="s">
        <v>214</v>
      </c>
      <c r="M254" s="410" t="s">
        <v>215</v>
      </c>
      <c r="N254" s="481"/>
    </row>
    <row r="255" spans="1:18" ht="96.6">
      <c r="A255" s="334" t="s">
        <v>1527</v>
      </c>
      <c r="B255" s="634" t="s">
        <v>18</v>
      </c>
      <c r="C255" s="806"/>
      <c r="D255" s="586" t="s">
        <v>1523</v>
      </c>
      <c r="E255" s="378" t="s">
        <v>1528</v>
      </c>
      <c r="F255" s="378" t="s">
        <v>1529</v>
      </c>
      <c r="G255" s="378" t="s">
        <v>1530</v>
      </c>
      <c r="H255" s="378" t="s">
        <v>23</v>
      </c>
      <c r="I255" s="378" t="s">
        <v>24</v>
      </c>
      <c r="J255" s="378" t="s">
        <v>25</v>
      </c>
      <c r="K255" s="384" t="s">
        <v>1531</v>
      </c>
      <c r="L255" s="571" t="s">
        <v>1532</v>
      </c>
      <c r="M255" s="571" t="s">
        <v>1533</v>
      </c>
      <c r="N255" s="597" t="s">
        <v>1534</v>
      </c>
    </row>
    <row r="256" spans="1:18" s="263" customFormat="1" ht="82.8">
      <c r="A256" s="317" t="s">
        <v>1535</v>
      </c>
      <c r="B256" s="265" t="s">
        <v>18</v>
      </c>
      <c r="C256" s="806"/>
      <c r="D256" s="226" t="s">
        <v>1523</v>
      </c>
      <c r="E256" s="171" t="s">
        <v>1536</v>
      </c>
      <c r="F256" s="378" t="s">
        <v>1537</v>
      </c>
      <c r="G256" s="378" t="s">
        <v>1538</v>
      </c>
      <c r="H256" s="168" t="s">
        <v>23</v>
      </c>
      <c r="I256" s="168"/>
      <c r="J256" s="168"/>
      <c r="K256" s="168" t="s">
        <v>780</v>
      </c>
      <c r="L256" s="169"/>
      <c r="M256" s="223"/>
      <c r="N256" s="214"/>
      <c r="O256" s="215"/>
      <c r="P256" s="215"/>
      <c r="Q256" s="215"/>
      <c r="R256" s="192"/>
    </row>
    <row r="257" spans="1:20" s="494" customFormat="1" ht="110.4">
      <c r="A257" s="598" t="s">
        <v>1539</v>
      </c>
      <c r="B257" s="634" t="s">
        <v>18</v>
      </c>
      <c r="C257" s="807"/>
      <c r="D257" s="599" t="s">
        <v>383</v>
      </c>
      <c r="E257" s="488" t="s">
        <v>384</v>
      </c>
      <c r="F257" s="378" t="s">
        <v>385</v>
      </c>
      <c r="G257" s="378" t="s">
        <v>1540</v>
      </c>
      <c r="H257" s="488" t="s">
        <v>23</v>
      </c>
      <c r="I257" s="488" t="s">
        <v>24</v>
      </c>
      <c r="J257" s="488" t="s">
        <v>25</v>
      </c>
      <c r="K257" s="508" t="s">
        <v>387</v>
      </c>
      <c r="L257" s="490" t="s">
        <v>388</v>
      </c>
      <c r="M257" s="514" t="s">
        <v>389</v>
      </c>
      <c r="N257" s="491"/>
      <c r="O257" s="492"/>
      <c r="P257" s="492"/>
      <c r="Q257" s="492"/>
      <c r="R257" s="493"/>
      <c r="S257" s="808"/>
      <c r="T257" s="808"/>
    </row>
    <row r="258" spans="1:20" s="471" customFormat="1" ht="138">
      <c r="A258" s="588" t="s">
        <v>1541</v>
      </c>
      <c r="B258" s="634" t="s">
        <v>18</v>
      </c>
      <c r="C258" s="600"/>
      <c r="D258" s="591"/>
      <c r="E258" s="466" t="s">
        <v>1542</v>
      </c>
      <c r="F258" s="378" t="s">
        <v>1543</v>
      </c>
      <c r="G258" s="378" t="s">
        <v>1544</v>
      </c>
      <c r="H258" s="466" t="s">
        <v>23</v>
      </c>
      <c r="I258" s="466" t="s">
        <v>24</v>
      </c>
      <c r="J258" s="466" t="s">
        <v>25</v>
      </c>
      <c r="K258" s="506" t="s">
        <v>387</v>
      </c>
      <c r="L258" s="468" t="s">
        <v>388</v>
      </c>
      <c r="M258" s="485" t="s">
        <v>389</v>
      </c>
      <c r="N258" s="504"/>
      <c r="O258" s="486"/>
      <c r="P258" s="486"/>
      <c r="Q258" s="486"/>
      <c r="R258" s="484"/>
      <c r="S258" s="809"/>
      <c r="T258" s="809"/>
    </row>
    <row r="259" spans="1:20" ht="96.6">
      <c r="A259" s="288" t="s">
        <v>1545</v>
      </c>
      <c r="B259" s="634" t="s">
        <v>1119</v>
      </c>
      <c r="C259" s="601"/>
      <c r="D259" s="384"/>
      <c r="E259" s="395" t="s">
        <v>1546</v>
      </c>
      <c r="F259" s="378" t="s">
        <v>1547</v>
      </c>
      <c r="G259" s="378" t="s">
        <v>1548</v>
      </c>
      <c r="H259" s="378" t="s">
        <v>23</v>
      </c>
      <c r="I259" s="378" t="s">
        <v>24</v>
      </c>
      <c r="J259" s="378" t="s">
        <v>25</v>
      </c>
      <c r="K259" s="378" t="s">
        <v>1549</v>
      </c>
      <c r="L259" s="395" t="s">
        <v>1550</v>
      </c>
      <c r="M259" s="395" t="s">
        <v>1551</v>
      </c>
      <c r="N259" s="396"/>
      <c r="O259" s="378"/>
      <c r="P259" s="378"/>
      <c r="Q259" s="378"/>
      <c r="R259" s="381"/>
    </row>
    <row r="260" spans="1:20" ht="276">
      <c r="A260" s="288" t="s">
        <v>1552</v>
      </c>
      <c r="B260" s="634" t="s">
        <v>1119</v>
      </c>
      <c r="C260" s="601"/>
      <c r="D260" s="384"/>
      <c r="E260" s="395" t="s">
        <v>1553</v>
      </c>
      <c r="F260" s="378" t="s">
        <v>1554</v>
      </c>
      <c r="G260" s="378" t="s">
        <v>1555</v>
      </c>
      <c r="H260" s="378" t="s">
        <v>246</v>
      </c>
      <c r="I260" s="378" t="s">
        <v>362</v>
      </c>
      <c r="J260" s="378" t="s">
        <v>222</v>
      </c>
      <c r="K260" s="378" t="s">
        <v>1556</v>
      </c>
      <c r="L260" s="395" t="s">
        <v>1557</v>
      </c>
      <c r="M260" s="395" t="s">
        <v>1558</v>
      </c>
      <c r="N260" s="574" t="s">
        <v>1559</v>
      </c>
      <c r="O260" s="378"/>
      <c r="P260" s="378"/>
      <c r="Q260" s="378"/>
      <c r="R260" s="381"/>
    </row>
    <row r="261" spans="1:20">
      <c r="A261" s="585"/>
      <c r="B261" s="634"/>
      <c r="C261" s="601"/>
      <c r="E261" s="378" t="s">
        <v>1560</v>
      </c>
      <c r="F261" s="378" t="s">
        <v>1561</v>
      </c>
      <c r="G261" s="378" t="s">
        <v>1562</v>
      </c>
      <c r="H261" s="378" t="s">
        <v>66</v>
      </c>
      <c r="I261" s="482" t="s">
        <v>39</v>
      </c>
      <c r="J261" s="482" t="s">
        <v>39</v>
      </c>
      <c r="K261" s="410"/>
      <c r="L261" s="476"/>
      <c r="M261" s="410"/>
      <c r="N261" s="481"/>
    </row>
    <row r="262" spans="1:20" ht="55.2">
      <c r="A262" s="585" t="s">
        <v>1563</v>
      </c>
      <c r="B262" s="634" t="s">
        <v>18</v>
      </c>
      <c r="C262" s="806"/>
      <c r="D262" s="586" t="s">
        <v>1564</v>
      </c>
      <c r="E262" s="378" t="s">
        <v>1565</v>
      </c>
      <c r="F262" s="378" t="s">
        <v>1566</v>
      </c>
      <c r="G262" s="378" t="s">
        <v>1567</v>
      </c>
      <c r="H262" s="378" t="s">
        <v>23</v>
      </c>
      <c r="I262" s="378" t="s">
        <v>24</v>
      </c>
      <c r="J262" s="378" t="s">
        <v>25</v>
      </c>
      <c r="K262" s="384" t="s">
        <v>213</v>
      </c>
      <c r="L262" s="571" t="s">
        <v>214</v>
      </c>
      <c r="M262" s="571" t="s">
        <v>281</v>
      </c>
      <c r="N262" s="481"/>
    </row>
    <row r="263" spans="1:20" ht="41.4">
      <c r="A263" s="585" t="s">
        <v>1568</v>
      </c>
      <c r="B263" s="651" t="s">
        <v>18</v>
      </c>
      <c r="C263" s="806"/>
      <c r="D263" s="586" t="s">
        <v>1569</v>
      </c>
      <c r="E263" s="378" t="s">
        <v>1570</v>
      </c>
      <c r="F263" s="378" t="s">
        <v>1571</v>
      </c>
      <c r="G263" s="378" t="s">
        <v>1572</v>
      </c>
      <c r="H263" s="378" t="s">
        <v>23</v>
      </c>
      <c r="I263" s="378" t="s">
        <v>24</v>
      </c>
      <c r="J263" s="378" t="s">
        <v>25</v>
      </c>
      <c r="K263" s="410" t="s">
        <v>387</v>
      </c>
      <c r="L263" s="395" t="s">
        <v>388</v>
      </c>
      <c r="M263" s="463" t="s">
        <v>389</v>
      </c>
      <c r="N263" s="481"/>
    </row>
    <row r="264" spans="1:20">
      <c r="A264" s="585"/>
      <c r="B264" s="634"/>
      <c r="C264" s="601"/>
      <c r="E264" s="378" t="s">
        <v>1573</v>
      </c>
      <c r="F264" s="378" t="s">
        <v>1574</v>
      </c>
      <c r="G264" s="378" t="s">
        <v>1575</v>
      </c>
      <c r="H264" s="378" t="s">
        <v>66</v>
      </c>
      <c r="I264" s="482" t="s">
        <v>39</v>
      </c>
      <c r="J264" s="482" t="s">
        <v>39</v>
      </c>
      <c r="K264" s="410"/>
      <c r="L264" s="476"/>
      <c r="M264" s="410"/>
      <c r="N264" s="481"/>
    </row>
    <row r="265" spans="1:20" ht="110.4">
      <c r="A265" s="602" t="s">
        <v>1576</v>
      </c>
      <c r="B265" s="634" t="s">
        <v>18</v>
      </c>
      <c r="C265" s="806"/>
      <c r="D265" s="384" t="s">
        <v>1577</v>
      </c>
      <c r="E265" s="577" t="s">
        <v>1578</v>
      </c>
      <c r="F265" s="378" t="s">
        <v>1579</v>
      </c>
      <c r="G265" s="378" t="s">
        <v>1580</v>
      </c>
      <c r="H265" s="378" t="s">
        <v>23</v>
      </c>
      <c r="I265" s="378" t="s">
        <v>24</v>
      </c>
      <c r="J265" s="378" t="s">
        <v>25</v>
      </c>
      <c r="K265" s="410" t="s">
        <v>1581</v>
      </c>
      <c r="L265" s="395" t="s">
        <v>1582</v>
      </c>
      <c r="M265" s="463" t="s">
        <v>1583</v>
      </c>
      <c r="N265" s="481"/>
      <c r="S265" s="810"/>
      <c r="T265" s="810"/>
    </row>
    <row r="266" spans="1:20" ht="82.8">
      <c r="A266" s="602" t="s">
        <v>1584</v>
      </c>
      <c r="B266" s="634" t="s">
        <v>18</v>
      </c>
      <c r="C266" s="806"/>
      <c r="D266" s="384" t="s">
        <v>1577</v>
      </c>
      <c r="E266" s="384" t="s">
        <v>1585</v>
      </c>
      <c r="F266" s="378" t="s">
        <v>1586</v>
      </c>
      <c r="G266" s="378" t="s">
        <v>1587</v>
      </c>
      <c r="H266" s="378" t="s">
        <v>23</v>
      </c>
      <c r="I266" s="378" t="s">
        <v>24</v>
      </c>
      <c r="J266" s="378" t="s">
        <v>25</v>
      </c>
      <c r="K266" s="410" t="s">
        <v>1588</v>
      </c>
      <c r="L266" s="476" t="s">
        <v>1589</v>
      </c>
      <c r="M266" s="476" t="s">
        <v>1590</v>
      </c>
      <c r="N266" s="396" t="s">
        <v>1591</v>
      </c>
      <c r="S266" s="811"/>
      <c r="T266" s="811"/>
    </row>
    <row r="267" spans="1:20" ht="151.80000000000001">
      <c r="A267" s="602" t="s">
        <v>1592</v>
      </c>
      <c r="B267" s="634" t="s">
        <v>18</v>
      </c>
      <c r="C267" s="806"/>
      <c r="D267" s="384" t="s">
        <v>1577</v>
      </c>
      <c r="E267" s="384" t="s">
        <v>1593</v>
      </c>
      <c r="F267" s="378" t="s">
        <v>1594</v>
      </c>
      <c r="G267" s="378" t="s">
        <v>1595</v>
      </c>
      <c r="H267" s="378" t="s">
        <v>246</v>
      </c>
      <c r="I267" s="378" t="s">
        <v>362</v>
      </c>
      <c r="J267" s="378" t="s">
        <v>222</v>
      </c>
      <c r="K267" s="410" t="s">
        <v>1596</v>
      </c>
      <c r="L267" s="395" t="s">
        <v>1597</v>
      </c>
      <c r="M267" s="482" t="s">
        <v>1598</v>
      </c>
      <c r="N267" s="396" t="s">
        <v>1599</v>
      </c>
      <c r="S267" s="457"/>
      <c r="T267" s="457"/>
    </row>
    <row r="268" spans="1:20" ht="110.4">
      <c r="A268" s="602" t="s">
        <v>1600</v>
      </c>
      <c r="B268" s="634" t="s">
        <v>18</v>
      </c>
      <c r="C268" s="806"/>
      <c r="D268" s="384" t="s">
        <v>1577</v>
      </c>
      <c r="E268" s="384" t="s">
        <v>1601</v>
      </c>
      <c r="F268" s="378" t="s">
        <v>1602</v>
      </c>
      <c r="G268" s="378" t="s">
        <v>1603</v>
      </c>
      <c r="H268" s="378" t="s">
        <v>23</v>
      </c>
      <c r="I268" s="378" t="s">
        <v>24</v>
      </c>
      <c r="J268" s="378" t="s">
        <v>25</v>
      </c>
      <c r="K268" s="410" t="s">
        <v>1604</v>
      </c>
      <c r="L268" s="395" t="s">
        <v>1605</v>
      </c>
      <c r="M268" s="410" t="s">
        <v>1606</v>
      </c>
      <c r="N268" s="396" t="s">
        <v>1607</v>
      </c>
      <c r="S268" s="603"/>
      <c r="T268" s="603"/>
    </row>
    <row r="269" spans="1:20" ht="41.4">
      <c r="A269" s="518"/>
      <c r="B269" s="634"/>
      <c r="C269" s="384"/>
      <c r="D269" s="384"/>
      <c r="E269" s="378" t="s">
        <v>1608</v>
      </c>
      <c r="F269" s="378" t="s">
        <v>1609</v>
      </c>
      <c r="G269" s="378" t="s">
        <v>1610</v>
      </c>
      <c r="H269" s="378" t="s">
        <v>66</v>
      </c>
      <c r="I269" s="482" t="s">
        <v>39</v>
      </c>
      <c r="J269" s="482" t="s">
        <v>39</v>
      </c>
      <c r="K269" s="410"/>
      <c r="L269" s="571"/>
      <c r="M269" s="410"/>
      <c r="N269" s="481"/>
    </row>
    <row r="270" spans="1:20" s="471" customFormat="1" ht="110.4">
      <c r="A270" s="588" t="s">
        <v>1611</v>
      </c>
      <c r="B270" s="634" t="s">
        <v>18</v>
      </c>
      <c r="C270" s="604"/>
      <c r="D270" s="591" t="s">
        <v>1612</v>
      </c>
      <c r="E270" s="466" t="s">
        <v>1613</v>
      </c>
      <c r="F270" s="378" t="s">
        <v>1614</v>
      </c>
      <c r="G270" s="378" t="s">
        <v>1615</v>
      </c>
      <c r="H270" s="466" t="s">
        <v>23</v>
      </c>
      <c r="I270" s="466" t="s">
        <v>24</v>
      </c>
      <c r="J270" s="466" t="s">
        <v>25</v>
      </c>
      <c r="K270" s="506" t="s">
        <v>387</v>
      </c>
      <c r="L270" s="468" t="s">
        <v>388</v>
      </c>
      <c r="M270" s="485" t="s">
        <v>389</v>
      </c>
      <c r="N270" s="504"/>
      <c r="O270" s="486"/>
      <c r="P270" s="486"/>
      <c r="Q270" s="486"/>
      <c r="R270" s="484"/>
    </row>
    <row r="271" spans="1:20" s="471" customFormat="1" ht="409.6">
      <c r="A271" s="605" t="s">
        <v>1616</v>
      </c>
      <c r="B271" s="634" t="s">
        <v>18</v>
      </c>
      <c r="C271" s="795" t="s">
        <v>1617</v>
      </c>
      <c r="D271" s="546" t="s">
        <v>1618</v>
      </c>
      <c r="E271" s="466" t="s">
        <v>1619</v>
      </c>
      <c r="F271" s="378" t="s">
        <v>1620</v>
      </c>
      <c r="G271" s="378" t="s">
        <v>1621</v>
      </c>
      <c r="H271" s="466" t="s">
        <v>246</v>
      </c>
      <c r="I271" s="606" t="s">
        <v>362</v>
      </c>
      <c r="J271" s="606" t="s">
        <v>222</v>
      </c>
      <c r="K271" s="506" t="s">
        <v>1622</v>
      </c>
      <c r="L271" s="506" t="s">
        <v>1623</v>
      </c>
      <c r="M271" s="208" t="s">
        <v>1624</v>
      </c>
      <c r="N271" s="504" t="s">
        <v>451</v>
      </c>
      <c r="O271" s="486"/>
      <c r="P271" s="486"/>
      <c r="Q271" s="486"/>
      <c r="R271" s="484"/>
    </row>
    <row r="272" spans="1:20" s="471" customFormat="1" ht="82.8">
      <c r="A272" s="605" t="s">
        <v>1625</v>
      </c>
      <c r="B272" s="634" t="s">
        <v>18</v>
      </c>
      <c r="C272" s="795"/>
      <c r="D272" s="546" t="s">
        <v>1618</v>
      </c>
      <c r="E272" s="466" t="s">
        <v>1626</v>
      </c>
      <c r="F272" s="378" t="s">
        <v>1627</v>
      </c>
      <c r="G272" s="378" t="s">
        <v>1628</v>
      </c>
      <c r="H272" s="466" t="s">
        <v>23</v>
      </c>
      <c r="I272" s="466" t="s">
        <v>24</v>
      </c>
      <c r="J272" s="466" t="s">
        <v>25</v>
      </c>
      <c r="K272" s="506" t="s">
        <v>1629</v>
      </c>
      <c r="L272" s="485" t="s">
        <v>1630</v>
      </c>
      <c r="M272" s="485" t="s">
        <v>1631</v>
      </c>
      <c r="N272" s="469" t="s">
        <v>1632</v>
      </c>
      <c r="O272" s="486"/>
      <c r="P272" s="486"/>
      <c r="Q272" s="486"/>
      <c r="R272" s="484"/>
    </row>
    <row r="273" spans="1:45" s="471" customFormat="1" ht="207">
      <c r="A273" s="607" t="s">
        <v>1633</v>
      </c>
      <c r="B273" s="634" t="s">
        <v>18</v>
      </c>
      <c r="C273" s="795"/>
      <c r="D273" s="546" t="s">
        <v>1618</v>
      </c>
      <c r="E273" s="466" t="s">
        <v>1634</v>
      </c>
      <c r="F273" s="378" t="s">
        <v>1635</v>
      </c>
      <c r="G273" s="378" t="s">
        <v>1636</v>
      </c>
      <c r="H273" s="466" t="s">
        <v>23</v>
      </c>
      <c r="I273" s="466" t="s">
        <v>24</v>
      </c>
      <c r="J273" s="466" t="s">
        <v>25</v>
      </c>
      <c r="K273" s="506" t="s">
        <v>1637</v>
      </c>
      <c r="L273" s="485" t="s">
        <v>1638</v>
      </c>
      <c r="M273" s="485" t="s">
        <v>1639</v>
      </c>
      <c r="N273" s="469" t="s">
        <v>1632</v>
      </c>
      <c r="O273" s="486"/>
      <c r="P273" s="486"/>
      <c r="Q273" s="486"/>
      <c r="R273" s="484"/>
    </row>
    <row r="274" spans="1:45" s="494" customFormat="1" ht="409.6">
      <c r="A274" s="598" t="s">
        <v>1640</v>
      </c>
      <c r="B274" s="488" t="s">
        <v>18</v>
      </c>
      <c r="C274" s="795"/>
      <c r="D274" s="489" t="s">
        <v>375</v>
      </c>
      <c r="E274" s="488" t="s">
        <v>1641</v>
      </c>
      <c r="F274" s="378" t="s">
        <v>1642</v>
      </c>
      <c r="G274" s="378" t="s">
        <v>1643</v>
      </c>
      <c r="H274" s="488" t="s">
        <v>246</v>
      </c>
      <c r="I274" s="608" t="s">
        <v>362</v>
      </c>
      <c r="J274" s="608" t="s">
        <v>222</v>
      </c>
      <c r="K274" s="508" t="s">
        <v>1644</v>
      </c>
      <c r="L274" s="490" t="s">
        <v>1645</v>
      </c>
      <c r="M274" s="508" t="s">
        <v>1646</v>
      </c>
      <c r="N274" s="491"/>
      <c r="O274" s="492"/>
      <c r="P274" s="492"/>
      <c r="Q274" s="492"/>
      <c r="R274" s="493"/>
    </row>
    <row r="275" spans="1:45" s="471" customFormat="1" ht="262.2">
      <c r="A275" s="588" t="s">
        <v>1647</v>
      </c>
      <c r="B275" s="634" t="s">
        <v>18</v>
      </c>
      <c r="C275" s="795"/>
      <c r="D275" s="467" t="s">
        <v>375</v>
      </c>
      <c r="E275" s="466" t="s">
        <v>1648</v>
      </c>
      <c r="F275" s="378" t="s">
        <v>1649</v>
      </c>
      <c r="G275" s="378" t="s">
        <v>1650</v>
      </c>
      <c r="H275" s="466" t="s">
        <v>246</v>
      </c>
      <c r="I275" s="606" t="s">
        <v>362</v>
      </c>
      <c r="J275" s="606" t="s">
        <v>222</v>
      </c>
      <c r="K275" s="506" t="s">
        <v>1651</v>
      </c>
      <c r="L275" s="468" t="s">
        <v>1652</v>
      </c>
      <c r="M275" s="485" t="s">
        <v>1653</v>
      </c>
      <c r="N275" s="469" t="s">
        <v>1654</v>
      </c>
      <c r="O275" s="486"/>
      <c r="P275" s="486"/>
      <c r="Q275" s="486"/>
      <c r="R275" s="484"/>
    </row>
    <row r="276" spans="1:45" s="471" customFormat="1" ht="138">
      <c r="A276" s="588" t="s">
        <v>1655</v>
      </c>
      <c r="B276" s="634" t="s">
        <v>18</v>
      </c>
      <c r="C276" s="795"/>
      <c r="D276" s="467" t="s">
        <v>1656</v>
      </c>
      <c r="E276" s="466" t="s">
        <v>1657</v>
      </c>
      <c r="F276" s="378" t="s">
        <v>1658</v>
      </c>
      <c r="G276" s="378" t="s">
        <v>1659</v>
      </c>
      <c r="H276" s="466" t="s">
        <v>23</v>
      </c>
      <c r="I276" s="466" t="s">
        <v>24</v>
      </c>
      <c r="J276" s="466" t="s">
        <v>25</v>
      </c>
      <c r="K276" s="506" t="s">
        <v>387</v>
      </c>
      <c r="L276" s="468" t="s">
        <v>388</v>
      </c>
      <c r="M276" s="485" t="s">
        <v>389</v>
      </c>
      <c r="N276" s="504" t="s">
        <v>451</v>
      </c>
      <c r="O276" s="486"/>
      <c r="P276" s="486"/>
      <c r="Q276" s="486"/>
      <c r="R276" s="484"/>
    </row>
    <row r="277" spans="1:45" s="471" customFormat="1" ht="110.4">
      <c r="A277" s="588" t="s">
        <v>1660</v>
      </c>
      <c r="B277" s="634" t="s">
        <v>18</v>
      </c>
      <c r="C277" s="795"/>
      <c r="D277" s="467" t="s">
        <v>1656</v>
      </c>
      <c r="E277" s="466" t="s">
        <v>1661</v>
      </c>
      <c r="F277" s="378" t="s">
        <v>1662</v>
      </c>
      <c r="G277" s="378" t="s">
        <v>1663</v>
      </c>
      <c r="H277" s="466" t="s">
        <v>23</v>
      </c>
      <c r="I277" s="466" t="s">
        <v>24</v>
      </c>
      <c r="J277" s="466" t="s">
        <v>25</v>
      </c>
      <c r="K277" s="506" t="s">
        <v>1664</v>
      </c>
      <c r="L277" s="468" t="s">
        <v>1665</v>
      </c>
      <c r="M277" s="485" t="s">
        <v>1666</v>
      </c>
      <c r="N277" s="504" t="s">
        <v>1667</v>
      </c>
      <c r="O277" s="486"/>
      <c r="P277" s="486"/>
      <c r="Q277" s="486"/>
      <c r="R277" s="484"/>
    </row>
    <row r="278" spans="1:45" s="494" customFormat="1" ht="165.6">
      <c r="A278" s="598" t="s">
        <v>1668</v>
      </c>
      <c r="B278" s="634" t="s">
        <v>18</v>
      </c>
      <c r="C278" s="795"/>
      <c r="D278" s="489" t="s">
        <v>358</v>
      </c>
      <c r="E278" s="488" t="s">
        <v>359</v>
      </c>
      <c r="F278" s="378" t="s">
        <v>360</v>
      </c>
      <c r="G278" s="378" t="s">
        <v>361</v>
      </c>
      <c r="H278" s="488" t="s">
        <v>246</v>
      </c>
      <c r="I278" s="488" t="s">
        <v>362</v>
      </c>
      <c r="J278" s="488" t="s">
        <v>222</v>
      </c>
      <c r="K278" s="489" t="s">
        <v>363</v>
      </c>
      <c r="L278" s="609" t="s">
        <v>364</v>
      </c>
      <c r="M278" s="609" t="s">
        <v>365</v>
      </c>
      <c r="N278" s="491"/>
      <c r="O278" s="492"/>
      <c r="P278" s="492"/>
      <c r="Q278" s="492"/>
      <c r="R278" s="493"/>
    </row>
    <row r="279" spans="1:45" s="494" customFormat="1" ht="409.6">
      <c r="A279" s="598" t="s">
        <v>1669</v>
      </c>
      <c r="B279" s="634" t="s">
        <v>18</v>
      </c>
      <c r="C279" s="795"/>
      <c r="D279" s="489"/>
      <c r="E279" s="488" t="s">
        <v>367</v>
      </c>
      <c r="F279" s="378" t="s">
        <v>368</v>
      </c>
      <c r="G279" s="378" t="s">
        <v>369</v>
      </c>
      <c r="H279" s="488" t="s">
        <v>246</v>
      </c>
      <c r="I279" s="488" t="s">
        <v>362</v>
      </c>
      <c r="J279" s="488" t="s">
        <v>222</v>
      </c>
      <c r="K279" s="508" t="s">
        <v>370</v>
      </c>
      <c r="L279" s="609" t="s">
        <v>371</v>
      </c>
      <c r="M279" s="508" t="s">
        <v>372</v>
      </c>
      <c r="N279" s="491"/>
      <c r="O279" s="492"/>
      <c r="P279" s="492"/>
      <c r="Q279" s="492"/>
      <c r="R279" s="493"/>
    </row>
    <row r="280" spans="1:45">
      <c r="A280" s="585"/>
      <c r="B280" s="651"/>
      <c r="C280" s="384"/>
      <c r="D280" s="576"/>
      <c r="E280" s="378" t="s">
        <v>1670</v>
      </c>
      <c r="F280" s="378" t="s">
        <v>1671</v>
      </c>
      <c r="G280" s="378" t="s">
        <v>1672</v>
      </c>
      <c r="H280" s="378" t="s">
        <v>66</v>
      </c>
      <c r="I280" s="482" t="s">
        <v>39</v>
      </c>
      <c r="J280" s="482" t="s">
        <v>39</v>
      </c>
      <c r="K280" s="410"/>
      <c r="L280" s="395"/>
      <c r="M280" s="463"/>
      <c r="N280" s="481"/>
    </row>
    <row r="281" spans="1:45" s="471" customFormat="1" ht="409.6">
      <c r="A281" s="588" t="s">
        <v>1673</v>
      </c>
      <c r="B281" s="634" t="s">
        <v>18</v>
      </c>
      <c r="C281" s="812" t="s">
        <v>1674</v>
      </c>
      <c r="D281" s="581"/>
      <c r="E281" s="466" t="s">
        <v>1675</v>
      </c>
      <c r="F281" s="378" t="s">
        <v>1676</v>
      </c>
      <c r="G281" s="378" t="s">
        <v>1677</v>
      </c>
      <c r="H281" s="466" t="s">
        <v>798</v>
      </c>
      <c r="I281" s="606" t="s">
        <v>362</v>
      </c>
      <c r="J281" s="606" t="s">
        <v>222</v>
      </c>
      <c r="K281" s="467" t="s">
        <v>1678</v>
      </c>
      <c r="L281" s="570" t="s">
        <v>1679</v>
      </c>
      <c r="M281" s="570" t="s">
        <v>1680</v>
      </c>
      <c r="N281" s="504"/>
      <c r="O281" s="466" t="s">
        <v>1681</v>
      </c>
      <c r="P281" s="466" t="s">
        <v>1682</v>
      </c>
      <c r="Q281" s="466" t="s">
        <v>1683</v>
      </c>
      <c r="R281" s="484"/>
    </row>
    <row r="282" spans="1:45" s="471" customFormat="1" ht="409.6">
      <c r="A282" s="610" t="s">
        <v>1684</v>
      </c>
      <c r="B282" s="634" t="s">
        <v>18</v>
      </c>
      <c r="C282" s="813"/>
      <c r="D282" s="611" t="s">
        <v>1685</v>
      </c>
      <c r="E282" s="466" t="s">
        <v>1686</v>
      </c>
      <c r="F282" s="378" t="s">
        <v>1687</v>
      </c>
      <c r="G282" s="378" t="s">
        <v>1688</v>
      </c>
      <c r="H282" s="466" t="s">
        <v>1689</v>
      </c>
      <c r="I282" s="466" t="s">
        <v>1690</v>
      </c>
      <c r="J282" s="466" t="s">
        <v>1691</v>
      </c>
      <c r="K282" s="467" t="s">
        <v>1678</v>
      </c>
      <c r="L282" s="570" t="s">
        <v>1692</v>
      </c>
      <c r="M282" s="570" t="s">
        <v>1693</v>
      </c>
      <c r="N282" s="504"/>
      <c r="O282" s="466" t="s">
        <v>1681</v>
      </c>
      <c r="P282" s="466" t="s">
        <v>1682</v>
      </c>
      <c r="Q282" s="466" t="s">
        <v>1683</v>
      </c>
      <c r="R282" s="484"/>
    </row>
    <row r="283" spans="1:45" ht="41.4">
      <c r="A283" s="585"/>
      <c r="B283" s="667" t="s">
        <v>18</v>
      </c>
      <c r="C283" s="814" t="s">
        <v>19</v>
      </c>
      <c r="D283" s="815"/>
      <c r="E283" s="517" t="s">
        <v>1694</v>
      </c>
      <c r="F283" s="378" t="s">
        <v>1695</v>
      </c>
      <c r="G283" s="378" t="s">
        <v>1696</v>
      </c>
      <c r="H283" s="518" t="s">
        <v>66</v>
      </c>
      <c r="I283" s="482" t="s">
        <v>39</v>
      </c>
      <c r="J283" s="482" t="s">
        <v>39</v>
      </c>
      <c r="K283" s="518"/>
      <c r="L283" s="596"/>
      <c r="M283" s="596"/>
      <c r="N283" s="583"/>
      <c r="O283" s="518"/>
      <c r="P283" s="518"/>
      <c r="Q283" s="518"/>
      <c r="R283" s="519"/>
    </row>
    <row r="284" spans="1:45" s="561" customFormat="1" ht="41.4">
      <c r="A284" s="553" t="s">
        <v>1697</v>
      </c>
      <c r="B284" s="668" t="s">
        <v>18</v>
      </c>
      <c r="C284" s="807"/>
      <c r="D284" s="816"/>
      <c r="E284" s="554" t="s">
        <v>1698</v>
      </c>
      <c r="F284" s="378" t="s">
        <v>1699</v>
      </c>
      <c r="G284" s="378" t="s">
        <v>1700</v>
      </c>
      <c r="H284" s="554" t="s">
        <v>96</v>
      </c>
      <c r="I284" s="554" t="s">
        <v>101</v>
      </c>
      <c r="J284" s="554" t="s">
        <v>102</v>
      </c>
      <c r="K284" s="554"/>
      <c r="L284" s="554"/>
      <c r="M284" s="554"/>
      <c r="N284" s="559"/>
      <c r="O284" s="554"/>
      <c r="P284" s="554"/>
      <c r="Q284" s="554"/>
      <c r="R284" s="560"/>
      <c r="S284" s="382"/>
      <c r="T284" s="382"/>
      <c r="U284" s="382"/>
      <c r="V284" s="382"/>
      <c r="W284" s="382"/>
      <c r="X284" s="382"/>
      <c r="Y284" s="382"/>
      <c r="Z284" s="382"/>
      <c r="AA284" s="382"/>
      <c r="AB284" s="382"/>
      <c r="AC284" s="382"/>
      <c r="AD284" s="382"/>
      <c r="AE284" s="382"/>
      <c r="AF284" s="382"/>
      <c r="AG284" s="382"/>
      <c r="AH284" s="382"/>
      <c r="AI284" s="382"/>
      <c r="AJ284" s="382"/>
      <c r="AK284" s="382"/>
      <c r="AL284" s="382"/>
      <c r="AM284" s="382"/>
      <c r="AN284" s="382"/>
      <c r="AO284" s="382"/>
      <c r="AP284" s="382"/>
      <c r="AQ284" s="382"/>
      <c r="AR284" s="382"/>
      <c r="AS284" s="382"/>
    </row>
    <row r="285" spans="1:45" s="263" customFormat="1" ht="41.4">
      <c r="A285" s="613" t="s">
        <v>1701</v>
      </c>
      <c r="B285" s="669" t="s">
        <v>18</v>
      </c>
      <c r="C285" s="614"/>
      <c r="D285" s="615"/>
      <c r="E285" s="616" t="s">
        <v>1702</v>
      </c>
      <c r="F285" s="378" t="s">
        <v>1703</v>
      </c>
      <c r="G285" s="378" t="s">
        <v>1704</v>
      </c>
      <c r="H285" s="616" t="s">
        <v>66</v>
      </c>
      <c r="I285" s="616"/>
      <c r="J285" s="616"/>
      <c r="K285" s="616"/>
      <c r="L285" s="616"/>
      <c r="M285" s="616"/>
      <c r="N285" s="617"/>
      <c r="O285" s="616"/>
      <c r="P285" s="616"/>
      <c r="Q285" s="616"/>
      <c r="R285" s="618"/>
    </row>
    <row r="286" spans="1:45">
      <c r="A286" s="619"/>
      <c r="B286" s="654"/>
      <c r="C286" s="563"/>
      <c r="D286" s="612"/>
      <c r="E286" s="563" t="s">
        <v>1705</v>
      </c>
      <c r="F286" s="378" t="s">
        <v>1706</v>
      </c>
      <c r="G286" s="378" t="s">
        <v>1707</v>
      </c>
      <c r="H286" s="563"/>
      <c r="I286" s="563"/>
      <c r="J286" s="563"/>
      <c r="K286" s="563"/>
      <c r="L286" s="620"/>
      <c r="M286" s="620"/>
      <c r="N286" s="566"/>
      <c r="O286" s="563"/>
      <c r="P286" s="563"/>
      <c r="Q286" s="563"/>
      <c r="R286" s="567"/>
    </row>
    <row r="287" spans="1:45">
      <c r="A287" s="397"/>
      <c r="B287" s="651"/>
      <c r="C287" s="397"/>
      <c r="F287" s="397"/>
      <c r="G287" s="397"/>
      <c r="H287" s="397"/>
      <c r="I287" s="397"/>
      <c r="J287" s="397"/>
      <c r="L287" s="578"/>
      <c r="M287" s="578"/>
      <c r="N287" s="481"/>
    </row>
    <row r="288" spans="1:45">
      <c r="A288" s="817"/>
      <c r="B288" s="817"/>
      <c r="C288" s="817"/>
      <c r="D288" s="817"/>
      <c r="E288" s="817"/>
      <c r="F288" s="817"/>
      <c r="G288" s="817"/>
      <c r="H288" s="817"/>
      <c r="I288" s="817"/>
      <c r="J288" s="817"/>
      <c r="K288" s="817"/>
      <c r="L288" s="817"/>
      <c r="M288" s="817"/>
      <c r="N288" s="817"/>
      <c r="O288" s="818"/>
    </row>
    <row r="289" spans="1:15">
      <c r="A289" s="819"/>
      <c r="B289" s="819"/>
      <c r="C289" s="819"/>
      <c r="D289" s="819"/>
      <c r="E289" s="819"/>
      <c r="F289" s="819"/>
      <c r="G289" s="819"/>
      <c r="H289" s="819"/>
      <c r="I289" s="819"/>
      <c r="J289" s="819"/>
      <c r="K289" s="819"/>
      <c r="L289" s="819"/>
      <c r="M289" s="819"/>
      <c r="N289" s="819"/>
      <c r="O289" s="820"/>
    </row>
    <row r="290" spans="1:15">
      <c r="A290" s="819"/>
      <c r="B290" s="819"/>
      <c r="C290" s="819"/>
      <c r="D290" s="819"/>
      <c r="E290" s="819"/>
      <c r="F290" s="819"/>
      <c r="G290" s="819"/>
      <c r="H290" s="819"/>
      <c r="I290" s="819"/>
      <c r="J290" s="819"/>
      <c r="K290" s="819"/>
      <c r="L290" s="819"/>
      <c r="M290" s="819"/>
      <c r="N290" s="819"/>
      <c r="O290" s="820"/>
    </row>
    <row r="291" spans="1:15">
      <c r="A291" s="819"/>
      <c r="B291" s="819"/>
      <c r="C291" s="819"/>
      <c r="D291" s="819"/>
      <c r="E291" s="819"/>
      <c r="F291" s="819"/>
      <c r="G291" s="819"/>
      <c r="H291" s="819"/>
      <c r="I291" s="819"/>
      <c r="J291" s="819"/>
      <c r="K291" s="819"/>
      <c r="L291" s="819"/>
      <c r="M291" s="819"/>
      <c r="N291" s="819"/>
      <c r="O291" s="820"/>
    </row>
    <row r="292" spans="1:15">
      <c r="A292" s="819"/>
      <c r="B292" s="819"/>
      <c r="C292" s="819"/>
      <c r="D292" s="819"/>
      <c r="E292" s="819"/>
      <c r="F292" s="819"/>
      <c r="G292" s="819"/>
      <c r="H292" s="819"/>
      <c r="I292" s="819"/>
      <c r="J292" s="819"/>
      <c r="K292" s="819"/>
      <c r="L292" s="819"/>
      <c r="M292" s="819"/>
      <c r="N292" s="819"/>
      <c r="O292" s="820"/>
    </row>
    <row r="293" spans="1:15">
      <c r="A293" s="819"/>
      <c r="B293" s="819"/>
      <c r="C293" s="819"/>
      <c r="D293" s="819"/>
      <c r="E293" s="819"/>
      <c r="F293" s="819"/>
      <c r="G293" s="819"/>
      <c r="H293" s="819"/>
      <c r="I293" s="819"/>
      <c r="J293" s="819"/>
      <c r="K293" s="819"/>
      <c r="L293" s="819"/>
      <c r="M293" s="819"/>
      <c r="N293" s="819"/>
      <c r="O293" s="820"/>
    </row>
    <row r="294" spans="1:15">
      <c r="A294" s="819"/>
      <c r="B294" s="819"/>
      <c r="C294" s="819"/>
      <c r="D294" s="819"/>
      <c r="E294" s="819"/>
      <c r="F294" s="819"/>
      <c r="G294" s="819"/>
      <c r="H294" s="819"/>
      <c r="I294" s="819"/>
      <c r="J294" s="819"/>
      <c r="K294" s="819"/>
      <c r="L294" s="819"/>
      <c r="M294" s="819"/>
      <c r="N294" s="819"/>
      <c r="O294" s="820"/>
    </row>
    <row r="295" spans="1:15">
      <c r="A295" s="819"/>
      <c r="B295" s="819"/>
      <c r="C295" s="819"/>
      <c r="D295" s="819"/>
      <c r="E295" s="819"/>
      <c r="F295" s="819"/>
      <c r="G295" s="819"/>
      <c r="H295" s="819"/>
      <c r="I295" s="819"/>
      <c r="J295" s="819"/>
      <c r="K295" s="819"/>
      <c r="L295" s="819"/>
      <c r="M295" s="819"/>
      <c r="N295" s="819"/>
      <c r="O295" s="820"/>
    </row>
    <row r="296" spans="1:15">
      <c r="A296" s="819"/>
      <c r="B296" s="819"/>
      <c r="C296" s="819"/>
      <c r="D296" s="819"/>
      <c r="E296" s="819"/>
      <c r="F296" s="819"/>
      <c r="G296" s="819"/>
      <c r="H296" s="819"/>
      <c r="I296" s="819"/>
      <c r="J296" s="819"/>
      <c r="K296" s="819"/>
      <c r="L296" s="819"/>
      <c r="M296" s="819"/>
      <c r="N296" s="819"/>
      <c r="O296" s="820"/>
    </row>
    <row r="297" spans="1:15">
      <c r="A297" s="819"/>
      <c r="B297" s="819"/>
      <c r="C297" s="819"/>
      <c r="D297" s="819"/>
      <c r="E297" s="819"/>
      <c r="F297" s="819"/>
      <c r="G297" s="819"/>
      <c r="H297" s="819"/>
      <c r="I297" s="819"/>
      <c r="J297" s="819"/>
      <c r="K297" s="819"/>
      <c r="L297" s="819"/>
      <c r="M297" s="819"/>
      <c r="N297" s="819"/>
      <c r="O297" s="820"/>
    </row>
    <row r="298" spans="1:15">
      <c r="A298" s="819"/>
      <c r="B298" s="819"/>
      <c r="C298" s="819"/>
      <c r="D298" s="819"/>
      <c r="E298" s="819"/>
      <c r="F298" s="819"/>
      <c r="G298" s="819"/>
      <c r="H298" s="819"/>
      <c r="I298" s="819"/>
      <c r="J298" s="819"/>
      <c r="K298" s="819"/>
      <c r="L298" s="819"/>
      <c r="M298" s="819"/>
      <c r="N298" s="819"/>
      <c r="O298" s="820"/>
    </row>
    <row r="299" spans="1:15">
      <c r="A299" s="621"/>
      <c r="B299" s="563"/>
      <c r="C299" s="566"/>
      <c r="F299" s="622"/>
      <c r="G299" s="622"/>
      <c r="H299" s="622"/>
      <c r="I299" s="622"/>
      <c r="J299" s="622"/>
      <c r="K299" s="563"/>
      <c r="L299" s="623"/>
      <c r="M299" s="623"/>
      <c r="N299" s="624"/>
    </row>
  </sheetData>
  <autoFilter ref="A1:O286" xr:uid="{484DD01E-4BE5-48EA-BE73-D556F181D88B}"/>
  <mergeCells count="24">
    <mergeCell ref="C271:C279"/>
    <mergeCell ref="C281:C282"/>
    <mergeCell ref="C283:C284"/>
    <mergeCell ref="D283:D284"/>
    <mergeCell ref="A288:O298"/>
    <mergeCell ref="C254:C257"/>
    <mergeCell ref="S257:T257"/>
    <mergeCell ref="S258:T258"/>
    <mergeCell ref="C262:C263"/>
    <mergeCell ref="C265:C268"/>
    <mergeCell ref="S265:T265"/>
    <mergeCell ref="S266:T266"/>
    <mergeCell ref="C196:C241"/>
    <mergeCell ref="C2:C19"/>
    <mergeCell ref="C20:C24"/>
    <mergeCell ref="C60:C105"/>
    <mergeCell ref="S61:T61"/>
    <mergeCell ref="S63:T63"/>
    <mergeCell ref="C115:C120"/>
    <mergeCell ref="C133:C142"/>
    <mergeCell ref="C152:C162"/>
    <mergeCell ref="C164:C179"/>
    <mergeCell ref="C186:C192"/>
    <mergeCell ref="S192:V192"/>
  </mergeCells>
  <conditionalFormatting sqref="E1:E31 E33:E1048576">
    <cfRule type="duplicateValues" dxfId="3" priority="1"/>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N412"/>
  <sheetViews>
    <sheetView zoomScale="70" zoomScaleNormal="70" workbookViewId="0">
      <pane ySplit="1" topLeftCell="A61" activePane="bottomLeft" state="frozen"/>
      <selection pane="bottomLeft" activeCell="A73" sqref="A73"/>
    </sheetView>
  </sheetViews>
  <sheetFormatPr defaultColWidth="9.109375" defaultRowHeight="14.4"/>
  <cols>
    <col min="1" max="1" width="50.88671875" customWidth="1"/>
    <col min="2" max="2" width="12.5546875" customWidth="1"/>
    <col min="3" max="3" width="10" customWidth="1"/>
    <col min="4" max="4" width="10.6640625" customWidth="1"/>
    <col min="5" max="5" width="11.6640625" customWidth="1"/>
    <col min="6" max="6" width="10.109375" customWidth="1"/>
    <col min="7" max="7" width="53.109375" style="22" customWidth="1"/>
    <col min="8" max="8" width="57.6640625" customWidth="1"/>
    <col min="9" max="9" width="45.33203125" style="22" customWidth="1"/>
    <col min="10" max="10" width="57.44140625" style="22" customWidth="1"/>
    <col min="11" max="11" width="49.88671875" customWidth="1"/>
    <col min="12" max="12" width="10.88671875" customWidth="1"/>
    <col min="13" max="13" width="27" style="22" customWidth="1"/>
    <col min="14" max="14" width="21.6640625" customWidth="1"/>
    <col min="15" max="15" width="20.44140625" customWidth="1"/>
    <col min="16" max="16" width="13.6640625" customWidth="1"/>
    <col min="17" max="17" width="26.33203125" customWidth="1"/>
    <col min="18" max="18" width="17.6640625" customWidth="1"/>
    <col min="19" max="22" width="9.109375" customWidth="1"/>
    <col min="23" max="23" width="15.109375" customWidth="1"/>
    <col min="24" max="24" width="33.5546875" customWidth="1"/>
    <col min="25" max="25" width="133.33203125" customWidth="1"/>
    <col min="26" max="26" width="83.44140625" customWidth="1"/>
    <col min="27" max="27" width="18.33203125" customWidth="1"/>
    <col min="28" max="28" width="82.33203125" customWidth="1"/>
    <col min="29" max="29" width="41.6640625" customWidth="1"/>
    <col min="30" max="31" width="9.109375" customWidth="1"/>
    <col min="33" max="33" width="25.6640625" customWidth="1"/>
  </cols>
  <sheetData>
    <row r="1" spans="1:33">
      <c r="A1" s="12" t="s">
        <v>1708</v>
      </c>
      <c r="B1" s="11" t="s">
        <v>1709</v>
      </c>
      <c r="C1" s="11" t="s">
        <v>1710</v>
      </c>
      <c r="D1" s="11" t="s">
        <v>1711</v>
      </c>
      <c r="E1" s="11" t="s">
        <v>1712</v>
      </c>
      <c r="F1" s="11" t="s">
        <v>1713</v>
      </c>
      <c r="G1" s="36" t="s">
        <v>1714</v>
      </c>
      <c r="H1" s="12" t="s">
        <v>1715</v>
      </c>
      <c r="I1" s="14" t="s">
        <v>1716</v>
      </c>
      <c r="J1" s="14" t="s">
        <v>1717</v>
      </c>
      <c r="K1" s="26" t="s">
        <v>1718</v>
      </c>
      <c r="L1" s="26" t="s">
        <v>1719</v>
      </c>
      <c r="M1" s="59" t="s">
        <v>1720</v>
      </c>
      <c r="N1" s="12" t="s">
        <v>1721</v>
      </c>
      <c r="O1" s="12" t="s">
        <v>1722</v>
      </c>
      <c r="P1" t="s">
        <v>1723</v>
      </c>
      <c r="Q1" t="s">
        <v>1724</v>
      </c>
      <c r="R1" t="s">
        <v>1725</v>
      </c>
      <c r="S1" t="s">
        <v>1726</v>
      </c>
      <c r="T1" t="s">
        <v>1727</v>
      </c>
      <c r="U1" t="s">
        <v>1728</v>
      </c>
      <c r="V1" t="s">
        <v>1729</v>
      </c>
      <c r="W1" t="s">
        <v>1730</v>
      </c>
      <c r="X1" s="12" t="s">
        <v>1731</v>
      </c>
      <c r="Y1" s="12" t="s">
        <v>1732</v>
      </c>
      <c r="Z1" s="12" t="s">
        <v>1733</v>
      </c>
      <c r="AA1" s="12" t="s">
        <v>1734</v>
      </c>
      <c r="AB1" s="12" t="s">
        <v>1735</v>
      </c>
      <c r="AC1" s="12" t="s">
        <v>1736</v>
      </c>
      <c r="AD1" s="12" t="s">
        <v>1737</v>
      </c>
      <c r="AE1" s="12" t="s">
        <v>1738</v>
      </c>
      <c r="AF1" s="12" t="s">
        <v>1739</v>
      </c>
      <c r="AG1" s="676" t="s">
        <v>1740</v>
      </c>
    </row>
    <row r="2" spans="1:33">
      <c r="A2" t="s">
        <v>1741</v>
      </c>
      <c r="G2" t="s">
        <v>1741</v>
      </c>
      <c r="H2" t="str">
        <f>IF(B2="",G2,IF(C2="",B2&amp;"_"&amp;G2,_xlfn.TEXTJOIN("_",TRUE,B2&amp;C2,D2,E2,F2,G2)))</f>
        <v>start</v>
      </c>
      <c r="M2" s="23" t="str">
        <f t="shared" ref="M2:M8" si="0">IF(I2="","",IF(AND($B2="",$C2="",I2=""),"",IF(AND($B2="",$C2=""),I2,IF($C2="",UPPER($B2)&amp;"_"&amp;I2,_xlfn.TEXTJOIN(".",TRUE,UPPER($B2)&amp;$C2,$D2,$E2,I2)))))</f>
        <v/>
      </c>
      <c r="N2" t="str">
        <f t="shared" ref="N2:N8" si="1">IF(J2="","",IF(AND($B2="",$C2="",J2=""),"",IF(AND($B2="",$C2=""),J2,IF($C2="",UPPER($B2)&amp;"_"&amp;J2,_xlfn.TEXTJOIN(".",TRUE,UPPER($B2)&amp;$C2,$D2,$E2,J2)))))</f>
        <v/>
      </c>
      <c r="O2" t="str">
        <f t="shared" ref="O2:O8" si="2">IF(K2="","",IF(AND($B2="",$C2="",K2=""),"",IF(AND($B2="",$C2=""),K2,IF($C2="",UPPER($B2)&amp;"_"&amp;K2,_xlfn.TEXTJOIN(".",TRUE,UPPER($B2)&amp;$C2,$D2,$E2,K2)))))</f>
        <v/>
      </c>
    </row>
    <row r="3" spans="1:33">
      <c r="A3" t="s">
        <v>1742</v>
      </c>
      <c r="G3" t="s">
        <v>1742</v>
      </c>
      <c r="H3" t="str">
        <f t="shared" ref="H3:H32" si="3">IF(B3="",G3,IF(C3="",B3&amp;"_"&amp;G3,_xlfn.TEXTJOIN("_",TRUE,B3&amp;C3,D3,E3,G3)))</f>
        <v>end</v>
      </c>
      <c r="M3" s="23" t="str">
        <f t="shared" si="0"/>
        <v/>
      </c>
      <c r="N3" t="str">
        <f t="shared" si="1"/>
        <v/>
      </c>
      <c r="O3" t="str">
        <f t="shared" si="2"/>
        <v/>
      </c>
    </row>
    <row r="4" spans="1:33">
      <c r="A4" t="s">
        <v>1743</v>
      </c>
      <c r="G4" t="s">
        <v>1744</v>
      </c>
      <c r="H4" t="str">
        <f t="shared" ref="H4:H6" si="4">IF(B4="",G4,IF(C4="",B4&amp;"_"&amp;G4,_xlfn.TEXTJOIN("_",TRUE,B4&amp;C4,D4,E4,F4,G4)))</f>
        <v>date_assessment</v>
      </c>
      <c r="M4" s="23" t="str">
        <f t="shared" si="0"/>
        <v/>
      </c>
      <c r="N4" t="str">
        <f t="shared" si="1"/>
        <v/>
      </c>
      <c r="O4" t="str">
        <f t="shared" si="2"/>
        <v/>
      </c>
    </row>
    <row r="5" spans="1:33">
      <c r="A5" t="s">
        <v>1745</v>
      </c>
      <c r="G5" t="s">
        <v>1745</v>
      </c>
      <c r="H5" t="str">
        <f t="shared" si="4"/>
        <v>deviceid</v>
      </c>
      <c r="M5" s="23" t="str">
        <f t="shared" si="0"/>
        <v/>
      </c>
      <c r="N5" t="str">
        <f t="shared" si="1"/>
        <v/>
      </c>
      <c r="O5" t="str">
        <f t="shared" si="2"/>
        <v/>
      </c>
    </row>
    <row r="6" spans="1:33">
      <c r="A6" t="s">
        <v>1746</v>
      </c>
      <c r="G6" t="s">
        <v>1746</v>
      </c>
      <c r="H6" t="str">
        <f t="shared" si="4"/>
        <v>audit</v>
      </c>
      <c r="M6" s="23" t="str">
        <f t="shared" si="0"/>
        <v/>
      </c>
      <c r="N6" t="str">
        <f t="shared" si="1"/>
        <v/>
      </c>
      <c r="O6" t="str">
        <f t="shared" si="2"/>
        <v/>
      </c>
      <c r="AG6" t="s">
        <v>1747</v>
      </c>
    </row>
    <row r="7" spans="1:33" s="713" customFormat="1" ht="72">
      <c r="A7" s="712" t="s">
        <v>1748</v>
      </c>
      <c r="G7" s="713" t="s">
        <v>1749</v>
      </c>
      <c r="H7" s="713" t="str">
        <f t="shared" si="3"/>
        <v>project_name</v>
      </c>
      <c r="I7" s="714" t="s">
        <v>1750</v>
      </c>
      <c r="J7" s="714" t="s">
        <v>6513</v>
      </c>
      <c r="K7" s="714" t="s">
        <v>6514</v>
      </c>
      <c r="M7" s="714" t="str">
        <f t="shared" si="0"/>
        <v>CCCM Ukraine
IDP Collective Sites Monitoring
Round 11. Desember 2023</v>
      </c>
      <c r="N7" s="714" t="str">
        <f t="shared" si="1"/>
        <v>СССМ Украина
Мониторинг мест временного  проживания ВПЛ
Раунд 11. Декабрь 2023</v>
      </c>
      <c r="O7" s="714" t="str">
        <f t="shared" si="2"/>
        <v>Моніторинг місць тимчасового проживання ВПО
Раунд 11. Грудень 2024</v>
      </c>
    </row>
    <row r="8" spans="1:33" ht="100.8">
      <c r="A8" t="s">
        <v>1751</v>
      </c>
      <c r="G8" t="s">
        <v>1752</v>
      </c>
      <c r="H8" t="str">
        <f>IF(B8="",G8,IF(C8="",B8&amp;"_"&amp;G8,_xlfn.TEXTJOIN("_",TRUE,B8&amp;C8,D8,E8,F8,G8)))</f>
        <v>intro</v>
      </c>
      <c r="I8" s="22" t="s">
        <v>1753</v>
      </c>
      <c r="J8" s="22" t="s">
        <v>6515</v>
      </c>
      <c r="K8" s="22" t="s">
        <v>6516</v>
      </c>
      <c r="M8" t="str">
        <f t="shared" si="0"/>
        <v>General objective of assessment is 
**to provide the CCCM cluster and other partners with regularly updated and reliable data on the numbers, location, and needs of IDPs living in collective sites through a combination of monitoring visits and remote interviews with site management**</v>
      </c>
      <c r="N8" t="str">
        <f t="shared" si="1"/>
        <v>Общая цель исследования –
предоставлять кластеру CCCM и другим партнерам регулярно обновляемые и достоверные данные о количестве, местонахождении и нуждах ВПЛ, проживающих в местах временного проживания, посредством проведения  мониторинговых визитов и телефонных интервью с руководством МВП</v>
      </c>
      <c r="O8" t="str">
        <f t="shared" si="2"/>
        <v>Загальна мета дослідження – надавати кластеру CCCM та іншим партнерам регулярно оновлювані та достовірні дані про кількість, місцезнаходження та потреби ВПО, які мешкають у місцях тимчасового проживання, шляхом проведення  моніторингових візитів і телефонних інтерв'ю з керівництвом МТП</v>
      </c>
    </row>
    <row r="9" spans="1:33" s="713" customFormat="1">
      <c r="A9" s="715" t="s">
        <v>1754</v>
      </c>
      <c r="G9" s="713" t="s">
        <v>1749</v>
      </c>
      <c r="H9" s="713" t="str">
        <f t="shared" si="3"/>
        <v>project_name</v>
      </c>
      <c r="I9" s="714"/>
      <c r="J9" s="714"/>
      <c r="K9" s="714"/>
      <c r="M9" s="714"/>
      <c r="N9" s="714"/>
      <c r="O9" s="714"/>
    </row>
    <row r="10" spans="1:33" s="727" customFormat="1">
      <c r="A10" s="727" t="s">
        <v>1748</v>
      </c>
      <c r="C10" s="727" t="s">
        <v>1755</v>
      </c>
      <c r="G10" s="727" t="s">
        <v>1756</v>
      </c>
      <c r="H10" s="727" t="str">
        <f t="shared" si="3"/>
        <v>initial_data</v>
      </c>
      <c r="I10" s="728" t="s">
        <v>1757</v>
      </c>
      <c r="J10" s="728" t="s">
        <v>1758</v>
      </c>
      <c r="K10" s="727" t="s">
        <v>1759</v>
      </c>
      <c r="M10" s="728" t="str">
        <f>IF(I10="","",IF(AND($B10="",$C10="",I10=""),"",IF(AND($B10="",$C10=""),I10,IF($C10="",UPPER($B10)&amp;"_"&amp;I10,_xlfn.TEXTJOIN(".",TRUE,UPPER($B10)&amp;$C10,$D10,$E10,I10)))))</f>
        <v>Initial data for the survey (v1)</v>
      </c>
      <c r="N10" s="727" t="str">
        <f>IF(J10="","",IF(AND($B10="",$C10="",J10=""),"",IF(AND($B10="",$C10=""),J10,IF($C10="",UPPER($B10)&amp;"_"&amp;J10,_xlfn.TEXTJOIN(".",TRUE,UPPER($B10)&amp;$C10,$D10,$E10,J10)))))</f>
        <v>Исходные данные для опроса (в1)</v>
      </c>
      <c r="O10" s="727" t="str">
        <f>IF(K10="","",IF(AND($B10="",$C10="",K10=""),"",IF(AND($B10="",$C10=""),K10,IF($C10="",UPPER($B10)&amp;"_"&amp;K10,_xlfn.TEXTJOIN(".",TRUE,UPPER($B10)&amp;$C10,$D10,$E10,K10)))))</f>
        <v>Початкові дані для опитування (в1)</v>
      </c>
    </row>
    <row r="11" spans="1:33" ht="28.8">
      <c r="A11" t="s">
        <v>1760</v>
      </c>
      <c r="C11">
        <v>1</v>
      </c>
      <c r="G11" t="s">
        <v>1761</v>
      </c>
      <c r="H11" t="str">
        <f t="shared" ref="H11:H21" si="5">IF(B11="",G11,IF(C11="",B11&amp;"_"&amp;G11,_xlfn.TEXTJOIN("_",TRUE,B11&amp;C11,D11,E11,F11,G11)))</f>
        <v>organization</v>
      </c>
      <c r="I11" s="22" t="str">
        <f>CS_Monitoring_R11!F2</f>
        <v>Reporting organization/ partner</v>
      </c>
      <c r="J11" s="22" t="str">
        <f>CS_Monitoring_R11!G2</f>
        <v>Организация / партнер</v>
      </c>
      <c r="K11" s="22" t="str">
        <f>CS_Monitoring_R11!H2</f>
        <v>Організація / Партнер</v>
      </c>
      <c r="L11" t="str">
        <f>_xlfn.TEXTJOIN("_",TRUE,UPPER($B11)&amp;$C11,$D11,$E11,$F11)</f>
        <v>1</v>
      </c>
      <c r="M11" s="22" t="str">
        <f>IF(I11="","",IF(AND($B11="",$C11="",I11=""),"",IF(AND($B11="",$C11=""),I11,IF($C11="",UPPER($B11)&amp;"_"&amp;I11,_xlfn.TEXTJOIN(".",TRUE,UPPER($B11)&amp;$C11,$D11,$E11,$F11)))))&amp;". "&amp;I11</f>
        <v>1. Reporting organization/ partner</v>
      </c>
      <c r="N11" t="str">
        <f>IF(J11="","",IF(AND($B11="",$C11="",J11=""),"",IF(AND($B11="",$C11=""),J11,IF($C11="",UPPER($B11)&amp;"_"&amp;J11,_xlfn.TEXTJOIN(".",TRUE,UPPER($B11)&amp;$C11,$D11,$E11,$F11)))))&amp;". "&amp;J11</f>
        <v>1. Организация / партнер</v>
      </c>
      <c r="O11" t="str">
        <f>IF(K11="","",IF(AND($B11="",$C11="",K11=""),"",IF(AND($B11="",$C11=""),K11,IF($C11="",UPPER($B11)&amp;"_"&amp;K11,_xlfn.TEXTJOIN(".",TRUE,UPPER($B11)&amp;$C11,$D11,$E11,$F11)))))&amp;". "&amp;K11</f>
        <v>1. Організація / Партнер</v>
      </c>
      <c r="P11" t="s">
        <v>1762</v>
      </c>
      <c r="Q11" t="s">
        <v>24</v>
      </c>
      <c r="R11" t="s">
        <v>25</v>
      </c>
      <c r="S11" t="s">
        <v>1763</v>
      </c>
      <c r="T11" s="11" t="s">
        <v>1764</v>
      </c>
      <c r="U11" t="s">
        <v>1765</v>
      </c>
      <c r="V11" t="s">
        <v>1766</v>
      </c>
      <c r="W11" s="11" t="s">
        <v>1767</v>
      </c>
    </row>
    <row r="12" spans="1:33">
      <c r="A12" t="s">
        <v>1768</v>
      </c>
      <c r="C12">
        <v>1</v>
      </c>
      <c r="D12">
        <v>1</v>
      </c>
      <c r="G12" t="s">
        <v>1769</v>
      </c>
      <c r="H12" t="str">
        <f t="shared" si="5"/>
        <v>organization_other</v>
      </c>
      <c r="I12" s="22" t="s">
        <v>1770</v>
      </c>
      <c r="J12" s="22" t="s">
        <v>1771</v>
      </c>
      <c r="K12" t="s">
        <v>1772</v>
      </c>
      <c r="L12" t="str">
        <f t="shared" ref="L12:L21" si="6">_xlfn.TEXTJOIN("_",TRUE,UPPER($B12)&amp;$C12,$D12,$E12,$F12)</f>
        <v>1_1</v>
      </c>
      <c r="M12" s="22" t="str">
        <f t="shared" ref="M12:M21" si="7">IF(I12="","",IF(AND($B12="",$C12="",I12=""),"",IF(AND($B12="",$C12=""),I12,IF($C12="",UPPER($B12)&amp;"_"&amp;I12,_xlfn.TEXTJOIN(".",TRUE,UPPER($B12)&amp;$C12,$D12,$E12,$F12)))))&amp;". "&amp;I12</f>
        <v>1.1. If other, please specify:</v>
      </c>
      <c r="N12" t="str">
        <f t="shared" ref="N12:N21" si="8">IF(J12="","",IF(AND($B12="",$C12="",J12=""),"",IF(AND($B12="",$C12=""),J12,IF($C12="",UPPER($B12)&amp;"_"&amp;J12,_xlfn.TEXTJOIN(".",TRUE,UPPER($B12)&amp;$C12,$D12,$E12,$F12)))))&amp;". "&amp;J12</f>
        <v>1.1. Другое (уточните)</v>
      </c>
      <c r="O12" t="str">
        <f t="shared" ref="O12:O21" si="9">IF(K12="","",IF(AND($B12="",$C12="",K12=""),"",IF(AND($B12="",$C12=""),K12,IF($C12="",UPPER($B12)&amp;"_"&amp;K12,_xlfn.TEXTJOIN(".",TRUE,UPPER($B12)&amp;$C12,$D12,$E12,$F12)))))&amp;". "&amp;K12</f>
        <v>1.1. Інше, уточніть</v>
      </c>
      <c r="P12" s="11" t="s">
        <v>96</v>
      </c>
      <c r="Q12" s="11" t="s">
        <v>101</v>
      </c>
      <c r="R12" s="11" t="s">
        <v>102</v>
      </c>
      <c r="S12" t="s">
        <v>1763</v>
      </c>
      <c r="T12" s="11" t="s">
        <v>1764</v>
      </c>
      <c r="U12" t="s">
        <v>1765</v>
      </c>
      <c r="V12" t="s">
        <v>1766</v>
      </c>
      <c r="Y12" t="str">
        <f>"selected(${"&amp;H11&amp;"}, 'other')"</f>
        <v>selected(${organization}, 'other')</v>
      </c>
    </row>
    <row r="13" spans="1:33">
      <c r="A13" t="s">
        <v>1773</v>
      </c>
      <c r="C13">
        <v>2</v>
      </c>
      <c r="G13" t="s">
        <v>1774</v>
      </c>
      <c r="H13" t="str">
        <f t="shared" si="5"/>
        <v>enum_id</v>
      </c>
      <c r="I13" s="22" t="str">
        <f>CS_Monitoring_R11!F3</f>
        <v>Enumerator's ID</v>
      </c>
      <c r="J13" s="22" t="str">
        <f>CS_Monitoring_R11!G3</f>
        <v xml:space="preserve"> ID энумератора</v>
      </c>
      <c r="K13" s="22" t="str">
        <f>CS_Monitoring_R11!H3</f>
        <v>ID енумератора</v>
      </c>
      <c r="L13" t="str">
        <f t="shared" si="6"/>
        <v>2</v>
      </c>
      <c r="M13" s="22" t="str">
        <f t="shared" si="7"/>
        <v>2. Enumerator's ID</v>
      </c>
      <c r="N13" t="str">
        <f t="shared" si="8"/>
        <v>2.  ID энумератора</v>
      </c>
      <c r="O13" t="str">
        <f t="shared" si="9"/>
        <v>2. ID енумератора</v>
      </c>
      <c r="P13" t="s">
        <v>1762</v>
      </c>
      <c r="Q13" t="s">
        <v>24</v>
      </c>
      <c r="R13" t="s">
        <v>25</v>
      </c>
      <c r="S13" t="s">
        <v>1763</v>
      </c>
      <c r="T13" s="11" t="s">
        <v>1764</v>
      </c>
      <c r="U13" t="s">
        <v>1765</v>
      </c>
      <c r="V13" t="s">
        <v>1766</v>
      </c>
      <c r="W13" t="s">
        <v>1775</v>
      </c>
      <c r="X13" t="str">
        <f>"filter=${"&amp;H11&amp;"}"</f>
        <v>filter=${organization}</v>
      </c>
      <c r="Y13" t="str">
        <f>"not(selected(${"&amp;H11&amp;"}, ''))"&amp;" and selected(${"&amp;H11&amp;"}, 'REACH')"</f>
        <v>not(selected(${organization}, '')) and selected(${organization}, 'REACH')</v>
      </c>
    </row>
    <row r="14" spans="1:33" ht="28.8">
      <c r="A14" t="s">
        <v>1768</v>
      </c>
      <c r="C14">
        <v>2</v>
      </c>
      <c r="D14">
        <v>1</v>
      </c>
      <c r="G14" t="s">
        <v>1776</v>
      </c>
      <c r="H14" t="str">
        <f t="shared" si="5"/>
        <v>enum_surname</v>
      </c>
      <c r="I14" s="22" t="s">
        <v>1777</v>
      </c>
      <c r="J14" s="22" t="s">
        <v>1778</v>
      </c>
      <c r="K14" s="22" t="s">
        <v>1779</v>
      </c>
      <c r="L14" t="str">
        <f t="shared" si="6"/>
        <v>2_1</v>
      </c>
      <c r="M14" s="22" t="str">
        <f t="shared" si="7"/>
        <v>2.1. Please enter Enumerator Surname</v>
      </c>
      <c r="N14" t="str">
        <f t="shared" si="8"/>
        <v>2.1. Пожалуйста, введите Фамилию энумератора</v>
      </c>
      <c r="O14" t="str">
        <f t="shared" si="9"/>
        <v>2.1. Будь-ласка введіть Прізвище енумератора</v>
      </c>
      <c r="P14" s="11" t="s">
        <v>1780</v>
      </c>
      <c r="Q14" s="11" t="s">
        <v>1781</v>
      </c>
      <c r="R14" s="11" t="s">
        <v>1782</v>
      </c>
      <c r="S14" t="s">
        <v>1763</v>
      </c>
      <c r="T14" s="11" t="s">
        <v>1764</v>
      </c>
      <c r="U14" t="s">
        <v>1765</v>
      </c>
      <c r="V14" t="s">
        <v>1766</v>
      </c>
      <c r="Y14" t="str">
        <f>"(selected(${"&amp;H13&amp;"}, 'other') or not(selected(${"&amp;H11&amp;"}, 'REACH'))) and not(selected(${"&amp;H11&amp;"}, ''))"</f>
        <v>(selected(${enum_id}, 'other') or not(selected(${organization}, 'REACH'))) and not(selected(${organization}, ''))</v>
      </c>
    </row>
    <row r="15" spans="1:33" ht="28.8">
      <c r="A15" t="s">
        <v>1768</v>
      </c>
      <c r="C15">
        <v>2</v>
      </c>
      <c r="D15">
        <v>1</v>
      </c>
      <c r="E15">
        <v>1</v>
      </c>
      <c r="G15" t="s">
        <v>1783</v>
      </c>
      <c r="H15" t="str">
        <f t="shared" si="5"/>
        <v>enum_name</v>
      </c>
      <c r="I15" s="22" t="s">
        <v>1784</v>
      </c>
      <c r="J15" s="22" t="s">
        <v>1785</v>
      </c>
      <c r="K15" s="22" t="s">
        <v>1786</v>
      </c>
      <c r="L15" t="str">
        <f t="shared" si="6"/>
        <v>2_1_1</v>
      </c>
      <c r="M15" s="22" t="str">
        <f t="shared" si="7"/>
        <v>2.1.1. Please enter Enumerator Name</v>
      </c>
      <c r="N15" t="str">
        <f t="shared" si="8"/>
        <v>2.1.1. Пожалуйста, введите Имя энумератора</v>
      </c>
      <c r="O15" t="str">
        <f t="shared" si="9"/>
        <v>2.1.1. Будь-ласка введіть Ім'я енумератора</v>
      </c>
      <c r="P15" s="11" t="s">
        <v>1780</v>
      </c>
      <c r="Q15" s="11" t="s">
        <v>1781</v>
      </c>
      <c r="R15" s="11" t="s">
        <v>1782</v>
      </c>
      <c r="S15" t="s">
        <v>1763</v>
      </c>
      <c r="T15" s="11" t="s">
        <v>1764</v>
      </c>
      <c r="U15" t="s">
        <v>1765</v>
      </c>
      <c r="V15" t="s">
        <v>1766</v>
      </c>
      <c r="Y15" t="str">
        <f>"(selected(${"&amp;H13&amp;"}, 'other') or not(selected(${"&amp;H11&amp;"}, 'REACH'))) and not(selected(${"&amp;H11&amp;"}, ''))"</f>
        <v>(selected(${enum_id}, 'other') or not(selected(${organization}, 'REACH'))) and not(selected(${organization}, ''))</v>
      </c>
    </row>
    <row r="16" spans="1:33" ht="28.8">
      <c r="A16" t="s">
        <v>1787</v>
      </c>
      <c r="C16">
        <v>2</v>
      </c>
      <c r="D16">
        <v>2</v>
      </c>
      <c r="G16" t="s">
        <v>1788</v>
      </c>
      <c r="H16" t="str">
        <f t="shared" si="5"/>
        <v>interview_type</v>
      </c>
      <c r="I16" s="22" t="str">
        <f>CS_Monitoring_R11!F6</f>
        <v>Please select the assessment methodology</v>
      </c>
      <c r="J16" s="22" t="str">
        <f>CS_Monitoring_R11!G6</f>
        <v>Пожалуйста, выберите методологию опроса</v>
      </c>
      <c r="K16" s="22" t="str">
        <f>CS_Monitoring_R11!H6</f>
        <v>Будь ласка, оберіть методологію опитування</v>
      </c>
      <c r="L16" t="str">
        <f t="shared" si="6"/>
        <v>2_2</v>
      </c>
      <c r="M16" s="22" t="str">
        <f t="shared" si="7"/>
        <v>2.2. Please select the assessment methodology</v>
      </c>
      <c r="N16" t="str">
        <f t="shared" si="8"/>
        <v>2.2. Пожалуйста, выберите методологию опроса</v>
      </c>
      <c r="O16" t="str">
        <f t="shared" si="9"/>
        <v>2.2. Будь ласка, оберіть методологію опитування</v>
      </c>
      <c r="P16" t="s">
        <v>1762</v>
      </c>
      <c r="Q16" t="s">
        <v>24</v>
      </c>
      <c r="R16" t="s">
        <v>25</v>
      </c>
      <c r="S16" t="s">
        <v>1763</v>
      </c>
      <c r="T16" s="11" t="s">
        <v>1764</v>
      </c>
      <c r="U16" t="s">
        <v>1765</v>
      </c>
      <c r="V16" t="s">
        <v>1766</v>
      </c>
      <c r="W16" t="s">
        <v>1789</v>
      </c>
    </row>
    <row r="17" spans="1:66">
      <c r="A17" t="s">
        <v>1790</v>
      </c>
      <c r="C17">
        <v>3</v>
      </c>
      <c r="G17" t="s">
        <v>1791</v>
      </c>
      <c r="H17" t="str">
        <f t="shared" si="5"/>
        <v>oblast</v>
      </c>
      <c r="I17" s="22" t="str">
        <f>CS_Monitoring_R11!F7</f>
        <v xml:space="preserve">Oblast </v>
      </c>
      <c r="J17" s="22" t="str">
        <f>CS_Monitoring_R11!G7</f>
        <v>Область</v>
      </c>
      <c r="K17" s="22" t="str">
        <f>CS_Monitoring_R11!H7</f>
        <v>Область</v>
      </c>
      <c r="L17" t="str">
        <f t="shared" si="6"/>
        <v>3</v>
      </c>
      <c r="M17" s="22" t="str">
        <f t="shared" si="7"/>
        <v xml:space="preserve">3. Oblast </v>
      </c>
      <c r="N17" t="str">
        <f t="shared" si="8"/>
        <v>3. Область</v>
      </c>
      <c r="O17" t="str">
        <f t="shared" si="9"/>
        <v>3. Область</v>
      </c>
      <c r="P17" t="s">
        <v>1762</v>
      </c>
      <c r="Q17" t="s">
        <v>24</v>
      </c>
      <c r="R17" t="s">
        <v>25</v>
      </c>
      <c r="S17" t="s">
        <v>1763</v>
      </c>
      <c r="T17" s="11" t="s">
        <v>1764</v>
      </c>
      <c r="U17" t="s">
        <v>1765</v>
      </c>
      <c r="V17" t="s">
        <v>1766</v>
      </c>
      <c r="W17" t="s">
        <v>1775</v>
      </c>
    </row>
    <row r="18" spans="1:66">
      <c r="A18" t="s">
        <v>1792</v>
      </c>
      <c r="C18">
        <v>3</v>
      </c>
      <c r="D18">
        <v>1</v>
      </c>
      <c r="G18" t="s">
        <v>1793</v>
      </c>
      <c r="H18" t="str">
        <f t="shared" si="5"/>
        <v>raion</v>
      </c>
      <c r="I18" s="22" t="str">
        <f>CS_Monitoring_R11!F8</f>
        <v>Raion</v>
      </c>
      <c r="J18" s="22" t="str">
        <f>CS_Monitoring_R11!G8</f>
        <v>Район</v>
      </c>
      <c r="K18" s="22" t="str">
        <f>CS_Monitoring_R11!H8</f>
        <v>Район</v>
      </c>
      <c r="L18" t="str">
        <f t="shared" si="6"/>
        <v>3_1</v>
      </c>
      <c r="M18" s="22" t="str">
        <f t="shared" si="7"/>
        <v>3.1. Raion</v>
      </c>
      <c r="N18" t="str">
        <f t="shared" si="8"/>
        <v>3.1. Район</v>
      </c>
      <c r="O18" t="str">
        <f t="shared" si="9"/>
        <v>3.1. Район</v>
      </c>
      <c r="P18" t="s">
        <v>1762</v>
      </c>
      <c r="Q18" t="s">
        <v>24</v>
      </c>
      <c r="R18" t="s">
        <v>25</v>
      </c>
      <c r="S18" t="s">
        <v>1763</v>
      </c>
      <c r="T18" s="11" t="s">
        <v>1764</v>
      </c>
      <c r="U18" t="s">
        <v>1765</v>
      </c>
      <c r="V18" t="s">
        <v>1766</v>
      </c>
      <c r="W18" t="s">
        <v>1775</v>
      </c>
      <c r="X18" t="str">
        <f>"filter=${"&amp;H17&amp;"}"</f>
        <v>filter=${oblast}</v>
      </c>
      <c r="BN18" t="s">
        <v>1794</v>
      </c>
    </row>
    <row r="19" spans="1:66">
      <c r="A19" t="s">
        <v>1795</v>
      </c>
      <c r="C19">
        <v>3</v>
      </c>
      <c r="D19">
        <v>2</v>
      </c>
      <c r="G19" t="s">
        <v>1796</v>
      </c>
      <c r="H19" t="str">
        <f t="shared" si="5"/>
        <v>hromada</v>
      </c>
      <c r="I19" s="22" t="str">
        <f>CS_Monitoring_R11!F9</f>
        <v>Hromada</v>
      </c>
      <c r="J19" s="22" t="str">
        <f>CS_Monitoring_R11!G9</f>
        <v>Громада</v>
      </c>
      <c r="K19" s="22" t="str">
        <f>CS_Monitoring_R11!H9</f>
        <v>Громада</v>
      </c>
      <c r="L19" t="str">
        <f t="shared" si="6"/>
        <v>3_2</v>
      </c>
      <c r="M19" s="22" t="str">
        <f t="shared" si="7"/>
        <v>3.2. Hromada</v>
      </c>
      <c r="N19" t="str">
        <f t="shared" si="8"/>
        <v>3.2. Громада</v>
      </c>
      <c r="O19" t="str">
        <f t="shared" si="9"/>
        <v>3.2. Громада</v>
      </c>
      <c r="P19" t="s">
        <v>1762</v>
      </c>
      <c r="Q19" t="s">
        <v>24</v>
      </c>
      <c r="R19" t="s">
        <v>25</v>
      </c>
      <c r="S19" t="s">
        <v>1763</v>
      </c>
      <c r="T19" s="11" t="s">
        <v>1764</v>
      </c>
      <c r="U19" t="s">
        <v>1765</v>
      </c>
      <c r="V19" t="s">
        <v>1766</v>
      </c>
      <c r="W19" t="s">
        <v>1775</v>
      </c>
      <c r="X19" t="str">
        <f>"filter=${"&amp;H18&amp;"}"</f>
        <v>filter=${raion}</v>
      </c>
      <c r="BN19" t="s">
        <v>1797</v>
      </c>
    </row>
    <row r="20" spans="1:66">
      <c r="A20" t="s">
        <v>1798</v>
      </c>
      <c r="C20">
        <v>3</v>
      </c>
      <c r="D20">
        <v>3</v>
      </c>
      <c r="G20" t="s">
        <v>1799</v>
      </c>
      <c r="H20" t="str">
        <f t="shared" si="5"/>
        <v>settlement</v>
      </c>
      <c r="I20" s="22" t="str">
        <f>CS_Monitoring_R11!F10</f>
        <v>Settlement</v>
      </c>
      <c r="J20" s="22" t="str">
        <f>CS_Monitoring_R11!G10</f>
        <v>Населенный пункт</v>
      </c>
      <c r="K20" s="22" t="str">
        <f>CS_Monitoring_R11!H10</f>
        <v>Населений пункт</v>
      </c>
      <c r="L20" t="str">
        <f t="shared" si="6"/>
        <v>3_3</v>
      </c>
      <c r="M20" s="22" t="str">
        <f t="shared" si="7"/>
        <v>3.3. Settlement</v>
      </c>
      <c r="N20" t="str">
        <f t="shared" si="8"/>
        <v>3.3. Населенный пункт</v>
      </c>
      <c r="O20" t="str">
        <f t="shared" si="9"/>
        <v>3.3. Населений пункт</v>
      </c>
      <c r="P20" t="s">
        <v>1762</v>
      </c>
      <c r="Q20" t="s">
        <v>24</v>
      </c>
      <c r="R20" t="s">
        <v>25</v>
      </c>
      <c r="S20" t="s">
        <v>1763</v>
      </c>
      <c r="T20" s="11" t="s">
        <v>1764</v>
      </c>
      <c r="U20" t="s">
        <v>1765</v>
      </c>
      <c r="V20" t="s">
        <v>1766</v>
      </c>
      <c r="W20" t="s">
        <v>1775</v>
      </c>
      <c r="X20" t="str">
        <f>"filter=${"&amp;H19&amp;"}"</f>
        <v>filter=${hromada}</v>
      </c>
    </row>
    <row r="21" spans="1:66">
      <c r="A21" t="s">
        <v>1768</v>
      </c>
      <c r="C21">
        <v>3</v>
      </c>
      <c r="D21">
        <v>3</v>
      </c>
      <c r="E21">
        <v>1</v>
      </c>
      <c r="G21" t="s">
        <v>1800</v>
      </c>
      <c r="H21" t="str">
        <f t="shared" si="5"/>
        <v>settlement_other</v>
      </c>
      <c r="I21" t="s">
        <v>1770</v>
      </c>
      <c r="J21" s="22" t="s">
        <v>1771</v>
      </c>
      <c r="K21" t="s">
        <v>1772</v>
      </c>
      <c r="L21" t="str">
        <f t="shared" si="6"/>
        <v>3_3_1</v>
      </c>
      <c r="M21" s="22" t="str">
        <f t="shared" si="7"/>
        <v>3.3.1. If other, please specify:</v>
      </c>
      <c r="N21" t="str">
        <f t="shared" si="8"/>
        <v>3.3.1. Другое (уточните)</v>
      </c>
      <c r="O21" t="str">
        <f t="shared" si="9"/>
        <v>3.3.1. Інше, уточніть</v>
      </c>
      <c r="P21" s="11" t="s">
        <v>96</v>
      </c>
      <c r="Q21" s="11" t="s">
        <v>101</v>
      </c>
      <c r="R21" s="11" t="s">
        <v>102</v>
      </c>
      <c r="S21" t="s">
        <v>1763</v>
      </c>
      <c r="T21" s="11" t="s">
        <v>1764</v>
      </c>
      <c r="U21" t="s">
        <v>1765</v>
      </c>
      <c r="V21" t="s">
        <v>1766</v>
      </c>
      <c r="Y21" t="str">
        <f>"selected(${"&amp;H20&amp;"}, 'other')"</f>
        <v>selected(${settlement}, 'other')</v>
      </c>
    </row>
    <row r="22" spans="1:66" s="712" customFormat="1">
      <c r="A22" s="712" t="s">
        <v>1748</v>
      </c>
      <c r="C22" s="713">
        <v>4</v>
      </c>
      <c r="D22" s="712">
        <v>1</v>
      </c>
      <c r="G22" s="712" t="s">
        <v>1801</v>
      </c>
      <c r="H22" s="712" t="str">
        <f t="shared" si="3"/>
        <v>site_adress</v>
      </c>
      <c r="I22" s="712" t="str">
        <f>CS_Monitoring_R8!E10</f>
        <v>Site Address</v>
      </c>
      <c r="J22" s="712" t="str">
        <f>CS_Monitoring_R8!F10</f>
        <v>Адрес МКП</v>
      </c>
      <c r="K22" s="712" t="str">
        <f>CS_Monitoring_R8!G10</f>
        <v>Адреса МКП</v>
      </c>
      <c r="L22" s="713"/>
      <c r="M22" s="714" t="str">
        <f t="shared" ref="M22" si="10">IF(I22="","",IF(AND($B22="",$C22="",I22=""),"",IF(AND($B22="",$C22=""),I22,IF($C22="",UPPER($B22)&amp;"_"&amp;I22,_xlfn.TEXTJOIN(".",TRUE,UPPER($B22)&amp;$C22,$D22,$E22)))))&amp;". "&amp;I22</f>
        <v>4.1. Site Address</v>
      </c>
      <c r="N22" s="713" t="str">
        <f>IF(J22="","",IF(AND($B22="",$C22="",J22=""),"",IF(AND($B22="",$C22=""),J22,IF($C22="",UPPER($B22)&amp;"_"&amp;J22,_xlfn.TEXTJOIN(".",TRUE,UPPER($B22)&amp;$C22,$D22,$E22)))))&amp;". "&amp;J22</f>
        <v>4.1. Адрес МКП</v>
      </c>
      <c r="O22" s="713" t="str">
        <f t="shared" ref="O22" si="11">IF(K22="","",IF(AND($B22="",$C22="",K22=""),"",IF(AND($B22="",$C22=""),K22,IF($C22="",UPPER($B22)&amp;"_"&amp;K22,_xlfn.TEXTJOIN(".",TRUE,UPPER($B22)&amp;$C22,$D22,$E22)))))&amp;". "&amp;K22</f>
        <v>4.1. Адреса МКП</v>
      </c>
      <c r="P22" s="716"/>
      <c r="Q22" s="716"/>
      <c r="R22" s="716"/>
      <c r="W22" s="717"/>
    </row>
    <row r="23" spans="1:66" ht="28.8">
      <c r="A23" t="s">
        <v>1802</v>
      </c>
      <c r="C23">
        <v>4</v>
      </c>
      <c r="D23">
        <v>1</v>
      </c>
      <c r="E23">
        <v>1</v>
      </c>
      <c r="G23" t="s">
        <v>1803</v>
      </c>
      <c r="H23" t="str">
        <f t="shared" ref="H23:H26" si="12">IF(B23="",G23,IF(C23="",B23&amp;"_"&amp;G23,_xlfn.TEXTJOIN("_",TRUE,B23&amp;C23,D23,E23,F23,G23)))</f>
        <v>street_type</v>
      </c>
      <c r="I23" s="22" t="str">
        <f>CS_Monitoring_R11!F12</f>
        <v>Please choose street type</v>
      </c>
      <c r="J23" s="22" t="str">
        <f>CS_Monitoring_R11!G12</f>
        <v>Выберите, пожалуйста, тип улицы</v>
      </c>
      <c r="K23" s="22" t="str">
        <f>CS_Monitoring_R11!H12</f>
        <v>Оберіть, будь ласка, тип вулиці</v>
      </c>
      <c r="L23" t="str">
        <f t="shared" ref="L23:L26" si="13">_xlfn.TEXTJOIN("_",TRUE,UPPER($B23)&amp;$C23,$D23,$E23,$F23)</f>
        <v>4_1_1</v>
      </c>
      <c r="M23" s="22" t="str">
        <f>IF(I23="","",IF(AND($B23="",$C23="",I23=""),"",IF(AND($B23="",$C23=""),I23,IF($C23="",UPPER($B23)&amp;"_"&amp;I23,_xlfn.TEXTJOIN(".",TRUE,UPPER($B23)&amp;$C23,$D23,$E23,$F23)))))&amp;". "&amp;I23</f>
        <v>4.1.1. Please choose street type</v>
      </c>
      <c r="N23" t="str">
        <f>IF(J23="","",IF(AND($B23="",$C23="",J23=""),"",IF(AND($B23="",$C23=""),J23,IF($C23="",UPPER($B23)&amp;"_"&amp;J23,_xlfn.TEXTJOIN(".",TRUE,UPPER($B23)&amp;$C23,$D23,$E23,$F23)))))&amp;". "&amp;J23</f>
        <v>4.1.1. Выберите, пожалуйста, тип улицы</v>
      </c>
      <c r="O23" t="str">
        <f>IF(K23="","",IF(AND($B23="",$C23="",K23=""),"",IF(AND($B23="",$C23=""),K23,IF($C23="",UPPER($B23)&amp;"_"&amp;K23,_xlfn.TEXTJOIN(".",TRUE,UPPER($B23)&amp;$C23,$D23,$E23,$F23)))))&amp;". "&amp;K23</f>
        <v>4.1.1. Оберіть, будь ласка, тип вулиці</v>
      </c>
      <c r="P23" t="s">
        <v>1762</v>
      </c>
      <c r="Q23" t="s">
        <v>24</v>
      </c>
      <c r="R23" t="s">
        <v>25</v>
      </c>
      <c r="S23" t="s">
        <v>1763</v>
      </c>
      <c r="T23" s="11" t="s">
        <v>1764</v>
      </c>
      <c r="U23" t="s">
        <v>1765</v>
      </c>
      <c r="V23" t="s">
        <v>1766</v>
      </c>
      <c r="W23" s="11" t="s">
        <v>1767</v>
      </c>
    </row>
    <row r="24" spans="1:66">
      <c r="A24" t="s">
        <v>1804</v>
      </c>
      <c r="C24">
        <v>4</v>
      </c>
      <c r="D24">
        <v>1</v>
      </c>
      <c r="E24">
        <v>2</v>
      </c>
      <c r="G24" t="s">
        <v>1805</v>
      </c>
      <c r="H24" t="str">
        <f t="shared" si="12"/>
        <v>street_type_calc</v>
      </c>
      <c r="L24" t="str">
        <f t="shared" si="13"/>
        <v>4_1_2</v>
      </c>
      <c r="P24" s="11"/>
      <c r="Q24" s="11"/>
      <c r="R24" s="11"/>
      <c r="T24" s="11"/>
      <c r="AE24" t="str">
        <f>"jr:choice-name(${"&amp;H23&amp;"}, '${"&amp;H23&amp;"}')"</f>
        <v>jr:choice-name(${street_type}, '${street_type}')</v>
      </c>
    </row>
    <row r="25" spans="1:66" ht="28.8">
      <c r="A25" t="s">
        <v>1768</v>
      </c>
      <c r="C25">
        <v>4</v>
      </c>
      <c r="D25">
        <v>1</v>
      </c>
      <c r="E25">
        <v>3</v>
      </c>
      <c r="G25" t="s">
        <v>1806</v>
      </c>
      <c r="H25" t="str">
        <f t="shared" si="12"/>
        <v>street_name</v>
      </c>
      <c r="I25" s="22" t="str">
        <f>"Please enter ${"&amp;H24&amp;"} name"</f>
        <v>Please enter ${street_type_calc} name</v>
      </c>
      <c r="J25" s="22" t="str">
        <f>"Пожалуйста запишите, как называется ${"&amp;H24&amp;"}"</f>
        <v>Пожалуйста запишите, как называется ${street_type_calc}</v>
      </c>
      <c r="K25" s="22" t="str">
        <f>"Будь ласка, запишіть, як називається ${"&amp;H24&amp;"}"</f>
        <v>Будь ласка, запишіть, як називається ${street_type_calc}</v>
      </c>
      <c r="L25" t="str">
        <f t="shared" si="13"/>
        <v>4_1_3</v>
      </c>
      <c r="M25" s="22" t="str">
        <f t="shared" ref="M25:M26" si="14">IF(I25="","",IF(AND($B25="",$C25="",I25=""),"",IF(AND($B25="",$C25=""),I25,IF($C25="",UPPER($B25)&amp;"_"&amp;I25,_xlfn.TEXTJOIN(".",TRUE,UPPER($B25)&amp;$C25,$D25,$E25,$F25)))))&amp;". "&amp;I25</f>
        <v>4.1.3. Please enter ${street_type_calc} name</v>
      </c>
      <c r="N25" t="str">
        <f t="shared" ref="N25:N26" si="15">IF(J25="","",IF(AND($B25="",$C25="",J25=""),"",IF(AND($B25="",$C25=""),J25,IF($C25="",UPPER($B25)&amp;"_"&amp;J25,_xlfn.TEXTJOIN(".",TRUE,UPPER($B25)&amp;$C25,$D25,$E25,$F25)))))&amp;". "&amp;J25</f>
        <v>4.1.3. Пожалуйста запишите, как называется ${street_type_calc}</v>
      </c>
      <c r="O25" t="str">
        <f t="shared" ref="O25:O26" si="16">IF(K25="","",IF(AND($B25="",$C25="",K25=""),"",IF(AND($B25="",$C25=""),K25,IF($C25="",UPPER($B25)&amp;"_"&amp;K25,_xlfn.TEXTJOIN(".",TRUE,UPPER($B25)&amp;$C25,$D25,$E25,$F25)))))&amp;". "&amp;K25</f>
        <v>4.1.3. Будь ласка, запишіть, як називається ${street_type_calc}</v>
      </c>
      <c r="P25" s="11" t="str">
        <f>"Enter ${"&amp;H24&amp;"} name only"</f>
        <v>Enter ${street_type_calc} name only</v>
      </c>
      <c r="Q25" s="11" t="str">
        <f>"Введите только название"</f>
        <v>Введите только название</v>
      </c>
      <c r="R25" s="11" t="str">
        <f>"Введіть тільки назву"</f>
        <v>Введіть тільки назву</v>
      </c>
      <c r="S25" t="s">
        <v>1763</v>
      </c>
      <c r="T25" s="11" t="s">
        <v>1764</v>
      </c>
      <c r="U25" t="s">
        <v>1765</v>
      </c>
      <c r="V25" t="s">
        <v>1766</v>
      </c>
    </row>
    <row r="26" spans="1:66" ht="28.8">
      <c r="A26" t="s">
        <v>1768</v>
      </c>
      <c r="C26">
        <v>4</v>
      </c>
      <c r="D26">
        <v>1</v>
      </c>
      <c r="E26">
        <v>4</v>
      </c>
      <c r="G26" t="s">
        <v>1807</v>
      </c>
      <c r="H26" t="str">
        <f t="shared" si="12"/>
        <v>house_number</v>
      </c>
      <c r="I26" s="22" t="str">
        <f>CS_Monitoring_R11!F14</f>
        <v>Please enter house number</v>
      </c>
      <c r="J26" s="22" t="str">
        <f>CS_Monitoring_R11!G14</f>
        <v>Номер дома</v>
      </c>
      <c r="K26" s="22" t="str">
        <f>CS_Monitoring_R11!H14</f>
        <v>Номер будинку</v>
      </c>
      <c r="L26" t="str">
        <f t="shared" si="13"/>
        <v>4_1_4</v>
      </c>
      <c r="M26" s="22" t="str">
        <f t="shared" si="14"/>
        <v>4.1.4. Please enter house number</v>
      </c>
      <c r="N26" t="str">
        <f t="shared" si="15"/>
        <v>4.1.4. Номер дома</v>
      </c>
      <c r="O26" t="str">
        <f t="shared" si="16"/>
        <v>4.1.4. Номер будинку</v>
      </c>
      <c r="P26" s="11" t="s">
        <v>85</v>
      </c>
      <c r="Q26" s="11" t="s">
        <v>145</v>
      </c>
      <c r="R26" s="11" t="s">
        <v>146</v>
      </c>
      <c r="S26" t="s">
        <v>1763</v>
      </c>
      <c r="T26" s="11" t="s">
        <v>1764</v>
      </c>
      <c r="U26" t="s">
        <v>1765</v>
      </c>
      <c r="V26" t="s">
        <v>1766</v>
      </c>
    </row>
    <row r="27" spans="1:66" s="713" customFormat="1">
      <c r="A27" s="715" t="s">
        <v>1754</v>
      </c>
      <c r="C27" s="713">
        <v>4</v>
      </c>
      <c r="D27" s="713">
        <v>1</v>
      </c>
      <c r="G27" s="715" t="s">
        <v>1801</v>
      </c>
      <c r="H27" s="712" t="str">
        <f t="shared" si="3"/>
        <v>site_adress</v>
      </c>
      <c r="J27" s="714"/>
      <c r="M27" s="718" t="str">
        <f>IF(I27="","",IF(AND($B27="",$C27="",I27=""),"",IF(AND($B27="",$C27=""),I27,IF($C27="",UPPER($B27)&amp;"_"&amp;I27,_xlfn.TEXTJOIN(".",TRUE,UPPER($B27)&amp;$C27,$D27,$E27,I27)))))</f>
        <v/>
      </c>
      <c r="N27" s="713" t="str">
        <f>IF(J27="","",IF(AND($B27="",$C27="",J27=""),"",IF(AND($B27="",$C27=""),J27,IF($C27="",UPPER($B27)&amp;"_"&amp;J27,_xlfn.TEXTJOIN(".",TRUE,UPPER($B27)&amp;$C27,$D27,$E27,J27)))))</f>
        <v/>
      </c>
      <c r="O27" s="713" t="str">
        <f t="shared" ref="O27" si="17">IF(K27="","",IF(AND($B27="",$C27="",K27=""),"",IF(AND($B27="",$C27=""),K27,IF($C27="",UPPER($B27)&amp;"_"&amp;K27,_xlfn.TEXTJOIN(".",TRUE,UPPER($B27)&amp;$C27,$D27,$E27,K27)))))</f>
        <v/>
      </c>
      <c r="T27" s="719"/>
    </row>
    <row r="28" spans="1:66" s="19" customFormat="1">
      <c r="A28" s="19" t="s">
        <v>1748</v>
      </c>
      <c r="C28" s="19">
        <v>4</v>
      </c>
      <c r="D28" s="19">
        <v>2</v>
      </c>
      <c r="G28" s="19" t="s">
        <v>1808</v>
      </c>
      <c r="H28" s="19" t="str">
        <f t="shared" si="3"/>
        <v>site_name_group</v>
      </c>
      <c r="I28" s="19" t="str">
        <f>CS_Monitoring_R11!F15</f>
        <v>Site name</v>
      </c>
      <c r="J28" s="19" t="str">
        <f>CS_Monitoring_R11!G15</f>
        <v>Название МВП</v>
      </c>
      <c r="K28" s="19" t="str">
        <f>CS_Monitoring_R11!H15</f>
        <v>Назва МТП</v>
      </c>
      <c r="L28" s="720" t="str">
        <f t="shared" ref="L28:L31" si="18">_xlfn.TEXTJOIN("_",TRUE,UPPER($B28)&amp;$C28,$D28,$E28,$F28)</f>
        <v>4_2</v>
      </c>
      <c r="M28" s="721" t="str">
        <f>IF(I28="","",IF(AND($B28="",$C28="",I28=""),"",IF(AND($B28="",$C28=""),I28,IF($C28="",UPPER($B28)&amp;"_"&amp;I28,_xlfn.TEXTJOIN(".",TRUE,UPPER($B28)&amp;$C28,$D28,$E28,$F28)))))&amp;". "&amp;I28</f>
        <v>4.2. Site name</v>
      </c>
      <c r="N28" s="720" t="str">
        <f>IF(J28="","",IF(AND($B28="",$C28="",J28=""),"",IF(AND($B28="",$C28=""),J28,IF($C28="",UPPER($B28)&amp;"_"&amp;J28,_xlfn.TEXTJOIN(".",TRUE,UPPER($B28)&amp;$C28,$D28,$E28,$F28)))))&amp;". "&amp;J28</f>
        <v>4.2. Название МВП</v>
      </c>
      <c r="O28" s="720" t="str">
        <f>IF(K28="","",IF(AND($B28="",$C28="",K28=""),"",IF(AND($B28="",$C28=""),K28,IF($C28="",UPPER($B28)&amp;"_"&amp;K28,_xlfn.TEXTJOIN(".",TRUE,UPPER($B28)&amp;$C28,$D28,$E28,$F28)))))&amp;". "&amp;K28</f>
        <v>4.2. Назва МТП</v>
      </c>
      <c r="P28" s="722"/>
      <c r="Q28" s="722"/>
      <c r="R28" s="722"/>
      <c r="T28" s="722"/>
      <c r="W28" s="723"/>
      <c r="AS28" s="720"/>
      <c r="AT28" s="720"/>
      <c r="AU28" s="720"/>
      <c r="AV28" s="722"/>
      <c r="AW28" s="722"/>
      <c r="AX28" s="722"/>
      <c r="AZ28" s="722"/>
      <c r="BC28" s="723"/>
    </row>
    <row r="29" spans="1:66" s="22" customFormat="1" ht="72">
      <c r="A29" s="22" t="s">
        <v>1809</v>
      </c>
      <c r="C29" s="22">
        <v>4</v>
      </c>
      <c r="D29" s="22">
        <v>2</v>
      </c>
      <c r="E29" s="22">
        <v>1</v>
      </c>
      <c r="G29" s="22" t="s">
        <v>1810</v>
      </c>
      <c r="H29" t="str">
        <f t="shared" ref="H29:H31" si="19">IF(B29="",G29,IF(C29="",B29&amp;"_"&amp;G29,_xlfn.TEXTJOIN("_",TRUE,B29&amp;C29,D29,E29,F29,G29)))</f>
        <v>site_name_uid_list</v>
      </c>
      <c r="I29" s="40" t="str">
        <f>CS_Monitoring_R11!F16</f>
        <v>Select a center by name or UID</v>
      </c>
      <c r="J29" s="40" t="str">
        <f>CS_Monitoring_R11!G16</f>
        <v>Название МВП по списку</v>
      </c>
      <c r="K29" s="40" t="str">
        <f>CS_Monitoring_R11!H16</f>
        <v>Назва МТП за переліком</v>
      </c>
      <c r="L29" s="22" t="str">
        <f t="shared" si="18"/>
        <v>4_2_1</v>
      </c>
      <c r="M29" t="str">
        <f t="shared" ref="M29:M31" si="20">IF(I29="","",IF(AND($B29="",$C29="",I29=""),"",IF(AND($B29="",$C29=""),I29,IF($C29="",UPPER($B29)&amp;"_"&amp;I29,_xlfn.TEXTJOIN(".",TRUE,UPPER($B29)&amp;$C29,$D29,$E29,$F29)))))&amp;". "&amp;I29</f>
        <v>4.2.1. Select a center by name or UID</v>
      </c>
      <c r="N29" t="str">
        <f t="shared" ref="N29:N31" si="21">IF(J29="","",IF(AND($B29="",$C29="",J29=""),"",IF(AND($B29="",$C29=""),J29,IF($C29="",UPPER($B29)&amp;"_"&amp;J29,_xlfn.TEXTJOIN(".",TRUE,UPPER($B29)&amp;$C29,$D29,$E29,$F29)))))&amp;". "&amp;J29</f>
        <v>4.2.1. Название МВП по списку</v>
      </c>
      <c r="O29" t="str">
        <f t="shared" ref="O29:O31" si="22">IF(K29="","",IF(AND($B29="",$C29="",K29=""),"",IF(AND($B29="",$C29=""),K29,IF($C29="",UPPER($B29)&amp;"_"&amp;K29,_xlfn.TEXTJOIN(".",TRUE,UPPER($B29)&amp;$C29,$D29,$E29,$F29)))))&amp;". "&amp;K29</f>
        <v>4.2.1. Назва МТП за переліком</v>
      </c>
      <c r="P29" s="22" t="s">
        <v>1762</v>
      </c>
      <c r="Q29" s="22" t="s">
        <v>24</v>
      </c>
      <c r="R29" s="22" t="s">
        <v>25</v>
      </c>
      <c r="S29" s="22" t="s">
        <v>1763</v>
      </c>
      <c r="T29" s="36" t="s">
        <v>1764</v>
      </c>
      <c r="U29" s="22" t="s">
        <v>1765</v>
      </c>
      <c r="V29" s="22" t="s">
        <v>1766</v>
      </c>
      <c r="W29" t="s">
        <v>1811</v>
      </c>
      <c r="X29" s="22" t="str">
        <f>"filter=${"&amp;H20&amp;"}"</f>
        <v>filter=${settlement}</v>
      </c>
    </row>
    <row r="30" spans="1:66" s="22" customFormat="1" ht="72">
      <c r="A30" s="22" t="s">
        <v>1768</v>
      </c>
      <c r="C30" s="22">
        <v>4</v>
      </c>
      <c r="D30" s="22">
        <v>2</v>
      </c>
      <c r="E30" s="22">
        <v>2</v>
      </c>
      <c r="G30" s="22" t="s">
        <v>1812</v>
      </c>
      <c r="H30" t="str">
        <f t="shared" si="19"/>
        <v>site_name_text</v>
      </c>
      <c r="I30" s="40" t="str">
        <f>CS_Monitoring_R11!F17</f>
        <v>Specify the name of the selected center</v>
      </c>
      <c r="J30" s="40" t="str">
        <f>CS_Monitoring_R11!G17</f>
        <v>Уточните название МВП при необходимости</v>
      </c>
      <c r="K30" s="40" t="str">
        <f>CS_Monitoring_R11!H17</f>
        <v>Уточніть назву МТП за необхідності</v>
      </c>
      <c r="L30" s="22" t="str">
        <f t="shared" si="18"/>
        <v>4_2_2</v>
      </c>
      <c r="M30" t="str">
        <f t="shared" si="20"/>
        <v>4.2.2. Specify the name of the selected center</v>
      </c>
      <c r="N30" t="str">
        <f t="shared" si="21"/>
        <v>4.2.2. Уточните название МВП при необходимости</v>
      </c>
      <c r="O30" t="str">
        <f t="shared" si="22"/>
        <v>4.2.2. Уточніть назву МТП за необхідності</v>
      </c>
      <c r="P30" s="36" t="s">
        <v>96</v>
      </c>
      <c r="Q30" s="36" t="s">
        <v>101</v>
      </c>
      <c r="R30" s="36" t="s">
        <v>102</v>
      </c>
      <c r="S30" s="22" t="s">
        <v>1763</v>
      </c>
      <c r="T30" s="36" t="s">
        <v>1764</v>
      </c>
      <c r="U30" s="22" t="s">
        <v>1765</v>
      </c>
      <c r="V30" s="22" t="s">
        <v>1766</v>
      </c>
      <c r="Y30" s="22" t="str">
        <f>"not(selected(${"&amp;H29&amp;"}, 'other_r0') or selected(${"&amp;H29&amp;"}, ''))"</f>
        <v>not(selected(${site_name_uid_list}, 'other_r0') or selected(${site_name_uid_list}, ''))</v>
      </c>
      <c r="AV30" s="36"/>
      <c r="AW30" s="36"/>
      <c r="AX30" s="36"/>
      <c r="AZ30" s="36"/>
    </row>
    <row r="31" spans="1:66" s="22" customFormat="1" ht="72">
      <c r="A31" s="22" t="s">
        <v>1768</v>
      </c>
      <c r="C31" s="22">
        <v>4</v>
      </c>
      <c r="D31" s="22">
        <v>2</v>
      </c>
      <c r="E31" s="22">
        <v>3</v>
      </c>
      <c r="G31" s="22" t="str">
        <f>G30&amp;"_other"</f>
        <v>site_name_text_other</v>
      </c>
      <c r="H31" t="str">
        <f t="shared" si="19"/>
        <v>site_name_text_other</v>
      </c>
      <c r="I31" s="40" t="str">
        <f>CS_Monitoring_R8!E17</f>
        <v>Name of other center (specify)</v>
      </c>
      <c r="J31" s="40" t="str">
        <f>CS_Monitoring_R8!F17</f>
        <v>Название другого МКП (уточните)</v>
      </c>
      <c r="K31" s="40" t="str">
        <f>CS_Monitoring_R8!G17</f>
        <v>Назва іншого МКП (уточніть)</v>
      </c>
      <c r="L31" s="22" t="str">
        <f t="shared" si="18"/>
        <v>4_2_3</v>
      </c>
      <c r="M31" t="str">
        <f t="shared" si="20"/>
        <v>4.2.3. Name of other center (specify)</v>
      </c>
      <c r="N31" t="str">
        <f t="shared" si="21"/>
        <v>4.2.3. Название другого МКП (уточните)</v>
      </c>
      <c r="O31" t="str">
        <f t="shared" si="22"/>
        <v>4.2.3. Назва іншого МКП (уточніть)</v>
      </c>
      <c r="P31" s="36" t="s">
        <v>96</v>
      </c>
      <c r="Q31" s="36" t="s">
        <v>101</v>
      </c>
      <c r="R31" s="36" t="s">
        <v>102</v>
      </c>
      <c r="S31" s="22" t="s">
        <v>1763</v>
      </c>
      <c r="T31" s="36" t="s">
        <v>1764</v>
      </c>
      <c r="U31" s="22" t="s">
        <v>1765</v>
      </c>
      <c r="V31" s="22" t="s">
        <v>1766</v>
      </c>
      <c r="Y31" s="22" t="str">
        <f>"selected(${"&amp;H29&amp;"}, 'other_r0')"</f>
        <v>selected(${site_name_uid_list}, 'other_r0')</v>
      </c>
      <c r="AV31" s="36"/>
      <c r="AW31" s="36"/>
      <c r="AX31" s="36"/>
      <c r="AZ31" s="36"/>
    </row>
    <row r="32" spans="1:66" s="724" customFormat="1">
      <c r="A32" s="43" t="s">
        <v>1754</v>
      </c>
      <c r="C32" s="724">
        <v>4</v>
      </c>
      <c r="D32" s="724">
        <v>2</v>
      </c>
      <c r="G32" s="19" t="s">
        <v>1808</v>
      </c>
      <c r="H32" s="19" t="str">
        <f t="shared" si="3"/>
        <v>site_name_group</v>
      </c>
      <c r="J32" s="725"/>
      <c r="M32" s="725"/>
      <c r="P32" s="726"/>
      <c r="Q32" s="726"/>
      <c r="R32" s="726"/>
      <c r="AH32" s="43"/>
      <c r="AM32" s="19"/>
      <c r="AN32" s="19"/>
      <c r="AS32" s="19"/>
      <c r="AV32" s="726"/>
      <c r="AW32" s="726"/>
      <c r="AX32" s="726"/>
    </row>
    <row r="33" spans="1:50" s="729" customFormat="1">
      <c r="A33" s="729" t="s">
        <v>1754</v>
      </c>
      <c r="C33" s="729" t="s">
        <v>1755</v>
      </c>
      <c r="D33" s="729" t="s">
        <v>1755</v>
      </c>
      <c r="G33" s="727" t="s">
        <v>1756</v>
      </c>
      <c r="H33" s="729" t="str">
        <f t="shared" ref="H33:H47" si="23">IF(B33="",G33,IF(C33="",B33&amp;"_"&amp;G33,_xlfn.TEXTJOIN("_",TRUE,B33&amp;C33,D33,E33,G33)))</f>
        <v>initial_data</v>
      </c>
      <c r="I33" s="730"/>
      <c r="J33" s="730"/>
      <c r="L33" s="729" t="str">
        <f>_xlfn.TEXTJOIN("_",TRUE,UPPER($B33)&amp;$C33,$D33,$E33)</f>
        <v/>
      </c>
      <c r="M33" s="728" t="str">
        <f>IF(I33="","",IF(AND($B33="",$C33="",I33=""),"",IF(AND($B33="",$C33=""),I33,IF($C33="",UPPER($B33)&amp;"_"&amp;I33,_xlfn.TEXTJOIN(".",TRUE,UPPER($B33)&amp;$C33,$D33,$E33,I33)))))</f>
        <v/>
      </c>
      <c r="N33" s="729" t="str">
        <f>IF(J33="","",IF(AND($B33="",$C33="",J33=""),"",IF(AND($B33="",$C33=""),J33,IF($C33="",UPPER($B33)&amp;"_"&amp;J33,_xlfn.TEXTJOIN(".",TRUE,UPPER($B33)&amp;$C33,$D33,$E33,J33)))))</f>
        <v/>
      </c>
      <c r="O33" s="729" t="str">
        <f>IF(K33="","",IF(AND($B33="",$C33="",K33=""),"",IF(AND($B33="",$C33=""),K33,IF($C33="",UPPER($B33)&amp;"_"&amp;K33,_xlfn.TEXTJOIN(".",TRUE,UPPER($B33)&amp;$C33,$D33,$E33,K33)))))</f>
        <v/>
      </c>
    </row>
    <row r="34" spans="1:50" s="712" customFormat="1">
      <c r="A34" s="712" t="s">
        <v>1748</v>
      </c>
      <c r="G34" s="712" t="s">
        <v>1813</v>
      </c>
      <c r="H34" s="712" t="str">
        <f t="shared" si="23"/>
        <v>informed_consent_group</v>
      </c>
      <c r="I34" s="718" t="s">
        <v>1814</v>
      </c>
      <c r="J34" s="718" t="s">
        <v>1815</v>
      </c>
      <c r="K34" s="712" t="s">
        <v>1816</v>
      </c>
      <c r="M34" s="718" t="str">
        <f t="shared" ref="M34" si="24">IF(I34="","",IF(AND($B34="",$C34="",I34=""),"",IF(AND($B34="",$C34=""),I34,IF($C34="",UPPER($B34)&amp;"_"&amp;I34,_xlfn.TEXTJOIN(".",TRUE,UPPER($B34)&amp;$C34,$D34,$E34,I34)))))</f>
        <v>Informed Consent</v>
      </c>
      <c r="N34" s="712" t="str">
        <f>IF(J34="","",IF(AND($B34="",$C34="",J34=""),"",IF(AND($B34="",$C34=""),J34,IF($C34="",UPPER($B34)&amp;"_"&amp;J34,_xlfn.TEXTJOIN(".",TRUE,UPPER($B34)&amp;$C34,$D34,$E34,J34)))))</f>
        <v>Информированное согласие</v>
      </c>
      <c r="O34" s="712" t="str">
        <f t="shared" ref="O34" si="25">IF(K34="","",IF(AND($B34="",$C34="",K34=""),"",IF(AND($B34="",$C34=""),K34,IF($C34="",UPPER($B34)&amp;"_"&amp;K34,_xlfn.TEXTJOIN(".",TRUE,UPPER($B34)&amp;$C34,$D34,$E34,K34)))))</f>
        <v>Інформована згода</v>
      </c>
      <c r="T34" s="716"/>
    </row>
    <row r="35" spans="1:50" ht="148.94999999999999" customHeight="1">
      <c r="A35" t="s">
        <v>1817</v>
      </c>
      <c r="C35">
        <v>5</v>
      </c>
      <c r="G35" t="s">
        <v>1818</v>
      </c>
      <c r="H35" t="str">
        <f>IF(B35="",G35,IF(C35="",B35&amp;"_"&amp;G35,_xlfn.TEXTJOIN("_",TRUE,B35&amp;C35,D35,E35,F35,G35)))</f>
        <v>informed_consent</v>
      </c>
      <c r="I35" s="1" t="str">
        <f>CS_Monitoring_R11!F18</f>
        <v>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third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v>
      </c>
      <c r="J35" s="1" t="str">
        <f>CS_Monitoring_R11!G18</f>
        <v>Здравствуйте! Мы проводим опрос от имени &lt;........................&gt; с целью оценки гуманитарных потребностей в местах коллективного проживания ВПЛ (МВП) на территории Украины. Мы хотели бы задать Вам несколько вопросов об МВП,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v>
      </c>
      <c r="K35" s="1" t="str">
        <f>CS_Monitoring_R11!H18</f>
        <v>Доброго дня! Ми проводимо опитування від імені &lt;........................&gt; з метою оцінки гуманітарних потреб у місцях компактного проживання ВПО (МТП) на території України. Ми хотіли б поставити Вам кілька питань про МТП,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v>
      </c>
      <c r="L35" t="str">
        <f t="shared" ref="L35:L41" si="26">_xlfn.TEXTJOIN("_",TRUE,UPPER($B35)&amp;$C35,$D35,$E35,$F35)</f>
        <v>5</v>
      </c>
      <c r="M35" t="str">
        <f t="shared" ref="M35:M36" si="27">IF(I35="","",IF(AND($B35="",$C35="",I35=""),"",IF(AND($B35="",$C35=""),I35,IF($C35="",UPPER($B35)&amp;"_"&amp;I35,_xlfn.TEXTJOIN(".",TRUE,UPPER($B35)&amp;$C35,$D35,$E35,$F35)))))&amp;". "&amp;I35</f>
        <v>5. 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third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v>
      </c>
      <c r="N35" t="str">
        <f t="shared" ref="N35:N36" si="28">IF(J35="","",IF(AND($B35="",$C35="",J35=""),"",IF(AND($B35="",$C35=""),J35,IF($C35="",UPPER($B35)&amp;"_"&amp;J35,_xlfn.TEXTJOIN(".",TRUE,UPPER($B35)&amp;$C35,$D35,$E35,$F35)))))&amp;". "&amp;J35</f>
        <v>5. Здравствуйте! Мы проводим опрос от имени &lt;........................&gt; с целью оценки гуманитарных потребностей в местах коллективного проживания ВПЛ (МВП) на территории Украины. Мы хотели бы задать Вам несколько вопросов об МВП,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v>
      </c>
      <c r="O35" t="str">
        <f t="shared" ref="O35:O36" si="29">IF(K35="","",IF(AND($B35="",$C35="",K35=""),"",IF(AND($B35="",$C35=""),K35,IF($C35="",UPPER($B35)&amp;"_"&amp;K35,_xlfn.TEXTJOIN(".",TRUE,UPPER($B35)&amp;$C35,$D35,$E35,$F35)))))&amp;". "&amp;K35</f>
        <v>5. Доброго дня! Ми проводимо опитування від імені &lt;........................&gt; з метою оцінки гуманітарних потреб у місцях компактного проживання ВПО (МТП) на території України. Ми хотіли б поставити Вам кілька питань про МТП,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v>
      </c>
      <c r="P35" t="s">
        <v>1762</v>
      </c>
      <c r="Q35" t="s">
        <v>24</v>
      </c>
      <c r="R35" t="s">
        <v>25</v>
      </c>
      <c r="S35" t="s">
        <v>1763</v>
      </c>
      <c r="T35" s="11" t="s">
        <v>1764</v>
      </c>
      <c r="U35" t="s">
        <v>1765</v>
      </c>
      <c r="V35" t="s">
        <v>1766</v>
      </c>
      <c r="W35" t="s">
        <v>1789</v>
      </c>
    </row>
    <row r="36" spans="1:50" s="27" customFormat="1">
      <c r="A36" s="27" t="s">
        <v>1748</v>
      </c>
      <c r="C36" s="27">
        <v>6</v>
      </c>
      <c r="D36" s="27" t="s">
        <v>1755</v>
      </c>
      <c r="G36" s="27" t="s">
        <v>1819</v>
      </c>
      <c r="H36" s="27" t="str">
        <f t="shared" si="23"/>
        <v>site_focal_point</v>
      </c>
      <c r="I36" s="731" t="str">
        <f>CS_Monitoring_R11!F19</f>
        <v>Site Key Informant</v>
      </c>
      <c r="J36" s="731" t="str">
        <f>CS_Monitoring_R11!G19</f>
        <v>Ключевой информант МВП</v>
      </c>
      <c r="K36" s="731" t="str">
        <f>CS_Monitoring_R11!H19</f>
        <v>Ключовий інформант МТП</v>
      </c>
      <c r="L36" s="5" t="str">
        <f t="shared" si="26"/>
        <v>6</v>
      </c>
      <c r="M36" s="5" t="str">
        <f t="shared" si="27"/>
        <v>6. Site Key Informant</v>
      </c>
      <c r="N36" s="5" t="str">
        <f t="shared" si="28"/>
        <v>6. Ключевой информант МВП</v>
      </c>
      <c r="O36" s="5" t="str">
        <f t="shared" si="29"/>
        <v>6. Ключовий інформант МТП</v>
      </c>
      <c r="W36" s="732" t="s">
        <v>1820</v>
      </c>
      <c r="Y36" s="27" t="str">
        <f>"selected(${"&amp;H35&amp;"}, 'yes')"</f>
        <v>selected(${informed_consent}, 'yes')</v>
      </c>
    </row>
    <row r="37" spans="1:50">
      <c r="A37" t="s">
        <v>1768</v>
      </c>
      <c r="C37">
        <v>6</v>
      </c>
      <c r="D37">
        <v>1</v>
      </c>
      <c r="G37" t="s">
        <v>1715</v>
      </c>
      <c r="H37" t="str">
        <f t="shared" ref="H37:H39" si="30">IF(B37="",G37,IF(C37="",B37&amp;"_"&amp;G37,_xlfn.TEXTJOIN("_",TRUE,B37&amp;C37,D37,E37,F37,G37)))</f>
        <v>name</v>
      </c>
      <c r="I37" s="22" t="str">
        <f>CS_Monitoring_R11!F20</f>
        <v>Name</v>
      </c>
      <c r="J37" s="22" t="str">
        <f>CS_Monitoring_R11!G20</f>
        <v>Имя</v>
      </c>
      <c r="K37" s="22" t="str">
        <f>CS_Monitoring_R11!H20</f>
        <v>Ім'я</v>
      </c>
      <c r="L37" t="str">
        <f t="shared" si="26"/>
        <v>6_1</v>
      </c>
      <c r="M37" t="str">
        <f t="shared" ref="M37:M39" si="31">IF(I37="","",IF(AND($B37="",$C37="",I37=""),"",IF(AND($B37="",$C37=""),I37,IF($C37="",UPPER($B37)&amp;"_"&amp;I37,_xlfn.TEXTJOIN(".",TRUE,UPPER($B37)&amp;$C37,$D37,$E37,$F37)))))&amp;". "&amp;I37</f>
        <v>6.1. Name</v>
      </c>
      <c r="N37" t="str">
        <f t="shared" ref="N37:N39" si="32">IF(J37="","",IF(AND($B37="",$C37="",J37=""),"",IF(AND($B37="",$C37=""),J37,IF($C37="",UPPER($B37)&amp;"_"&amp;J37,_xlfn.TEXTJOIN(".",TRUE,UPPER($B37)&amp;$C37,$D37,$E37,$F37)))))&amp;". "&amp;J37</f>
        <v>6.1. Имя</v>
      </c>
      <c r="O37" t="str">
        <f t="shared" ref="O37:O39" si="33">IF(K37="","",IF(AND($B37="",$C37="",K37=""),"",IF(AND($B37="",$C37=""),K37,IF($C37="",UPPER($B37)&amp;"_"&amp;K37,_xlfn.TEXTJOIN(".",TRUE,UPPER($B37)&amp;$C37,$D37,$E37,$F37)))))&amp;". "&amp;K37</f>
        <v>6.1. Ім'я</v>
      </c>
      <c r="P37" t="s">
        <v>131</v>
      </c>
      <c r="Q37" t="s">
        <v>132</v>
      </c>
      <c r="R37" t="s">
        <v>133</v>
      </c>
      <c r="S37" t="s">
        <v>1763</v>
      </c>
      <c r="T37" s="11" t="s">
        <v>1764</v>
      </c>
      <c r="U37" t="s">
        <v>1765</v>
      </c>
      <c r="V37" t="s">
        <v>1766</v>
      </c>
    </row>
    <row r="38" spans="1:50">
      <c r="A38" t="s">
        <v>1821</v>
      </c>
      <c r="C38">
        <v>6</v>
      </c>
      <c r="D38">
        <v>2</v>
      </c>
      <c r="G38" t="s">
        <v>1822</v>
      </c>
      <c r="H38" t="str">
        <f t="shared" si="30"/>
        <v>gender</v>
      </c>
      <c r="I38" s="22" t="str">
        <f>CS_Monitoring_R11!F21</f>
        <v>Gender</v>
      </c>
      <c r="J38" s="22" t="str">
        <f>CS_Monitoring_R11!G21</f>
        <v>Пол</v>
      </c>
      <c r="K38" s="22" t="str">
        <f>CS_Monitoring_R11!H21</f>
        <v>Стать</v>
      </c>
      <c r="L38" t="str">
        <f t="shared" si="26"/>
        <v>6_2</v>
      </c>
      <c r="M38" t="str">
        <f t="shared" si="31"/>
        <v>6.2. Gender</v>
      </c>
      <c r="N38" t="str">
        <f t="shared" si="32"/>
        <v>6.2. Пол</v>
      </c>
      <c r="O38" t="str">
        <f t="shared" si="33"/>
        <v>6.2. Стать</v>
      </c>
      <c r="P38" t="s">
        <v>1762</v>
      </c>
      <c r="Q38" t="s">
        <v>24</v>
      </c>
      <c r="R38" t="s">
        <v>25</v>
      </c>
      <c r="S38" t="s">
        <v>1763</v>
      </c>
      <c r="T38" s="11" t="s">
        <v>1764</v>
      </c>
      <c r="U38" t="s">
        <v>1765</v>
      </c>
      <c r="V38" t="s">
        <v>1766</v>
      </c>
      <c r="W38" t="s">
        <v>1789</v>
      </c>
    </row>
    <row r="39" spans="1:50">
      <c r="A39" t="s">
        <v>1768</v>
      </c>
      <c r="C39">
        <v>6</v>
      </c>
      <c r="D39">
        <v>3</v>
      </c>
      <c r="G39" t="s">
        <v>1823</v>
      </c>
      <c r="H39" t="str">
        <f t="shared" si="30"/>
        <v>phone_number</v>
      </c>
      <c r="I39" s="22" t="str">
        <f>CS_Monitoring_R11!F22</f>
        <v>Phone number</v>
      </c>
      <c r="J39" s="22" t="str">
        <f>CS_Monitoring_R11!G22</f>
        <v>Номер телефона</v>
      </c>
      <c r="K39" s="22" t="str">
        <f>CS_Monitoring_R11!H22</f>
        <v>Номер телефону</v>
      </c>
      <c r="L39" t="str">
        <f t="shared" si="26"/>
        <v>6_3</v>
      </c>
      <c r="M39" t="str">
        <f t="shared" si="31"/>
        <v>6.3. Phone number</v>
      </c>
      <c r="N39" t="str">
        <f t="shared" si="32"/>
        <v>6.3. Номер телефона</v>
      </c>
      <c r="O39" t="str">
        <f t="shared" si="33"/>
        <v>6.3. Номер телефону</v>
      </c>
      <c r="P39" s="11" t="s">
        <v>85</v>
      </c>
      <c r="Q39" s="11" t="s">
        <v>145</v>
      </c>
      <c r="R39" s="11" t="s">
        <v>146</v>
      </c>
      <c r="S39" t="s">
        <v>1763</v>
      </c>
      <c r="T39" s="11" t="s">
        <v>1764</v>
      </c>
      <c r="U39" t="s">
        <v>1765</v>
      </c>
      <c r="V39" t="s">
        <v>1766</v>
      </c>
      <c r="Z39" s="15" t="s">
        <v>1824</v>
      </c>
      <c r="AA39" t="s">
        <v>1825</v>
      </c>
      <c r="AB39" t="s">
        <v>1826</v>
      </c>
      <c r="AC39" t="s">
        <v>1827</v>
      </c>
      <c r="AD39" s="10">
        <v>380</v>
      </c>
    </row>
    <row r="40" spans="1:50" s="738" customFormat="1" ht="13.95" customHeight="1">
      <c r="A40" s="733" t="s">
        <v>1754</v>
      </c>
      <c r="B40" s="733"/>
      <c r="C40" s="5">
        <v>6</v>
      </c>
      <c r="D40" s="733"/>
      <c r="E40" s="733"/>
      <c r="F40" s="733"/>
      <c r="G40" s="733" t="s">
        <v>1819</v>
      </c>
      <c r="H40" s="733" t="str">
        <f t="shared" si="23"/>
        <v>site_focal_point</v>
      </c>
      <c r="I40" s="734"/>
      <c r="J40" s="734"/>
      <c r="K40" s="733"/>
      <c r="L40" s="5" t="str">
        <f t="shared" si="26"/>
        <v>6</v>
      </c>
      <c r="M40" s="735" t="str">
        <f>IF(I40="","",IF(AND($B40="",$C40="",I40=""),"",IF(AND($B40="",$C40=""),I40,IF($C40="",UPPER($B40)&amp;"_"&amp;I40,_xlfn.TEXTJOIN(".",TRUE,UPPER($B40)&amp;$C40,$D40,$E40,I40)))))</f>
        <v/>
      </c>
      <c r="N40" s="733" t="str">
        <f>IF(J40="","",IF(AND($B40="",$C40="",J40=""),"",IF(AND($B40="",$C40=""),J40,IF($C40="",UPPER($B40)&amp;"_"&amp;J40,_xlfn.TEXTJOIN(".",TRUE,UPPER($B40)&amp;$C40,$D40,$E40,J40)))))</f>
        <v/>
      </c>
      <c r="O40" s="733" t="str">
        <f t="shared" ref="O40:O116" si="34">IF(K40="","",IF(AND($B40="",$C40="",K40=""),"",IF(AND($B40="",$C40=""),K40,IF($C40="",UPPER($B40)&amp;"_"&amp;K40,_xlfn.TEXTJOIN(".",TRUE,UPPER($B40)&amp;$C40,$D40,$E40,K40)))))</f>
        <v/>
      </c>
      <c r="P40" s="733"/>
      <c r="Q40" s="733"/>
      <c r="R40" s="733"/>
      <c r="S40" s="733"/>
      <c r="T40" s="733"/>
      <c r="U40" s="733"/>
      <c r="V40" s="733"/>
      <c r="W40" s="733"/>
      <c r="X40" s="733"/>
      <c r="Y40" s="733"/>
      <c r="Z40" s="736"/>
      <c r="AA40" s="733"/>
      <c r="AB40" s="733"/>
      <c r="AC40" s="733"/>
      <c r="AD40" s="737"/>
      <c r="AE40" s="733"/>
      <c r="AF40" s="733"/>
      <c r="AG40" s="733"/>
      <c r="AH40" s="733"/>
      <c r="AI40" s="733"/>
      <c r="AJ40" s="733"/>
      <c r="AK40" s="733"/>
      <c r="AL40" s="733"/>
      <c r="AM40" s="733"/>
      <c r="AN40" s="733"/>
      <c r="AO40" s="733"/>
      <c r="AP40" s="733"/>
      <c r="AQ40" s="733"/>
      <c r="AR40" s="733"/>
      <c r="AS40" s="733"/>
      <c r="AT40" s="733"/>
      <c r="AU40" s="733"/>
      <c r="AV40" s="733"/>
      <c r="AW40" s="733"/>
      <c r="AX40" s="733"/>
    </row>
    <row r="41" spans="1:50" ht="40.200000000000003">
      <c r="A41" t="s">
        <v>1751</v>
      </c>
      <c r="C41">
        <v>7</v>
      </c>
      <c r="G41" t="s">
        <v>1828</v>
      </c>
      <c r="H41" t="str">
        <f>IF(B41="",G41,IF(C41="",B41&amp;"_"&amp;G41,_xlfn.TEXTJOIN("_",TRUE,B41&amp;C41,D41,E41,F41,G41)))</f>
        <v>thanks</v>
      </c>
      <c r="I41" s="24" t="s">
        <v>1705</v>
      </c>
      <c r="J41" s="22" t="s">
        <v>1829</v>
      </c>
      <c r="K41" t="s">
        <v>1830</v>
      </c>
      <c r="L41" t="str">
        <f t="shared" si="26"/>
        <v>7</v>
      </c>
      <c r="M41" t="str">
        <f t="shared" ref="M41" si="35">IF(I41="","",IF(AND($B41="",$C41="",I41=""),"",IF(AND($B41="",$C41=""),I41,IF($C41="",UPPER($B41)&amp;"_"&amp;I41,_xlfn.TEXTJOIN(".",TRUE,UPPER($B41)&amp;$C41,$D41,$E41,$F41)))))&amp;". "&amp;I41</f>
        <v xml:space="preserve">7. Thank you for your time! </v>
      </c>
      <c r="N41" t="str">
        <f t="shared" ref="N41" si="36">IF(J41="","",IF(AND($B41="",$C41="",J41=""),"",IF(AND($B41="",$C41=""),J41,IF($C41="",UPPER($B41)&amp;"_"&amp;J41,_xlfn.TEXTJOIN(".",TRUE,UPPER($B41)&amp;$C41,$D41,$E41,$F41)))))&amp;". "&amp;J41</f>
        <v>7. Спасибо за ответы!</v>
      </c>
      <c r="O41" t="str">
        <f t="shared" ref="O41" si="37">IF(K41="","",IF(AND($B41="",$C41="",K41=""),"",IF(AND($B41="",$C41=""),K41,IF($C41="",UPPER($B41)&amp;"_"&amp;K41,_xlfn.TEXTJOIN(".",TRUE,UPPER($B41)&amp;$C41,$D41,$E41,$F41)))))&amp;". "&amp;K41</f>
        <v>7. Дякуємо за відповіді!</v>
      </c>
      <c r="P41" s="11" t="s">
        <v>1831</v>
      </c>
      <c r="Q41" s="36" t="s">
        <v>1832</v>
      </c>
      <c r="R41" s="36" t="s">
        <v>1833</v>
      </c>
      <c r="Y41" t="str">
        <f>"selected(${"&amp;H35&amp;"}, 'no')"</f>
        <v>selected(${informed_consent}, 'no')</v>
      </c>
    </row>
    <row r="42" spans="1:50" s="713" customFormat="1">
      <c r="A42" s="715" t="s">
        <v>1754</v>
      </c>
      <c r="G42" s="713" t="s">
        <v>1813</v>
      </c>
      <c r="H42" s="713" t="str">
        <f t="shared" si="23"/>
        <v>informed_consent_group</v>
      </c>
      <c r="I42" s="739"/>
      <c r="J42" s="714"/>
      <c r="M42" s="714"/>
    </row>
    <row r="43" spans="1:50" s="18" customFormat="1">
      <c r="A43" s="21" t="s">
        <v>1748</v>
      </c>
      <c r="C43" s="17"/>
      <c r="D43" s="17"/>
      <c r="E43" s="17"/>
      <c r="F43" s="17"/>
      <c r="G43" s="18" t="s">
        <v>1834</v>
      </c>
      <c r="H43" s="18" t="str">
        <f t="shared" si="23"/>
        <v>questionnaire</v>
      </c>
      <c r="I43" s="23" t="s">
        <v>1835</v>
      </c>
      <c r="J43" s="23" t="s">
        <v>1836</v>
      </c>
      <c r="K43" s="18" t="s">
        <v>1837</v>
      </c>
      <c r="L43" t="str">
        <f t="shared" ref="L43:L47" si="38">_xlfn.TEXTJOIN("_",TRUE,UPPER($B43)&amp;$C43,$D43,$E43)</f>
        <v/>
      </c>
      <c r="M43" s="23" t="str">
        <f>IF(I43="","",IF(AND($B43="",$C43="",I43=""),"",IF(AND($B43="",$C43=""),I43,IF($C43="",UPPER($B43)&amp;"_"&amp;I43,_xlfn.TEXTJOIN(".",TRUE,UPPER($B43)&amp;$C43,$D43,$E43,I43)))))</f>
        <v>Questionnaire</v>
      </c>
      <c r="N43" s="18" t="str">
        <f>IF(J43="","",IF(AND($B43="",$C43="",J43=""),"",IF(AND($B43="",$C43=""),J43,IF($C43="",UPPER($B43)&amp;"_"&amp;J43,_xlfn.TEXTJOIN(".",TRUE,UPPER($B43)&amp;$C43,$D43,$E43,J43)))))</f>
        <v>Опросник</v>
      </c>
      <c r="O43" s="18" t="str">
        <f t="shared" si="34"/>
        <v>Опитувальник</v>
      </c>
      <c r="Y43" s="18" t="str">
        <f>"selected(${"&amp;H35&amp;"}, 'yes')"&amp;" and not(selected(${"&amp;H29&amp;"}, ''))"</f>
        <v>selected(${informed_consent}, 'yes') and not(selected(${site_name_uid_list}, ''))</v>
      </c>
    </row>
    <row r="44" spans="1:50" s="18" customFormat="1">
      <c r="A44" s="20" t="s">
        <v>1748</v>
      </c>
      <c r="C44" s="17" t="s">
        <v>1755</v>
      </c>
      <c r="D44" s="17"/>
      <c r="E44" s="17"/>
      <c r="F44" s="17"/>
      <c r="G44" s="18" t="s">
        <v>1838</v>
      </c>
      <c r="H44" s="18" t="str">
        <f t="shared" si="23"/>
        <v>CCCM</v>
      </c>
      <c r="I44" s="18" t="str">
        <f>CS_Monitoring_R11!F23</f>
        <v>CCCM</v>
      </c>
      <c r="J44" s="18" t="str">
        <f>CS_Monitoring_R11!G23</f>
        <v>Управление и координация МВП</v>
      </c>
      <c r="K44" s="18" t="str">
        <f>CS_Monitoring_R11!H23</f>
        <v>Управління та координація МТП</v>
      </c>
      <c r="L44" t="str">
        <f t="shared" si="38"/>
        <v/>
      </c>
      <c r="M44" s="23" t="str">
        <f>IF(I44="","",IF(AND($B44="",$C44="",I44=""),"",IF(AND($B44="",$C44=""),I44,IF($C44="",UPPER($B44)&amp;"_"&amp;I44,_xlfn.TEXTJOIN(".",TRUE,UPPER($B44)&amp;$C44,$D44,$E44,I44)))))</f>
        <v>CCCM</v>
      </c>
      <c r="N44" s="18" t="str">
        <f>IF(J44="","",IF(AND($B44="",$C44="",J44=""),"",IF(AND($B44="",$C44=""),J44,IF($C44="",UPPER($B44)&amp;"_"&amp;J44,_xlfn.TEXTJOIN(".",TRUE,UPPER($B44)&amp;$C44,$D44,$E44,J44)))))</f>
        <v>Управление и координация МВП</v>
      </c>
      <c r="O44" s="18" t="str">
        <f t="shared" si="34"/>
        <v>Управління та координація МТП</v>
      </c>
    </row>
    <row r="45" spans="1:50" ht="44.4" customHeight="1">
      <c r="A45" t="s">
        <v>1839</v>
      </c>
      <c r="B45" t="s">
        <v>1840</v>
      </c>
      <c r="C45">
        <v>1</v>
      </c>
      <c r="G45" t="s">
        <v>1841</v>
      </c>
      <c r="H45" t="str">
        <f t="shared" ref="H45:H46" si="39">IF(B45="",G45,IF(C45="",B45&amp;"_"&amp;G45,_xlfn.TEXTJOIN("_",TRUE,B45&amp;C45,D45,E45,F45,G45)))</f>
        <v>a1_site_active</v>
      </c>
      <c r="I45" s="22" t="str">
        <f>CS_Monitoring_R11!F24</f>
        <v>Is the site currently active (hosting IDPs at the time of data collection)?</v>
      </c>
      <c r="J45" s="22" t="str">
        <f>CS_Monitoring_R11!G24</f>
        <v>Работает ли МВП в настоящее время (проживают ли в МВП ВПЛ непосредственно в период сбора данных)?</v>
      </c>
      <c r="K45" s="22" t="str">
        <f>CS_Monitoring_R11!H24</f>
        <v>Чи працює наразі МТП (чи мешкають в МТП ВПО безпосередньо під час збору даних)?</v>
      </c>
      <c r="L45" t="str">
        <f t="shared" ref="L45:L46" si="40">_xlfn.TEXTJOIN("_",TRUE,UPPER($B45)&amp;$C45,$D45,$E45,$F45)</f>
        <v>A1</v>
      </c>
      <c r="M45" t="str">
        <f t="shared" ref="M45:M46" si="41">IF(I45="","",IF(AND($B45="",$C45="",I45=""),"",IF(AND($B45="",$C45=""),I45,IF($C45="",UPPER($B45)&amp;"_"&amp;I45,_xlfn.TEXTJOIN(".",TRUE,UPPER($B45)&amp;$C45,$D45,$E45,$F45)))))&amp;". "&amp;I45</f>
        <v>A1. Is the site currently active (hosting IDPs at the time of data collection)?</v>
      </c>
      <c r="N45" t="str">
        <f t="shared" ref="N45:N46" si="42">IF(J45="","",IF(AND($B45="",$C45="",J45=""),"",IF(AND($B45="",$C45=""),J45,IF($C45="",UPPER($B45)&amp;"_"&amp;J45,_xlfn.TEXTJOIN(".",TRUE,UPPER($B45)&amp;$C45,$D45,$E45,$F45)))))&amp;". "&amp;J45</f>
        <v>A1. Работает ли МВП в настоящее время (проживают ли в МВП ВПЛ непосредственно в период сбора данных)?</v>
      </c>
      <c r="O45" t="str">
        <f t="shared" ref="O45:O46" si="43">IF(K45="","",IF(AND($B45="",$C45="",K45=""),"",IF(AND($B45="",$C45=""),K45,IF($C45="",UPPER($B45)&amp;"_"&amp;K45,_xlfn.TEXTJOIN(".",TRUE,UPPER($B45)&amp;$C45,$D45,$E45,$F45)))))&amp;". "&amp;K45</f>
        <v>A1. Чи працює наразі МТП (чи мешкають в МТП ВПО безпосередньо під час збору даних)?</v>
      </c>
      <c r="P45" t="s">
        <v>1762</v>
      </c>
      <c r="Q45" t="s">
        <v>24</v>
      </c>
      <c r="R45" t="s">
        <v>25</v>
      </c>
      <c r="S45" t="s">
        <v>1763</v>
      </c>
      <c r="T45" s="11" t="s">
        <v>1764</v>
      </c>
      <c r="U45" t="s">
        <v>1765</v>
      </c>
      <c r="V45" t="s">
        <v>1766</v>
      </c>
      <c r="W45" t="s">
        <v>1789</v>
      </c>
    </row>
    <row r="46" spans="1:50">
      <c r="A46" t="s">
        <v>1751</v>
      </c>
      <c r="B46" t="s">
        <v>1840</v>
      </c>
      <c r="C46">
        <v>1</v>
      </c>
      <c r="D46">
        <v>1</v>
      </c>
      <c r="G46" t="s">
        <v>1842</v>
      </c>
      <c r="H46" t="str">
        <f t="shared" si="39"/>
        <v>a1_1_thanks1</v>
      </c>
      <c r="I46" s="24" t="s">
        <v>1705</v>
      </c>
      <c r="J46" s="22" t="s">
        <v>1829</v>
      </c>
      <c r="K46" t="s">
        <v>1830</v>
      </c>
      <c r="L46" t="str">
        <f t="shared" si="40"/>
        <v>A1_1</v>
      </c>
      <c r="M46" t="str">
        <f t="shared" si="41"/>
        <v xml:space="preserve">A1.1. Thank you for your time! </v>
      </c>
      <c r="N46" t="str">
        <f t="shared" si="42"/>
        <v>A1.1. Спасибо за ответы!</v>
      </c>
      <c r="O46" t="str">
        <f t="shared" si="43"/>
        <v>A1.1. Дякуємо за відповіді!</v>
      </c>
      <c r="P46" s="11" t="s">
        <v>1831</v>
      </c>
      <c r="Q46" s="11" t="s">
        <v>1832</v>
      </c>
      <c r="R46" s="11" t="s">
        <v>1833</v>
      </c>
      <c r="Y46" t="str">
        <f>"selected(${"&amp;H45&amp;"}, 'no')"</f>
        <v>selected(${a1_site_active}, 'no')</v>
      </c>
    </row>
    <row r="47" spans="1:50" s="42" customFormat="1" ht="42" customHeight="1">
      <c r="A47" s="42" t="s">
        <v>1748</v>
      </c>
      <c r="G47" s="42" t="s">
        <v>1843</v>
      </c>
      <c r="H47" s="42" t="str">
        <f t="shared" si="23"/>
        <v>site_active_yes_or_host</v>
      </c>
      <c r="I47" s="780" t="s">
        <v>6320</v>
      </c>
      <c r="J47" s="781" t="s">
        <v>6321</v>
      </c>
      <c r="K47" s="781" t="s">
        <v>6322</v>
      </c>
      <c r="L47" s="42" t="str">
        <f t="shared" si="38"/>
        <v/>
      </c>
      <c r="M47" s="23" t="str">
        <f>IF(I47="","",IF(AND($B47="",$C47="",I47=""),"",IF(AND($B47="",$C47=""),I47,IF($C47="",UPPER($B47)&amp;"_"&amp;I47,_xlfn.TEXTJOIN(".",TRUE,UPPER($B47)&amp;$C47,$D47,$E47,I47)))))</f>
        <v>Collective site capacity</v>
      </c>
      <c r="N47" s="23" t="str">
        <f>IF(J47="","",IF(AND($B47="",$C47="",J47=""),"",IF(AND($B47="",$C47=""),J47,IF($C47="",UPPER($B47)&amp;"_"&amp;J47,_xlfn.TEXTJOIN(".",TRUE,UPPER($B47)&amp;$C47,$D47,$E47,J47)))))</f>
        <v>Вместимость МВП</v>
      </c>
      <c r="O47" s="23" t="str">
        <f t="shared" ref="O47" si="44">IF(K47="","",IF(AND($B47="",$C47="",K47=""),"",IF(AND($B47="",$C47=""),K47,IF($C47="",UPPER($B47)&amp;"_"&amp;K47,_xlfn.TEXTJOIN(".",TRUE,UPPER($B47)&amp;$C47,$D47,$E47,K47)))))</f>
        <v>Місткість МТП</v>
      </c>
      <c r="T47" s="28"/>
      <c r="Y47" s="42" t="str">
        <f>"not(selected(${"&amp;H45&amp;"}, 'no')"&amp;" or selected(${"&amp;H45&amp;"}, ''))"</f>
        <v>not(selected(${a1_site_active}, 'no') or selected(${a1_site_active}, ''))</v>
      </c>
    </row>
    <row r="48" spans="1:50" ht="28.8">
      <c r="A48" t="s">
        <v>1844</v>
      </c>
      <c r="B48" t="s">
        <v>1840</v>
      </c>
      <c r="C48">
        <v>1</v>
      </c>
      <c r="D48">
        <v>2</v>
      </c>
      <c r="G48" t="s">
        <v>1845</v>
      </c>
      <c r="H48" t="str">
        <f t="shared" ref="H48:H51" si="45">IF(B48="",G48,IF(C48="",B48&amp;"_"&amp;G48,_xlfn.TEXTJOIN("_",TRUE,B48&amp;C48,D48,E48,F48,G48)))</f>
        <v>a1_2_people_can_hosted_number</v>
      </c>
      <c r="I48" s="40" t="str">
        <f>CS_Monitoring_R11!F25</f>
        <v>How many IDPs can be hosted at the site (i.e. what is the total capacity of the center)?</v>
      </c>
      <c r="J48" s="40" t="str">
        <f>CS_Monitoring_R11!G25</f>
        <v>Сколько ВПЛ может разместиться в МВП (т.е. какова общая вместимость МВП)?</v>
      </c>
      <c r="K48" s="40" t="str">
        <f>CS_Monitoring_R11!H25</f>
        <v>Скільки ВПО може розміститися у МТП (тобто яка загальна місткість МТП)?</v>
      </c>
      <c r="L48" t="str">
        <f t="shared" ref="L48:L51" si="46">_xlfn.TEXTJOIN("_",TRUE,UPPER($B48)&amp;$C48,$D48,$E48,$F48)</f>
        <v>A1_2</v>
      </c>
      <c r="M48" t="str">
        <f t="shared" ref="M48:M51" si="47">IF(I48="","",IF(AND($B48="",$C48="",I48=""),"",IF(AND($B48="",$C48=""),I48,IF($C48="",UPPER($B48)&amp;"_"&amp;I48,_xlfn.TEXTJOIN(".",TRUE,UPPER($B48)&amp;$C48,$D48,$E48,$F48)))))&amp;". "&amp;I48</f>
        <v>A1.2. How many IDPs can be hosted at the site (i.e. what is the total capacity of the center)?</v>
      </c>
      <c r="N48" t="str">
        <f t="shared" ref="N48:N51" si="48">IF(J48="","",IF(AND($B48="",$C48="",J48=""),"",IF(AND($B48="",$C48=""),J48,IF($C48="",UPPER($B48)&amp;"_"&amp;J48,_xlfn.TEXTJOIN(".",TRUE,UPPER($B48)&amp;$C48,$D48,$E48,$F48)))))&amp;". "&amp;J48</f>
        <v>A1.2. Сколько ВПЛ может разместиться в МВП (т.е. какова общая вместимость МВП)?</v>
      </c>
      <c r="O48" t="str">
        <f t="shared" ref="O48:O51" si="49">IF(K48="","",IF(AND($B48="",$C48="",K48=""),"",IF(AND($B48="",$C48=""),K48,IF($C48="",UPPER($B48)&amp;"_"&amp;K48,_xlfn.TEXTJOIN(".",TRUE,UPPER($B48)&amp;$C48,$D48,$E48,$F48)))))&amp;". "&amp;K48</f>
        <v>A1.2. Скільки ВПО може розміститися у МТП (тобто яка загальна місткість МТП)?</v>
      </c>
      <c r="P48" s="11" t="s">
        <v>85</v>
      </c>
      <c r="Q48" s="11" t="s">
        <v>86</v>
      </c>
      <c r="R48" s="36" t="s">
        <v>87</v>
      </c>
      <c r="S48" t="s">
        <v>1763</v>
      </c>
      <c r="T48" s="11" t="s">
        <v>1764</v>
      </c>
      <c r="U48" t="s">
        <v>1765</v>
      </c>
      <c r="V48" t="s">
        <v>1766</v>
      </c>
      <c r="W48" t="s">
        <v>1846</v>
      </c>
      <c r="Z48" t="s">
        <v>1847</v>
      </c>
      <c r="AA48" t="s">
        <v>1848</v>
      </c>
      <c r="AB48" t="s">
        <v>1849</v>
      </c>
      <c r="AC48" t="s">
        <v>1850</v>
      </c>
    </row>
    <row r="49" spans="1:29" ht="50.4" customHeight="1">
      <c r="A49" t="s">
        <v>1817</v>
      </c>
      <c r="B49" t="s">
        <v>1840</v>
      </c>
      <c r="C49">
        <v>1</v>
      </c>
      <c r="D49">
        <v>3</v>
      </c>
      <c r="G49" t="s">
        <v>1851</v>
      </c>
      <c r="H49" t="str">
        <f t="shared" si="45"/>
        <v>a1_3_extra_bed_yn</v>
      </c>
      <c r="I49" s="40" t="str">
        <f>CS_Monitoring_R11!F26</f>
        <v>Can you indicate how many additional places for IDPs over declared capacity you can arrange if there is such a need?</v>
      </c>
      <c r="J49" s="40" t="str">
        <f>CS_Monitoring_R11!G26</f>
        <v>Можете ли сказать, какое количество дополнительных мест для ВПЛ, превышающее заявленную вместительность, Вы можете предоставить, если возникнет такая необходимость?</v>
      </c>
      <c r="K49" s="40" t="str">
        <f>CS_Monitoring_R11!H26</f>
        <v>Скільки додаткових місць для ВПО понад заявлену місткість ви можете організувати, у разі потреби?</v>
      </c>
      <c r="L49" t="str">
        <f t="shared" si="46"/>
        <v>A1_3</v>
      </c>
      <c r="M49" t="str">
        <f t="shared" si="47"/>
        <v>A1.3. Can you indicate how many additional places for IDPs over declared capacity you can arrange if there is such a need?</v>
      </c>
      <c r="N49" t="str">
        <f t="shared" si="48"/>
        <v>A1.3. Можете ли сказать, какое количество дополнительных мест для ВПЛ, превышающее заявленную вместительность, Вы можете предоставить, если возникнет такая необходимость?</v>
      </c>
      <c r="O49" t="str">
        <f t="shared" si="49"/>
        <v>A1.3. Скільки додаткових місць для ВПО понад заявлену місткість ви можете організувати, у разі потреби?</v>
      </c>
      <c r="P49" t="s">
        <v>1852</v>
      </c>
      <c r="Q49" t="s">
        <v>1853</v>
      </c>
      <c r="R49" t="s">
        <v>1854</v>
      </c>
      <c r="S49" t="s">
        <v>1763</v>
      </c>
      <c r="T49" s="11" t="s">
        <v>1764</v>
      </c>
      <c r="U49" t="s">
        <v>1765</v>
      </c>
      <c r="V49" t="s">
        <v>1766</v>
      </c>
      <c r="W49" t="s">
        <v>1789</v>
      </c>
    </row>
    <row r="50" spans="1:29" ht="43.2">
      <c r="A50" t="s">
        <v>1844</v>
      </c>
      <c r="B50" t="s">
        <v>1840</v>
      </c>
      <c r="C50">
        <v>1</v>
      </c>
      <c r="D50">
        <v>3</v>
      </c>
      <c r="E50">
        <v>1</v>
      </c>
      <c r="G50" t="s">
        <v>1855</v>
      </c>
      <c r="H50" t="str">
        <f t="shared" si="45"/>
        <v>a1_3_1_extra_bed_number</v>
      </c>
      <c r="I50" s="40" t="str">
        <f>CS_Monitoring_R11!F27</f>
        <v>How many additional places for IDPs over declared capacity can you arrange if there is such a need?</v>
      </c>
      <c r="J50" s="40" t="str">
        <f>CS_Monitoring_R11!G27</f>
        <v>Сколько дополнительных мест для ВПЛ сверх заявленной вместимости вы можете организовать, в случае необходимости?</v>
      </c>
      <c r="K50" s="40" t="str">
        <f>CS_Monitoring_R11!H27</f>
        <v>Скільки додаткових місць для ВПО понад заявлену місткість ви можете організувати, у разі потреби?</v>
      </c>
      <c r="L50" t="str">
        <f t="shared" si="46"/>
        <v>A1_3_1</v>
      </c>
      <c r="M50" t="str">
        <f t="shared" si="47"/>
        <v>A1.3.1. How many additional places for IDPs over declared capacity can you arrange if there is such a need?</v>
      </c>
      <c r="N50" t="str">
        <f t="shared" si="48"/>
        <v>A1.3.1. Сколько дополнительных мест для ВПЛ сверх заявленной вместимости вы можете организовать, в случае необходимости?</v>
      </c>
      <c r="O50" t="str">
        <f t="shared" si="49"/>
        <v>A1.3.1. Скільки додаткових місць для ВПО понад заявлену місткість ви можете організувати, у разі потреби?</v>
      </c>
      <c r="P50" s="16" t="s">
        <v>1856</v>
      </c>
      <c r="Q50" s="16" t="s">
        <v>1857</v>
      </c>
      <c r="R50" s="16" t="s">
        <v>1858</v>
      </c>
      <c r="S50" t="s">
        <v>1763</v>
      </c>
      <c r="T50" s="11" t="s">
        <v>1764</v>
      </c>
      <c r="U50" t="s">
        <v>1765</v>
      </c>
      <c r="V50" t="s">
        <v>1766</v>
      </c>
      <c r="W50" t="s">
        <v>1846</v>
      </c>
      <c r="Y50" t="str">
        <f>"selected(${"&amp;H49&amp;"}, 'yes')"</f>
        <v>selected(${a1_3_extra_bed_yn}, 'yes')</v>
      </c>
      <c r="Z50" t="s">
        <v>1847</v>
      </c>
      <c r="AA50" s="1" t="s">
        <v>1848</v>
      </c>
      <c r="AB50" s="1" t="s">
        <v>1849</v>
      </c>
      <c r="AC50" s="1" t="s">
        <v>1850</v>
      </c>
    </row>
    <row r="51" spans="1:29" ht="43.2">
      <c r="A51" t="s">
        <v>1751</v>
      </c>
      <c r="B51" t="s">
        <v>1840</v>
      </c>
      <c r="C51">
        <v>1</v>
      </c>
      <c r="D51">
        <v>4</v>
      </c>
      <c r="G51" t="s">
        <v>1859</v>
      </c>
      <c r="H51" t="str">
        <f t="shared" si="45"/>
        <v>a1_4_thanks2</v>
      </c>
      <c r="I51" s="24" t="s">
        <v>1860</v>
      </c>
      <c r="J51" s="22" t="s">
        <v>1861</v>
      </c>
      <c r="K51" s="22" t="s">
        <v>1862</v>
      </c>
      <c r="L51" t="str">
        <f t="shared" si="46"/>
        <v>A1_4</v>
      </c>
      <c r="M51" t="str">
        <f t="shared" si="47"/>
        <v>A1.4. Thank you for your time! In this survey, we only interview sites that can host 10 IDPs or more</v>
      </c>
      <c r="N51" t="str">
        <f t="shared" si="48"/>
        <v>A1.4. Спасибо за ответы! В данном исследовании мы опрашиваем только центры, в которых могут разместиться 10 ВПЛ или более</v>
      </c>
      <c r="O51" t="str">
        <f t="shared" si="49"/>
        <v>A1.4. Дякуємо за відповіді! У цьому дослідженні ми опитуємо лише центри, в яких можуть розміститися 10 ВПО або більше</v>
      </c>
      <c r="P51" s="11" t="s">
        <v>1831</v>
      </c>
      <c r="Q51" s="11" t="s">
        <v>1832</v>
      </c>
      <c r="R51" s="11" t="s">
        <v>1833</v>
      </c>
      <c r="Y51" t="str">
        <f>"${"&amp;H48&amp;"}&lt;10"</f>
        <v>${a1_2_people_can_hosted_number}&lt;10</v>
      </c>
    </row>
    <row r="52" spans="1:29" s="49" customFormat="1" ht="42" customHeight="1">
      <c r="A52" s="49" t="s">
        <v>1748</v>
      </c>
      <c r="G52" s="49" t="s">
        <v>1863</v>
      </c>
      <c r="H52" s="49" t="str">
        <f t="shared" ref="H52" si="50">IF(B52="",G52,IF(C52="",B52&amp;"_"&amp;G52,_xlfn.TEXTJOIN("_",TRUE,B52&amp;C52,D52,E52,G52)))</f>
        <v>skip_host_less_10_idp</v>
      </c>
      <c r="I52" s="50"/>
      <c r="J52" s="51"/>
      <c r="K52" s="51"/>
      <c r="M52" s="52"/>
      <c r="N52" s="52"/>
      <c r="O52" s="52"/>
      <c r="T52" s="53"/>
      <c r="Y52" s="49" t="str">
        <f>"${"&amp;H$48&amp;"}&gt;=10"</f>
        <v>${a1_2_people_can_hosted_number}&gt;=10</v>
      </c>
    </row>
    <row r="53" spans="1:29" s="49" customFormat="1" ht="42" customHeight="1">
      <c r="A53" s="49" t="s">
        <v>1748</v>
      </c>
      <c r="G53" s="49" t="s">
        <v>1864</v>
      </c>
      <c r="H53" s="49" t="str">
        <f t="shared" ref="H53" si="51">IF(B53="",G53,IF(C53="",B53&amp;"_"&amp;G53,_xlfn.TEXTJOIN("_",TRUE,B53&amp;C53,D53,E53,G53)))</f>
        <v>skip_1</v>
      </c>
      <c r="I53" s="50"/>
      <c r="J53" s="51"/>
      <c r="K53" s="51"/>
      <c r="M53" s="52"/>
      <c r="N53" s="52"/>
      <c r="O53" s="52"/>
      <c r="T53" s="53"/>
    </row>
    <row r="54" spans="1:29">
      <c r="A54" t="s">
        <v>1865</v>
      </c>
      <c r="B54" t="s">
        <v>1840</v>
      </c>
      <c r="C54">
        <v>2</v>
      </c>
      <c r="G54" t="s">
        <v>1866</v>
      </c>
      <c r="H54" t="str">
        <f t="shared" ref="H54:H72" si="52">IF(B54="",G54,IF(C54="",B54&amp;"_"&amp;G54,_xlfn.TEXTJOIN("_",TRUE,B54&amp;C54,D54,E54,F54,G54)))</f>
        <v>a2_site_ownership</v>
      </c>
      <c r="I54" s="22" t="str">
        <f>CS_Monitoring_R11!F28</f>
        <v>Site ownership</v>
      </c>
      <c r="J54" s="22" t="str">
        <f>CS_Monitoring_R11!G28</f>
        <v>Форма собственности МВП</v>
      </c>
      <c r="K54" s="22" t="str">
        <f>CS_Monitoring_R11!H28</f>
        <v>Форма власності МТП</v>
      </c>
      <c r="L54" t="str">
        <f t="shared" ref="L54:L72" si="53">_xlfn.TEXTJOIN("_",TRUE,UPPER($B54)&amp;$C54,$D54,$E54,$F54)</f>
        <v>A2</v>
      </c>
      <c r="M54" t="str">
        <f t="shared" ref="M54:M72" si="54">IF(I54="","",IF(AND($B54="",$C54="",I54=""),"",IF(AND($B54="",$C54=""),I54,IF($C54="",UPPER($B54)&amp;"_"&amp;I54,_xlfn.TEXTJOIN(".",TRUE,UPPER($B54)&amp;$C54,$D54,$E54,$F54)))))&amp;". "&amp;I54</f>
        <v>A2. Site ownership</v>
      </c>
      <c r="N54" t="str">
        <f t="shared" ref="N54:N72" si="55">IF(J54="","",IF(AND($B54="",$C54="",J54=""),"",IF(AND($B54="",$C54=""),J54,IF($C54="",UPPER($B54)&amp;"_"&amp;J54,_xlfn.TEXTJOIN(".",TRUE,UPPER($B54)&amp;$C54,$D54,$E54,$F54)))))&amp;". "&amp;J54</f>
        <v>A2. Форма собственности МВП</v>
      </c>
      <c r="O54" t="str">
        <f t="shared" ref="O54:O72" si="56">IF(K54="","",IF(AND($B54="",$C54="",K54=""),"",IF(AND($B54="",$C54=""),K54,IF($C54="",UPPER($B54)&amp;"_"&amp;K54,_xlfn.TEXTJOIN(".",TRUE,UPPER($B54)&amp;$C54,$D54,$E54,$F54)))))&amp;". "&amp;K54</f>
        <v>A2. Форма власності МТП</v>
      </c>
      <c r="P54" t="s">
        <v>1762</v>
      </c>
      <c r="Q54" t="s">
        <v>24</v>
      </c>
      <c r="R54" t="s">
        <v>25</v>
      </c>
      <c r="S54" t="s">
        <v>1763</v>
      </c>
      <c r="T54" s="11" t="s">
        <v>1764</v>
      </c>
      <c r="U54" t="s">
        <v>1765</v>
      </c>
      <c r="V54" t="s">
        <v>1766</v>
      </c>
      <c r="W54" t="s">
        <v>1789</v>
      </c>
    </row>
    <row r="55" spans="1:29" ht="37.950000000000003" customHeight="1">
      <c r="A55" t="s">
        <v>1867</v>
      </c>
      <c r="B55" t="s">
        <v>1840</v>
      </c>
      <c r="C55">
        <v>2</v>
      </c>
      <c r="D55">
        <v>1</v>
      </c>
      <c r="G55" t="s">
        <v>1868</v>
      </c>
      <c r="H55" t="str">
        <f t="shared" ref="H55" si="57">IF(B55="",G55,IF(C55="",B55&amp;"_"&amp;G55,_xlfn.TEXTJOIN("_",TRUE,B55&amp;C55,D55,E55,F55,G55)))</f>
        <v>a2_1_site_listed</v>
      </c>
      <c r="I55" s="22" t="str">
        <f>CS_Monitoring_R11!F29</f>
        <v>Is the site included to the list of CSs adopted by the oblast authorities?</v>
      </c>
      <c r="J55" s="22" t="str">
        <f>CS_Monitoring_R11!G29</f>
        <v>Включен ли МВП в перечень, принятый обласной властью?</v>
      </c>
      <c r="K55" s="22" t="str">
        <f>CS_Monitoring_R11!H29</f>
        <v>Чи включено МТП до переліку, прийнятого обласною владою?</v>
      </c>
      <c r="L55" t="str">
        <f t="shared" si="53"/>
        <v>A2_1</v>
      </c>
      <c r="M55" t="str">
        <f t="shared" ref="M55" si="58">IF(I55="","",IF(AND($B55="",$C55="",I55=""),"",IF(AND($B55="",$C55=""),I55,IF($C55="",UPPER($B55)&amp;"_"&amp;I55,_xlfn.TEXTJOIN(".",TRUE,UPPER($B55)&amp;$C55,$D55,$E55,$F55)))))&amp;". "&amp;I55</f>
        <v>A2.1. Is the site included to the list of CSs adopted by the oblast authorities?</v>
      </c>
      <c r="N55" t="str">
        <f t="shared" ref="N55" si="59">IF(J55="","",IF(AND($B55="",$C55="",J55=""),"",IF(AND($B55="",$C55=""),J55,IF($C55="",UPPER($B55)&amp;"_"&amp;J55,_xlfn.TEXTJOIN(".",TRUE,UPPER($B55)&amp;$C55,$D55,$E55,$F55)))))&amp;". "&amp;J55</f>
        <v>A2.1. Включен ли МВП в перечень, принятый обласной властью?</v>
      </c>
      <c r="O55" t="str">
        <f t="shared" ref="O55" si="60">IF(K55="","",IF(AND($B55="",$C55="",K55=""),"",IF(AND($B55="",$C55=""),K55,IF($C55="",UPPER($B55)&amp;"_"&amp;K55,_xlfn.TEXTJOIN(".",TRUE,UPPER($B55)&amp;$C55,$D55,$E55,$F55)))))&amp;". "&amp;K55</f>
        <v>A2.1. Чи включено МТП до переліку, прийнятого обласною владою?</v>
      </c>
      <c r="P55" t="s">
        <v>1762</v>
      </c>
      <c r="Q55" t="s">
        <v>24</v>
      </c>
      <c r="R55" t="s">
        <v>25</v>
      </c>
      <c r="S55" t="s">
        <v>1763</v>
      </c>
      <c r="T55" s="11" t="s">
        <v>1764</v>
      </c>
      <c r="U55" t="s">
        <v>1765</v>
      </c>
      <c r="V55" t="s">
        <v>1766</v>
      </c>
      <c r="W55" t="s">
        <v>1789</v>
      </c>
      <c r="Y55" t="str">
        <f>"not(selected(${"&amp;H45&amp;"}, 'no')"&amp;" or selected(${"&amp;H45&amp;"}, ''))"</f>
        <v>not(selected(${a1_site_active}, 'no') or selected(${a1_site_active}, ''))</v>
      </c>
    </row>
    <row r="56" spans="1:29">
      <c r="A56" t="s">
        <v>1869</v>
      </c>
      <c r="B56" t="s">
        <v>1840</v>
      </c>
      <c r="C56">
        <v>2</v>
      </c>
      <c r="D56">
        <v>2</v>
      </c>
      <c r="G56" t="s">
        <v>1870</v>
      </c>
      <c r="H56" t="str">
        <f t="shared" si="52"/>
        <v>a2_2_building_type</v>
      </c>
      <c r="I56" s="22" t="str">
        <f>CS_Monitoring_R11!F30</f>
        <v>Type of building</v>
      </c>
      <c r="J56" s="22" t="str">
        <f>CS_Monitoring_R11!G30</f>
        <v>Тип здания</v>
      </c>
      <c r="K56" s="22" t="str">
        <f>CS_Monitoring_R11!H30</f>
        <v>Тип будівлі</v>
      </c>
      <c r="L56" t="str">
        <f t="shared" si="53"/>
        <v>A2_2</v>
      </c>
      <c r="M56" t="str">
        <f t="shared" si="54"/>
        <v>A2.2. Type of building</v>
      </c>
      <c r="N56" t="str">
        <f t="shared" si="55"/>
        <v>A2.2. Тип здания</v>
      </c>
      <c r="O56" t="str">
        <f t="shared" si="56"/>
        <v>A2.2. Тип будівлі</v>
      </c>
      <c r="P56" t="s">
        <v>1762</v>
      </c>
      <c r="Q56" t="s">
        <v>24</v>
      </c>
      <c r="R56" t="s">
        <v>25</v>
      </c>
      <c r="S56" t="s">
        <v>1763</v>
      </c>
      <c r="T56" s="11" t="s">
        <v>1764</v>
      </c>
      <c r="U56" t="s">
        <v>1765</v>
      </c>
      <c r="V56" t="s">
        <v>1766</v>
      </c>
      <c r="W56" s="11" t="s">
        <v>1767</v>
      </c>
    </row>
    <row r="57" spans="1:29">
      <c r="A57" t="s">
        <v>1768</v>
      </c>
      <c r="B57" t="s">
        <v>1840</v>
      </c>
      <c r="C57">
        <v>2</v>
      </c>
      <c r="D57">
        <v>2</v>
      </c>
      <c r="E57">
        <v>1</v>
      </c>
      <c r="G57" t="s">
        <v>1871</v>
      </c>
      <c r="H57" t="str">
        <f t="shared" si="52"/>
        <v>a2_2_1_building_type_other</v>
      </c>
      <c r="I57" s="22" t="s">
        <v>1770</v>
      </c>
      <c r="J57" s="22" t="s">
        <v>1771</v>
      </c>
      <c r="K57" t="s">
        <v>1772</v>
      </c>
      <c r="L57" t="str">
        <f t="shared" si="53"/>
        <v>A2_2_1</v>
      </c>
      <c r="M57" t="str">
        <f t="shared" si="54"/>
        <v>A2.2.1. If other, please specify:</v>
      </c>
      <c r="N57" t="str">
        <f t="shared" si="55"/>
        <v>A2.2.1. Другое (уточните)</v>
      </c>
      <c r="O57" t="str">
        <f t="shared" si="56"/>
        <v>A2.2.1. Інше, уточніть</v>
      </c>
      <c r="P57" s="11" t="s">
        <v>96</v>
      </c>
      <c r="Q57" s="11" t="s">
        <v>101</v>
      </c>
      <c r="R57" s="11" t="s">
        <v>102</v>
      </c>
      <c r="S57" t="s">
        <v>1763</v>
      </c>
      <c r="T57" s="11" t="s">
        <v>1764</v>
      </c>
      <c r="U57" t="s">
        <v>1765</v>
      </c>
      <c r="V57" t="s">
        <v>1766</v>
      </c>
      <c r="Y57" t="str">
        <f>"selected(${"&amp;H56&amp;"}, 'other')"</f>
        <v>selected(${a2_2_building_type}, 'other')</v>
      </c>
    </row>
    <row r="58" spans="1:29">
      <c r="A58" t="s">
        <v>1768</v>
      </c>
      <c r="B58" t="s">
        <v>1840</v>
      </c>
      <c r="C58">
        <v>2</v>
      </c>
      <c r="D58">
        <v>2</v>
      </c>
      <c r="E58">
        <v>2</v>
      </c>
      <c r="G58" t="s">
        <v>1872</v>
      </c>
      <c r="H58" t="str">
        <f t="shared" si="52"/>
        <v>a2_2_2_building_type_educational_facility_other</v>
      </c>
      <c r="I58" s="22" t="s">
        <v>1873</v>
      </c>
      <c r="J58" s="22" t="s">
        <v>1874</v>
      </c>
      <c r="K58" t="s">
        <v>1875</v>
      </c>
      <c r="L58" t="str">
        <f t="shared" si="53"/>
        <v>A2_2_2</v>
      </c>
      <c r="M58" t="str">
        <f t="shared" si="54"/>
        <v xml:space="preserve">A2.2.2. Other educational facility (specify) </v>
      </c>
      <c r="N58" t="str">
        <f t="shared" si="55"/>
        <v>A2.2.2. Другое образовательное учреждение (пожалуйста, уточние)</v>
      </c>
      <c r="O58" t="str">
        <f t="shared" si="56"/>
        <v>A2.2.2. Інша освітня установа (будь-ласка, уточніть)</v>
      </c>
      <c r="P58" s="11" t="s">
        <v>96</v>
      </c>
      <c r="Q58" s="11" t="s">
        <v>101</v>
      </c>
      <c r="R58" s="11" t="s">
        <v>102</v>
      </c>
      <c r="S58" t="s">
        <v>1763</v>
      </c>
      <c r="T58" s="11" t="s">
        <v>1764</v>
      </c>
      <c r="U58" t="s">
        <v>1765</v>
      </c>
      <c r="V58" t="s">
        <v>1766</v>
      </c>
      <c r="Y58" t="str">
        <f>"selected(${"&amp;H56&amp;"}, 'other_educational_facility')"</f>
        <v>selected(${a2_2_building_type}, 'other_educational_facility')</v>
      </c>
    </row>
    <row r="59" spans="1:29" ht="28.8">
      <c r="A59" t="s">
        <v>1876</v>
      </c>
      <c r="B59" t="s">
        <v>1840</v>
      </c>
      <c r="C59">
        <v>2</v>
      </c>
      <c r="D59">
        <v>3</v>
      </c>
      <c r="G59" t="s">
        <v>1877</v>
      </c>
      <c r="H59" t="str">
        <f t="shared" si="52"/>
        <v>a2_3_site_closure</v>
      </c>
      <c r="I59" s="22" t="str">
        <f>CS_Monitoring_R11!F31</f>
        <v>Do you foresee the closure of the site in the time before the 1st of March 2024</v>
      </c>
      <c r="J59" s="22" t="str">
        <f>CS_Monitoring_R11!G31</f>
        <v>Предусматривается ли закрытие МВП в период до 01 марта 2024 года?</v>
      </c>
      <c r="K59" s="22" t="str">
        <f>CS_Monitoring_R11!H31</f>
        <v>Чи передбачається закриття МТП у період до 01 березня 2024 року?</v>
      </c>
      <c r="L59" t="str">
        <f t="shared" si="53"/>
        <v>A2_3</v>
      </c>
      <c r="M59" t="str">
        <f t="shared" si="54"/>
        <v>A2.3. Do you foresee the closure of the site in the time before the 1st of March 2024</v>
      </c>
      <c r="N59" t="str">
        <f t="shared" si="55"/>
        <v>A2.3. Предусматривается ли закрытие МВП в период до 01 марта 2024 года?</v>
      </c>
      <c r="O59" t="str">
        <f t="shared" si="56"/>
        <v>A2.3. Чи передбачається закриття МТП у період до 01 березня 2024 року?</v>
      </c>
      <c r="P59" t="s">
        <v>1762</v>
      </c>
      <c r="Q59" t="s">
        <v>24</v>
      </c>
      <c r="R59" t="s">
        <v>25</v>
      </c>
      <c r="S59" t="s">
        <v>1763</v>
      </c>
      <c r="T59" s="11" t="s">
        <v>1764</v>
      </c>
      <c r="U59" t="s">
        <v>1765</v>
      </c>
      <c r="V59" t="s">
        <v>1766</v>
      </c>
      <c r="W59" t="s">
        <v>1789</v>
      </c>
    </row>
    <row r="60" spans="1:29">
      <c r="A60" t="s">
        <v>1878</v>
      </c>
      <c r="B60" t="s">
        <v>1840</v>
      </c>
      <c r="C60">
        <v>2</v>
      </c>
      <c r="D60">
        <v>3</v>
      </c>
      <c r="E60">
        <v>1</v>
      </c>
      <c r="G60" t="s">
        <v>1879</v>
      </c>
      <c r="H60" t="str">
        <f t="shared" si="52"/>
        <v>a2_3_1_yes_site_closure</v>
      </c>
      <c r="I60" s="22" t="str">
        <f>CS_Monitoring_R11!F32</f>
        <v>If "Yes" which are the reasons?</v>
      </c>
      <c r="J60" s="22" t="str">
        <f>CS_Monitoring_R11!G32</f>
        <v>Если да, то каковы причины?</v>
      </c>
      <c r="K60" s="22" t="str">
        <f>CS_Monitoring_R11!H32</f>
        <v>Якщо так, з яких причин?</v>
      </c>
      <c r="L60" t="str">
        <f t="shared" si="53"/>
        <v>A2_3_1</v>
      </c>
      <c r="M60" t="str">
        <f t="shared" si="54"/>
        <v>A2.3.1. If "Yes" which are the reasons?</v>
      </c>
      <c r="N60" t="str">
        <f t="shared" si="55"/>
        <v>A2.3.1. Если да, то каковы причины?</v>
      </c>
      <c r="O60" t="str">
        <f t="shared" si="56"/>
        <v>A2.3.1. Якщо так, з яких причин?</v>
      </c>
      <c r="P60" s="11" t="s">
        <v>1880</v>
      </c>
      <c r="Q60" s="11" t="s">
        <v>362</v>
      </c>
      <c r="R60" t="s">
        <v>222</v>
      </c>
      <c r="S60" t="s">
        <v>1763</v>
      </c>
      <c r="T60" s="11" t="s">
        <v>1764</v>
      </c>
      <c r="U60" t="s">
        <v>1765</v>
      </c>
      <c r="V60" t="s">
        <v>1766</v>
      </c>
      <c r="W60" t="s">
        <v>1789</v>
      </c>
      <c r="Y60" s="39" t="str">
        <f>"selected(${"&amp;H59&amp;"}, 'yes')"</f>
        <v>selected(${a2_3_site_closure}, 'yes')</v>
      </c>
    </row>
    <row r="61" spans="1:29">
      <c r="A61" t="s">
        <v>1768</v>
      </c>
      <c r="B61" t="s">
        <v>1840</v>
      </c>
      <c r="C61">
        <v>2</v>
      </c>
      <c r="D61">
        <v>3</v>
      </c>
      <c r="E61">
        <v>2</v>
      </c>
      <c r="G61" t="str">
        <f>G59&amp;"_other"</f>
        <v>site_closure_other</v>
      </c>
      <c r="H61" t="str">
        <f t="shared" si="52"/>
        <v>a2_3_2_site_closure_other</v>
      </c>
      <c r="I61" s="22" t="s">
        <v>1770</v>
      </c>
      <c r="J61" s="22" t="s">
        <v>1771</v>
      </c>
      <c r="K61" t="s">
        <v>1772</v>
      </c>
      <c r="L61" t="str">
        <f t="shared" si="53"/>
        <v>A2_3_2</v>
      </c>
      <c r="M61" t="str">
        <f t="shared" si="54"/>
        <v>A2.3.2. If other, please specify:</v>
      </c>
      <c r="N61" t="str">
        <f t="shared" si="55"/>
        <v>A2.3.2. Другое (уточните)</v>
      </c>
      <c r="O61" t="str">
        <f t="shared" si="56"/>
        <v>A2.3.2. Інше, уточніть</v>
      </c>
      <c r="P61" s="11" t="s">
        <v>96</v>
      </c>
      <c r="Q61" s="11" t="s">
        <v>101</v>
      </c>
      <c r="R61" s="11" t="s">
        <v>102</v>
      </c>
      <c r="S61" t="s">
        <v>1763</v>
      </c>
      <c r="T61" s="11" t="s">
        <v>1764</v>
      </c>
      <c r="U61" t="s">
        <v>1765</v>
      </c>
      <c r="V61" t="s">
        <v>1766</v>
      </c>
      <c r="Y61" t="str">
        <f>"selected(${"&amp;H60&amp;"}, 'other')"</f>
        <v>selected(${a2_3_1_yes_site_closure}, 'other')</v>
      </c>
    </row>
    <row r="62" spans="1:29" ht="28.8">
      <c r="A62" t="s">
        <v>1876</v>
      </c>
      <c r="B62" t="s">
        <v>1840</v>
      </c>
      <c r="C62">
        <v>3</v>
      </c>
      <c r="G62" t="s">
        <v>1881</v>
      </c>
      <c r="H62" t="str">
        <f t="shared" si="52"/>
        <v>a3_responsible</v>
      </c>
      <c r="I62" s="22" t="str">
        <f>CS_Monitoring_R11!F33</f>
        <v>Is there an identified organization/authority that manages  the site?</v>
      </c>
      <c r="J62" s="22" t="str">
        <f>CS_Monitoring_R11!G33</f>
        <v>Есть ли определенная организация/уполномоченный орган, который управляет МВП?</v>
      </c>
      <c r="K62" s="22" t="str">
        <f>CS_Monitoring_R11!H33</f>
        <v>Чи є певна організація / уповноважений орган, який керує МТП?</v>
      </c>
      <c r="L62" t="str">
        <f t="shared" si="53"/>
        <v>A3</v>
      </c>
      <c r="M62" t="str">
        <f t="shared" si="54"/>
        <v>A3. Is there an identified organization/authority that manages  the site?</v>
      </c>
      <c r="N62" t="str">
        <f t="shared" si="55"/>
        <v>A3. Есть ли определенная организация/уполномоченный орган, который управляет МВП?</v>
      </c>
      <c r="O62" t="str">
        <f t="shared" si="56"/>
        <v>A3. Чи є певна організація / уповноважений орган, який керує МТП?</v>
      </c>
      <c r="P62" t="s">
        <v>1762</v>
      </c>
      <c r="Q62" t="s">
        <v>24</v>
      </c>
      <c r="R62" t="s">
        <v>25</v>
      </c>
      <c r="S62" t="s">
        <v>1763</v>
      </c>
      <c r="T62" s="11" t="s">
        <v>1764</v>
      </c>
      <c r="U62" t="s">
        <v>1765</v>
      </c>
      <c r="V62" t="s">
        <v>1766</v>
      </c>
      <c r="W62" t="s">
        <v>1789</v>
      </c>
    </row>
    <row r="63" spans="1:29" ht="28.8">
      <c r="A63" t="s">
        <v>1882</v>
      </c>
      <c r="B63" t="s">
        <v>1840</v>
      </c>
      <c r="C63">
        <v>3</v>
      </c>
      <c r="D63">
        <v>1</v>
      </c>
      <c r="G63" t="s">
        <v>1883</v>
      </c>
      <c r="H63" t="str">
        <f t="shared" si="52"/>
        <v>a3_1_organization_manages</v>
      </c>
      <c r="I63" s="22" t="str">
        <f>CS_Monitoring_R11!F34</f>
        <v>What organizations/authority manages the site?</v>
      </c>
      <c r="J63" s="22" t="str">
        <f>CS_Monitoring_R11!G34</f>
        <v>Какая именно организация/ уполномоченный орган управляет МВП?</v>
      </c>
      <c r="K63" s="22" t="str">
        <f>CS_Monitoring_R11!H34</f>
        <v>Яка саме організація / уповноважений орган керує МТП?</v>
      </c>
      <c r="L63" t="str">
        <f t="shared" si="53"/>
        <v>A3_1</v>
      </c>
      <c r="M63" t="str">
        <f t="shared" si="54"/>
        <v>A3.1. What organizations/authority manages the site?</v>
      </c>
      <c r="N63" t="str">
        <f t="shared" si="55"/>
        <v>A3.1. Какая именно организация/ уполномоченный орган управляет МВП?</v>
      </c>
      <c r="O63" t="str">
        <f t="shared" si="56"/>
        <v>A3.1. Яка саме організація / уповноважений орган керує МТП?</v>
      </c>
      <c r="P63" s="11" t="s">
        <v>1880</v>
      </c>
      <c r="Q63" s="11" t="s">
        <v>362</v>
      </c>
      <c r="R63" t="s">
        <v>222</v>
      </c>
      <c r="S63" t="s">
        <v>1763</v>
      </c>
      <c r="T63" s="11" t="s">
        <v>1764</v>
      </c>
      <c r="U63" t="s">
        <v>1765</v>
      </c>
      <c r="V63" t="s">
        <v>1766</v>
      </c>
      <c r="W63" t="s">
        <v>1789</v>
      </c>
      <c r="Y63" t="str">
        <f>"selected(${"&amp;H62&amp;"}, 'yes')"</f>
        <v>selected(${a3_responsible}, 'yes')</v>
      </c>
    </row>
    <row r="64" spans="1:29">
      <c r="A64" t="s">
        <v>1768</v>
      </c>
      <c r="B64" t="s">
        <v>1840</v>
      </c>
      <c r="C64">
        <v>3</v>
      </c>
      <c r="D64">
        <v>1</v>
      </c>
      <c r="E64">
        <v>1</v>
      </c>
      <c r="G64" t="s">
        <v>1884</v>
      </c>
      <c r="H64" t="str">
        <f t="shared" si="52"/>
        <v>a3_1_1_organization_manages_other</v>
      </c>
      <c r="I64" s="22" t="s">
        <v>1770</v>
      </c>
      <c r="J64" s="22" t="s">
        <v>1771</v>
      </c>
      <c r="K64" t="s">
        <v>1772</v>
      </c>
      <c r="L64" t="str">
        <f t="shared" si="53"/>
        <v>A3_1_1</v>
      </c>
      <c r="M64" t="str">
        <f t="shared" si="54"/>
        <v>A3.1.1. If other, please specify:</v>
      </c>
      <c r="N64" t="str">
        <f t="shared" si="55"/>
        <v>A3.1.1. Другое (уточните)</v>
      </c>
      <c r="O64" t="str">
        <f t="shared" si="56"/>
        <v>A3.1.1. Інше, уточніть</v>
      </c>
      <c r="P64" s="11" t="s">
        <v>96</v>
      </c>
      <c r="Q64" s="11" t="s">
        <v>101</v>
      </c>
      <c r="R64" s="11" t="s">
        <v>102</v>
      </c>
      <c r="S64" t="s">
        <v>1763</v>
      </c>
      <c r="T64" s="11" t="s">
        <v>1764</v>
      </c>
      <c r="U64" t="s">
        <v>1765</v>
      </c>
      <c r="V64" t="s">
        <v>1766</v>
      </c>
      <c r="Y64" t="str">
        <f>"selected(${"&amp;H63&amp;"}, 'other')"</f>
        <v>selected(${a3_1_organization_manages}, 'other')</v>
      </c>
    </row>
    <row r="65" spans="1:29" ht="28.8">
      <c r="A65" t="s">
        <v>1885</v>
      </c>
      <c r="B65" t="s">
        <v>1840</v>
      </c>
      <c r="C65">
        <v>3</v>
      </c>
      <c r="D65">
        <v>2</v>
      </c>
      <c r="G65" t="s">
        <v>1886</v>
      </c>
      <c r="H65" t="str">
        <f t="shared" si="52"/>
        <v>a3_2_non_governmental_organization</v>
      </c>
      <c r="I65" s="22" t="str">
        <f>CS_Monitoring_R11!F35</f>
        <v>Please, specify the name of this non-governmental humanitarian organization</v>
      </c>
      <c r="J65" s="22" t="str">
        <f>CS_Monitoring_R11!G35</f>
        <v>Пожалуйста, уточните название этой неправительственной организации</v>
      </c>
      <c r="K65" s="22" t="str">
        <f>CS_Monitoring_R11!H35</f>
        <v>Будь-ласка, уточніть назву цієї неурядової організації</v>
      </c>
      <c r="L65" t="str">
        <f t="shared" si="53"/>
        <v>A3_2</v>
      </c>
      <c r="M65" t="str">
        <f t="shared" si="54"/>
        <v>A3.2. Please, specify the name of this non-governmental humanitarian organization</v>
      </c>
      <c r="N65" t="str">
        <f t="shared" si="55"/>
        <v>A3.2. Пожалуйста, уточните название этой неправительственной организации</v>
      </c>
      <c r="O65" t="str">
        <f t="shared" si="56"/>
        <v>A3.2. Будь-ласка, уточніть назву цієї неурядової організації</v>
      </c>
      <c r="P65" s="11" t="s">
        <v>1880</v>
      </c>
      <c r="Q65" s="11" t="s">
        <v>362</v>
      </c>
      <c r="R65" t="s">
        <v>222</v>
      </c>
      <c r="S65" t="s">
        <v>1763</v>
      </c>
      <c r="T65" s="11" t="s">
        <v>1764</v>
      </c>
      <c r="U65" t="s">
        <v>1765</v>
      </c>
      <c r="V65" t="s">
        <v>1766</v>
      </c>
      <c r="W65" t="s">
        <v>1789</v>
      </c>
      <c r="Y65" t="str">
        <f>"selected(${"&amp;H62&amp;"}, 'yes')"&amp;" and selected(${"&amp;H63&amp;"}, 'humanitarian_agency')"</f>
        <v>selected(${a3_responsible}, 'yes') and selected(${a3_1_organization_manages}, 'humanitarian_agency')</v>
      </c>
      <c r="Z65" t="s">
        <v>1887</v>
      </c>
      <c r="AA65" s="11" t="s">
        <v>1888</v>
      </c>
      <c r="AB65" s="11" t="s">
        <v>1889</v>
      </c>
      <c r="AC65" t="s">
        <v>1890</v>
      </c>
    </row>
    <row r="66" spans="1:29">
      <c r="A66" t="s">
        <v>1768</v>
      </c>
      <c r="B66" t="s">
        <v>1840</v>
      </c>
      <c r="C66">
        <v>3</v>
      </c>
      <c r="D66">
        <v>2</v>
      </c>
      <c r="E66">
        <v>1</v>
      </c>
      <c r="G66" t="s">
        <v>1891</v>
      </c>
      <c r="H66" t="str">
        <f t="shared" si="52"/>
        <v>a3_2_1_non_governmental_organization_other</v>
      </c>
      <c r="I66" s="22" t="s">
        <v>1770</v>
      </c>
      <c r="J66" s="22" t="s">
        <v>1771</v>
      </c>
      <c r="K66" t="s">
        <v>1772</v>
      </c>
      <c r="L66" t="str">
        <f t="shared" si="53"/>
        <v>A3_2_1</v>
      </c>
      <c r="M66" t="str">
        <f t="shared" si="54"/>
        <v>A3.2.1. If other, please specify:</v>
      </c>
      <c r="N66" t="str">
        <f t="shared" si="55"/>
        <v>A3.2.1. Другое (уточните)</v>
      </c>
      <c r="O66" t="str">
        <f t="shared" si="56"/>
        <v>A3.2.1. Інше, уточніть</v>
      </c>
      <c r="P66" s="11" t="s">
        <v>96</v>
      </c>
      <c r="Q66" s="11" t="s">
        <v>101</v>
      </c>
      <c r="R66" s="11" t="s">
        <v>102</v>
      </c>
      <c r="S66" t="s">
        <v>1763</v>
      </c>
      <c r="T66" s="11" t="s">
        <v>1764</v>
      </c>
      <c r="U66" t="s">
        <v>1765</v>
      </c>
      <c r="V66" t="s">
        <v>1766</v>
      </c>
      <c r="Y66" t="str">
        <f>"selected(${"&amp;H62&amp;"}, 'yes')"&amp;" and selected(${"&amp;H65&amp;"}, 'other')"</f>
        <v>selected(${a3_responsible}, 'yes') and selected(${a3_2_non_governmental_organization}, 'other')</v>
      </c>
    </row>
    <row r="67" spans="1:29" ht="28.8">
      <c r="A67" t="s">
        <v>1892</v>
      </c>
      <c r="B67" t="s">
        <v>1840</v>
      </c>
      <c r="C67">
        <v>3</v>
      </c>
      <c r="D67">
        <v>3</v>
      </c>
      <c r="G67" t="s">
        <v>1893</v>
      </c>
      <c r="H67" t="str">
        <f t="shared" si="52"/>
        <v>a3_3_focal_point</v>
      </c>
      <c r="I67" s="22" t="str">
        <f>CS_Monitoring_R11!F36</f>
        <v>Does the organization managing the site have a focal point here?</v>
      </c>
      <c r="J67" s="22" t="str">
        <f>CS_Monitoring_R11!G36</f>
        <v>Есть ли у организации, управляющей МВП, координатор, работающий в МВП?</v>
      </c>
      <c r="K67" s="22" t="str">
        <f>CS_Monitoring_R11!H36</f>
        <v>Чи є у організації, яка керує МТП, координатор, що працює в МТП?</v>
      </c>
      <c r="L67" t="str">
        <f t="shared" si="53"/>
        <v>A3_3</v>
      </c>
      <c r="M67" t="str">
        <f t="shared" si="54"/>
        <v>A3.3. Does the organization managing the site have a focal point here?</v>
      </c>
      <c r="N67" t="str">
        <f t="shared" si="55"/>
        <v>A3.3. Есть ли у организации, управляющей МВП, координатор, работающий в МВП?</v>
      </c>
      <c r="O67" t="str">
        <f t="shared" si="56"/>
        <v>A3.3. Чи є у організації, яка керує МТП, координатор, що працює в МТП?</v>
      </c>
      <c r="P67" t="s">
        <v>1762</v>
      </c>
      <c r="Q67" t="s">
        <v>24</v>
      </c>
      <c r="R67" t="s">
        <v>25</v>
      </c>
      <c r="S67" t="s">
        <v>1763</v>
      </c>
      <c r="T67" s="11" t="s">
        <v>1764</v>
      </c>
      <c r="U67" t="s">
        <v>1765</v>
      </c>
      <c r="V67" t="s">
        <v>1766</v>
      </c>
      <c r="W67" t="s">
        <v>1789</v>
      </c>
      <c r="Y67" s="39" t="str">
        <f>"selected(${"&amp;H62&amp;"}, 'yes')"</f>
        <v>selected(${a3_responsible}, 'yes')</v>
      </c>
    </row>
    <row r="68" spans="1:29">
      <c r="A68" t="s">
        <v>1894</v>
      </c>
      <c r="B68" t="s">
        <v>1840</v>
      </c>
      <c r="C68">
        <v>4</v>
      </c>
      <c r="G68" t="s">
        <v>1895</v>
      </c>
      <c r="H68" t="str">
        <f t="shared" si="52"/>
        <v>a4_enroll_system</v>
      </c>
      <c r="I68" s="22" t="str">
        <f>CS_Monitoring_R11!F37</f>
        <v xml:space="preserve">Is there an enrollment system at the site level? </v>
      </c>
      <c r="J68" s="22" t="str">
        <f>CS_Monitoring_R11!G37</f>
        <v>Действует ли на уровне МВП система регистрации жителей?</v>
      </c>
      <c r="K68" s="22" t="str">
        <f>CS_Monitoring_R11!H37</f>
        <v>Чи діє на рівні МТП система реєстрації мешканців?</v>
      </c>
      <c r="L68" t="str">
        <f t="shared" si="53"/>
        <v>A4</v>
      </c>
      <c r="M68" t="str">
        <f t="shared" si="54"/>
        <v xml:space="preserve">A4. Is there an enrollment system at the site level? </v>
      </c>
      <c r="N68" t="str">
        <f t="shared" si="55"/>
        <v>A4. Действует ли на уровне МВП система регистрации жителей?</v>
      </c>
      <c r="O68" t="str">
        <f t="shared" si="56"/>
        <v>A4. Чи діє на рівні МТП система реєстрації мешканців?</v>
      </c>
      <c r="P68" t="s">
        <v>1762</v>
      </c>
      <c r="Q68" t="s">
        <v>24</v>
      </c>
      <c r="R68" t="s">
        <v>25</v>
      </c>
      <c r="S68" t="s">
        <v>1763</v>
      </c>
      <c r="T68" s="11" t="s">
        <v>1764</v>
      </c>
      <c r="U68" t="s">
        <v>1765</v>
      </c>
      <c r="V68" t="s">
        <v>1766</v>
      </c>
      <c r="W68" t="s">
        <v>1789</v>
      </c>
    </row>
    <row r="69" spans="1:29" ht="28.8">
      <c r="A69" t="s">
        <v>1896</v>
      </c>
      <c r="B69" t="s">
        <v>1840</v>
      </c>
      <c r="C69">
        <v>4</v>
      </c>
      <c r="D69">
        <v>1</v>
      </c>
      <c r="G69" t="s">
        <v>1897</v>
      </c>
      <c r="H69" t="str">
        <f t="shared" si="52"/>
        <v>a4_1_settlement_documents</v>
      </c>
      <c r="I69" s="22" t="str">
        <f>CS_Monitoring_R11!F38</f>
        <v>What documents are required for IDPs to be accomodated at the site?</v>
      </c>
      <c r="J69" s="22" t="str">
        <f>CS_Monitoring_R11!G38</f>
        <v xml:space="preserve">Какие документы необходимы ВПЛ для размещения в МВП? </v>
      </c>
      <c r="K69" s="22" t="str">
        <f>CS_Monitoring_R11!H38</f>
        <v>Які документи необхідні ВПО для розміщення в МТП?</v>
      </c>
      <c r="L69" t="str">
        <f t="shared" si="53"/>
        <v>A4_1</v>
      </c>
      <c r="M69" t="str">
        <f t="shared" si="54"/>
        <v>A4.1. What documents are required for IDPs to be accomodated at the site?</v>
      </c>
      <c r="N69" t="str">
        <f t="shared" si="55"/>
        <v xml:space="preserve">A4.1. Какие документы необходимы ВПЛ для размещения в МВП? </v>
      </c>
      <c r="O69" t="str">
        <f t="shared" si="56"/>
        <v>A4.1. Які документи необхідні ВПО для розміщення в МТП?</v>
      </c>
      <c r="P69" s="11" t="s">
        <v>1880</v>
      </c>
      <c r="Q69" s="11" t="s">
        <v>362</v>
      </c>
      <c r="R69" t="s">
        <v>222</v>
      </c>
      <c r="S69" t="s">
        <v>1763</v>
      </c>
      <c r="T69" s="11" t="s">
        <v>1764</v>
      </c>
      <c r="U69" t="s">
        <v>1765</v>
      </c>
      <c r="V69" t="s">
        <v>1766</v>
      </c>
      <c r="Z69" t="s">
        <v>1898</v>
      </c>
      <c r="AA69" t="s">
        <v>1899</v>
      </c>
      <c r="AB69" t="s">
        <v>1900</v>
      </c>
      <c r="AC69" t="s">
        <v>1901</v>
      </c>
    </row>
    <row r="70" spans="1:29">
      <c r="A70" t="s">
        <v>1768</v>
      </c>
      <c r="B70" t="s">
        <v>1840</v>
      </c>
      <c r="C70">
        <v>4</v>
      </c>
      <c r="D70">
        <v>1</v>
      </c>
      <c r="E70">
        <v>1</v>
      </c>
      <c r="G70" t="s">
        <v>1902</v>
      </c>
      <c r="H70" t="str">
        <f t="shared" si="52"/>
        <v>a4_1_1_settlement_documents_other</v>
      </c>
      <c r="I70" s="22" t="s">
        <v>1770</v>
      </c>
      <c r="J70" s="22" t="s">
        <v>1771</v>
      </c>
      <c r="K70" t="s">
        <v>1772</v>
      </c>
      <c r="L70" t="str">
        <f t="shared" si="53"/>
        <v>A4_1_1</v>
      </c>
      <c r="M70" t="str">
        <f t="shared" si="54"/>
        <v>A4.1.1. If other, please specify:</v>
      </c>
      <c r="N70" t="str">
        <f t="shared" si="55"/>
        <v>A4.1.1. Другое (уточните)</v>
      </c>
      <c r="O70" t="str">
        <f t="shared" si="56"/>
        <v>A4.1.1. Інше, уточніть</v>
      </c>
      <c r="P70" s="11" t="s">
        <v>96</v>
      </c>
      <c r="Q70" s="11" t="s">
        <v>101</v>
      </c>
      <c r="R70" s="11" t="s">
        <v>102</v>
      </c>
      <c r="S70" t="s">
        <v>1763</v>
      </c>
      <c r="T70" s="11" t="s">
        <v>1764</v>
      </c>
      <c r="U70" t="s">
        <v>1765</v>
      </c>
      <c r="V70" t="s">
        <v>1766</v>
      </c>
      <c r="Y70" t="str">
        <f>"selected(${"&amp;H69&amp;"}, 'other')"</f>
        <v>selected(${a4_1_settlement_documents}, 'other')</v>
      </c>
    </row>
    <row r="71" spans="1:29" ht="28.8">
      <c r="A71" t="s">
        <v>1876</v>
      </c>
      <c r="B71" t="s">
        <v>1840</v>
      </c>
      <c r="C71">
        <v>4</v>
      </c>
      <c r="D71">
        <v>2</v>
      </c>
      <c r="G71" t="s">
        <v>1903</v>
      </c>
      <c r="H71" t="str">
        <f t="shared" si="52"/>
        <v>a4_2_writing_rules</v>
      </c>
      <c r="I71" s="22" t="str">
        <f>CS_Monitoring_R11!F39</f>
        <v>Are there Rules of Stay established in writing in this site?</v>
      </c>
      <c r="J71" s="22" t="str">
        <f>CS_Monitoring_R11!G39</f>
        <v>Cуществуют ли в письменной форме установленные Правила пребывания в этом МВП?</v>
      </c>
      <c r="K71" s="22" t="str">
        <f>CS_Monitoring_R11!H39</f>
        <v>Чи існують письмово встановлені Правила перебування в цьому МТП?</v>
      </c>
      <c r="L71" t="str">
        <f t="shared" si="53"/>
        <v>A4_2</v>
      </c>
      <c r="M71" t="str">
        <f t="shared" si="54"/>
        <v>A4.2. Are there Rules of Stay established in writing in this site?</v>
      </c>
      <c r="N71" t="str">
        <f t="shared" si="55"/>
        <v>A4.2. Cуществуют ли в письменной форме установленные Правила пребывания в этом МВП?</v>
      </c>
      <c r="O71" t="str">
        <f t="shared" si="56"/>
        <v>A4.2. Чи існують письмово встановлені Правила перебування в цьому МТП?</v>
      </c>
      <c r="P71" t="s">
        <v>1762</v>
      </c>
      <c r="Q71" t="s">
        <v>24</v>
      </c>
      <c r="R71" t="s">
        <v>25</v>
      </c>
      <c r="S71" t="s">
        <v>1763</v>
      </c>
      <c r="T71" s="11" t="s">
        <v>1764</v>
      </c>
      <c r="U71" t="s">
        <v>1765</v>
      </c>
      <c r="V71" t="s">
        <v>1766</v>
      </c>
      <c r="W71" t="s">
        <v>1789</v>
      </c>
    </row>
    <row r="72" spans="1:29" ht="28.8">
      <c r="A72" t="s">
        <v>1904</v>
      </c>
      <c r="B72" t="s">
        <v>1840</v>
      </c>
      <c r="C72">
        <v>4</v>
      </c>
      <c r="D72">
        <v>3</v>
      </c>
      <c r="G72" t="s">
        <v>1905</v>
      </c>
      <c r="H72" t="str">
        <f t="shared" si="52"/>
        <v>a4_3_accommodation_contract</v>
      </c>
      <c r="I72" s="22" t="str">
        <f>CS_Monitoring_R11!F40</f>
        <v xml:space="preserve">Does site management sign contracts with IDPs to define terms of hosting? </v>
      </c>
      <c r="J72" s="22" t="str">
        <f>CS_Monitoring_R11!G40</f>
        <v>Подписывает ли администрация МВП с ВПЛ договора, в которых определяются условия проживания в МВП?</v>
      </c>
      <c r="K72" s="22" t="str">
        <f>CS_Monitoring_R11!H40</f>
        <v>Чи підписує адміністрація МТП з ВПО договори, в яких визначаються умови проживання в МТП?</v>
      </c>
      <c r="L72" t="str">
        <f t="shared" si="53"/>
        <v>A4_3</v>
      </c>
      <c r="M72" t="str">
        <f t="shared" si="54"/>
        <v xml:space="preserve">A4.3. Does site management sign contracts with IDPs to define terms of hosting? </v>
      </c>
      <c r="N72" t="str">
        <f t="shared" si="55"/>
        <v>A4.3. Подписывает ли администрация МВП с ВПЛ договора, в которых определяются условия проживания в МВП?</v>
      </c>
      <c r="O72" t="str">
        <f t="shared" si="56"/>
        <v>A4.3. Чи підписує адміністрація МТП з ВПО договори, в яких визначаються умови проживання в МТП?</v>
      </c>
      <c r="P72" t="s">
        <v>1762</v>
      </c>
      <c r="Q72" t="s">
        <v>24</v>
      </c>
      <c r="R72" t="s">
        <v>25</v>
      </c>
      <c r="S72" t="s">
        <v>1763</v>
      </c>
      <c r="T72" s="11" t="s">
        <v>1764</v>
      </c>
      <c r="U72" t="s">
        <v>1765</v>
      </c>
      <c r="V72" t="s">
        <v>1766</v>
      </c>
      <c r="W72" t="s">
        <v>1789</v>
      </c>
    </row>
    <row r="73" spans="1:29" ht="28.8">
      <c r="A73" t="s">
        <v>1906</v>
      </c>
      <c r="B73" t="s">
        <v>1840</v>
      </c>
      <c r="C73">
        <v>4</v>
      </c>
      <c r="D73">
        <v>4</v>
      </c>
      <c r="G73" t="s">
        <v>1907</v>
      </c>
      <c r="H73" t="str">
        <f>IF(B73="",G73,IF(C73="",B73&amp;"_"&amp;G73,_xlfn.TEXTJOIN("_",TRUE,B73&amp;C73,D73,E73,F73,G73)))</f>
        <v>a4_4_consulting_on_site_management</v>
      </c>
      <c r="I73" s="22" t="str">
        <f>CS_Monitoring_R11!F41</f>
        <v>Are residents consulted by the site management for decision-making on the site?</v>
      </c>
      <c r="J73" s="22" t="str">
        <f>CS_Monitoring_R11!G41</f>
        <v>Советуется ли руководство МВП с его жителями в процессе принятия решений, которые касаются МВП?</v>
      </c>
      <c r="K73" s="22" t="str">
        <f>CS_Monitoring_R11!H41</f>
        <v>Чи радиться керівництво МТП з його мешканцями в процесі прийняття рішень, що стосуються МТП?</v>
      </c>
      <c r="L73" t="str">
        <f>_xlfn.TEXTJOIN("_",TRUE,UPPER($B73)&amp;$C73,$D73,$E73,$F73)</f>
        <v>A4_4</v>
      </c>
      <c r="M73" t="str">
        <f t="shared" ref="M73:O77" si="61">IF(I73="","",IF(AND($B73="",$C73="",I73=""),"",IF(AND($B73="",$C73=""),I73,IF($C73="",UPPER($B73)&amp;"_"&amp;I73,_xlfn.TEXTJOIN(".",TRUE,UPPER($B73)&amp;$C73,$D73,$E73,$F73)))))&amp;". "&amp;I73</f>
        <v>A4.4. Are residents consulted by the site management for decision-making on the site?</v>
      </c>
      <c r="N73" t="str">
        <f t="shared" si="61"/>
        <v>A4.4. Советуется ли руководство МВП с его жителями в процессе принятия решений, которые касаются МВП?</v>
      </c>
      <c r="O73" t="str">
        <f t="shared" si="61"/>
        <v>A4.4. Чи радиться керівництво МТП з його мешканцями в процесі прийняття рішень, що стосуються МТП?</v>
      </c>
      <c r="P73" s="11" t="s">
        <v>1880</v>
      </c>
      <c r="Q73" s="11" t="s">
        <v>362</v>
      </c>
      <c r="R73" t="s">
        <v>222</v>
      </c>
      <c r="S73" t="s">
        <v>1763</v>
      </c>
      <c r="T73" s="11" t="s">
        <v>1764</v>
      </c>
      <c r="U73" t="s">
        <v>1765</v>
      </c>
      <c r="V73" t="s">
        <v>1766</v>
      </c>
      <c r="W73" t="s">
        <v>1789</v>
      </c>
      <c r="Y73" t="str">
        <f>"selected(${"&amp;H45&amp;"}, 'yes')"</f>
        <v>selected(${a1_site_active}, 'yes')</v>
      </c>
      <c r="Z73" t="s">
        <v>1908</v>
      </c>
      <c r="AA73" t="s">
        <v>1909</v>
      </c>
      <c r="AB73" t="s">
        <v>1910</v>
      </c>
      <c r="AC73" t="s">
        <v>1911</v>
      </c>
    </row>
    <row r="74" spans="1:29">
      <c r="A74" t="s">
        <v>1768</v>
      </c>
      <c r="B74" t="s">
        <v>1840</v>
      </c>
      <c r="C74">
        <v>3</v>
      </c>
      <c r="D74">
        <v>4</v>
      </c>
      <c r="E74">
        <v>1</v>
      </c>
      <c r="G74" t="s">
        <v>1912</v>
      </c>
      <c r="H74" t="str">
        <f>IF(B74="",G74,IF(C74="",B74&amp;"_"&amp;G74,_xlfn.TEXTJOIN("_",TRUE,B74&amp;C74,D74,E74,F74,G74)))</f>
        <v>a3_4_1_consulting_on_site_management_other</v>
      </c>
      <c r="I74" s="22" t="s">
        <v>1770</v>
      </c>
      <c r="J74" s="22" t="s">
        <v>1771</v>
      </c>
      <c r="K74" t="s">
        <v>1772</v>
      </c>
      <c r="L74" t="str">
        <f>_xlfn.TEXTJOIN("_",TRUE,UPPER($B74)&amp;$C74,$D74,$E74,$F74)</f>
        <v>A3_4_1</v>
      </c>
      <c r="M74" t="str">
        <f t="shared" si="61"/>
        <v>A3.4.1. If other, please specify:</v>
      </c>
      <c r="N74" t="str">
        <f t="shared" si="61"/>
        <v>A3.4.1. Другое (уточните)</v>
      </c>
      <c r="O74" t="str">
        <f t="shared" si="61"/>
        <v>A3.4.1. Інше, уточніть</v>
      </c>
      <c r="P74" s="11" t="s">
        <v>96</v>
      </c>
      <c r="Q74" s="11" t="s">
        <v>101</v>
      </c>
      <c r="R74" s="11" t="s">
        <v>102</v>
      </c>
      <c r="S74" t="s">
        <v>1763</v>
      </c>
      <c r="T74" s="11" t="s">
        <v>1764</v>
      </c>
      <c r="U74" t="s">
        <v>1765</v>
      </c>
      <c r="V74" t="s">
        <v>1766</v>
      </c>
      <c r="Y74" t="str">
        <f>"selected(${"&amp;H73&amp;"}, 'yes_other')"</f>
        <v>selected(${a4_4_consulting_on_site_management}, 'yes_other')</v>
      </c>
    </row>
    <row r="75" spans="1:29" ht="43.2">
      <c r="A75" t="s">
        <v>1913</v>
      </c>
      <c r="B75" t="s">
        <v>1840</v>
      </c>
      <c r="C75">
        <v>5</v>
      </c>
      <c r="D75">
        <v>1</v>
      </c>
      <c r="G75" t="s">
        <v>1914</v>
      </c>
      <c r="H75" t="str">
        <f>IF(B75="",G75,IF(C75="",B75&amp;"_"&amp;G75,_xlfn.TEXTJOIN("_",TRUE,B75&amp;C75,D75,E75,F75,G75)))</f>
        <v>a5_1_support_administration_cs</v>
      </c>
      <c r="I75" s="22" t="str">
        <f>CS_Monitoring_R11!F42</f>
        <v>Do IDP initiative groups or focal persons support in the administration of the collective site?</v>
      </c>
      <c r="J75" s="22" t="str">
        <f>CS_Monitoring_R11!G42</f>
        <v>Принимают ли участие инициативны группы или отдельные ВПЛ в поддержании надлежащего состояния и обслуживании МВП?</v>
      </c>
      <c r="K75" s="22" t="str">
        <f>CS_Monitoring_R11!H42</f>
        <v>Чи беруть участь ініціативні групи чи окремі ВПО у підтримці належного стану та обслуговуванні МТП?</v>
      </c>
      <c r="L75" t="str">
        <f>_xlfn.TEXTJOIN("_",TRUE,UPPER($B75)&amp;$C75,$D75,$E75,$F75)</f>
        <v>A5_1</v>
      </c>
      <c r="M75" t="str">
        <f t="shared" si="61"/>
        <v>A5.1. Do IDP initiative groups or focal persons support in the administration of the collective site?</v>
      </c>
      <c r="N75" t="str">
        <f t="shared" si="61"/>
        <v>A5.1. Принимают ли участие инициативны группы или отдельные ВПЛ в поддержании надлежащего состояния и обслуживании МВП?</v>
      </c>
      <c r="O75" t="str">
        <f t="shared" si="61"/>
        <v>A5.1. Чи беруть участь ініціативні групи чи окремі ВПО у підтримці належного стану та обслуговуванні МТП?</v>
      </c>
      <c r="P75" t="s">
        <v>1762</v>
      </c>
      <c r="Q75" t="s">
        <v>24</v>
      </c>
      <c r="R75" t="s">
        <v>25</v>
      </c>
      <c r="S75" t="s">
        <v>1763</v>
      </c>
      <c r="T75" s="11" t="s">
        <v>1764</v>
      </c>
      <c r="U75" t="s">
        <v>1765</v>
      </c>
      <c r="V75" t="s">
        <v>1766</v>
      </c>
      <c r="W75" t="s">
        <v>1789</v>
      </c>
      <c r="Y75" t="str">
        <f>"selected(${"&amp;H45&amp;"}, 'yes')"</f>
        <v>selected(${a1_site_active}, 'yes')</v>
      </c>
    </row>
    <row r="76" spans="1:29" ht="69.599999999999994" customHeight="1">
      <c r="A76" t="s">
        <v>1915</v>
      </c>
      <c r="B76" t="s">
        <v>1840</v>
      </c>
      <c r="C76">
        <v>5</v>
      </c>
      <c r="D76">
        <v>2</v>
      </c>
      <c r="G76" t="s">
        <v>1916</v>
      </c>
      <c r="H76" t="str">
        <f>IF(B76="",G76,IF(C76="",B76&amp;"_"&amp;G76,_xlfn.TEXTJOIN("_",TRUE,B76&amp;C76,D76,E76,F76,G76)))</f>
        <v>a5_2_form_of_participation</v>
      </c>
      <c r="I76" s="22" t="str">
        <f>CS_Monitoring_R11!F43</f>
        <v>If Yes, What are the modalities of their participation?</v>
      </c>
      <c r="J76" s="22" t="str">
        <f>CS_Monitoring_R11!G43</f>
        <v>Если "Да", - то каковы формы их участия?</v>
      </c>
      <c r="K76" s="22" t="str">
        <f>CS_Monitoring_R11!H43</f>
        <v>Якщо "Так", - то яким чином?</v>
      </c>
      <c r="L76" t="str">
        <f>_xlfn.TEXTJOIN("_",TRUE,UPPER($B76)&amp;$C76,$D76,$E76,$F76)</f>
        <v>A5_2</v>
      </c>
      <c r="M76" t="str">
        <f t="shared" si="61"/>
        <v>A5.2. If Yes, What are the modalities of their participation?</v>
      </c>
      <c r="N76" t="str">
        <f t="shared" si="61"/>
        <v>A5.2. Если "Да", - то каковы формы их участия?</v>
      </c>
      <c r="O76" t="str">
        <f t="shared" si="61"/>
        <v>A5.2. Якщо "Так", - то яким чином?</v>
      </c>
      <c r="P76" s="11" t="s">
        <v>1880</v>
      </c>
      <c r="Q76" s="11" t="s">
        <v>362</v>
      </c>
      <c r="R76" t="s">
        <v>222</v>
      </c>
      <c r="S76" t="s">
        <v>1763</v>
      </c>
      <c r="T76" s="11" t="s">
        <v>1764</v>
      </c>
      <c r="U76" t="s">
        <v>1765</v>
      </c>
      <c r="V76" t="s">
        <v>1766</v>
      </c>
      <c r="W76" t="s">
        <v>1789</v>
      </c>
      <c r="Y76" t="str">
        <f>"selected(${"&amp;H75&amp;"}, 'yes')"</f>
        <v>selected(${a5_1_support_administration_cs}, 'yes')</v>
      </c>
    </row>
    <row r="77" spans="1:29">
      <c r="A77" t="s">
        <v>1768</v>
      </c>
      <c r="B77" t="s">
        <v>1840</v>
      </c>
      <c r="C77">
        <v>5</v>
      </c>
      <c r="D77">
        <v>2</v>
      </c>
      <c r="E77">
        <v>1</v>
      </c>
      <c r="G77" t="str">
        <f>G76&amp;"_other"</f>
        <v>form_of_participation_other</v>
      </c>
      <c r="H77" t="str">
        <f>IF(B77="",G77,IF(C77="",B77&amp;"_"&amp;G77,_xlfn.TEXTJOIN("_",TRUE,B77&amp;C77,D77,E77,F77,G77)))</f>
        <v>a5_2_1_form_of_participation_other</v>
      </c>
      <c r="I77" s="22" t="s">
        <v>1770</v>
      </c>
      <c r="J77" s="22" t="s">
        <v>1771</v>
      </c>
      <c r="K77" t="s">
        <v>1772</v>
      </c>
      <c r="L77" t="str">
        <f>_xlfn.TEXTJOIN("_",TRUE,UPPER($B77)&amp;$C77,$D77,$E77,$F77)</f>
        <v>A5_2_1</v>
      </c>
      <c r="M77" t="str">
        <f t="shared" si="61"/>
        <v>A5.2.1. If other, please specify:</v>
      </c>
      <c r="N77" t="str">
        <f t="shared" si="61"/>
        <v>A5.2.1. Другое (уточните)</v>
      </c>
      <c r="O77" t="str">
        <f t="shared" si="61"/>
        <v>A5.2.1. Інше, уточніть</v>
      </c>
      <c r="P77" s="11" t="s">
        <v>96</v>
      </c>
      <c r="Q77" s="11" t="s">
        <v>101</v>
      </c>
      <c r="R77" s="11" t="s">
        <v>102</v>
      </c>
      <c r="S77" t="s">
        <v>1763</v>
      </c>
      <c r="T77" s="11" t="s">
        <v>1764</v>
      </c>
      <c r="U77" t="s">
        <v>1765</v>
      </c>
      <c r="V77" t="s">
        <v>1766</v>
      </c>
      <c r="Y77" t="str">
        <f>"selected(${"&amp;H76&amp;"}, 'other')"</f>
        <v>selected(${a5_2_form_of_participation}, 'other')</v>
      </c>
    </row>
    <row r="78" spans="1:29" s="46" customFormat="1">
      <c r="A78" s="49" t="s">
        <v>1754</v>
      </c>
      <c r="G78" s="49" t="s">
        <v>1864</v>
      </c>
      <c r="H78" s="49" t="str">
        <f t="shared" ref="H78:H194" si="62">IF(B78="",G78,IF(C78="",B78&amp;"_"&amp;G78,_xlfn.TEXTJOIN("_",TRUE,B78&amp;C78,D78,E78,G78)))</f>
        <v>skip_1</v>
      </c>
      <c r="I78" s="47"/>
      <c r="J78" s="47"/>
      <c r="M78" s="47"/>
      <c r="T78" s="48"/>
    </row>
    <row r="79" spans="1:29" ht="57.6">
      <c r="A79" t="s">
        <v>1917</v>
      </c>
      <c r="B79" t="s">
        <v>1840</v>
      </c>
      <c r="C79">
        <v>6</v>
      </c>
      <c r="G79" t="s">
        <v>1918</v>
      </c>
      <c r="H79" t="str">
        <f t="shared" ref="H79:H82" si="63">IF(B79="",G79,IF(C79="",B79&amp;"_"&amp;G79,_xlfn.TEXTJOIN("_",TRUE,B79&amp;C79,D79,E79,F79,G79)))</f>
        <v>a6_idp_charged</v>
      </c>
      <c r="I79" s="22" t="str">
        <f>CS_Monitoring_R11!F44</f>
        <v>Are IDPs being charged any money for stay (rent or some other form of compensation to be hosted in the site, excluding charges for utilities)?</v>
      </c>
      <c r="J79" s="22" t="str">
        <f>CS_Monitoring_R11!G44</f>
        <v>Взимается ли с ВПЛ какая-либо плата за проживание в МВП (арендная плата или какая-либо другая форма компенсации за размещение в МВП, без учета платы за потребленные коммунальные услуги)?</v>
      </c>
      <c r="K79" s="22" t="str">
        <f>CS_Monitoring_R11!H44</f>
        <v>Чи стягується з ВПО будь-яка плата за проживання в МТП (орендна плата або будь-яка інша форма компенсації за розміщення в МТП, за винятком плати за спожиті комунальні послуги)?</v>
      </c>
      <c r="L79" t="str">
        <f t="shared" ref="L79:L82" si="64">_xlfn.TEXTJOIN("_",TRUE,UPPER($B79)&amp;$C79,$D79,$E79,$F79)</f>
        <v>A6</v>
      </c>
      <c r="M79" t="str">
        <f t="shared" ref="M79:M82" si="65">IF(I79="","",IF(AND($B79="",$C79="",I79=""),"",IF(AND($B79="",$C79=""),I79,IF($C79="",UPPER($B79)&amp;"_"&amp;I79,_xlfn.TEXTJOIN(".",TRUE,UPPER($B79)&amp;$C79,$D79,$E79,$F79)))))&amp;". "&amp;I79</f>
        <v>A6. Are IDPs being charged any money for stay (rent or some other form of compensation to be hosted in the site, excluding charges for utilities)?</v>
      </c>
      <c r="N79" t="str">
        <f t="shared" ref="N79:N82" si="66">IF(J79="","",IF(AND($B79="",$C79="",J79=""),"",IF(AND($B79="",$C79=""),J79,IF($C79="",UPPER($B79)&amp;"_"&amp;J79,_xlfn.TEXTJOIN(".",TRUE,UPPER($B79)&amp;$C79,$D79,$E79,$F79)))))&amp;". "&amp;J79</f>
        <v>A6. Взимается ли с ВПЛ какая-либо плата за проживание в МВП (арендная плата или какая-либо другая форма компенсации за размещение в МВП, без учета платы за потребленные коммунальные услуги)?</v>
      </c>
      <c r="O79" t="str">
        <f t="shared" ref="O79:O82" si="67">IF(K79="","",IF(AND($B79="",$C79="",K79=""),"",IF(AND($B79="",$C79=""),K79,IF($C79="",UPPER($B79)&amp;"_"&amp;K79,_xlfn.TEXTJOIN(".",TRUE,UPPER($B79)&amp;$C79,$D79,$E79,$F79)))))&amp;". "&amp;K79</f>
        <v>A6. Чи стягується з ВПО будь-яка плата за проживання в МТП (орендна плата або будь-яка інша форма компенсації за розміщення в МТП, за винятком плати за спожиті комунальні послуги)?</v>
      </c>
      <c r="P79" s="11" t="s">
        <v>1762</v>
      </c>
      <c r="Q79" s="11" t="s">
        <v>24</v>
      </c>
      <c r="R79" t="s">
        <v>25</v>
      </c>
      <c r="S79" t="s">
        <v>1763</v>
      </c>
      <c r="T79" s="11" t="s">
        <v>1764</v>
      </c>
      <c r="U79" t="s">
        <v>1765</v>
      </c>
      <c r="V79" t="s">
        <v>1766</v>
      </c>
      <c r="W79" t="s">
        <v>1789</v>
      </c>
      <c r="Y79" t="str">
        <f>"selected(${"&amp;H45&amp;"}, 'yes')"</f>
        <v>selected(${a1_site_active}, 'yes')</v>
      </c>
      <c r="AA79" s="11"/>
      <c r="AB79" s="11"/>
    </row>
    <row r="80" spans="1:29" ht="123" customHeight="1">
      <c r="A80" t="s">
        <v>1817</v>
      </c>
      <c r="B80" t="s">
        <v>1840</v>
      </c>
      <c r="C80">
        <v>6</v>
      </c>
      <c r="D80">
        <v>1</v>
      </c>
      <c r="G80" t="s">
        <v>1919</v>
      </c>
      <c r="H80" t="str">
        <f t="shared" si="63"/>
        <v>a6_1_charged_money_yn</v>
      </c>
      <c r="I80" s="22" t="s">
        <v>1920</v>
      </c>
      <c r="J80" s="22" t="s">
        <v>1921</v>
      </c>
      <c r="K80" s="22" t="s">
        <v>6305</v>
      </c>
      <c r="L80" t="str">
        <f t="shared" si="64"/>
        <v>A6_1</v>
      </c>
      <c r="M80" t="str">
        <f t="shared" si="65"/>
        <v>A6.1. Can you indicate how much in total do site's residents pay per month in UAH for stay (rent or some other form of compensation to be hosted in the site, exlcuding charges for utilities, per one resident)?</v>
      </c>
      <c r="N80" t="str">
        <f t="shared" si="66"/>
        <v>A6.1. Можете ли Вы указать, сколько в общей сложности платят жители сайта в месяц в гривнах за проживание (арендная плата или другая форма компенсации за размещение на сайте, без учета оплаты коммунальных услуг, на одного жителя)?</v>
      </c>
      <c r="O80" t="str">
        <f t="shared" si="67"/>
        <v>A6.1. Чи можете Ви вказати, скільки мешканці МТП сплачують на місяць у гривнях за проживання (оренда або інша форма компенсації за розміщення на майданчику, за винятком плати за спожиті комунальні послуги, на одного резидента)?</v>
      </c>
      <c r="P80" t="s">
        <v>1852</v>
      </c>
      <c r="Q80" t="s">
        <v>1853</v>
      </c>
      <c r="R80" t="s">
        <v>1854</v>
      </c>
      <c r="S80" t="s">
        <v>1763</v>
      </c>
      <c r="T80" s="11" t="s">
        <v>1764</v>
      </c>
      <c r="U80" t="s">
        <v>1765</v>
      </c>
      <c r="V80" t="s">
        <v>1766</v>
      </c>
      <c r="W80" t="s">
        <v>1789</v>
      </c>
      <c r="Y80" t="str">
        <f>"selected(${"&amp;H79&amp;"}, 'yes')"</f>
        <v>selected(${a6_idp_charged}, 'yes')</v>
      </c>
    </row>
    <row r="81" spans="1:29" ht="72">
      <c r="A81" t="s">
        <v>1922</v>
      </c>
      <c r="B81" t="s">
        <v>1840</v>
      </c>
      <c r="C81">
        <v>6</v>
      </c>
      <c r="D81">
        <v>1</v>
      </c>
      <c r="E81">
        <v>1</v>
      </c>
      <c r="G81" t="s">
        <v>1923</v>
      </c>
      <c r="H81" t="str">
        <f t="shared" si="63"/>
        <v>a6_1_1_charged_money</v>
      </c>
      <c r="I81" s="22" t="str">
        <f>CS_Monitoring_R11!F46</f>
        <v>How much in total do site's residents pay per month in UAH for stay (rent or some other form of compensation to be hosted in the site, exlcuding charges for utilities, per one resident)?</v>
      </c>
      <c r="J81" s="22" t="str">
        <f>CS_Monitoring_R11!G46</f>
        <v>Сколько жители платят в месяц в гривнах (арендная плата или какая-либо другая форма компенсации за размещение в МВП, без учета платы за потребленные коммунальные услуги) - в среднем за одного проживающего?</v>
      </c>
      <c r="K81" s="22" t="str">
        <f>CS_Monitoring_R11!H46</f>
        <v>Скільки мешканці сумарно платять на місяць у гривнях (орендна плата або будь-яка інша форма компенсації за розміщення в МТП, за винятком плати за спожиті комунальні послуги) у середньому за одного мешканця?</v>
      </c>
      <c r="L81" t="str">
        <f t="shared" si="64"/>
        <v>A6_1_1</v>
      </c>
      <c r="M81" t="str">
        <f t="shared" si="65"/>
        <v>A6.1.1. How much in total do site's residents pay per month in UAH for stay (rent or some other form of compensation to be hosted in the site, exlcuding charges for utilities, per one resident)?</v>
      </c>
      <c r="N81" t="str">
        <f t="shared" si="66"/>
        <v>A6.1.1. Сколько жители платят в месяц в гривнах (арендная плата или какая-либо другая форма компенсации за размещение в МВП, без учета платы за потребленные коммунальные услуги) - в среднем за одного проживающего?</v>
      </c>
      <c r="O81" t="str">
        <f t="shared" si="67"/>
        <v>A6.1.1. Скільки мешканці сумарно платять на місяць у гривнях (орендна плата або будь-яка інша форма компенсації за розміщення в МТП, за винятком плати за спожиті комунальні послуги) у середньому за одного мешканця?</v>
      </c>
      <c r="P81" s="11" t="s">
        <v>85</v>
      </c>
      <c r="Q81" s="11" t="s">
        <v>86</v>
      </c>
      <c r="R81" s="36" t="s">
        <v>87</v>
      </c>
      <c r="S81" t="s">
        <v>1763</v>
      </c>
      <c r="T81" s="11" t="s">
        <v>1764</v>
      </c>
      <c r="U81" t="s">
        <v>1765</v>
      </c>
      <c r="V81" t="s">
        <v>1766</v>
      </c>
      <c r="W81" t="s">
        <v>1846</v>
      </c>
      <c r="Y81" t="str">
        <f>"selected(${"&amp;H80&amp;"}, 'yes')"</f>
        <v>selected(${a6_1_charged_money_yn}, 'yes')</v>
      </c>
      <c r="Z81" t="s">
        <v>1924</v>
      </c>
      <c r="AA81" t="s">
        <v>1925</v>
      </c>
      <c r="AB81" t="s">
        <v>1926</v>
      </c>
      <c r="AC81" t="s">
        <v>1927</v>
      </c>
    </row>
    <row r="82" spans="1:29" ht="54.6" customHeight="1">
      <c r="A82" t="s">
        <v>1751</v>
      </c>
      <c r="B82" t="s">
        <v>1840</v>
      </c>
      <c r="C82">
        <v>6</v>
      </c>
      <c r="D82">
        <v>1</v>
      </c>
      <c r="E82">
        <v>2</v>
      </c>
      <c r="G82" t="s">
        <v>1928</v>
      </c>
      <c r="H82" t="str">
        <f t="shared" si="63"/>
        <v>a6_1_2_charged_money_check</v>
      </c>
      <c r="I82" s="22" t="str">
        <f>"You have entered UAH ${"&amp;H81&amp;"}. Is it really a one month charge per person?"</f>
        <v>You have entered UAH ${a6_1_1_charged_money}. Is it really a one month charge per person?</v>
      </c>
      <c r="J82" s="22" t="str">
        <f>"Вы указали плату  ${"&amp;H81&amp;"} грн. Это действительно плата за один месяц за одного жителя?"</f>
        <v>Вы указали плату  ${a6_1_1_charged_money} грн. Это действительно плата за один месяц за одного жителя?</v>
      </c>
      <c r="K82" s="22" t="str">
        <f>"Ви вказали плату ${"&amp;H81&amp;"} грн. Це справді плата на один місяць на одного мешканця?"</f>
        <v>Ви вказали плату ${a6_1_1_charged_money} грн. Це справді плата на один місяць на одного мешканця?</v>
      </c>
      <c r="L82" t="str">
        <f t="shared" si="64"/>
        <v>A6_1_2</v>
      </c>
      <c r="M82" t="str">
        <f t="shared" si="65"/>
        <v>A6.1.2. You have entered UAH ${a6_1_1_charged_money}. Is it really a one month charge per person?</v>
      </c>
      <c r="N82" t="str">
        <f t="shared" si="66"/>
        <v>A6.1.2. Вы указали плату  ${a6_1_1_charged_money} грн. Это действительно плата за один месяц за одного жителя?</v>
      </c>
      <c r="O82" t="str">
        <f t="shared" si="67"/>
        <v>A6.1.2. Ви вказали плату ${a6_1_1_charged_money} грн. Це справді плата на один місяць на одного мешканця?</v>
      </c>
      <c r="P82" s="36" t="s">
        <v>1929</v>
      </c>
      <c r="Q82" s="11" t="s">
        <v>1930</v>
      </c>
      <c r="R82" s="36" t="s">
        <v>1931</v>
      </c>
      <c r="T82" s="11"/>
      <c r="Y82" t="str">
        <f>"${"&amp;H81&amp;"}!=999 and (${"&amp;H81&amp;"}&lt;100 or ${"&amp;H81&amp;"}&gt;6000)"</f>
        <v>${a6_1_1_charged_money}!=999 and (${a6_1_1_charged_money}&lt;100 or ${a6_1_1_charged_money}&gt;6000)</v>
      </c>
    </row>
    <row r="83" spans="1:29" ht="69.599999999999994" customHeight="1">
      <c r="A83" t="s">
        <v>1932</v>
      </c>
      <c r="B83" t="s">
        <v>1840</v>
      </c>
      <c r="C83">
        <v>7</v>
      </c>
      <c r="G83" t="s">
        <v>1933</v>
      </c>
      <c r="H83" t="str">
        <f>IF(B83="",G83,IF(C83="",B83&amp;"_"&amp;G83,_xlfn.TEXTJOIN("_",TRUE,B83&amp;C83,D83,E83,F83,G83)))</f>
        <v>a7_site_management_receive_compensation</v>
      </c>
      <c r="I83" s="22" t="str">
        <f>CS_Monitoring_R11!F47</f>
        <v xml:space="preserve">How does site management receive compensation for utility bills </v>
      </c>
      <c r="J83" s="22" t="str">
        <f>CS_Monitoring_R11!G47</f>
        <v>Каким образом руководство МВП получает компенсацию за коммунальные услуги?</v>
      </c>
      <c r="K83" s="22" t="str">
        <f>CS_Monitoring_R11!H47</f>
        <v>Яким чином керівництво МТП отримує компенсацію за комунальні платежі?</v>
      </c>
      <c r="L83" t="str">
        <f>_xlfn.TEXTJOIN("_",TRUE,UPPER($B83)&amp;$C83,$D83,$E83,$F83)</f>
        <v>A7</v>
      </c>
      <c r="M83" t="str">
        <f>IF(I83="","",IF(AND($B83="",$C83="",I83=""),"",IF(AND($B83="",$C83=""),I83,IF($C83="",UPPER($B83)&amp;"_"&amp;I83,_xlfn.TEXTJOIN(".",TRUE,UPPER($B83)&amp;$C83,$D83,$E83,$F83)))))&amp;". "&amp;I83</f>
        <v xml:space="preserve">A7. How does site management receive compensation for utility bills </v>
      </c>
      <c r="N83" t="str">
        <f>IF(J83="","",IF(AND($B83="",$C83="",J83=""),"",IF(AND($B83="",$C83=""),J83,IF($C83="",UPPER($B83)&amp;"_"&amp;J83,_xlfn.TEXTJOIN(".",TRUE,UPPER($B83)&amp;$C83,$D83,$E83,$F83)))))&amp;". "&amp;J83</f>
        <v>A7. Каким образом руководство МВП получает компенсацию за коммунальные услуги?</v>
      </c>
      <c r="O83" t="str">
        <f>IF(K83="","",IF(AND($B83="",$C83="",K83=""),"",IF(AND($B83="",$C83=""),K83,IF($C83="",UPPER($B83)&amp;"_"&amp;K83,_xlfn.TEXTJOIN(".",TRUE,UPPER($B83)&amp;$C83,$D83,$E83,$F83)))))&amp;". "&amp;K83</f>
        <v>A7. Яким чином керівництво МТП отримує компенсацію за комунальні платежі?</v>
      </c>
      <c r="P83" s="11" t="s">
        <v>1880</v>
      </c>
      <c r="Q83" s="11" t="s">
        <v>362</v>
      </c>
      <c r="R83" t="s">
        <v>222</v>
      </c>
      <c r="S83" t="s">
        <v>1763</v>
      </c>
      <c r="T83" s="11" t="s">
        <v>1764</v>
      </c>
      <c r="U83" t="s">
        <v>1765</v>
      </c>
      <c r="V83" t="s">
        <v>1766</v>
      </c>
      <c r="W83" t="s">
        <v>1789</v>
      </c>
      <c r="Z83" s="1" t="s">
        <v>1934</v>
      </c>
      <c r="AA83" s="1" t="s">
        <v>1935</v>
      </c>
      <c r="AB83" s="1" t="s">
        <v>1936</v>
      </c>
      <c r="AC83" s="1" t="s">
        <v>1937</v>
      </c>
    </row>
    <row r="84" spans="1:29">
      <c r="A84" t="s">
        <v>1768</v>
      </c>
      <c r="B84" t="s">
        <v>1840</v>
      </c>
      <c r="C84">
        <v>7</v>
      </c>
      <c r="D84">
        <v>1</v>
      </c>
      <c r="G84" t="str">
        <f>G83&amp;"_other"</f>
        <v>site_management_receive_compensation_other</v>
      </c>
      <c r="H84" t="str">
        <f t="shared" ref="H84" si="68">IF(B84="",G84,IF(C84="",B84&amp;"_"&amp;G84,_xlfn.TEXTJOIN("_",TRUE,B84&amp;C84,D84,E84,F84,G84)))</f>
        <v>a7_1_site_management_receive_compensation_other</v>
      </c>
      <c r="I84" s="22" t="s">
        <v>1770</v>
      </c>
      <c r="J84" s="22" t="s">
        <v>1771</v>
      </c>
      <c r="K84" t="s">
        <v>1772</v>
      </c>
      <c r="L84" t="str">
        <f t="shared" ref="L84:L89" si="69">_xlfn.TEXTJOIN("_",TRUE,UPPER($B84)&amp;$C84,$D84,$E84,$F84)</f>
        <v>A7_1</v>
      </c>
      <c r="M84" t="str">
        <f t="shared" ref="M84" si="70">IF(I84="","",IF(AND($B84="",$C84="",I84=""),"",IF(AND($B84="",$C84=""),I84,IF($C84="",UPPER($B84)&amp;"_"&amp;I84,_xlfn.TEXTJOIN(".",TRUE,UPPER($B84)&amp;$C84,$D84,$E84,$F84)))))&amp;". "&amp;I84</f>
        <v>A7.1. If other, please specify:</v>
      </c>
      <c r="N84" t="str">
        <f t="shared" ref="N84" si="71">IF(J84="","",IF(AND($B84="",$C84="",J84=""),"",IF(AND($B84="",$C84=""),J84,IF($C84="",UPPER($B84)&amp;"_"&amp;J84,_xlfn.TEXTJOIN(".",TRUE,UPPER($B84)&amp;$C84,$D84,$E84,$F84)))))&amp;". "&amp;J84</f>
        <v>A7.1. Другое (уточните)</v>
      </c>
      <c r="O84" t="str">
        <f t="shared" ref="O84" si="72">IF(K84="","",IF(AND($B84="",$C84="",K84=""),"",IF(AND($B84="",$C84=""),K84,IF($C84="",UPPER($B84)&amp;"_"&amp;K84,_xlfn.TEXTJOIN(".",TRUE,UPPER($B84)&amp;$C84,$D84,$E84,$F84)))))&amp;". "&amp;K84</f>
        <v>A7.1. Інше, уточніть</v>
      </c>
      <c r="P84" s="11" t="s">
        <v>96</v>
      </c>
      <c r="Q84" s="11" t="s">
        <v>101</v>
      </c>
      <c r="R84" s="11" t="s">
        <v>102</v>
      </c>
      <c r="S84" t="s">
        <v>1763</v>
      </c>
      <c r="T84" s="11" t="s">
        <v>1764</v>
      </c>
      <c r="U84" t="s">
        <v>1765</v>
      </c>
      <c r="V84" t="s">
        <v>1766</v>
      </c>
      <c r="Y84" t="str">
        <f>"selected(${"&amp;H83&amp;"}, 'other')"</f>
        <v>selected(${a7_site_management_receive_compensation}, 'other')</v>
      </c>
    </row>
    <row r="85" spans="1:29" ht="69.599999999999994" customHeight="1">
      <c r="A85" t="s">
        <v>1938</v>
      </c>
      <c r="B85" t="s">
        <v>1840</v>
      </c>
      <c r="C85">
        <v>7</v>
      </c>
      <c r="D85">
        <v>1</v>
      </c>
      <c r="E85">
        <v>1</v>
      </c>
      <c r="G85" t="s">
        <v>1939</v>
      </c>
      <c r="H85" t="str">
        <f>IF(B85="",G85,IF(C85="",B85&amp;"_"&amp;G85,_xlfn.TEXTJOIN("_",TRUE,B85&amp;C85,D85,E85,F85,G85)))</f>
        <v>a7_1_1_charges_calculated_idps</v>
      </c>
      <c r="I85" s="22" t="str">
        <f>CS_Monitoring_R11!F48</f>
        <v>How is the amount of the charges calculated for IDPs?</v>
      </c>
      <c r="J85" s="22" t="str">
        <f>CS_Monitoring_R11!G48</f>
        <v>Как рассчитывается размер платы для ВПЛ?</v>
      </c>
      <c r="K85" s="22" t="str">
        <f>CS_Monitoring_R11!H48</f>
        <v>Як розраховується розмір плати для ВПО?</v>
      </c>
      <c r="L85" t="str">
        <f>_xlfn.TEXTJOIN("_",TRUE,UPPER($B85)&amp;$C85,$D85,$E85,$F85)</f>
        <v>A7_1_1</v>
      </c>
      <c r="M85" t="str">
        <f>IF(I85="","",IF(AND($B85="",$C85="",I85=""),"",IF(AND($B85="",$C85=""),I85,IF($C85="",UPPER($B85)&amp;"_"&amp;I85,_xlfn.TEXTJOIN(".",TRUE,UPPER($B85)&amp;$C85,$D85,$E85,$F85)))))&amp;". "&amp;I85</f>
        <v>A7.1.1. How is the amount of the charges calculated for IDPs?</v>
      </c>
      <c r="N85" t="str">
        <f>IF(J85="","",IF(AND($B85="",$C85="",J85=""),"",IF(AND($B85="",$C85=""),J85,IF($C85="",UPPER($B85)&amp;"_"&amp;J85,_xlfn.TEXTJOIN(".",TRUE,UPPER($B85)&amp;$C85,$D85,$E85,$F85)))))&amp;". "&amp;J85</f>
        <v>A7.1.1. Как рассчитывается размер платы для ВПЛ?</v>
      </c>
      <c r="O85" t="str">
        <f>IF(K85="","",IF(AND($B85="",$C85="",K85=""),"",IF(AND($B85="",$C85=""),K85,IF($C85="",UPPER($B85)&amp;"_"&amp;K85,_xlfn.TEXTJOIN(".",TRUE,UPPER($B85)&amp;$C85,$D85,$E85,$F85)))))&amp;". "&amp;K85</f>
        <v>A7.1.1. Як розраховується розмір плати для ВПО?</v>
      </c>
      <c r="P85" s="11" t="s">
        <v>1880</v>
      </c>
      <c r="Q85" s="11" t="s">
        <v>362</v>
      </c>
      <c r="R85" t="s">
        <v>222</v>
      </c>
      <c r="S85" t="s">
        <v>1763</v>
      </c>
      <c r="T85" s="11" t="s">
        <v>1764</v>
      </c>
      <c r="U85" t="s">
        <v>1765</v>
      </c>
      <c r="V85" t="s">
        <v>1766</v>
      </c>
      <c r="W85" t="s">
        <v>1789</v>
      </c>
      <c r="Y85" t="str">
        <f>"selected(${"&amp;H83&amp;"}, 'charging_idps')"</f>
        <v>selected(${a7_site_management_receive_compensation}, 'charging_idps')</v>
      </c>
    </row>
    <row r="86" spans="1:29">
      <c r="A86" t="s">
        <v>1768</v>
      </c>
      <c r="B86" t="s">
        <v>1840</v>
      </c>
      <c r="C86">
        <v>7</v>
      </c>
      <c r="D86">
        <v>1</v>
      </c>
      <c r="E86">
        <v>1</v>
      </c>
      <c r="F86">
        <v>1</v>
      </c>
      <c r="G86" t="str">
        <f>G85&amp;"_other"</f>
        <v>charges_calculated_idps_other</v>
      </c>
      <c r="H86" t="str">
        <f t="shared" ref="H86:H89" si="73">IF(B86="",G86,IF(C86="",B86&amp;"_"&amp;G86,_xlfn.TEXTJOIN("_",TRUE,B86&amp;C86,D86,E86,F86,G86)))</f>
        <v>a7_1_1_1_charges_calculated_idps_other</v>
      </c>
      <c r="I86" s="22" t="s">
        <v>1770</v>
      </c>
      <c r="J86" s="22" t="s">
        <v>1771</v>
      </c>
      <c r="K86" t="s">
        <v>1772</v>
      </c>
      <c r="L86" t="str">
        <f t="shared" si="69"/>
        <v>A7_1_1_1</v>
      </c>
      <c r="M86" t="str">
        <f t="shared" ref="M86:M89" si="74">IF(I86="","",IF(AND($B86="",$C86="",I86=""),"",IF(AND($B86="",$C86=""),I86,IF($C86="",UPPER($B86)&amp;"_"&amp;I86,_xlfn.TEXTJOIN(".",TRUE,UPPER($B86)&amp;$C86,$D86,$E86,$F86)))))&amp;". "&amp;I86</f>
        <v>A7.1.1.1. If other, please specify:</v>
      </c>
      <c r="N86" t="str">
        <f t="shared" ref="N86:N89" si="75">IF(J86="","",IF(AND($B86="",$C86="",J86=""),"",IF(AND($B86="",$C86=""),J86,IF($C86="",UPPER($B86)&amp;"_"&amp;J86,_xlfn.TEXTJOIN(".",TRUE,UPPER($B86)&amp;$C86,$D86,$E86,$F86)))))&amp;". "&amp;J86</f>
        <v>A7.1.1.1. Другое (уточните)</v>
      </c>
      <c r="O86" t="str">
        <f t="shared" ref="O86:O89" si="76">IF(K86="","",IF(AND($B86="",$C86="",K86=""),"",IF(AND($B86="",$C86=""),K86,IF($C86="",UPPER($B86)&amp;"_"&amp;K86,_xlfn.TEXTJOIN(".",TRUE,UPPER($B86)&amp;$C86,$D86,$E86,$F86)))))&amp;". "&amp;K86</f>
        <v>A7.1.1.1. Інше, уточніть</v>
      </c>
      <c r="P86" s="11" t="s">
        <v>96</v>
      </c>
      <c r="Q86" s="11" t="s">
        <v>101</v>
      </c>
      <c r="R86" s="11" t="s">
        <v>102</v>
      </c>
      <c r="S86" t="s">
        <v>1763</v>
      </c>
      <c r="T86" s="11" t="s">
        <v>1764</v>
      </c>
      <c r="U86" t="s">
        <v>1765</v>
      </c>
      <c r="V86" t="s">
        <v>1766</v>
      </c>
      <c r="Y86" t="str">
        <f>"selected(${"&amp;H85&amp;"}, 'other')"</f>
        <v>selected(${a7_1_1_charges_calculated_idps}, 'other')</v>
      </c>
    </row>
    <row r="87" spans="1:29" ht="123" customHeight="1">
      <c r="A87" t="s">
        <v>1817</v>
      </c>
      <c r="B87" t="s">
        <v>1840</v>
      </c>
      <c r="C87">
        <v>7</v>
      </c>
      <c r="D87">
        <v>2</v>
      </c>
      <c r="G87" t="s">
        <v>1940</v>
      </c>
      <c r="H87" t="str">
        <f t="shared" si="73"/>
        <v>a7_2_idps_pay_utility_bills_yn</v>
      </c>
      <c r="I87" s="22" t="str">
        <f>CS_Monitoring_R11!F49</f>
        <v xml:space="preserve">Can you indicate how much in total do site residents pay per month for the charges in UAH? (per person) </v>
      </c>
      <c r="J87" s="22" t="str">
        <f>CS_Monitoring_R11!G49</f>
        <v>Можете указать, сколько в среднем платят жители МВП в месяц за коммунальные услуги в гривнах? (на человека)</v>
      </c>
      <c r="K87" s="22" t="str">
        <f>CS_Monitoring_R11!H49</f>
        <v>Чи можете ви вказати, скільки у середньому платять мешканці МТП на місяць за комунальні послуги в гривнях? (з людини)</v>
      </c>
      <c r="L87" t="str">
        <f t="shared" si="69"/>
        <v>A7_2</v>
      </c>
      <c r="M87" t="str">
        <f t="shared" si="74"/>
        <v xml:space="preserve">A7.2. Can you indicate how much in total do site residents pay per month for the charges in UAH? (per person) </v>
      </c>
      <c r="N87" t="str">
        <f t="shared" si="75"/>
        <v>A7.2. Можете указать, сколько в среднем платят жители МВП в месяц за коммунальные услуги в гривнах? (на человека)</v>
      </c>
      <c r="O87" t="str">
        <f t="shared" si="76"/>
        <v>A7.2. Чи можете ви вказати, скільки у середньому платять мешканці МТП на місяць за комунальні послуги в гривнях? (з людини)</v>
      </c>
      <c r="P87" s="25" t="s">
        <v>1852</v>
      </c>
      <c r="Q87" s="25" t="s">
        <v>6337</v>
      </c>
      <c r="R87" s="25" t="s">
        <v>1854</v>
      </c>
      <c r="S87" t="s">
        <v>1763</v>
      </c>
      <c r="T87" s="11" t="s">
        <v>1764</v>
      </c>
      <c r="U87" t="s">
        <v>1765</v>
      </c>
      <c r="V87" t="s">
        <v>1766</v>
      </c>
      <c r="W87" t="s">
        <v>1789</v>
      </c>
      <c r="Y87" t="str">
        <f>"selected(${"&amp;H83&amp;"}, 'charging_idps')"</f>
        <v>selected(${a7_site_management_receive_compensation}, 'charging_idps')</v>
      </c>
    </row>
    <row r="88" spans="1:29" ht="28.8">
      <c r="A88" t="s">
        <v>1922</v>
      </c>
      <c r="B88" t="s">
        <v>1840</v>
      </c>
      <c r="C88">
        <v>7</v>
      </c>
      <c r="D88">
        <v>2</v>
      </c>
      <c r="E88">
        <v>1</v>
      </c>
      <c r="G88" t="s">
        <v>1941</v>
      </c>
      <c r="H88" t="str">
        <f t="shared" si="73"/>
        <v>a7_2_1_idps_pay_utility_bills</v>
      </c>
      <c r="I88" s="22" t="str">
        <f>CS_Monitoring_R11!F50</f>
        <v>How much do IDPs pay per month on average for the charges in UAH? (per person)</v>
      </c>
      <c r="J88" s="22" t="str">
        <f>CS_Monitoring_R11!G50</f>
        <v xml:space="preserve">Сколько в среднем платят ВПЛ за коммунальные услуги в месяц в гривнах? (на человека) </v>
      </c>
      <c r="K88" s="22" t="str">
        <f>CS_Monitoring_R11!H50</f>
        <v>Скільки в середньому платять ВПО на місяць за комунальні послуги у гривнях? (з людини)</v>
      </c>
      <c r="L88" t="str">
        <f t="shared" si="69"/>
        <v>A7_2_1</v>
      </c>
      <c r="M88" t="str">
        <f t="shared" si="74"/>
        <v>A7.2.1. How much do IDPs pay per month on average for the charges in UAH? (per person)</v>
      </c>
      <c r="N88" t="str">
        <f t="shared" si="75"/>
        <v xml:space="preserve">A7.2.1. Сколько в среднем платят ВПЛ за коммунальные услуги в месяц в гривнах? (на человека) </v>
      </c>
      <c r="O88" t="str">
        <f t="shared" si="76"/>
        <v>A7.2.1. Скільки в середньому платять ВПО на місяць за комунальні послуги у гривнях? (з людини)</v>
      </c>
      <c r="P88" s="11" t="s">
        <v>85</v>
      </c>
      <c r="Q88" s="11" t="s">
        <v>86</v>
      </c>
      <c r="R88" s="36" t="s">
        <v>87</v>
      </c>
      <c r="S88" t="s">
        <v>1763</v>
      </c>
      <c r="T88" s="11" t="s">
        <v>1764</v>
      </c>
      <c r="U88" t="s">
        <v>1765</v>
      </c>
      <c r="V88" t="s">
        <v>1766</v>
      </c>
      <c r="W88" t="s">
        <v>1846</v>
      </c>
      <c r="Y88" t="str">
        <f>"selected(${"&amp;H87&amp;"}, 'yes')"</f>
        <v>selected(${a7_2_idps_pay_utility_bills_yn}, 'yes')</v>
      </c>
      <c r="Z88" t="s">
        <v>1924</v>
      </c>
      <c r="AA88" t="s">
        <v>1925</v>
      </c>
      <c r="AB88" t="s">
        <v>1926</v>
      </c>
      <c r="AC88" t="s">
        <v>1927</v>
      </c>
    </row>
    <row r="89" spans="1:29" ht="54.6" customHeight="1">
      <c r="A89" t="s">
        <v>1751</v>
      </c>
      <c r="B89" t="s">
        <v>1840</v>
      </c>
      <c r="C89">
        <v>7</v>
      </c>
      <c r="D89">
        <v>2</v>
      </c>
      <c r="E89">
        <v>2</v>
      </c>
      <c r="G89" t="s">
        <v>1942</v>
      </c>
      <c r="H89" t="str">
        <f t="shared" si="73"/>
        <v>a7_2_2_idps_pay_utility_bills_check</v>
      </c>
      <c r="I89" s="22" t="str">
        <f>"You have entered UAH ${"&amp;H88&amp;"}. Is it really utility bills a one month charge per person?"</f>
        <v>You have entered UAH ${a7_2_1_idps_pay_utility_bills}. Is it really utility bills a one month charge per person?</v>
      </c>
      <c r="J89" s="22" t="str">
        <f>"Вы указали плату  ${"&amp;H88&amp;"} грн. Это действительно плата за коммунальные платежи за один месяц за одного жителя?"</f>
        <v>Вы указали плату  ${a7_2_1_idps_pay_utility_bills} грн. Это действительно плата за коммунальные платежи за один месяц за одного жителя?</v>
      </c>
      <c r="K89" s="22" t="str">
        <f>"Ви вказали плату ${"&amp;H88&amp;"} грн. Це справді плата за комунальні рахунки на один місяць на одного мешканця?"</f>
        <v>Ви вказали плату ${a7_2_1_idps_pay_utility_bills} грн. Це справді плата за комунальні рахунки на один місяць на одного мешканця?</v>
      </c>
      <c r="L89" t="str">
        <f t="shared" si="69"/>
        <v>A7_2_2</v>
      </c>
      <c r="M89" t="str">
        <f t="shared" si="74"/>
        <v>A7.2.2. You have entered UAH ${a7_2_1_idps_pay_utility_bills}. Is it really utility bills a one month charge per person?</v>
      </c>
      <c r="N89" t="str">
        <f t="shared" si="75"/>
        <v>A7.2.2. Вы указали плату  ${a7_2_1_idps_pay_utility_bills} грн. Это действительно плата за коммунальные платежи за один месяц за одного жителя?</v>
      </c>
      <c r="O89" t="str">
        <f t="shared" si="76"/>
        <v>A7.2.2. Ви вказали плату ${a7_2_1_idps_pay_utility_bills} грн. Це справді плата за комунальні рахунки на один місяць на одного мешканця?</v>
      </c>
      <c r="P89" s="36" t="s">
        <v>1929</v>
      </c>
      <c r="Q89" s="11" t="s">
        <v>1930</v>
      </c>
      <c r="R89" s="36" t="s">
        <v>1931</v>
      </c>
      <c r="T89" s="11"/>
      <c r="Y89" t="str">
        <f>"${"&amp;H88&amp;"}!=999 and (${"&amp;H88&amp;"}&lt;100 or ${"&amp;H88&amp;"}&gt;6000)"</f>
        <v>${a7_2_1_idps_pay_utility_bills}!=999 and (${a7_2_1_idps_pay_utility_bills}&lt;100 or ${a7_2_1_idps_pay_utility_bills}&gt;6000)</v>
      </c>
    </row>
    <row r="90" spans="1:29" ht="43.2">
      <c r="A90" t="s">
        <v>1943</v>
      </c>
      <c r="B90" s="39" t="s">
        <v>1840</v>
      </c>
      <c r="C90">
        <v>8</v>
      </c>
      <c r="G90" t="s">
        <v>1944</v>
      </c>
      <c r="H90" t="str">
        <f t="shared" ref="H90:H95" si="77">IF(B90="",G90,IF(C90="",B90&amp;"_"&amp;G90,_xlfn.TEXTJOIN("_",TRUE,B90&amp;C90,D90,E90,F90,G90)))</f>
        <v>a8_feedback_mechanism</v>
      </c>
      <c r="I90" s="40" t="str">
        <f>CS_Monitoring_R11!F51</f>
        <v>To your knowledge, is a feedback and complaint mechanism available for the residents of the site?</v>
      </c>
      <c r="J90" s="40" t="str">
        <f>CS_Monitoring_R11!G51</f>
        <v>По Вашим сведениям, существует ли в МВП и доступен ли его жителям механизм обратной связи и рассмотрения жалоб?</v>
      </c>
      <c r="K90" s="40" t="str">
        <f>CS_Monitoring_R11!H51</f>
        <v>Наскільки Вам відомо, чи існує у МТП та чи доступний його мешканцям механізм зворотного зв'язку та розгляду скарг?</v>
      </c>
      <c r="L90" t="str">
        <f t="shared" ref="L90:L95" si="78">_xlfn.TEXTJOIN("_",TRUE,UPPER($B90)&amp;$C90,$D90,$E90,$F90)</f>
        <v>A8</v>
      </c>
      <c r="M90" t="str">
        <f t="shared" ref="M90:O95" si="79">IF(I90="","",IF(AND($B90="",$C90="",I90=""),"",IF(AND($B90="",$C90=""),I90,IF($C90="",UPPER($B90)&amp;"_"&amp;I90,_xlfn.TEXTJOIN(".",TRUE,UPPER($B90)&amp;$C90,$D90,$E90,$F90)))))&amp;". "&amp;I90</f>
        <v>A8. To your knowledge, is a feedback and complaint mechanism available for the residents of the site?</v>
      </c>
      <c r="N90" t="str">
        <f t="shared" si="79"/>
        <v>A8. По Вашим сведениям, существует ли в МВП и доступен ли его жителям механизм обратной связи и рассмотрения жалоб?</v>
      </c>
      <c r="O90" t="str">
        <f t="shared" si="79"/>
        <v>A8. Наскільки Вам відомо, чи існує у МТП та чи доступний його мешканцям механізм зворотного зв'язку та розгляду скарг?</v>
      </c>
      <c r="P90" s="11" t="s">
        <v>1880</v>
      </c>
      <c r="Q90" s="11" t="s">
        <v>362</v>
      </c>
      <c r="R90" t="s">
        <v>222</v>
      </c>
      <c r="S90" t="s">
        <v>1763</v>
      </c>
      <c r="T90" s="11" t="s">
        <v>1764</v>
      </c>
      <c r="U90" t="s">
        <v>1765</v>
      </c>
      <c r="V90" t="s">
        <v>1766</v>
      </c>
      <c r="Z90" t="s">
        <v>1945</v>
      </c>
      <c r="AA90" s="11" t="s">
        <v>1946</v>
      </c>
      <c r="AB90" s="11" t="s">
        <v>1947</v>
      </c>
      <c r="AC90" t="s">
        <v>1948</v>
      </c>
    </row>
    <row r="91" spans="1:29">
      <c r="A91" t="s">
        <v>1768</v>
      </c>
      <c r="B91" s="39" t="s">
        <v>1840</v>
      </c>
      <c r="C91">
        <v>8</v>
      </c>
      <c r="D91">
        <v>0</v>
      </c>
      <c r="E91">
        <v>1</v>
      </c>
      <c r="G91" t="s">
        <v>1949</v>
      </c>
      <c r="H91" t="str">
        <f t="shared" si="77"/>
        <v>a8_0_1_feedback_mechanism_other</v>
      </c>
      <c r="I91" s="22" t="s">
        <v>1770</v>
      </c>
      <c r="J91" s="22" t="s">
        <v>1771</v>
      </c>
      <c r="K91" t="s">
        <v>1772</v>
      </c>
      <c r="L91" t="str">
        <f t="shared" si="78"/>
        <v>A8_0_1</v>
      </c>
      <c r="M91" t="str">
        <f t="shared" si="79"/>
        <v>A8.0.1. If other, please specify:</v>
      </c>
      <c r="N91" t="str">
        <f t="shared" si="79"/>
        <v>A8.0.1. Другое (уточните)</v>
      </c>
      <c r="O91" t="str">
        <f t="shared" si="79"/>
        <v>A8.0.1. Інше, уточніть</v>
      </c>
      <c r="P91" s="11" t="s">
        <v>96</v>
      </c>
      <c r="Q91" s="11" t="s">
        <v>101</v>
      </c>
      <c r="R91" s="11" t="s">
        <v>102</v>
      </c>
      <c r="S91" t="s">
        <v>1763</v>
      </c>
      <c r="T91" s="11" t="s">
        <v>1764</v>
      </c>
      <c r="U91" t="s">
        <v>1765</v>
      </c>
      <c r="V91" t="s">
        <v>1766</v>
      </c>
      <c r="Y91" t="str">
        <f>"selected(${"&amp;H90&amp;"}, 'other')"</f>
        <v>selected(${a8_feedback_mechanism}, 'other')</v>
      </c>
    </row>
    <row r="92" spans="1:29">
      <c r="A92" t="s">
        <v>1950</v>
      </c>
      <c r="B92" s="39" t="s">
        <v>1840</v>
      </c>
      <c r="C92">
        <v>8</v>
      </c>
      <c r="D92">
        <v>1</v>
      </c>
      <c r="G92" t="s">
        <v>1951</v>
      </c>
      <c r="H92" t="str">
        <f t="shared" si="77"/>
        <v>a8_1_administration_training</v>
      </c>
      <c r="I92" s="40" t="str">
        <f>CS_Monitoring_R11!F52</f>
        <v>Did site administration complete any training?</v>
      </c>
      <c r="J92" s="40" t="str">
        <f>CS_Monitoring_R11!G52</f>
        <v>Проходило ли руководство МВП какое-либо обучение?</v>
      </c>
      <c r="K92" s="40" t="str">
        <f>CS_Monitoring_R11!H52</f>
        <v>Чи проходило керівництво МТП будь-яке навчання?</v>
      </c>
      <c r="L92" t="str">
        <f t="shared" si="78"/>
        <v>A8_1</v>
      </c>
      <c r="M92" t="str">
        <f t="shared" si="79"/>
        <v>A8.1. Did site administration complete any training?</v>
      </c>
      <c r="N92" t="str">
        <f t="shared" si="79"/>
        <v>A8.1. Проходило ли руководство МВП какое-либо обучение?</v>
      </c>
      <c r="O92" t="str">
        <f t="shared" si="79"/>
        <v>A8.1. Чи проходило керівництво МТП будь-яке навчання?</v>
      </c>
      <c r="P92" s="11" t="s">
        <v>1880</v>
      </c>
      <c r="Q92" s="11" t="s">
        <v>362</v>
      </c>
      <c r="R92" t="s">
        <v>222</v>
      </c>
      <c r="S92" t="s">
        <v>1763</v>
      </c>
      <c r="T92" s="11" t="s">
        <v>1764</v>
      </c>
      <c r="U92" t="s">
        <v>1765</v>
      </c>
      <c r="V92" t="s">
        <v>1766</v>
      </c>
      <c r="Z92" t="s">
        <v>1952</v>
      </c>
      <c r="AA92" s="11" t="s">
        <v>1953</v>
      </c>
      <c r="AB92" s="11" t="s">
        <v>1947</v>
      </c>
      <c r="AC92" t="s">
        <v>1954</v>
      </c>
    </row>
    <row r="93" spans="1:29">
      <c r="A93" t="s">
        <v>1768</v>
      </c>
      <c r="B93" s="39" t="s">
        <v>1840</v>
      </c>
      <c r="C93">
        <v>8</v>
      </c>
      <c r="D93">
        <v>1</v>
      </c>
      <c r="E93">
        <v>1</v>
      </c>
      <c r="G93" t="s">
        <v>1955</v>
      </c>
      <c r="H93" t="str">
        <f t="shared" si="77"/>
        <v>a8_1_1_administration_training_other</v>
      </c>
      <c r="I93" s="22" t="s">
        <v>1770</v>
      </c>
      <c r="J93" s="22" t="s">
        <v>1771</v>
      </c>
      <c r="K93" t="s">
        <v>1772</v>
      </c>
      <c r="L93" t="str">
        <f t="shared" si="78"/>
        <v>A8_1_1</v>
      </c>
      <c r="M93" t="str">
        <f t="shared" si="79"/>
        <v>A8.1.1. If other, please specify:</v>
      </c>
      <c r="N93" t="str">
        <f t="shared" si="79"/>
        <v>A8.1.1. Другое (уточните)</v>
      </c>
      <c r="O93" t="str">
        <f t="shared" si="79"/>
        <v>A8.1.1. Інше, уточніть</v>
      </c>
      <c r="P93" s="11" t="s">
        <v>96</v>
      </c>
      <c r="Q93" s="11" t="s">
        <v>101</v>
      </c>
      <c r="R93" s="11" t="s">
        <v>102</v>
      </c>
      <c r="S93" t="s">
        <v>1763</v>
      </c>
      <c r="T93" s="11" t="s">
        <v>1764</v>
      </c>
      <c r="U93" t="s">
        <v>1765</v>
      </c>
      <c r="V93" t="s">
        <v>1766</v>
      </c>
      <c r="Y93" t="str">
        <f>"selected(${"&amp;H92&amp;"}, 'other')"</f>
        <v>selected(${a8_1_administration_training}, 'other')</v>
      </c>
    </row>
    <row r="94" spans="1:29" ht="28.8">
      <c r="A94" t="s">
        <v>1956</v>
      </c>
      <c r="B94" s="39" t="s">
        <v>1840</v>
      </c>
      <c r="C94">
        <v>8</v>
      </c>
      <c r="D94">
        <v>2</v>
      </c>
      <c r="G94" t="s">
        <v>1957</v>
      </c>
      <c r="H94" t="str">
        <f t="shared" si="77"/>
        <v>a8_2_data_availability</v>
      </c>
      <c r="I94" s="40" t="str">
        <f>CS_Monitoring_R11!F53</f>
        <v xml:space="preserve">To your knowledge is the following information available for the residents of the site?  </v>
      </c>
      <c r="J94" s="40" t="str">
        <f>CS_Monitoring_R11!G53</f>
        <v>Насколько Вам известно, доступна ли  следующая информация жителям МВП?</v>
      </c>
      <c r="K94" s="40" t="str">
        <f>CS_Monitoring_R11!H53</f>
        <v>Наскільки Вам відомо, чи доступна  мешканцям МТП наступна інформація?</v>
      </c>
      <c r="L94" t="str">
        <f t="shared" si="78"/>
        <v>A8_2</v>
      </c>
      <c r="M94" t="str">
        <f t="shared" si="79"/>
        <v xml:space="preserve">A8.2. To your knowledge is the following information available for the residents of the site?  </v>
      </c>
      <c r="N94" t="str">
        <f t="shared" si="79"/>
        <v>A8.2. Насколько Вам известно, доступна ли  следующая информация жителям МВП?</v>
      </c>
      <c r="O94" t="str">
        <f t="shared" si="79"/>
        <v>A8.2. Наскільки Вам відомо, чи доступна  мешканцям МТП наступна інформація?</v>
      </c>
      <c r="P94" s="11" t="s">
        <v>1880</v>
      </c>
      <c r="Q94" s="11" t="s">
        <v>362</v>
      </c>
      <c r="R94" t="s">
        <v>222</v>
      </c>
      <c r="S94" t="s">
        <v>1763</v>
      </c>
      <c r="T94" s="11" t="s">
        <v>1764</v>
      </c>
      <c r="U94" t="s">
        <v>1765</v>
      </c>
      <c r="V94" t="s">
        <v>1766</v>
      </c>
      <c r="Z94" t="s">
        <v>1945</v>
      </c>
      <c r="AA94" s="11" t="s">
        <v>1958</v>
      </c>
      <c r="AB94" s="11" t="s">
        <v>1959</v>
      </c>
      <c r="AC94" t="s">
        <v>1960</v>
      </c>
    </row>
    <row r="95" spans="1:29" ht="74.400000000000006" customHeight="1">
      <c r="A95" t="s">
        <v>1961</v>
      </c>
      <c r="B95" t="s">
        <v>1840</v>
      </c>
      <c r="C95">
        <v>8</v>
      </c>
      <c r="D95">
        <v>3</v>
      </c>
      <c r="G95" t="s">
        <v>1962</v>
      </c>
      <c r="H95" t="str">
        <f t="shared" si="77"/>
        <v>a8_3_gbv_report</v>
      </c>
      <c r="I95" s="40" t="str">
        <f>CS_Monitoring_R11!F54</f>
        <v>Is there a possibility to report GBV, human trafficking incidents, sexual exploitation and abuse at the site?</v>
      </c>
      <c r="J95" s="40" t="str">
        <f>CS_Monitoring_R11!G54</f>
        <v xml:space="preserve">Существует ли в МВП возможность регистрации случаев гендерно обусловленного насилия, торговли людьми, сексуальной эксплуатации и насилия?
</v>
      </c>
      <c r="K95" s="40" t="str">
        <f>CS_Monitoring_R11!H54</f>
        <v>Чи існує в МТП можливість реєстрації випадків гендерно зумовленого насильства, торгівлі людьми, сексуальной експлуатації та насильства?</v>
      </c>
      <c r="L95" t="str">
        <f t="shared" si="78"/>
        <v>A8_3</v>
      </c>
      <c r="M95" t="str">
        <f t="shared" si="79"/>
        <v>A8.3. Is there a possibility to report GBV, human trafficking incidents, sexual exploitation and abuse at the site?</v>
      </c>
      <c r="N95" t="str">
        <f t="shared" si="79"/>
        <v xml:space="preserve">A8.3. Существует ли в МВП возможность регистрации случаев гендерно обусловленного насилия, торговли людьми, сексуальной эксплуатации и насилия?
</v>
      </c>
      <c r="O95" t="str">
        <f t="shared" si="79"/>
        <v>A8.3. Чи існує в МТП можливість реєстрації випадків гендерно зумовленого насильства, торгівлі людьми, сексуальной експлуатації та насильства?</v>
      </c>
      <c r="P95" t="s">
        <v>1762</v>
      </c>
      <c r="Q95" t="s">
        <v>24</v>
      </c>
      <c r="R95" t="s">
        <v>25</v>
      </c>
      <c r="S95" t="s">
        <v>1763</v>
      </c>
      <c r="T95" s="11" t="s">
        <v>1764</v>
      </c>
      <c r="U95" t="s">
        <v>1765</v>
      </c>
      <c r="V95" t="s">
        <v>1766</v>
      </c>
      <c r="W95" t="s">
        <v>1789</v>
      </c>
    </row>
    <row r="96" spans="1:29" ht="28.8">
      <c r="A96" t="s">
        <v>1876</v>
      </c>
      <c r="B96" t="s">
        <v>1840</v>
      </c>
      <c r="C96">
        <v>9</v>
      </c>
      <c r="G96" t="s">
        <v>1963</v>
      </c>
      <c r="H96" t="str">
        <f t="shared" ref="H96" si="80">IF(B96="",G96,IF(C96="",B96&amp;"_"&amp;G96,_xlfn.TEXTJOIN("_",TRUE,B96&amp;C96,D96,E96,F96,G96)))</f>
        <v>a9_hum_assist</v>
      </c>
      <c r="I96" s="40" t="str">
        <f>CS_Monitoring_R11!F55</f>
        <v>Has this center received any humanitarian assistance in the last 60 days?</v>
      </c>
      <c r="J96" s="40" t="str">
        <f>CS_Monitoring_R11!G55</f>
        <v>Получал ли этот МВП какую-либо гуманитарную помощь за последние 60 дней?</v>
      </c>
      <c r="K96" s="40" t="str">
        <f>CS_Monitoring_R11!H55</f>
        <v>Чи отримував цей МТП будь-яку гуманітарну допомогу за останні 60 днів?</v>
      </c>
      <c r="L96" t="str">
        <f t="shared" ref="L96" si="81">_xlfn.TEXTJOIN("_",TRUE,UPPER($B96)&amp;$C96,$D96,$E96,$F96)</f>
        <v>A9</v>
      </c>
      <c r="M96" t="str">
        <f t="shared" ref="M96" si="82">IF(I96="","",IF(AND($B96="",$C96="",I96=""),"",IF(AND($B96="",$C96=""),I96,IF($C96="",UPPER($B96)&amp;"_"&amp;I96,_xlfn.TEXTJOIN(".",TRUE,UPPER($B96)&amp;$C96,$D96,$E96,$F96)))))&amp;". "&amp;I96</f>
        <v>A9. Has this center received any humanitarian assistance in the last 60 days?</v>
      </c>
      <c r="N96" t="str">
        <f t="shared" ref="N96" si="83">IF(J96="","",IF(AND($B96="",$C96="",J96=""),"",IF(AND($B96="",$C96=""),J96,IF($C96="",UPPER($B96)&amp;"_"&amp;J96,_xlfn.TEXTJOIN(".",TRUE,UPPER($B96)&amp;$C96,$D96,$E96,$F96)))))&amp;". "&amp;J96</f>
        <v>A9. Получал ли этот МВП какую-либо гуманитарную помощь за последние 60 дней?</v>
      </c>
      <c r="O96" t="str">
        <f t="shared" ref="O96" si="84">IF(K96="","",IF(AND($B96="",$C96="",K96=""),"",IF(AND($B96="",$C96=""),K96,IF($C96="",UPPER($B96)&amp;"_"&amp;K96,_xlfn.TEXTJOIN(".",TRUE,UPPER($B96)&amp;$C96,$D96,$E96,$F96)))))&amp;". "&amp;K96</f>
        <v>A9. Чи отримував цей МТП будь-яку гуманітарну допомогу за останні 60 днів?</v>
      </c>
      <c r="P96" t="s">
        <v>1762</v>
      </c>
      <c r="Q96" t="s">
        <v>24</v>
      </c>
      <c r="R96" t="s">
        <v>25</v>
      </c>
      <c r="S96" t="s">
        <v>1763</v>
      </c>
      <c r="T96" s="11" t="s">
        <v>1764</v>
      </c>
      <c r="U96" t="s">
        <v>1765</v>
      </c>
      <c r="V96" t="s">
        <v>1766</v>
      </c>
      <c r="W96" t="s">
        <v>1789</v>
      </c>
    </row>
    <row r="97" spans="1:31" ht="28.8">
      <c r="A97" t="s">
        <v>1882</v>
      </c>
      <c r="B97" t="s">
        <v>1840</v>
      </c>
      <c r="C97">
        <v>9</v>
      </c>
      <c r="D97">
        <v>2</v>
      </c>
      <c r="G97" t="s">
        <v>1964</v>
      </c>
      <c r="H97" t="str">
        <f>IF(B97="",G97,IF(C97="",B97&amp;"_"&amp;G97,_xlfn.TEXTJOIN("_",TRUE,B97&amp;C97,D97,E97,F97,G97)))</f>
        <v>a9_2_organization_provided_assistance</v>
      </c>
      <c r="I97" s="40" t="str">
        <f>CS_Monitoring_R11!F56</f>
        <v>Please specify the entity/organization that provided any assistance within the mentioned period</v>
      </c>
      <c r="J97" s="40" t="str">
        <f>CS_Monitoring_R11!G56</f>
        <v>Пожалуйста, уточните тип структуры/организации, которая предоставила какую-либо помощь в упомянутый период</v>
      </c>
      <c r="K97" s="40" t="str">
        <f>CS_Monitoring_R11!H56</f>
        <v>Будь-ласка, уточність тип структури/організації, яка надала будь-яку допомогу у згаданий період.</v>
      </c>
      <c r="L97" t="str">
        <f>_xlfn.TEXTJOIN("_",TRUE,UPPER($B97)&amp;$C97,$D97,$E97,$F97)</f>
        <v>A9_2</v>
      </c>
      <c r="M97" t="str">
        <f t="shared" ref="M97:O98" si="85">IF(I97="","",IF(AND($B97="",$C97="",I97=""),"",IF(AND($B97="",$C97=""),I97,IF($C97="",UPPER($B97)&amp;"_"&amp;I97,_xlfn.TEXTJOIN(".",TRUE,UPPER($B97)&amp;$C97,$D97,$E97,$F97)))))&amp;". "&amp;I97</f>
        <v>A9.2. Please specify the entity/organization that provided any assistance within the mentioned period</v>
      </c>
      <c r="N97" t="str">
        <f t="shared" si="85"/>
        <v>A9.2. Пожалуйста, уточните тип структуры/организации, которая предоставила какую-либо помощь в упомянутый период</v>
      </c>
      <c r="O97" t="str">
        <f t="shared" si="85"/>
        <v>A9.2. Будь-ласка, уточність тип структури/організації, яка надала будь-яку допомогу у згаданий період.</v>
      </c>
      <c r="P97" t="s">
        <v>1762</v>
      </c>
      <c r="Q97" t="s">
        <v>24</v>
      </c>
      <c r="R97" t="s">
        <v>25</v>
      </c>
      <c r="S97" t="s">
        <v>1763</v>
      </c>
      <c r="T97" s="11" t="s">
        <v>1764</v>
      </c>
      <c r="U97" t="s">
        <v>1765</v>
      </c>
      <c r="V97" t="s">
        <v>1766</v>
      </c>
      <c r="W97" t="s">
        <v>1789</v>
      </c>
      <c r="Y97" t="str">
        <f>"selected(${"&amp;H96&amp;"}, 'yes')"</f>
        <v>selected(${a9_hum_assist}, 'yes')</v>
      </c>
    </row>
    <row r="98" spans="1:31">
      <c r="A98" t="s">
        <v>1768</v>
      </c>
      <c r="B98" t="s">
        <v>1840</v>
      </c>
      <c r="C98">
        <v>9</v>
      </c>
      <c r="D98">
        <v>2</v>
      </c>
      <c r="E98">
        <v>1</v>
      </c>
      <c r="G98" t="str">
        <f>G97&amp;"_other"</f>
        <v>organization_provided_assistance_other</v>
      </c>
      <c r="H98" t="str">
        <f>IF(B98="",G98,IF(C98="",B98&amp;"_"&amp;G98,_xlfn.TEXTJOIN("_",TRUE,B98&amp;C98,D98,E98,F98,G98)))</f>
        <v>a9_2_1_organization_provided_assistance_other</v>
      </c>
      <c r="I98" s="22" t="s">
        <v>1770</v>
      </c>
      <c r="J98" s="22" t="s">
        <v>1771</v>
      </c>
      <c r="K98" t="s">
        <v>1772</v>
      </c>
      <c r="L98" t="str">
        <f>_xlfn.TEXTJOIN("_",TRUE,UPPER($B98)&amp;$C98,$D98,$E98,$F98)</f>
        <v>A9_2_1</v>
      </c>
      <c r="M98" t="str">
        <f t="shared" si="85"/>
        <v>A9.2.1. If other, please specify:</v>
      </c>
      <c r="N98" t="str">
        <f t="shared" si="85"/>
        <v>A9.2.1. Другое (уточните)</v>
      </c>
      <c r="O98" t="str">
        <f t="shared" si="85"/>
        <v>A9.2.1. Інше, уточніть</v>
      </c>
      <c r="P98" s="11" t="s">
        <v>96</v>
      </c>
      <c r="Q98" s="11" t="s">
        <v>101</v>
      </c>
      <c r="R98" s="11" t="s">
        <v>102</v>
      </c>
      <c r="S98" t="s">
        <v>1763</v>
      </c>
      <c r="T98" s="11" t="s">
        <v>1764</v>
      </c>
      <c r="U98" t="s">
        <v>1765</v>
      </c>
      <c r="V98" t="s">
        <v>1766</v>
      </c>
      <c r="Y98" t="str">
        <f>"selected(${"&amp;H97&amp;"}, 'other')"</f>
        <v>selected(${a9_2_organization_provided_assistance}, 'other')</v>
      </c>
    </row>
    <row r="99" spans="1:31" ht="52.8">
      <c r="A99" t="s">
        <v>1885</v>
      </c>
      <c r="B99" t="s">
        <v>1840</v>
      </c>
      <c r="C99">
        <v>9</v>
      </c>
      <c r="D99">
        <v>3</v>
      </c>
      <c r="G99" t="s">
        <v>1965</v>
      </c>
      <c r="H99" t="str">
        <f>IF(B99="",G99,IF(C99="",B99&amp;"_"&amp;G99,_xlfn.TEXTJOIN("_",TRUE,B99&amp;C99,D99,E99,F99,G99)))</f>
        <v>a9_3_ngo_provided_assistance</v>
      </c>
      <c r="I99" s="711" t="str">
        <f>CS_Monitoring_R11!F57</f>
        <v>Please specify the name of the non-governmental organization that provided the indicated type of assistance within the mentioned period [asked for each type separately]</v>
      </c>
      <c r="J99" s="711" t="str">
        <f>CS_Monitoring_R11!G57</f>
        <v>Пожалуйста, уточните название неправительственной организации, которая предоставила указанный тип помощи в указанный период.</v>
      </c>
      <c r="K99" s="711" t="str">
        <f>CS_Monitoring_R11!H57</f>
        <v>Будь-ласка, вкажіть назву неурядової організацїі яка надала вказаний тип допомоги у згаданий період.</v>
      </c>
      <c r="L99" t="str">
        <f>_xlfn.TEXTJOIN("_",TRUE,UPPER($B99)&amp;$C99,$D99,$E99,$F99)</f>
        <v>A9_3</v>
      </c>
      <c r="M99" t="str">
        <f t="shared" ref="M99:O100" si="86">IF(I99="","",IF(AND($B99="",$C99="",I99=""),"",IF(AND($B99="",$C99=""),I99,IF($C99="",UPPER($B99)&amp;"_"&amp;I99,_xlfn.TEXTJOIN(".",TRUE,UPPER($B99)&amp;$C99,$D99,$E99,$F99)))))&amp;". "&amp;I99</f>
        <v>A9.3. Please specify the name of the non-governmental organization that provided the indicated type of assistance within the mentioned period [asked for each type separately]</v>
      </c>
      <c r="N99" t="str">
        <f t="shared" si="86"/>
        <v>A9.3. Пожалуйста, уточните название неправительственной организации, которая предоставила указанный тип помощи в указанный период.</v>
      </c>
      <c r="O99" t="str">
        <f t="shared" si="86"/>
        <v>A9.3. Будь-ласка, вкажіть назву неурядової організацїі яка надала вказаний тип допомоги у згаданий період.</v>
      </c>
      <c r="P99" t="s">
        <v>1880</v>
      </c>
      <c r="Q99" t="s">
        <v>362</v>
      </c>
      <c r="R99" t="s">
        <v>222</v>
      </c>
      <c r="S99" t="s">
        <v>1763</v>
      </c>
      <c r="T99" s="11" t="s">
        <v>1764</v>
      </c>
      <c r="U99" t="s">
        <v>1765</v>
      </c>
      <c r="V99" t="s">
        <v>1766</v>
      </c>
      <c r="W99" t="s">
        <v>1789</v>
      </c>
      <c r="Y99" t="str">
        <f>"selected(${"&amp;H97&amp;"}, 'humanitarian_agency')"</f>
        <v>selected(${a9_2_organization_provided_assistance}, 'humanitarian_agency')</v>
      </c>
      <c r="Z99" t="s">
        <v>1887</v>
      </c>
      <c r="AA99" t="s">
        <v>1888</v>
      </c>
      <c r="AB99" t="s">
        <v>1889</v>
      </c>
      <c r="AC99" t="s">
        <v>1890</v>
      </c>
    </row>
    <row r="100" spans="1:31">
      <c r="A100" t="s">
        <v>1768</v>
      </c>
      <c r="B100" t="s">
        <v>1840</v>
      </c>
      <c r="C100">
        <v>9</v>
      </c>
      <c r="D100">
        <v>3</v>
      </c>
      <c r="E100">
        <v>1</v>
      </c>
      <c r="G100" t="str">
        <f>G99&amp;"_other"</f>
        <v>ngo_provided_assistance_other</v>
      </c>
      <c r="H100" t="str">
        <f>IF(B100="",G100,IF(C100="",B100&amp;"_"&amp;G100,_xlfn.TEXTJOIN("_",TRUE,B100&amp;C100,D100,E100,F100,G100)))</f>
        <v>a9_3_1_ngo_provided_assistance_other</v>
      </c>
      <c r="I100" s="22" t="s">
        <v>1770</v>
      </c>
      <c r="J100" s="22" t="s">
        <v>1771</v>
      </c>
      <c r="K100" t="s">
        <v>1772</v>
      </c>
      <c r="L100" t="str">
        <f>_xlfn.TEXTJOIN("_",TRUE,UPPER($B100)&amp;$C100,$D100,$E100,$F100)</f>
        <v>A9_3_1</v>
      </c>
      <c r="M100" t="str">
        <f t="shared" si="86"/>
        <v>A9.3.1. If other, please specify:</v>
      </c>
      <c r="N100" t="str">
        <f t="shared" si="86"/>
        <v>A9.3.1. Другое (уточните)</v>
      </c>
      <c r="O100" t="str">
        <f t="shared" si="86"/>
        <v>A9.3.1. Інше, уточніть</v>
      </c>
      <c r="P100" s="11" t="s">
        <v>96</v>
      </c>
      <c r="Q100" s="11" t="s">
        <v>101</v>
      </c>
      <c r="R100" s="11" t="s">
        <v>102</v>
      </c>
      <c r="S100" t="s">
        <v>1763</v>
      </c>
      <c r="T100" s="11" t="s">
        <v>1764</v>
      </c>
      <c r="U100" t="s">
        <v>1765</v>
      </c>
      <c r="V100" t="s">
        <v>1766</v>
      </c>
      <c r="Y100" t="str">
        <f>"selected(${"&amp;H99&amp;"}, 'other')"</f>
        <v>selected(${a9_3_ngo_provided_assistance}, 'other')</v>
      </c>
    </row>
    <row r="101" spans="1:31">
      <c r="A101" s="4" t="s">
        <v>1754</v>
      </c>
      <c r="C101" s="2" t="s">
        <v>1755</v>
      </c>
      <c r="D101" s="2" t="s">
        <v>1755</v>
      </c>
      <c r="E101" s="2"/>
      <c r="F101" s="2"/>
      <c r="G101" t="s">
        <v>1966</v>
      </c>
      <c r="H101" t="str">
        <f t="shared" si="62"/>
        <v>site_information</v>
      </c>
      <c r="L101" t="str">
        <f t="shared" ref="L101" si="87">_xlfn.TEXTJOIN("_",TRUE,UPPER($B101)&amp;$C101,$D101,$E101)</f>
        <v/>
      </c>
      <c r="M101" s="23" t="str">
        <f>IF(I101="","",IF(AND($B101="",$C101="",I101=""),"",IF(AND($B101="",$C101=""),I101,IF($C101="",UPPER($B101)&amp;"_"&amp;I101,_xlfn.TEXTJOIN(".",TRUE,UPPER($B101)&amp;$C101,$D101,$E101,I101)))))</f>
        <v/>
      </c>
      <c r="N101" t="str">
        <f>IF(J101="","",IF(AND($B101="",$C101="",J101=""),"",IF(AND($B101="",$C101=""),J101,IF($C101="",UPPER($B101)&amp;"_"&amp;J101,_xlfn.TEXTJOIN(".",TRUE,UPPER($B101)&amp;$C101,$D101,$E101,J101)))))</f>
        <v/>
      </c>
      <c r="O101" t="str">
        <f t="shared" si="34"/>
        <v/>
      </c>
    </row>
    <row r="102" spans="1:31" s="46" customFormat="1">
      <c r="A102" s="49" t="s">
        <v>1754</v>
      </c>
      <c r="G102" s="49" t="s">
        <v>1863</v>
      </c>
      <c r="H102" s="49" t="str">
        <f>IF(B102="",G102,IF(C102="",B102&amp;"_"&amp;G102,_xlfn.TEXTJOIN("_",TRUE,B102&amp;C102,D102,E102,G102)))</f>
        <v>skip_host_less_10_idp</v>
      </c>
      <c r="I102" s="47"/>
      <c r="J102" s="47"/>
      <c r="M102" s="47"/>
      <c r="T102" s="48"/>
    </row>
    <row r="103" spans="1:31" s="27" customFormat="1">
      <c r="A103" s="27" t="s">
        <v>1748</v>
      </c>
      <c r="C103" s="27" t="s">
        <v>1755</v>
      </c>
      <c r="G103" s="27" t="s">
        <v>1967</v>
      </c>
      <c r="H103" s="27" t="str">
        <f t="shared" si="62"/>
        <v>demography</v>
      </c>
      <c r="I103" s="735" t="s">
        <v>442</v>
      </c>
      <c r="J103" s="735" t="s">
        <v>443</v>
      </c>
      <c r="K103" s="27" t="s">
        <v>444</v>
      </c>
      <c r="L103" s="5" t="str">
        <f t="shared" ref="L103:L116" si="88">_xlfn.TEXTJOIN("_",TRUE,UPPER($B103)&amp;$C103,$D103,$E103)</f>
        <v/>
      </c>
      <c r="M103" s="735" t="str">
        <f>IF(I103="","",IF(AND($B103="",$C103="",I103=""),"",IF(AND($B103="",$C103=""),I103,IF($C103="",UPPER($B103)&amp;"_"&amp;I103,_xlfn.TEXTJOIN(".",TRUE,UPPER($B103)&amp;$C103,$D103,$E103,I103)))))</f>
        <v>Demography</v>
      </c>
      <c r="N103" s="27" t="str">
        <f>IF(J103="","",IF(AND($B103="",$C103="",J103=""),"",IF(AND($B103="",$C103=""),J103,IF($C103="",UPPER($B103)&amp;"_"&amp;J103,_xlfn.TEXTJOIN(".",TRUE,UPPER($B103)&amp;$C103,$D103,$E103,J103)))))</f>
        <v>Демография</v>
      </c>
      <c r="O103" s="27" t="str">
        <f t="shared" si="34"/>
        <v>Демографія</v>
      </c>
      <c r="Y103" s="27" t="str">
        <f>"not(selected(${"&amp;H45&amp;"}, 'no')"&amp;" or selected(${"&amp;H45&amp;"}, ''))"&amp;" and ${"&amp;H$48&amp;"}&gt;=10"</f>
        <v>not(selected(${a1_site_active}, 'no') or selected(${a1_site_active}, '')) and ${a1_2_people_can_hosted_number}&gt;=10</v>
      </c>
    </row>
    <row r="104" spans="1:31" ht="28.8">
      <c r="A104" t="s">
        <v>1844</v>
      </c>
      <c r="B104" t="s">
        <v>1968</v>
      </c>
      <c r="C104">
        <v>1</v>
      </c>
      <c r="D104">
        <v>1</v>
      </c>
      <c r="G104" t="s">
        <v>1969</v>
      </c>
      <c r="H104" t="str">
        <f t="shared" ref="H104" si="89">IF(B104="",G104,IF(C104="",B104&amp;"_"&amp;G104,_xlfn.TEXTJOIN("_",TRUE,B104&amp;C104,D104,E104,F104,G104)))</f>
        <v>b1_1_site_individuals</v>
      </c>
      <c r="I104" s="22" t="str">
        <f>CS_Monitoring_R11!F59</f>
        <v>Please indicate the number of individuals hosted on the site.</v>
      </c>
      <c r="J104" s="22" t="str">
        <f>CS_Monitoring_R11!G59</f>
        <v>Укажите, пожалуйста, количество лиц, которые сейчас проживают в МВП?</v>
      </c>
      <c r="K104" s="22" t="str">
        <f>CS_Monitoring_R11!H59</f>
        <v>Вкажіть, будь ласка,  кількість осіб, що зараз мешкають в МТП?</v>
      </c>
      <c r="L104" t="str">
        <f t="shared" ref="L104" si="90">_xlfn.TEXTJOIN("_",TRUE,UPPER($B104)&amp;$C104,$D104,$E104,$F104)</f>
        <v>B1_1</v>
      </c>
      <c r="M104" t="str">
        <f t="shared" ref="M104" si="91">IF(I104="","",IF(AND($B104="",$C104="",I104=""),"",IF(AND($B104="",$C104=""),I104,IF($C104="",UPPER($B104)&amp;"_"&amp;I104,_xlfn.TEXTJOIN(".",TRUE,UPPER($B104)&amp;$C104,$D104,$E104,$F104)))))&amp;". "&amp;I104</f>
        <v>B1.1. Please indicate the number of individuals hosted on the site.</v>
      </c>
      <c r="N104" t="str">
        <f t="shared" ref="N104" si="92">IF(J104="","",IF(AND($B104="",$C104="",J104=""),"",IF(AND($B104="",$C104=""),J104,IF($C104="",UPPER($B104)&amp;"_"&amp;J104,_xlfn.TEXTJOIN(".",TRUE,UPPER($B104)&amp;$C104,$D104,$E104,$F104)))))&amp;". "&amp;J104</f>
        <v>B1.1. Укажите, пожалуйста, количество лиц, которые сейчас проживают в МВП?</v>
      </c>
      <c r="O104" t="str">
        <f t="shared" ref="O104" si="93">IF(K104="","",IF(AND($B104="",$C104="",K104=""),"",IF(AND($B104="",$C104=""),K104,IF($C104="",UPPER($B104)&amp;"_"&amp;K104,_xlfn.TEXTJOIN(".",TRUE,UPPER($B104)&amp;$C104,$D104,$E104,$F104)))))&amp;". "&amp;K104</f>
        <v>B1.1. Вкажіть, будь ласка,  кількість осіб, що зараз мешкають в МТП?</v>
      </c>
      <c r="P104" s="11" t="s">
        <v>85</v>
      </c>
      <c r="Q104" s="11" t="s">
        <v>86</v>
      </c>
      <c r="R104" s="36" t="s">
        <v>87</v>
      </c>
      <c r="S104" t="s">
        <v>1763</v>
      </c>
      <c r="T104" s="11" t="s">
        <v>1764</v>
      </c>
      <c r="U104" t="s">
        <v>1765</v>
      </c>
      <c r="V104" t="s">
        <v>1766</v>
      </c>
      <c r="W104" t="s">
        <v>1846</v>
      </c>
      <c r="Y104" t="str">
        <f>"selected(${"&amp;H45&amp;"}, 'yes')"</f>
        <v>selected(${a1_site_active}, 'yes')</v>
      </c>
      <c r="Z104" t="str">
        <f>".&gt;0"</f>
        <v>.&gt;0</v>
      </c>
      <c r="AA104" t="str">
        <f>"The number of individuals cannot be less than one"</f>
        <v>The number of individuals cannot be less than one</v>
      </c>
      <c r="AB104" t="str">
        <f>"Количество людей не может быть меньше одного"</f>
        <v>Количество людей не может быть меньше одного</v>
      </c>
      <c r="AC104" t="str">
        <f>"Кількість людей не може бути менше ніж один"</f>
        <v>Кількість людей не може бути менше ніж один</v>
      </c>
    </row>
    <row r="105" spans="1:31" s="32" customFormat="1" ht="39.6" customHeight="1">
      <c r="A105" s="32" t="s">
        <v>1748</v>
      </c>
      <c r="G105" s="32" t="s">
        <v>1970</v>
      </c>
      <c r="H105" s="32" t="str">
        <f>IF(B105="",G105,IF(C105="",B105&amp;"_"&amp;G105,_xlfn.TEXTJOIN("_",TRUE,B105&amp;C105,D105,E105,G105)))</f>
        <v>male_female_over_18</v>
      </c>
      <c r="I105" s="22" t="str">
        <f>CS_Monitoring_R11!F60</f>
        <v>Of those in the site, how many are male/female aged 18 to 60?</v>
      </c>
      <c r="J105" s="22" t="str">
        <f>CS_Monitoring_R11!G60</f>
        <v>Сколько среди проживающих в МВП мужчин/женщин возрастом от 18 до 60 лет?</v>
      </c>
      <c r="K105" s="22" t="str">
        <f>CS_Monitoring_R11!H60</f>
        <v>Скільки серед людей, що мешкають у МТП, чоловіків/жінок віком від 18 до 60 років?</v>
      </c>
      <c r="L105" s="8" t="str">
        <f t="shared" si="88"/>
        <v/>
      </c>
      <c r="M105" s="366" t="str">
        <f>IF(I105="","",IF(AND($B105="",$C105="",I105=""),"",IF(AND($B105="",$C105=""),I105,IF($C105="",UPPER($B105)&amp;"_"&amp;I105,_xlfn.TEXTJOIN(".",TRUE,UPPER($B105)&amp;$C105,$D105,$E105,I105)))))</f>
        <v>Of those in the site, how many are male/female aged 18 to 60?</v>
      </c>
      <c r="N105" s="32" t="str">
        <f>IF(J105="","",IF(AND($B105="",$C105="",J105=""),"",IF(AND($B105="",$C105=""),J105,IF($C105="",UPPER($B105)&amp;"_"&amp;J105,_xlfn.TEXTJOIN(".",TRUE,UPPER($B105)&amp;$C105,$D105,$E105,J105)))))</f>
        <v>Сколько среди проживающих в МВП мужчин/женщин возрастом от 18 до 60 лет?</v>
      </c>
      <c r="O105" s="32" t="str">
        <f>IF(K105="","",IF(AND($B105="",$C105="",K105=""),"",IF(AND($B105="",$C105=""),K105,IF($C105="",UPPER($B105)&amp;"_"&amp;K105,_xlfn.TEXTJOIN(".",TRUE,UPPER($B105)&amp;$C105,$D105,$E105,K105)))))</f>
        <v>Скільки серед людей, що мешкають у МТП, чоловіків/жінок віком від 18 до 60 років?</v>
      </c>
      <c r="T105" s="367"/>
      <c r="W105" s="368" t="s">
        <v>1820</v>
      </c>
      <c r="Y105" s="32" t="str">
        <f>"selected(${"&amp;H45&amp;"}, 'yes')"</f>
        <v>selected(${a1_site_active}, 'yes')</v>
      </c>
    </row>
    <row r="106" spans="1:31" ht="36" customHeight="1">
      <c r="A106" t="s">
        <v>1844</v>
      </c>
      <c r="B106" t="s">
        <v>1968</v>
      </c>
      <c r="C106">
        <v>1</v>
      </c>
      <c r="D106">
        <v>1</v>
      </c>
      <c r="E106">
        <v>1</v>
      </c>
      <c r="G106" t="s">
        <v>1971</v>
      </c>
      <c r="H106" t="str">
        <f t="shared" ref="H106:H109" si="94">IF(B106="",G106,IF(C106="",B106&amp;"_"&amp;G106,_xlfn.TEXTJOIN("_",TRUE,B106&amp;C106,D106,E106,F106,G106)))</f>
        <v>b1_1_1_individuals_male_over_18</v>
      </c>
      <c r="I106" s="22" t="str">
        <f>CS_Monitoring_R11!F61</f>
        <v>Male 18-60</v>
      </c>
      <c r="J106" s="22" t="str">
        <f>CS_Monitoring_R11!G61</f>
        <v>Мужчин 18-60</v>
      </c>
      <c r="K106" s="22" t="str">
        <f>CS_Monitoring_R11!H61</f>
        <v>Чоловіків 18-60</v>
      </c>
      <c r="L106" t="str">
        <f t="shared" ref="L106:L115" si="95">_xlfn.TEXTJOIN("_",TRUE,UPPER($B106)&amp;$C106,$D106,$E106,$F106)</f>
        <v>B1_1_1</v>
      </c>
      <c r="M106" t="str">
        <f t="shared" ref="M106:M107" si="96">IF(I106="","",IF(AND($B106="",$C106="",I106=""),"",IF(AND($B106="",$C106=""),I106,IF($C106="",UPPER($B106)&amp;"_"&amp;I106,_xlfn.TEXTJOIN(".",TRUE,UPPER($B106)&amp;$C106,$D106,$E106,$F106)))))&amp;". "&amp;I106</f>
        <v>B1.1.1. Male 18-60</v>
      </c>
      <c r="N106" t="str">
        <f t="shared" ref="N106:N107" si="97">IF(J106="","",IF(AND($B106="",$C106="",J106=""),"",IF(AND($B106="",$C106=""),J106,IF($C106="",UPPER($B106)&amp;"_"&amp;J106,_xlfn.TEXTJOIN(".",TRUE,UPPER($B106)&amp;$C106,$D106,$E106,$F106)))))&amp;". "&amp;J106</f>
        <v>B1.1.1. Мужчин 18-60</v>
      </c>
      <c r="O106" t="str">
        <f t="shared" ref="O106:O107" si="98">IF(K106="","",IF(AND($B106="",$C106="",K106=""),"",IF(AND($B106="",$C106=""),K106,IF($C106="",UPPER($B106)&amp;"_"&amp;K106,_xlfn.TEXTJOIN(".",TRUE,UPPER($B106)&amp;$C106,$D106,$E106,$F106)))))&amp;". "&amp;K106</f>
        <v>B1.1.1. Чоловіків 18-60</v>
      </c>
      <c r="P106" s="11" t="s">
        <v>85</v>
      </c>
      <c r="Q106" s="11" t="s">
        <v>86</v>
      </c>
      <c r="R106" s="36" t="s">
        <v>87</v>
      </c>
      <c r="S106" t="s">
        <v>1763</v>
      </c>
      <c r="T106" s="11" t="s">
        <v>1764</v>
      </c>
      <c r="U106" t="s">
        <v>1765</v>
      </c>
      <c r="V106" t="s">
        <v>1766</v>
      </c>
      <c r="W106" t="s">
        <v>1846</v>
      </c>
      <c r="Y106" t="str">
        <f>"selected(${"&amp;H45&amp;"}, 'yes')"</f>
        <v>selected(${a1_site_active}, 'yes')</v>
      </c>
      <c r="Z106" t="str">
        <f>".&gt;=0 and .&lt;=${"&amp;H104&amp;"}"</f>
        <v>.&gt;=0 and .&lt;=${b1_1_site_individuals}</v>
      </c>
      <c r="AA106" t="str">
        <f>"The number of men cannot be less than zero and more than the number of people ${"&amp;H104&amp;"} stated earlier"</f>
        <v>The number of men cannot be less than zero and more than the number of people ${b1_1_site_individuals} stated earlier</v>
      </c>
      <c r="AB106" t="str">
        <f>"Количество мужчин не может быть меньше нуля и больше количества людей ${"&amp;H104&amp;"}, указанному ранее"</f>
        <v>Количество мужчин не может быть меньше нуля и больше количества людей ${b1_1_site_individuals}, указанному ранее</v>
      </c>
      <c r="AC106" t="str">
        <f>"Кількість чоловиків не може бути меншою за нуль і більшою за кількість людей ${"&amp;H104&amp;"}, зазначену раніше"</f>
        <v>Кількість чоловиків не може бути меншою за нуль і більшою за кількість людей ${b1_1_site_individuals}, зазначену раніше</v>
      </c>
    </row>
    <row r="107" spans="1:31" ht="36.6" customHeight="1">
      <c r="A107" t="s">
        <v>1844</v>
      </c>
      <c r="B107" t="s">
        <v>1968</v>
      </c>
      <c r="C107">
        <v>1</v>
      </c>
      <c r="D107">
        <v>1</v>
      </c>
      <c r="E107">
        <v>2</v>
      </c>
      <c r="G107" t="s">
        <v>1972</v>
      </c>
      <c r="H107" t="str">
        <f t="shared" si="94"/>
        <v>b1_1_2_individuals_female_over_18</v>
      </c>
      <c r="I107" s="22" t="str">
        <f>CS_Monitoring_R11!F62</f>
        <v>Female 18-60</v>
      </c>
      <c r="J107" s="22" t="str">
        <f>CS_Monitoring_R11!G62</f>
        <v>Женщин 18-60</v>
      </c>
      <c r="K107" s="22" t="str">
        <f>CS_Monitoring_R11!H62</f>
        <v>Жінок 18-60</v>
      </c>
      <c r="L107" t="str">
        <f t="shared" si="95"/>
        <v>B1_1_2</v>
      </c>
      <c r="M107" t="str">
        <f t="shared" si="96"/>
        <v>B1.1.2. Female 18-60</v>
      </c>
      <c r="N107" t="str">
        <f t="shared" si="97"/>
        <v>B1.1.2. Женщин 18-60</v>
      </c>
      <c r="O107" t="str">
        <f t="shared" si="98"/>
        <v>B1.1.2. Жінок 18-60</v>
      </c>
      <c r="P107" s="11" t="s">
        <v>85</v>
      </c>
      <c r="Q107" s="11" t="s">
        <v>86</v>
      </c>
      <c r="R107" s="36" t="s">
        <v>87</v>
      </c>
      <c r="S107" t="s">
        <v>1763</v>
      </c>
      <c r="T107" s="11" t="s">
        <v>1764</v>
      </c>
      <c r="U107" t="s">
        <v>1765</v>
      </c>
      <c r="V107" t="s">
        <v>1766</v>
      </c>
      <c r="W107" t="s">
        <v>1846</v>
      </c>
      <c r="Y107" t="str">
        <f>"selected(${"&amp;H45&amp;"}, 'yes')"</f>
        <v>selected(${a1_site_active}, 'yes')</v>
      </c>
      <c r="Z107" t="str">
        <f>".&gt;=0 and .&lt;=(${"&amp;H104&amp;"} - ${"&amp;H106&amp;"})"</f>
        <v>.&gt;=0 and .&lt;=(${b1_1_site_individuals} - ${b1_1_1_individuals_male_over_18})</v>
      </c>
      <c r="AA107" t="str">
        <f>"The sum of men and women 18-59 ${"&amp;H108&amp;"} cannot be different than the number of people ${"&amp;H104&amp;"} stated earlier"</f>
        <v>The sum of men and women 18-59 ${b1_1_3_sum_of_female_male_over_18_59_calc} cannot be different than the number of people ${b1_1_site_individuals} stated earlier</v>
      </c>
      <c r="AB107" t="str">
        <f>"Cумма мужчин и женщин 18-59лет (${"&amp;H108&amp;"}) не может быть больше чем количество людей (${"&amp;H104&amp;"}), указанного ранее"</f>
        <v>Cумма мужчин и женщин 18-59лет (${b1_1_3_sum_of_female_male_over_18_59_calc}) не может быть больше чем количество людей (${b1_1_site_individuals}), указанного ранее</v>
      </c>
      <c r="AC107" t="str">
        <f>"Сума чоловіків та жінок 18-59 років (${"&amp;H108&amp;"}) не може бути більшою від кількість людей (${"&amp;H104&amp;"}), зазначеної раніше"</f>
        <v>Сума чоловіків та жінок 18-59 років (${b1_1_3_sum_of_female_male_over_18_59_calc}) не може бути більшою від кількість людей (${b1_1_site_individuals}), зазначеної раніше</v>
      </c>
    </row>
    <row r="108" spans="1:31">
      <c r="A108" t="s">
        <v>1804</v>
      </c>
      <c r="B108" t="s">
        <v>1968</v>
      </c>
      <c r="C108">
        <v>1</v>
      </c>
      <c r="D108">
        <v>1</v>
      </c>
      <c r="E108">
        <v>3</v>
      </c>
      <c r="G108" s="11" t="s">
        <v>1973</v>
      </c>
      <c r="H108" t="str">
        <f t="shared" si="94"/>
        <v>b1_1_3_sum_of_female_male_over_18_59_calc</v>
      </c>
      <c r="L108" t="str">
        <f t="shared" si="95"/>
        <v>B1_1_3</v>
      </c>
      <c r="M108" s="23" t="str">
        <f t="shared" ref="M108" si="99">IF(I108="","",IF(AND($B108="",$C108="",I108=""),"",IF(AND($B108="",$C108=""),I108,IF($C108="",UPPER($B108)&amp;"_"&amp;I108,_xlfn.TEXTJOIN(".",TRUE,UPPER($B108)&amp;$C108,$D108,$E108,I108)))))</f>
        <v/>
      </c>
      <c r="N108" t="str">
        <f>IF(J108="","",IF(AND($B108="",$C108="",J108=""),"",IF(AND($B108="",$C108=""),J108,IF($C108="",UPPER($B108)&amp;"_"&amp;J108,_xlfn.TEXTJOIN(".",TRUE,UPPER($B108)&amp;$C108,$D108,$E108,J108)))))</f>
        <v/>
      </c>
      <c r="O108" t="str">
        <f t="shared" ref="O108" si="100">IF(K108="","",IF(AND($B108="",$C108="",K108=""),"",IF(AND($B108="",$C108=""),K108,IF($C108="",UPPER($B108)&amp;"_"&amp;K108,_xlfn.TEXTJOIN(".",TRUE,UPPER($B108)&amp;$C108,$D108,$E108,K108)))))</f>
        <v/>
      </c>
      <c r="T108" s="11"/>
      <c r="AE108" t="str">
        <f>"coalesce(${"&amp;H106&amp;"},0) + coalesce(${"&amp;H107&amp;"},0)"</f>
        <v>coalesce(${b1_1_1_individuals_male_over_18},0) + coalesce(${b1_1_2_individuals_female_over_18},0)</v>
      </c>
    </row>
    <row r="109" spans="1:31" s="365" customFormat="1" ht="36" customHeight="1">
      <c r="A109" s="372" t="s">
        <v>1748</v>
      </c>
      <c r="G109" s="635" t="s">
        <v>1974</v>
      </c>
      <c r="H109" s="365" t="str">
        <f t="shared" si="94"/>
        <v>male_female_over_60_number</v>
      </c>
      <c r="I109" s="22" t="str">
        <f>CS_Monitoring_R11!F63</f>
        <v>Of those in the site, how many are male/female aged over 60?</v>
      </c>
      <c r="J109" s="22" t="str">
        <f>CS_Monitoring_R11!G63</f>
        <v>Сколько среди жителей МВП мужчин/женщин возрастом старше 60 лет?</v>
      </c>
      <c r="K109" s="22" t="str">
        <f>CS_Monitoring_R11!H63</f>
        <v>Скільки серед мешканців МТП чоловіків/жінок старших 60 років?</v>
      </c>
      <c r="L109" s="365" t="str">
        <f t="shared" si="95"/>
        <v/>
      </c>
      <c r="M109" s="365" t="str">
        <f t="shared" ref="M109:M111" si="101">IF(I109="","",IF(AND($B109="",$C109="",I109=""),"",IF(AND($B109="",$C109=""),I109,IF($C109="",UPPER($B109)&amp;"_"&amp;I109,_xlfn.TEXTJOIN(".",TRUE,UPPER($B109)&amp;$C109,$D109,$E109,$F109)))))&amp;". "&amp;I109</f>
        <v>Of those in the site, how many are male/female aged over 60?. Of those in the site, how many are male/female aged over 60?</v>
      </c>
      <c r="N109" s="365" t="str">
        <f t="shared" ref="N109:N111" si="102">IF(J109="","",IF(AND($B109="",$C109="",J109=""),"",IF(AND($B109="",$C109=""),J109,IF($C109="",UPPER($B109)&amp;"_"&amp;J109,_xlfn.TEXTJOIN(".",TRUE,UPPER($B109)&amp;$C109,$D109,$E109,$F109)))))&amp;". "&amp;J109</f>
        <v>Сколько среди жителей МВП мужчин/женщин возрастом старше 60 лет?. Сколько среди жителей МВП мужчин/женщин возрастом старше 60 лет?</v>
      </c>
      <c r="O109" s="365" t="str">
        <f t="shared" ref="O109:O111" si="103">IF(K109="","",IF(AND($B109="",$C109="",K109=""),"",IF(AND($B109="",$C109=""),K109,IF($C109="",UPPER($B109)&amp;"_"&amp;K109,_xlfn.TEXTJOIN(".",TRUE,UPPER($B109)&amp;$C109,$D109,$E109,$F109)))))&amp;". "&amp;K109</f>
        <v>Скільки серед мешканців МТП чоловіків/жінок старших 60 років?. Скільки серед мешканців МТП чоловіків/жінок старших 60 років?</v>
      </c>
      <c r="P109" s="637"/>
      <c r="Q109" s="637"/>
      <c r="R109" s="638"/>
      <c r="T109" s="637"/>
      <c r="W109" s="639" t="s">
        <v>1820</v>
      </c>
      <c r="Y109" s="365" t="str">
        <f>"selected(${"&amp;H45&amp;"}, 'yes')"</f>
        <v>selected(${a1_site_active}, 'yes')</v>
      </c>
    </row>
    <row r="110" spans="1:31" ht="36" customHeight="1">
      <c r="A110" t="s">
        <v>1844</v>
      </c>
      <c r="B110" t="s">
        <v>1968</v>
      </c>
      <c r="C110">
        <v>1</v>
      </c>
      <c r="D110">
        <v>2</v>
      </c>
      <c r="E110">
        <v>1</v>
      </c>
      <c r="G110" t="s">
        <v>1975</v>
      </c>
      <c r="H110" t="str">
        <f t="shared" ref="H110:H112" si="104">IF(B110="",G110,IF(C110="",B110&amp;"_"&amp;G110,_xlfn.TEXTJOIN("_",TRUE,B110&amp;C110,D110,E110,F110,G110)))</f>
        <v>b1_2_1_individuals_male_over_60</v>
      </c>
      <c r="I110" s="22" t="str">
        <f>CS_Monitoring_R11!F64</f>
        <v>Male 60+</v>
      </c>
      <c r="J110" s="22" t="str">
        <f>CS_Monitoring_R11!G64</f>
        <v>Мужчин 60+</v>
      </c>
      <c r="K110" s="22" t="str">
        <f>CS_Monitoring_R11!H64</f>
        <v>Чоловіків 60+</v>
      </c>
      <c r="L110" t="str">
        <f t="shared" si="95"/>
        <v>B1_2_1</v>
      </c>
      <c r="M110" t="str">
        <f t="shared" si="101"/>
        <v>B1.2.1. Male 60+</v>
      </c>
      <c r="N110" t="str">
        <f t="shared" si="102"/>
        <v>B1.2.1. Мужчин 60+</v>
      </c>
      <c r="O110" t="str">
        <f t="shared" si="103"/>
        <v>B1.2.1. Чоловіків 60+</v>
      </c>
      <c r="P110" s="11" t="s">
        <v>85</v>
      </c>
      <c r="Q110" s="11" t="s">
        <v>86</v>
      </c>
      <c r="R110" s="36" t="s">
        <v>87</v>
      </c>
      <c r="S110" t="s">
        <v>1763</v>
      </c>
      <c r="T110" s="11" t="s">
        <v>1764</v>
      </c>
      <c r="U110" t="s">
        <v>1765</v>
      </c>
      <c r="V110" t="s">
        <v>1766</v>
      </c>
      <c r="W110" t="s">
        <v>1846</v>
      </c>
      <c r="Y110" t="str">
        <f>"selected(${"&amp;H45&amp;"}, 'yes')"</f>
        <v>selected(${a1_site_active}, 'yes')</v>
      </c>
      <c r="Z110" t="str">
        <f>".&gt;=0 and .&lt;=(${"&amp;H104&amp;"}-${"&amp;H108&amp;"})"</f>
        <v>.&gt;=0 and .&lt;=(${b1_1_site_individuals}-${b1_1_3_sum_of_female_male_over_18_59_calc})</v>
      </c>
      <c r="AA110" t="str">
        <f>"The number of older men cannot be less than zero and more than the total number of people (${"&amp;H104&amp;"}) given the sum of men and women 18-59 years old stated earlier"</f>
        <v>The number of older men cannot be less than zero and more than the total number of people (${b1_1_site_individuals}) given the sum of men and women 18-59 years old stated earlier</v>
      </c>
      <c r="AB110" t="str">
        <f>"Количество мужчин 60+ не может быть меньше нуля и больше общего количества людей (${"&amp;H104&amp;"}), с учетом суммы мужчин и женщин 18-59 лет (${"&amp;H108&amp;"}) указанному ранее"</f>
        <v>Количество мужчин 60+ не может быть меньше нуля и больше общего количества людей (${b1_1_site_individuals}), с учетом суммы мужчин и женщин 18-59 лет (${b1_1_3_sum_of_female_male_over_18_59_calc}) указанному ранее</v>
      </c>
      <c r="AC110" t="str">
        <f>"Кількість чоловиків не може бути меншою за нуль і більшою за загальну кількість людей  (${"&amp;H104&amp;"}), з уразуванням суми чоловиків та жінок 18-59 років (${"&amp;H108&amp;"}) зазначену раніше"</f>
        <v>Кількість чоловиків не може бути меншою за нуль і більшою за загальну кількість людей  (${b1_1_site_individuals}), з уразуванням суми чоловиків та жінок 18-59 років (${b1_1_3_sum_of_female_male_over_18_59_calc}) зазначену раніше</v>
      </c>
    </row>
    <row r="111" spans="1:31" ht="36.6" customHeight="1">
      <c r="A111" t="s">
        <v>1844</v>
      </c>
      <c r="B111" t="s">
        <v>1968</v>
      </c>
      <c r="C111">
        <v>1</v>
      </c>
      <c r="D111">
        <v>2</v>
      </c>
      <c r="E111">
        <v>2</v>
      </c>
      <c r="G111" t="s">
        <v>1976</v>
      </c>
      <c r="H111" t="str">
        <f t="shared" si="104"/>
        <v>b1_2_2_individuals_female_over_60</v>
      </c>
      <c r="I111" s="22" t="str">
        <f>CS_Monitoring_R11!F65</f>
        <v>Female 60+</v>
      </c>
      <c r="J111" s="22" t="str">
        <f>CS_Monitoring_R11!G65</f>
        <v>Женщин 60+</v>
      </c>
      <c r="K111" s="22" t="str">
        <f>CS_Monitoring_R11!H65</f>
        <v>Жінок 60+</v>
      </c>
      <c r="L111" t="str">
        <f t="shared" si="95"/>
        <v>B1_2_2</v>
      </c>
      <c r="M111" t="str">
        <f t="shared" si="101"/>
        <v>B1.2.2. Female 60+</v>
      </c>
      <c r="N111" t="str">
        <f t="shared" si="102"/>
        <v>B1.2.2. Женщин 60+</v>
      </c>
      <c r="O111" t="str">
        <f t="shared" si="103"/>
        <v>B1.2.2. Жінок 60+</v>
      </c>
      <c r="P111" s="11" t="s">
        <v>85</v>
      </c>
      <c r="Q111" s="11" t="s">
        <v>86</v>
      </c>
      <c r="R111" s="36" t="s">
        <v>87</v>
      </c>
      <c r="S111" t="s">
        <v>1763</v>
      </c>
      <c r="T111" s="11" t="s">
        <v>1764</v>
      </c>
      <c r="U111" t="s">
        <v>1765</v>
      </c>
      <c r="V111" t="s">
        <v>1766</v>
      </c>
      <c r="W111" t="s">
        <v>1846</v>
      </c>
      <c r="Y111" t="str">
        <f>"selected(${"&amp;H45&amp;"}, 'yes')"</f>
        <v>selected(${a1_site_active}, 'yes')</v>
      </c>
      <c r="Z111" t="str">
        <f>".&gt;=0 and .&lt;=(${"&amp;H104&amp;"}-${"&amp;H108&amp;"}-${"&amp;H110&amp;"})"</f>
        <v>.&gt;=0 and .&lt;=(${b1_1_site_individuals}-${b1_1_3_sum_of_female_male_over_18_59_calc}-${b1_2_1_individuals_male_over_60})</v>
      </c>
      <c r="AA111" t="str">
        <f>"The number of women 60+ cannot be less than zero and greater than the total number of people (${"&amp;H104&amp;"}) itaking into account men and women 18-59 old (${"&amp;H109&amp;"}) and men 60+ (${"&amp;H110&amp;"}) stated earlier"</f>
        <v>The number of women 60+ cannot be less than zero and greater than the total number of people (${b1_1_site_individuals}) itaking into account men and women 18-59 old (${male_female_over_60_number}) and men 60+ (${b1_2_1_individuals_male_over_60}) stated earlier</v>
      </c>
      <c r="AB111" t="str">
        <f>"Количество женщин 60+ не может быть меньше нуля и больше общего количества людей (${"&amp;H104&amp;"}), с учетом мужчин и женщин 18-59 лет (${"&amp;H108&amp;"}) и мужчин 60+ (${"&amp;H110&amp;"}) указанных ранее"</f>
        <v>Количество женщин 60+ не может быть меньше нуля и больше общего количества людей (${b1_1_site_individuals}), с учетом мужчин и женщин 18-59 лет (${b1_1_3_sum_of_female_male_over_18_59_calc}) и мужчин 60+ (${b1_2_1_individuals_male_over_60}) указанных ранее</v>
      </c>
      <c r="AC111" t="str">
        <f>"Кількість жінок не може бути меншою за нуль і більшою за кількість людей у віці 60+ (${"&amp;H109&amp;"}), з урахуванням кількості чоловіків 60+ (${"&amp;H110&amp;"}) зазначену раніше"</f>
        <v>Кількість жінок не може бути меншою за нуль і більшою за кількість людей у віці 60+ (${male_female_over_60_number}), з урахуванням кількості чоловіків 60+ (${b1_2_1_individuals_male_over_60}) зазначену раніше</v>
      </c>
    </row>
    <row r="112" spans="1:31">
      <c r="A112" t="s">
        <v>1804</v>
      </c>
      <c r="B112" t="s">
        <v>1968</v>
      </c>
      <c r="C112">
        <v>1</v>
      </c>
      <c r="D112">
        <v>2</v>
      </c>
      <c r="E112">
        <v>3</v>
      </c>
      <c r="G112" s="11" t="s">
        <v>1977</v>
      </c>
      <c r="H112" t="str">
        <f t="shared" si="104"/>
        <v>b1_2_3_sum_of_female_male_over_60_calc</v>
      </c>
      <c r="L112" t="str">
        <f t="shared" si="95"/>
        <v>B1_2_3</v>
      </c>
      <c r="M112" s="23" t="str">
        <f t="shared" ref="M112" si="105">IF(I112="","",IF(AND($B112="",$C112="",I112=""),"",IF(AND($B112="",$C112=""),I112,IF($C112="",UPPER($B112)&amp;"_"&amp;I112,_xlfn.TEXTJOIN(".",TRUE,UPPER($B112)&amp;$C112,$D112,$E112,I112)))))</f>
        <v/>
      </c>
      <c r="N112" t="str">
        <f>IF(J112="","",IF(AND($B112="",$C112="",J112=""),"",IF(AND($B112="",$C112=""),J112,IF($C112="",UPPER($B112)&amp;"_"&amp;J112,_xlfn.TEXTJOIN(".",TRUE,UPPER($B112)&amp;$C112,$D112,$E112,J112)))))</f>
        <v/>
      </c>
      <c r="O112" t="str">
        <f t="shared" ref="O112" si="106">IF(K112="","",IF(AND($B112="",$C112="",K112=""),"",IF(AND($B112="",$C112=""),K112,IF($C112="",UPPER($B112)&amp;"_"&amp;K112,_xlfn.TEXTJOIN(".",TRUE,UPPER($B112)&amp;$C112,$D112,$E112,K112)))))</f>
        <v/>
      </c>
      <c r="T112" s="11"/>
      <c r="AE112" t="str">
        <f>"coalesce(${"&amp;H110&amp;"},0) + coalesce(${"&amp;H111&amp;"},0)"</f>
        <v>coalesce(${b1_2_1_individuals_male_over_60},0) + coalesce(${b1_2_2_individuals_female_over_60},0)</v>
      </c>
    </row>
    <row r="113" spans="1:31">
      <c r="A113" t="s">
        <v>1804</v>
      </c>
      <c r="B113" t="s">
        <v>1968</v>
      </c>
      <c r="C113">
        <v>1</v>
      </c>
      <c r="D113">
        <v>2</v>
      </c>
      <c r="E113">
        <v>3</v>
      </c>
      <c r="F113">
        <v>1</v>
      </c>
      <c r="G113" s="11" t="s">
        <v>1978</v>
      </c>
      <c r="H113" t="str">
        <f t="shared" ref="H113" si="107">IF(B113="",G113,IF(C113="",B113&amp;"_"&amp;G113,_xlfn.TEXTJOIN("_",TRUE,B113&amp;C113,D113,E113,F113,G113)))</f>
        <v>b1_2_3_1_sum_of_female_male_over_18_calc</v>
      </c>
      <c r="L113" t="str">
        <f t="shared" si="95"/>
        <v>B1_2_3_1</v>
      </c>
      <c r="M113" s="23" t="str">
        <f t="shared" ref="M113" si="108">IF(I113="","",IF(AND($B113="",$C113="",I113=""),"",IF(AND($B113="",$C113=""),I113,IF($C113="",UPPER($B113)&amp;"_"&amp;I113,_xlfn.TEXTJOIN(".",TRUE,UPPER($B113)&amp;$C113,$D113,$E113,I113)))))</f>
        <v/>
      </c>
      <c r="N113" t="str">
        <f>IF(J113="","",IF(AND($B113="",$C113="",J113=""),"",IF(AND($B113="",$C113=""),J113,IF($C113="",UPPER($B113)&amp;"_"&amp;J113,_xlfn.TEXTJOIN(".",TRUE,UPPER($B113)&amp;$C113,$D113,$E113,J113)))))</f>
        <v/>
      </c>
      <c r="O113" t="str">
        <f t="shared" ref="O113" si="109">IF(K113="","",IF(AND($B113="",$C113="",K113=""),"",IF(AND($B113="",$C113=""),K113,IF($C113="",UPPER($B113)&amp;"_"&amp;K113,_xlfn.TEXTJOIN(".",TRUE,UPPER($B113)&amp;$C113,$D113,$E113,K113)))))</f>
        <v/>
      </c>
      <c r="T113" s="11"/>
      <c r="AE113" t="str">
        <f>"coalesce(${"&amp;H108&amp;"},0) + coalesce(${"&amp;H112&amp;"},0)"</f>
        <v>coalesce(${b1_1_3_sum_of_female_male_over_18_59_calc},0) + coalesce(${b1_2_3_sum_of_female_male_over_60_calc},0)</v>
      </c>
    </row>
    <row r="114" spans="1:31" s="365" customFormat="1">
      <c r="A114" s="365" t="s">
        <v>1754</v>
      </c>
      <c r="C114" s="372"/>
      <c r="D114" s="372"/>
      <c r="G114" s="635" t="s">
        <v>1974</v>
      </c>
      <c r="H114" s="372" t="str">
        <f t="shared" ref="H114" si="110">IF(B114="",G114,IF(C114="",B114&amp;"_"&amp;G114,_xlfn.TEXTJOIN("_",TRUE,B114&amp;C114,D114,E114,G114)))</f>
        <v>male_female_over_60_number</v>
      </c>
      <c r="I114" s="636"/>
      <c r="J114" s="636"/>
      <c r="L114" s="365" t="str">
        <f t="shared" si="95"/>
        <v/>
      </c>
      <c r="M114" s="373" t="str">
        <f t="shared" ref="M114" si="111">IF(I114="","",IF(AND($B114="",$C114="",I114=""),"",IF(AND($B114="",$C114=""),I114,IF($C114="",UPPER($B114)&amp;"_"&amp;I114,_xlfn.TEXTJOIN(".",TRUE,UPPER($B114)&amp;$C114,$D114,$E114,I114)))))</f>
        <v/>
      </c>
      <c r="N114" s="365" t="str">
        <f>IF(J114="","",IF(AND($B114="",$C114="",J114=""),"",IF(AND($B114="",$C114=""),J114,IF($C114="",UPPER($B114)&amp;"_"&amp;J114,_xlfn.TEXTJOIN(".",TRUE,UPPER($B114)&amp;$C114,$D114,$E114,J114)))))</f>
        <v/>
      </c>
      <c r="O114" s="365" t="str">
        <f t="shared" ref="O114" si="112">IF(K114="","",IF(AND($B114="",$C114="",K114=""),"",IF(AND($B114="",$C114=""),K114,IF($C114="",UPPER($B114)&amp;"_"&amp;K114,_xlfn.TEXTJOIN(".",TRUE,UPPER($B114)&amp;$C114,$D114,$E114,K114)))))</f>
        <v/>
      </c>
      <c r="T114" s="637"/>
    </row>
    <row r="115" spans="1:31" s="8" customFormat="1">
      <c r="A115" s="8" t="s">
        <v>1754</v>
      </c>
      <c r="C115" s="32"/>
      <c r="D115" s="32"/>
      <c r="G115" s="32" t="s">
        <v>1970</v>
      </c>
      <c r="H115" s="32" t="str">
        <f t="shared" si="62"/>
        <v>male_female_over_18</v>
      </c>
      <c r="I115" s="369"/>
      <c r="J115" s="369"/>
      <c r="L115" s="8" t="str">
        <f t="shared" si="95"/>
        <v/>
      </c>
      <c r="M115" s="366" t="str">
        <f t="shared" ref="M115:M221" si="113">IF(I115="","",IF(AND($B115="",$C115="",I115=""),"",IF(AND($B115="",$C115=""),I115,IF($C115="",UPPER($B115)&amp;"_"&amp;I115,_xlfn.TEXTJOIN(".",TRUE,UPPER($B115)&amp;$C115,$D115,$E115,I115)))))</f>
        <v/>
      </c>
      <c r="N115" s="8" t="str">
        <f>IF(J115="","",IF(AND($B115="",$C115="",J115=""),"",IF(AND($B115="",$C115=""),J115,IF($C115="",UPPER($B115)&amp;"_"&amp;J115,_xlfn.TEXTJOIN(".",TRUE,UPPER($B115)&amp;$C115,$D115,$E115,J115)))))</f>
        <v/>
      </c>
      <c r="O115" s="8" t="str">
        <f t="shared" si="34"/>
        <v/>
      </c>
      <c r="T115" s="370"/>
    </row>
    <row r="116" spans="1:31" s="18" customFormat="1" ht="28.8">
      <c r="A116" s="35" t="s">
        <v>1748</v>
      </c>
      <c r="B116"/>
      <c r="G116" s="18" t="s">
        <v>1979</v>
      </c>
      <c r="H116" s="18" t="str">
        <f t="shared" si="62"/>
        <v>children_0_17</v>
      </c>
      <c r="I116" s="18" t="str">
        <f>CS_Monitoring_R11!F66</f>
        <v>Of those in the site, how many are children aged 0-17?</v>
      </c>
      <c r="J116" s="18" t="str">
        <f>CS_Monitoring_R11!G66</f>
        <v>Сколько среди проживающих в МВП детей 0-17 лет?</v>
      </c>
      <c r="K116" s="18" t="str">
        <f>CS_Monitoring_R11!H66</f>
        <v>Скільки серед людей, що мешкають у МТП, дітей віком 0-17?</v>
      </c>
      <c r="L116" t="str">
        <f t="shared" si="88"/>
        <v/>
      </c>
      <c r="M116" s="23" t="str">
        <f t="shared" si="113"/>
        <v>Of those in the site, how many are children aged 0-17?</v>
      </c>
      <c r="N116" s="18" t="str">
        <f>IF(J116="","",IF(AND($B116="",$C116="",J116=""),"",IF(AND($B116="",$C116=""),J116,IF($C116="",UPPER($B116)&amp;"_"&amp;J116,_xlfn.TEXTJOIN(".",TRUE,UPPER($B116)&amp;$C116,$D116,$E116,J116)))))</f>
        <v>Сколько среди проживающих в МВП детей 0-17 лет?</v>
      </c>
      <c r="O116" s="18" t="str">
        <f t="shared" si="34"/>
        <v>Скільки серед людей, що мешкають у МТП, дітей віком 0-17?</v>
      </c>
      <c r="T116" s="28"/>
      <c r="W116" s="37" t="s">
        <v>1820</v>
      </c>
      <c r="Y116" s="18" t="str">
        <f>"selected(${"&amp;H45&amp;"}, 'yes')"&amp;" and ${"&amp;H104&amp;"}&gt;0"</f>
        <v>selected(${a1_site_active}, 'yes') and ${b1_1_site_individuals}&gt;0</v>
      </c>
    </row>
    <row r="117" spans="1:31" ht="28.8">
      <c r="A117" t="s">
        <v>1844</v>
      </c>
      <c r="B117" t="s">
        <v>1968</v>
      </c>
      <c r="C117">
        <v>1</v>
      </c>
      <c r="D117">
        <v>3</v>
      </c>
      <c r="G117" t="s">
        <v>1980</v>
      </c>
      <c r="H117" t="str">
        <f>IF(B117="",G117,IF(C117="",B117&amp;"_"&amp;G117,_xlfn.TEXTJOIN("_",TRUE,B117&amp;C117,D117,E117,F117,G117)))</f>
        <v>b1_3_children_0_17_number</v>
      </c>
      <c r="I117" s="40" t="s">
        <v>6175</v>
      </c>
      <c r="J117" s="40" t="s">
        <v>6291</v>
      </c>
      <c r="K117" s="40" t="s">
        <v>6306</v>
      </c>
      <c r="L117" t="str">
        <f>_xlfn.TEXTJOIN("_",TRUE,UPPER($B117)&amp;$C117,$D117,$E117,$F117)</f>
        <v>B1_3</v>
      </c>
      <c r="M117" t="str">
        <f t="shared" ref="M117:O120" si="114">IF(I117="","",IF(AND($B117="",$C117="",I117=""),"",IF(AND($B117="",$C117=""),I117,IF($C117="",UPPER($B117)&amp;"_"&amp;I117,_xlfn.TEXTJOIN(".",TRUE,UPPER($B117)&amp;$C117,$D117,$E117,$F117)))))&amp;". "&amp;I117</f>
        <v>B1.3. Please indicate how many are children aged 0-17.</v>
      </c>
      <c r="N117" t="str">
        <f t="shared" si="114"/>
        <v>B1.3. Скажите, пожалуйста, сколько среди ВПЛ, проживающих в МВП, дети 0-17 лет?</v>
      </c>
      <c r="O117" t="str">
        <f t="shared" si="114"/>
        <v>B1.3. Скажіть, будь ласка, скільки серед ВПО, що мешкають у МТП, діти віком 0-17?</v>
      </c>
      <c r="P117" s="11" t="s">
        <v>85</v>
      </c>
      <c r="Q117" s="11" t="s">
        <v>86</v>
      </c>
      <c r="R117" s="36" t="s">
        <v>87</v>
      </c>
      <c r="S117" t="s">
        <v>1763</v>
      </c>
      <c r="T117" s="11" t="s">
        <v>1764</v>
      </c>
      <c r="U117" t="s">
        <v>1765</v>
      </c>
      <c r="V117" t="s">
        <v>1766</v>
      </c>
      <c r="W117" t="s">
        <v>1846</v>
      </c>
      <c r="Z117" t="str">
        <f>".&gt;=0 and .=(${"&amp;H104&amp;"} - ${"&amp;H113&amp;"})"</f>
        <v>.&gt;=0 and .=(${b1_1_site_individuals} - ${b1_2_3_1_sum_of_female_male_over_18_calc})</v>
      </c>
      <c r="AA117" t="str">
        <f>"Number of of children must equal the total number of people hosted in the site (${"&amp;H104&amp;"}) (taking into account the sum of the men and women over the age of 18 mentioned earlier (${"&amp;H113&amp;"}))"</f>
        <v>Number of of children must equal the total number of people hosted in the site (${b1_1_site_individuals}) (taking into account the sum of the men and women over the age of 18 mentioned earlier (${b1_2_3_1_sum_of_female_male_over_18_calc}))</v>
      </c>
      <c r="AB117" t="str">
        <f>"Количество детей должно равняться общему количеству людей проживающих в центре (${"&amp;H104&amp;"}) (с учетом суммы указанных ранее мужчин и женщин старше 18 лет (${"&amp;H113&amp;"}))"</f>
        <v>Количество детей должно равняться общему количеству людей проживающих в центре (${b1_1_site_individuals}) (с учетом суммы указанных ранее мужчин и женщин старше 18 лет (${b1_2_3_1_sum_of_female_male_over_18_calc}))</v>
      </c>
      <c r="AC117" t="str">
        <f>"Кількість дітей повинна дорівнювати загальної кількості людей які проживають у центрі (${"&amp;H104&amp;"}) (з урахуванням зазначених раніше суми чоловіків і жінок віком від 18 років (${"&amp;H113&amp;"}))"</f>
        <v>Кількість дітей повинна дорівнювати загальної кількості людей які проживають у центрі (${b1_1_site_individuals}) (з урахуванням зазначених раніше суми чоловіків і жінок віком від 18 років (${b1_2_3_1_sum_of_female_male_over_18_calc}))</v>
      </c>
    </row>
    <row r="118" spans="1:31" ht="70.95" customHeight="1">
      <c r="A118" t="s">
        <v>1817</v>
      </c>
      <c r="B118" t="s">
        <v>1968</v>
      </c>
      <c r="C118">
        <v>1</v>
      </c>
      <c r="D118">
        <v>3</v>
      </c>
      <c r="E118">
        <v>1</v>
      </c>
      <c r="G118" t="s">
        <v>1981</v>
      </c>
      <c r="H118" t="str">
        <f>IF(B118="",G118,IF(C118="",B118&amp;"_"&amp;G118,_xlfn.TEXTJOIN("_",TRUE,B118&amp;C118,D118,E118,F118,G118)))</f>
        <v>b1_3_1_children_male_female_yn</v>
      </c>
      <c r="I118" s="22" t="str">
        <f>CS_Monitoring_R11!F67</f>
        <v>Can you indicate how many children aged 0-17 are male/female?</v>
      </c>
      <c r="J118" s="22" t="str">
        <f>CS_Monitoring_R11!G67</f>
        <v>Можете ли Вы сказать сколько детей в возрасте 0-17 лет мужского/женского пола?</v>
      </c>
      <c r="K118" s="22" t="str">
        <f>CS_Monitoring_R11!H67</f>
        <v>Чи можете вказати скільки дітей віком 0-17 років чоловічої/жіночої статі?</v>
      </c>
      <c r="L118" t="str">
        <f>_xlfn.TEXTJOIN("_",TRUE,UPPER($B118)&amp;$C118,$D118,$E118,$F118)</f>
        <v>B1_3_1</v>
      </c>
      <c r="M118" t="str">
        <f t="shared" si="114"/>
        <v>B1.3.1. Can you indicate how many children aged 0-17 are male/female?</v>
      </c>
      <c r="N118" t="str">
        <f t="shared" si="114"/>
        <v>B1.3.1. Можете ли Вы сказать сколько детей в возрасте 0-17 лет мужского/женского пола?</v>
      </c>
      <c r="O118" t="str">
        <f t="shared" si="114"/>
        <v>B1.3.1. Чи можете вказати скільки дітей віком 0-17 років чоловічої/жіночої статі?</v>
      </c>
      <c r="P118" t="s">
        <v>1852</v>
      </c>
      <c r="Q118" t="s">
        <v>1853</v>
      </c>
      <c r="R118" t="s">
        <v>1854</v>
      </c>
      <c r="S118" t="s">
        <v>1763</v>
      </c>
      <c r="T118" s="11" t="s">
        <v>1764</v>
      </c>
      <c r="U118" t="s">
        <v>1765</v>
      </c>
      <c r="V118" t="s">
        <v>1766</v>
      </c>
      <c r="W118" t="s">
        <v>1789</v>
      </c>
      <c r="Y118" t="str">
        <f>"${"&amp;H117&amp;"}&gt;0"</f>
        <v>${b1_3_children_0_17_number}&gt;0</v>
      </c>
      <c r="AA118" s="22" t="s">
        <v>600</v>
      </c>
      <c r="AB118" s="22" t="s">
        <v>601</v>
      </c>
      <c r="AC118" s="22" t="s">
        <v>602</v>
      </c>
    </row>
    <row r="119" spans="1:31">
      <c r="A119" t="s">
        <v>1844</v>
      </c>
      <c r="B119" t="s">
        <v>1968</v>
      </c>
      <c r="C119">
        <v>1</v>
      </c>
      <c r="D119">
        <v>3</v>
      </c>
      <c r="E119">
        <v>2</v>
      </c>
      <c r="G119" t="s">
        <v>1982</v>
      </c>
      <c r="H119" t="str">
        <f>IF(B119="",G119,IF(C119="",B119&amp;"_"&amp;G119,_xlfn.TEXTJOIN("_",TRUE,B119&amp;C119,D119,E119,F119,G119)))</f>
        <v>b1_3_2_children_male</v>
      </c>
      <c r="I119" s="22" t="str">
        <f>CS_Monitoring_R11!F68</f>
        <v>Male 0-17 y.o.</v>
      </c>
      <c r="J119" s="22" t="str">
        <f>CS_Monitoring_R11!G68</f>
        <v>Мальчики 0-17 лет</v>
      </c>
      <c r="K119" s="22" t="str">
        <f>CS_Monitoring_R11!H68</f>
        <v>Хлопчики 0-17 років</v>
      </c>
      <c r="L119" t="str">
        <f>_xlfn.TEXTJOIN("_",TRUE,UPPER($B119)&amp;$C119,$D119,$E119,$F119)</f>
        <v>B1_3_2</v>
      </c>
      <c r="M119" t="str">
        <f t="shared" si="114"/>
        <v>B1.3.2. Male 0-17 y.o.</v>
      </c>
      <c r="N119" t="str">
        <f t="shared" si="114"/>
        <v>B1.3.2. Мальчики 0-17 лет</v>
      </c>
      <c r="O119" t="str">
        <f t="shared" si="114"/>
        <v>B1.3.2. Хлопчики 0-17 років</v>
      </c>
      <c r="P119" s="11" t="s">
        <v>85</v>
      </c>
      <c r="Q119" s="11" t="s">
        <v>86</v>
      </c>
      <c r="R119" s="36" t="s">
        <v>87</v>
      </c>
      <c r="S119" t="s">
        <v>1763</v>
      </c>
      <c r="T119" s="11" t="s">
        <v>1764</v>
      </c>
      <c r="U119" t="s">
        <v>1765</v>
      </c>
      <c r="V119" t="s">
        <v>1766</v>
      </c>
      <c r="W119" t="s">
        <v>1846</v>
      </c>
      <c r="Y119" t="str">
        <f>"selected(${"&amp;H118&amp;"}, 'yes')"</f>
        <v>selected(${b1_3_1_children_male_female_yn}, 'yes')</v>
      </c>
      <c r="Z119" t="str">
        <f>".&gt;=0 and .&lt;=(${"&amp;H117&amp;"})"</f>
        <v>.&gt;=0 and .&lt;=(${b1_3_children_0_17_number})</v>
      </c>
      <c r="AA119" t="str">
        <f>"The number of boys children cannot be greater than the total number of children (${"&amp;H117&amp;"}) residing in the center"</f>
        <v>The number of boys children cannot be greater than the total number of children (${b1_3_children_0_17_number}) residing in the center</v>
      </c>
      <c r="AB119" t="str">
        <f>"Количество детей мальчиков не может быть больше общего количества детей (${"&amp;H117&amp;"}), проживающих в центре"</f>
        <v>Количество детей мальчиков не может быть больше общего количества детей (${b1_3_children_0_17_number}), проживающих в центре</v>
      </c>
      <c r="AC119" t="str">
        <f>"Кількість дітей хлопчиків не може бути більшою за загальну кількість дітей (${"&amp;H117&amp;"}), які проживають у центрі"</f>
        <v>Кількість дітей хлопчиків не може бути більшою за загальну кількість дітей (${b1_3_children_0_17_number}), які проживають у центрі</v>
      </c>
    </row>
    <row r="120" spans="1:31">
      <c r="A120" t="s">
        <v>1844</v>
      </c>
      <c r="B120" t="s">
        <v>1968</v>
      </c>
      <c r="C120">
        <v>1</v>
      </c>
      <c r="D120">
        <v>3</v>
      </c>
      <c r="E120">
        <v>3</v>
      </c>
      <c r="G120" t="s">
        <v>1983</v>
      </c>
      <c r="H120" t="str">
        <f>IF(B120="",G120,IF(C120="",B120&amp;"_"&amp;G120,_xlfn.TEXTJOIN("_",TRUE,B120&amp;C120,D120,E120,F120,G120)))</f>
        <v>b1_3_3_children_female</v>
      </c>
      <c r="I120" s="22" t="str">
        <f>CS_Monitoring_R11!F69</f>
        <v>Female 0-17 y.o.</v>
      </c>
      <c r="J120" s="22" t="str">
        <f>CS_Monitoring_R11!G69</f>
        <v>Девочки 0-17 лет</v>
      </c>
      <c r="K120" s="22" t="str">
        <f>CS_Monitoring_R11!H69</f>
        <v>Дівчатка 0-17 років</v>
      </c>
      <c r="L120" t="str">
        <f>_xlfn.TEXTJOIN("_",TRUE,UPPER($B120)&amp;$C120,$D120,$E120,$F120)</f>
        <v>B1_3_3</v>
      </c>
      <c r="M120" t="str">
        <f t="shared" si="114"/>
        <v>B1.3.3. Female 0-17 y.o.</v>
      </c>
      <c r="N120" t="str">
        <f t="shared" si="114"/>
        <v>B1.3.3. Девочки 0-17 лет</v>
      </c>
      <c r="O120" t="str">
        <f t="shared" si="114"/>
        <v>B1.3.3. Дівчатка 0-17 років</v>
      </c>
      <c r="P120" s="11" t="s">
        <v>85</v>
      </c>
      <c r="Q120" s="11" t="s">
        <v>86</v>
      </c>
      <c r="R120" s="36" t="s">
        <v>87</v>
      </c>
      <c r="S120" t="s">
        <v>1763</v>
      </c>
      <c r="T120" s="11" t="s">
        <v>1764</v>
      </c>
      <c r="U120" t="s">
        <v>1765</v>
      </c>
      <c r="V120" t="s">
        <v>1766</v>
      </c>
      <c r="W120" t="s">
        <v>1846</v>
      </c>
      <c r="Y120" t="str">
        <f>"selected(${"&amp;H118&amp;"}, 'yes')"</f>
        <v>selected(${b1_3_1_children_male_female_yn}, 'yes')</v>
      </c>
      <c r="Z120" s="22" t="str">
        <f>".&gt;=0 and .=(${"&amp;H117&amp;"} - coalesce(${"&amp;H119&amp;"},0))"</f>
        <v>.&gt;=0 and .=(${b1_3_children_0_17_number} - coalesce(${b1_3_2_children_male},0))</v>
      </c>
      <c r="AA120" t="str">
        <f>"The number of boys and girls children should be equal to the total number of children living in the center specified earlier (${"&amp;H117&amp;"})"</f>
        <v>The number of boys and girls children should be equal to the total number of children living in the center specified earlier (${b1_3_children_0_17_number})</v>
      </c>
      <c r="AB120" t="str">
        <f>"Количество детей мальчиков и девочек должна быть равной общему количеству детей проживающих в центре указанной ранее  (${"&amp;H117&amp;"})"</f>
        <v>Количество детей мальчиков и девочек должна быть равной общему количеству детей проживающих в центре указанной ранее  (${b1_3_children_0_17_number})</v>
      </c>
      <c r="AC120" t="str">
        <f>"Кількість дітей хлопчиків і дівчаток має дорівнювати загальній кількості дітей, які проживають у центрі, зазначеній раніше (${"&amp;H117&amp;"})"</f>
        <v>Кількість дітей хлопчиків і дівчаток має дорівнювати загальній кількості дітей, які проживають у центрі, зазначеній раніше (${b1_3_children_0_17_number})</v>
      </c>
    </row>
    <row r="121" spans="1:31" ht="33.6" customHeight="1">
      <c r="A121" t="s">
        <v>1844</v>
      </c>
      <c r="B121" t="s">
        <v>1968</v>
      </c>
      <c r="C121">
        <v>1</v>
      </c>
      <c r="D121">
        <v>3</v>
      </c>
      <c r="E121">
        <v>4</v>
      </c>
      <c r="G121" t="s">
        <v>1984</v>
      </c>
      <c r="H121" t="str">
        <f t="shared" ref="H121:H123" si="115">IF(B121="",G121,IF(C121="",B121&amp;"_"&amp;G121,_xlfn.TEXTJOIN("_",TRUE,B121&amp;C121,D121,E121,F121,G121)))</f>
        <v>b1_3_4_children_0_5</v>
      </c>
      <c r="I121" s="22" t="str">
        <f>CS_Monitoring_R11!F70</f>
        <v>Of those in the site, how many are children 0-5 years?</v>
      </c>
      <c r="J121" s="22" t="str">
        <f>CS_Monitoring_R11!G70</f>
        <v>Сколько среди проживающих в МВП детей в возрасте 0-5 лет?</v>
      </c>
      <c r="K121" s="22" t="str">
        <f>CS_Monitoring_R11!H70</f>
        <v>Скільки серед людей, що мешкають у МТП, дітей віком 0-5 років?</v>
      </c>
      <c r="L121" t="str">
        <f t="shared" ref="L121:L124" si="116">_xlfn.TEXTJOIN("_",TRUE,UPPER($B121)&amp;$C121,$D121,$E121,$F121)</f>
        <v>B1_3_4</v>
      </c>
      <c r="M121" t="str">
        <f t="shared" ref="M121:M122" si="117">IF(I121="","",IF(AND($B121="",$C121="",I121=""),"",IF(AND($B121="",$C121=""),I121,IF($C121="",UPPER($B121)&amp;"_"&amp;I121,_xlfn.TEXTJOIN(".",TRUE,UPPER($B121)&amp;$C121,$D121,$E121,$F121)))))&amp;". "&amp;I121</f>
        <v>B1.3.4. Of those in the site, how many are children 0-5 years?</v>
      </c>
      <c r="N121" t="str">
        <f t="shared" ref="N121:N122" si="118">IF(J121="","",IF(AND($B121="",$C121="",J121=""),"",IF(AND($B121="",$C121=""),J121,IF($C121="",UPPER($B121)&amp;"_"&amp;J121,_xlfn.TEXTJOIN(".",TRUE,UPPER($B121)&amp;$C121,$D121,$E121,$F121)))))&amp;". "&amp;J121</f>
        <v>B1.3.4. Сколько среди проживающих в МВП детей в возрасте 0-5 лет?</v>
      </c>
      <c r="O121" t="str">
        <f t="shared" ref="O121:O122" si="119">IF(K121="","",IF(AND($B121="",$C121="",K121=""),"",IF(AND($B121="",$C121=""),K121,IF($C121="",UPPER($B121)&amp;"_"&amp;K121,_xlfn.TEXTJOIN(".",TRUE,UPPER($B121)&amp;$C121,$D121,$E121,$F121)))))&amp;". "&amp;K121</f>
        <v>B1.3.4. Скільки серед людей, що мешкають у МТП, дітей віком 0-5 років?</v>
      </c>
      <c r="P121" s="11" t="s">
        <v>85</v>
      </c>
      <c r="Q121" s="11" t="s">
        <v>86</v>
      </c>
      <c r="R121" s="36" t="s">
        <v>87</v>
      </c>
      <c r="S121" t="s">
        <v>1763</v>
      </c>
      <c r="T121" s="11" t="s">
        <v>1764</v>
      </c>
      <c r="U121" t="s">
        <v>1765</v>
      </c>
      <c r="V121" t="s">
        <v>1766</v>
      </c>
      <c r="W121" t="s">
        <v>1846</v>
      </c>
      <c r="Y121" t="str">
        <f>"selected(${"&amp;H45&amp;"}, 'yes')"</f>
        <v>selected(${a1_site_active}, 'yes')</v>
      </c>
      <c r="Z121" t="str">
        <f>"if((${"&amp;H122&amp;"})&gt;0,(${"&amp;H121&amp;"})=(${"&amp;H117&amp;"})-coalesce(${"&amp;H122&amp;"},0),.&gt;=0 and .&lt;=(${"&amp;H117&amp;"}))"</f>
        <v>if((${b1_3_5_children_6_17})&gt;0,(${b1_3_4_children_0_5})=(${b1_3_children_0_17_number})-coalesce(${b1_3_5_children_6_17},0),.&gt;=0 and .&lt;=(${b1_3_children_0_17_number}))</v>
      </c>
      <c r="AA121" t="str">
        <f>"The number of children ages 0-5 cannot be greater than the total number of children (${"&amp;H117&amp;"}) residing in the center"</f>
        <v>The number of children ages 0-5 cannot be greater than the total number of children (${b1_3_children_0_17_number}) residing in the center</v>
      </c>
      <c r="AB121" t="str">
        <f>"Количество детей 0-5 лет не может быть больше общего количества детей (${"&amp;H117&amp;"}), проживающих в центре"</f>
        <v>Количество детей 0-5 лет не может быть больше общего количества детей (${b1_3_children_0_17_number}), проживающих в центре</v>
      </c>
      <c r="AC121" t="str">
        <f>"Кількість дітей 0-5 років не може бути більшою за загальну кількість дітей (${"&amp;H117&amp;"}), які проживають у центрі"</f>
        <v>Кількість дітей 0-5 років не може бути більшою за загальну кількість дітей (${b1_3_children_0_17_number}), які проживають у центрі</v>
      </c>
    </row>
    <row r="122" spans="1:31" ht="28.8">
      <c r="A122" t="s">
        <v>1844</v>
      </c>
      <c r="B122" t="s">
        <v>1968</v>
      </c>
      <c r="C122">
        <v>1</v>
      </c>
      <c r="D122">
        <v>3</v>
      </c>
      <c r="E122">
        <v>5</v>
      </c>
      <c r="G122" t="s">
        <v>1985</v>
      </c>
      <c r="H122" t="str">
        <f t="shared" si="115"/>
        <v>b1_3_5_children_6_17</v>
      </c>
      <c r="I122" s="22" t="str">
        <f>CS_Monitoring_R11!F71</f>
        <v>Of those in the site, how many are children 6-17 years?</v>
      </c>
      <c r="J122" s="22" t="str">
        <f>CS_Monitoring_R11!G71</f>
        <v>Сколько среди проживающих в МВП детей в возрасте 6-17 лет?</v>
      </c>
      <c r="K122" s="22" t="str">
        <f>CS_Monitoring_R11!H71</f>
        <v>Скільки серед людей, що мешкають у МТП, дітей віком 6-17 років?</v>
      </c>
      <c r="L122" t="str">
        <f>_xlfn.TEXTJOIN("_",TRUE,UPPER($B122)&amp;$C122,$D122,$E122,$F122)</f>
        <v>B1_3_5</v>
      </c>
      <c r="M122" t="str">
        <f t="shared" si="117"/>
        <v>B1.3.5. Of those in the site, how many are children 6-17 years?</v>
      </c>
      <c r="N122" t="str">
        <f t="shared" si="118"/>
        <v>B1.3.5. Сколько среди проживающих в МВП детей в возрасте 6-17 лет?</v>
      </c>
      <c r="O122" t="str">
        <f t="shared" si="119"/>
        <v>B1.3.5. Скільки серед людей, що мешкають у МТП, дітей віком 6-17 років?</v>
      </c>
      <c r="P122" s="11" t="s">
        <v>85</v>
      </c>
      <c r="Q122" s="11" t="s">
        <v>86</v>
      </c>
      <c r="R122" s="36" t="s">
        <v>87</v>
      </c>
      <c r="S122" t="s">
        <v>1763</v>
      </c>
      <c r="T122" s="11" t="s">
        <v>1764</v>
      </c>
      <c r="U122" t="s">
        <v>1765</v>
      </c>
      <c r="V122" t="s">
        <v>1766</v>
      </c>
      <c r="W122" t="s">
        <v>1846</v>
      </c>
      <c r="Y122" t="str">
        <f>"selected(${"&amp;H45&amp;"}, 'yes')"</f>
        <v>selected(${a1_site_active}, 'yes')</v>
      </c>
      <c r="Z122" s="22" t="str">
        <f>".&gt;=0 and .=(${"&amp;H117&amp;"} - coalesce(${"&amp;H121&amp;"},0))"</f>
        <v>.&gt;=0 and .=(${b1_3_children_0_17_number} - coalesce(${b1_3_4_children_0_5},0))</v>
      </c>
      <c r="AA122" t="str">
        <f>"The number of children 0-5 years old and children 6-17 years old should be equal to the total number of children living in the center specified earlier (${"&amp;H117&amp;"})"</f>
        <v>The number of children 0-5 years old and children 6-17 years old should be equal to the total number of children living in the center specified earlier (${b1_3_children_0_17_number})</v>
      </c>
      <c r="AB122" t="str">
        <f>"Количество детей 0-5 лет и детей 6-17 лет должна быть равной общему количеству детей проживающих в центре указанной ранее  (${"&amp;H117&amp;"})"</f>
        <v>Количество детей 0-5 лет и детей 6-17 лет должна быть равной общему количеству детей проживающих в центре указанной ранее  (${b1_3_children_0_17_number})</v>
      </c>
      <c r="AC122" t="str">
        <f>"Кількість дітей 0-5 років і дітей 6-17 років має дорівнювати загальній кількості дітей, які проживають у центрі, зазначеній раніше (${"&amp;H117&amp;"})"</f>
        <v>Кількість дітей 0-5 років і дітей 6-17 років має дорівнювати загальній кількості дітей, які проживають у центрі, зазначеній раніше (${b1_3_children_0_17_number})</v>
      </c>
    </row>
    <row r="123" spans="1:31" ht="115.2">
      <c r="A123" t="s">
        <v>1751</v>
      </c>
      <c r="B123" t="s">
        <v>1968</v>
      </c>
      <c r="C123">
        <v>1</v>
      </c>
      <c r="D123">
        <v>3</v>
      </c>
      <c r="E123">
        <v>5</v>
      </c>
      <c r="F123">
        <v>1</v>
      </c>
      <c r="G123" t="s">
        <v>1986</v>
      </c>
      <c r="H123" t="str">
        <f t="shared" si="115"/>
        <v>b1_3_5_1_sum_of_people_check</v>
      </c>
      <c r="I123" s="40" t="str">
        <f>"The sum of men, women and children ${"&amp;H124&amp;"} is not equal to the number of people stated earlier (${"&amp;H104&amp;"}), please specify"</f>
        <v>The sum of men, women and children ${b1_3_5_2_sum_of_all_individuals_calc} is not equal to the number of people stated earlier (${b1_1_site_individuals}), please specify</v>
      </c>
      <c r="J123" s="40" t="str">
        <f>"Сумма мужчин, женщин и детей ${"&amp;H124&amp;"} не равна количеству людей, указанному ранее (${"&amp;H104&amp;"}), уточните, пожалуйста"</f>
        <v>Сумма мужчин, женщин и детей ${b1_3_5_2_sum_of_all_individuals_calc} не равна количеству людей, указанному ранее (${b1_1_site_individuals}), уточните, пожалуйста</v>
      </c>
      <c r="K123" s="40" t="str">
        <f>"Сума чоловіків, жінок та дітей  ${"&amp;H124&amp;"} не дорівнює кількості людей, зазначеній раніше (${"&amp;H104&amp;"}), уточніть, будь ласка"</f>
        <v>Сума чоловіків, жінок та дітей  ${b1_3_5_2_sum_of_all_individuals_calc} не дорівнює кількості людей, зазначеній раніше (${b1_1_site_individuals}), уточніть, будь ласка</v>
      </c>
      <c r="L123" t="str">
        <f>_xlfn.TEXTJOIN("_",TRUE,UPPER($B123)&amp;$C123,$D123,$E123,$F123)</f>
        <v>B1_3_5_1</v>
      </c>
      <c r="M123" s="22" t="str">
        <f t="shared" ref="M123" si="120">IF(I123="","",IF(AND($B123="",$C123="",I123=""),"",IF(AND($B123="",$C123=""),I123,IF($C123="",UPPER($B123)&amp;"_"&amp;I123,_xlfn.TEXTJOIN(".",TRUE,UPPER($B123)&amp;$C123,$D123,$E123)))))&amp;". "&amp;I123</f>
        <v>B1.3.5. The sum of men, women and children ${b1_3_5_2_sum_of_all_individuals_calc} is not equal to the number of people stated earlier (${b1_1_site_individuals}), please specify</v>
      </c>
      <c r="N123" t="str">
        <f t="shared" ref="N123" si="121">IF(K123="","",IF(AND($B123="",$C123="",K123=""),"",IF(AND($B123="",$C123=""),K123,IF($C123="",UPPER($B123)&amp;"_"&amp;K123,_xlfn.TEXTJOIN(".",TRUE,UPPER($B123)&amp;$C123,$D123,$E123)))))&amp;". "&amp;K123</f>
        <v>B1.3.5. Сума чоловіків, жінок та дітей  ${b1_3_5_2_sum_of_all_individuals_calc} не дорівнює кількості людей, зазначеній раніше (${b1_1_site_individuals}), уточніть, будь ласка</v>
      </c>
      <c r="O123" t="str">
        <f>IF(J123="","",IF(AND($B123="",$C123="",J123=""),"",IF(AND($B123="",$C123=""),J123,IF($C123="",UPPER($B123)&amp;"_"&amp;J123,_xlfn.TEXTJOIN(".",TRUE,UPPER($B123)&amp;$C123,$D123,$E123)))))&amp;". "&amp;J123</f>
        <v>B1.3.5. Сумма мужчин, женщин и детей ${b1_3_5_2_sum_of_all_individuals_calc} не равна количеству людей, указанному ранее (${b1_1_site_individuals}), уточните, пожалуйста</v>
      </c>
      <c r="P123" s="11"/>
      <c r="Q123" s="11"/>
      <c r="R123" s="36"/>
      <c r="T123" s="11"/>
      <c r="Y123" s="22" t="str">
        <f>"not((${"&amp;H104&amp;"})=(${"&amp;H124&amp;"}))"</f>
        <v>not((${b1_1_site_individuals})=(${b1_3_5_2_sum_of_all_individuals_calc}))</v>
      </c>
      <c r="Z123" s="22"/>
    </row>
    <row r="124" spans="1:31">
      <c r="A124" t="s">
        <v>1804</v>
      </c>
      <c r="B124" t="s">
        <v>1968</v>
      </c>
      <c r="C124">
        <v>1</v>
      </c>
      <c r="D124">
        <v>3</v>
      </c>
      <c r="E124">
        <v>5</v>
      </c>
      <c r="F124">
        <v>2</v>
      </c>
      <c r="G124" s="11" t="s">
        <v>1987</v>
      </c>
      <c r="H124" t="str">
        <f t="shared" ref="H124" si="122">IF(B124="",G124,IF(C124="",B124&amp;"_"&amp;G124,_xlfn.TEXTJOIN("_",TRUE,B124&amp;C124,D124,E124,F124,G124)))</f>
        <v>b1_3_5_2_sum_of_all_individuals_calc</v>
      </c>
      <c r="L124" t="str">
        <f t="shared" si="116"/>
        <v>B1_3_5_2</v>
      </c>
      <c r="M124" s="23" t="str">
        <f t="shared" ref="M124" si="123">IF(I124="","",IF(AND($B124="",$C124="",I124=""),"",IF(AND($B124="",$C124=""),I124,IF($C124="",UPPER($B124)&amp;"_"&amp;I124,_xlfn.TEXTJOIN(".",TRUE,UPPER($B124)&amp;$C124,$D124,$E124,I124)))))</f>
        <v/>
      </c>
      <c r="N124" t="str">
        <f>IF(J124="","",IF(AND($B124="",$C124="",J124=""),"",IF(AND($B124="",$C124=""),J124,IF($C124="",UPPER($B124)&amp;"_"&amp;J124,_xlfn.TEXTJOIN(".",TRUE,UPPER($B124)&amp;$C124,$D124,$E124,J124)))))</f>
        <v/>
      </c>
      <c r="O124" t="str">
        <f t="shared" ref="O124" si="124">IF(K124="","",IF(AND($B124="",$C124="",K124=""),"",IF(AND($B124="",$C124=""),K124,IF($C124="",UPPER($B124)&amp;"_"&amp;K124,_xlfn.TEXTJOIN(".",TRUE,UPPER($B124)&amp;$C124,$D124,$E124,K124)))))</f>
        <v/>
      </c>
      <c r="T124" s="11"/>
      <c r="AE124" t="str">
        <f>"coalesce(${"&amp;H113&amp;"},0)+coalesce(${"&amp;H121&amp;"},0)+ coalesce(${"&amp;H122&amp;"},0)"</f>
        <v>coalesce(${b1_2_3_1_sum_of_female_male_over_18_calc},0)+coalesce(${b1_3_4_children_0_5},0)+ coalesce(${b1_3_5_children_6_17},0)</v>
      </c>
    </row>
    <row r="125" spans="1:31">
      <c r="A125" s="35" t="s">
        <v>1754</v>
      </c>
      <c r="B125" s="18"/>
      <c r="G125" t="s">
        <v>1979</v>
      </c>
      <c r="H125" s="18" t="str">
        <f t="shared" si="62"/>
        <v>children_0_17</v>
      </c>
      <c r="I125" s="40"/>
      <c r="J125" s="40"/>
      <c r="K125" s="40"/>
      <c r="M125" s="23" t="str">
        <f t="shared" si="113"/>
        <v/>
      </c>
      <c r="N125" t="str">
        <f>IF(J125="","",IF(AND($B125="",$C125="",J125=""),"",IF(AND($B125="",$C125=""),J125,IF($C125="",UPPER($B125)&amp;"_"&amp;J125,_xlfn.TEXTJOIN(".",TRUE,UPPER($B125)&amp;$C125,$D125,$E125,J125)))))</f>
        <v/>
      </c>
      <c r="O125" t="str">
        <f t="shared" ref="O125:O221" si="125">IF(K125="","",IF(AND($B125="",$C125="",K125=""),"",IF(AND($B125="",$C125=""),K125,IF($C125="",UPPER($B125)&amp;"_"&amp;K125,_xlfn.TEXTJOIN(".",TRUE,UPPER($B125)&amp;$C125,$D125,$E125,K125)))))</f>
        <v/>
      </c>
      <c r="P125" s="11"/>
      <c r="Q125" s="11"/>
      <c r="R125" s="36"/>
      <c r="T125" s="11"/>
      <c r="Z125" s="22"/>
    </row>
    <row r="126" spans="1:31" ht="26.4" customHeight="1">
      <c r="A126" t="s">
        <v>1876</v>
      </c>
      <c r="B126" t="s">
        <v>1968</v>
      </c>
      <c r="C126">
        <v>1</v>
      </c>
      <c r="D126">
        <v>4</v>
      </c>
      <c r="G126" t="s">
        <v>1988</v>
      </c>
      <c r="H126" t="str">
        <f t="shared" ref="H126:H127" si="126">IF(B126="",G126,IF(C126="",B126&amp;"_"&amp;G126,_xlfn.TEXTJOIN("_",TRUE,B126&amp;C126,D126,E126,F126,G126)))</f>
        <v>b1_4_unaccompanied_children</v>
      </c>
      <c r="I126" s="40" t="str">
        <f>CS_Monitoring_R11!F72</f>
        <v>Are unaccompanied children present at the site?</v>
      </c>
      <c r="J126" s="40" t="str">
        <f>CS_Monitoring_R11!G72</f>
        <v>Есть ли в МВП дети без сопровождения?</v>
      </c>
      <c r="K126" s="40" t="str">
        <f>CS_Monitoring_R11!H72</f>
        <v>Чи є у МТП діти без супроводу?</v>
      </c>
      <c r="L126" t="str">
        <f>_xlfn.TEXTJOIN("_",TRUE,UPPER($B126)&amp;$C126,$D126,$E126,$F126)</f>
        <v>B1_4</v>
      </c>
      <c r="M126" t="str">
        <f t="shared" ref="M126:M127" si="127">IF(I126="","",IF(AND($B126="",$C126="",I126=""),"",IF(AND($B126="",$C126=""),I126,IF($C126="",UPPER($B126)&amp;"_"&amp;I126,_xlfn.TEXTJOIN(".",TRUE,UPPER($B126)&amp;$C126,$D126,$E126,$F126)))))&amp;". "&amp;I126</f>
        <v>B1.4. Are unaccompanied children present at the site?</v>
      </c>
      <c r="N126" t="str">
        <f t="shared" ref="N126:N127" si="128">IF(J126="","",IF(AND($B126="",$C126="",J126=""),"",IF(AND($B126="",$C126=""),J126,IF($C126="",UPPER($B126)&amp;"_"&amp;J126,_xlfn.TEXTJOIN(".",TRUE,UPPER($B126)&amp;$C126,$D126,$E126,$F126)))))&amp;". "&amp;J126</f>
        <v>B1.4. Есть ли в МВП дети без сопровождения?</v>
      </c>
      <c r="O126" t="str">
        <f t="shared" ref="O126:O127" si="129">IF(K126="","",IF(AND($B126="",$C126="",K126=""),"",IF(AND($B126="",$C126=""),K126,IF($C126="",UPPER($B126)&amp;"_"&amp;K126,_xlfn.TEXTJOIN(".",TRUE,UPPER($B126)&amp;$C126,$D126,$E126,$F126)))))&amp;". "&amp;K126</f>
        <v>B1.4. Чи є у МТП діти без супроводу?</v>
      </c>
      <c r="P126" s="1" t="s">
        <v>6343</v>
      </c>
      <c r="Q126" s="1" t="s">
        <v>6344</v>
      </c>
      <c r="R126" s="1" t="s">
        <v>6345</v>
      </c>
      <c r="S126" t="s">
        <v>1763</v>
      </c>
      <c r="T126" s="11" t="s">
        <v>1764</v>
      </c>
      <c r="U126" t="s">
        <v>1765</v>
      </c>
      <c r="V126" t="s">
        <v>1766</v>
      </c>
      <c r="W126" t="s">
        <v>1789</v>
      </c>
      <c r="Y126" t="str">
        <f>"selected(${"&amp;H45&amp;"}, 'yes')"&amp;" and ${"&amp;H117&amp;"}&gt;0"</f>
        <v>selected(${a1_site_active}, 'yes') and ${b1_3_children_0_17_number}&gt;0</v>
      </c>
    </row>
    <row r="127" spans="1:31" s="54" customFormat="1" ht="28.8">
      <c r="A127" s="54" t="s">
        <v>1844</v>
      </c>
      <c r="B127" s="54" t="s">
        <v>1968</v>
      </c>
      <c r="C127" s="54">
        <v>1</v>
      </c>
      <c r="D127" s="54">
        <v>4</v>
      </c>
      <c r="E127" s="54">
        <v>1</v>
      </c>
      <c r="G127" s="54" t="s">
        <v>1989</v>
      </c>
      <c r="H127" t="str">
        <f t="shared" si="126"/>
        <v>b1_4_1_sum_unaccompanied_children</v>
      </c>
      <c r="I127" s="40" t="str">
        <f>CS_Monitoring_R11!F73</f>
        <v>How many unaccompanied children are present at the site?</v>
      </c>
      <c r="J127" s="40" t="str">
        <f>CS_Monitoring_R11!G73</f>
        <v>Сколько детей без сопровождения находится в МВП?</v>
      </c>
      <c r="K127" s="40" t="str">
        <f>CS_Monitoring_R11!H73</f>
        <v>Скільки дітей без супроводу знаходиться в МТП?</v>
      </c>
      <c r="L127" t="str">
        <f t="shared" ref="L127:L129" si="130">_xlfn.TEXTJOIN("_",TRUE,UPPER($B127)&amp;$C127,$D127,$E127,$F127)</f>
        <v>B1_4_1</v>
      </c>
      <c r="M127" t="str">
        <f t="shared" si="127"/>
        <v>B1.4.1. How many unaccompanied children are present at the site?</v>
      </c>
      <c r="N127" t="str">
        <f t="shared" si="128"/>
        <v>B1.4.1. Сколько детей без сопровождения находится в МВП?</v>
      </c>
      <c r="O127" t="str">
        <f t="shared" si="129"/>
        <v>B1.4.1. Скільки дітей без супроводу знаходиться в МТП?</v>
      </c>
      <c r="P127" s="11" t="s">
        <v>85</v>
      </c>
      <c r="Q127" s="11" t="s">
        <v>86</v>
      </c>
      <c r="R127" s="36" t="s">
        <v>87</v>
      </c>
      <c r="S127" s="54" t="s">
        <v>1763</v>
      </c>
      <c r="T127" s="11" t="s">
        <v>1764</v>
      </c>
      <c r="U127" s="54" t="s">
        <v>1765</v>
      </c>
      <c r="V127" s="54" t="s">
        <v>1766</v>
      </c>
      <c r="W127" s="54" t="s">
        <v>1846</v>
      </c>
      <c r="Y127" s="54" t="str">
        <f>"selected(${"&amp;H126&amp;"}, 'yes')"</f>
        <v>selected(${b1_4_unaccompanied_children}, 'yes')</v>
      </c>
      <c r="Z127" s="54" t="str">
        <f>".&gt;=0 and .&lt;=(${"&amp;H117&amp;"})"</f>
        <v>.&gt;=0 and .&lt;=(${b1_3_children_0_17_number})</v>
      </c>
      <c r="AA127" s="54" t="str">
        <f>"The sum of unaccompanied childre (${"&amp;H127&amp;"}) is greater than the total sum of children 6-17years (${"&amp;H122&amp;"})"</f>
        <v>The sum of unaccompanied childre (${b1_4_1_sum_unaccompanied_children}) is greater than the total sum of children 6-17years (${b1_3_5_children_6_17})</v>
      </c>
      <c r="AB127" s="54" t="str">
        <f>"Сумма несопровождаемых детей (${"&amp;H127&amp;"}) больше, чем общее количество детей 6-17лет (${"&amp;H122&amp;"})"</f>
        <v>Сумма несопровождаемых детей (${b1_4_1_sum_unaccompanied_children}) больше, чем общее количество детей 6-17лет (${b1_3_5_children_6_17})</v>
      </c>
      <c r="AC127" s="54" t="str">
        <f>"Сума дітей без супроводу (${"&amp;H127&amp;"}) перевищує загальну кількість дітей 6-17 років (${"&amp;H122&amp;"})"</f>
        <v>Сума дітей без супроводу (${b1_4_1_sum_unaccompanied_children}) перевищує загальну кількість дітей 6-17 років (${b1_3_5_children_6_17})</v>
      </c>
    </row>
    <row r="128" spans="1:31" ht="45.6" customHeight="1">
      <c r="A128" t="s">
        <v>1990</v>
      </c>
      <c r="B128" t="s">
        <v>1968</v>
      </c>
      <c r="C128">
        <v>1</v>
      </c>
      <c r="D128">
        <v>4</v>
      </c>
      <c r="E128">
        <v>2</v>
      </c>
      <c r="G128" t="s">
        <v>1991</v>
      </c>
      <c r="H128" t="str">
        <f t="shared" ref="H128:H129" si="131">IF(B128="",G128,IF(C128="",B128&amp;"_"&amp;G128,_xlfn.TEXTJOIN("_",TRUE,B128&amp;C128,D128,E128,F128,G128)))</f>
        <v>b1_4_2_caregiver_support</v>
      </c>
      <c r="I128" s="40" t="str">
        <f>CS_Monitoring_R11!F74</f>
        <v>Are there unaccompanied people who require caregiver support in the site?</v>
      </c>
      <c r="J128" s="40" t="str">
        <f>CS_Monitoring_R11!G74</f>
        <v>Есть ли в МВП одинокие люди, нуждающиеся в уходе?</v>
      </c>
      <c r="K128" s="40" t="str">
        <f>CS_Monitoring_R11!H74</f>
        <v>Чи є в МТП одинокі люди, які потребують догляду?</v>
      </c>
      <c r="L128" t="str">
        <f t="shared" si="130"/>
        <v>B1_4_2</v>
      </c>
      <c r="M128" t="str">
        <f t="shared" ref="M128:M129" si="132">IF(I128="","",IF(AND($B128="",$C128="",I128=""),"",IF(AND($B128="",$C128=""),I128,IF($C128="",UPPER($B128)&amp;"_"&amp;I128,_xlfn.TEXTJOIN(".",TRUE,UPPER($B128)&amp;$C128,$D128,$E128,$F128)))))&amp;". "&amp;I128</f>
        <v>B1.4.2. Are there unaccompanied people who require caregiver support in the site?</v>
      </c>
      <c r="N128" t="str">
        <f t="shared" ref="N128:N129" si="133">IF(J128="","",IF(AND($B128="",$C128="",J128=""),"",IF(AND($B128="",$C128=""),J128,IF($C128="",UPPER($B128)&amp;"_"&amp;J128,_xlfn.TEXTJOIN(".",TRUE,UPPER($B128)&amp;$C128,$D128,$E128,$F128)))))&amp;". "&amp;J128</f>
        <v>B1.4.2. Есть ли в МВП одинокие люди, нуждающиеся в уходе?</v>
      </c>
      <c r="O128" t="str">
        <f t="shared" ref="O128:O129" si="134">IF(K128="","",IF(AND($B128="",$C128="",K128=""),"",IF(AND($B128="",$C128=""),K128,IF($C128="",UPPER($B128)&amp;"_"&amp;K128,_xlfn.TEXTJOIN(".",TRUE,UPPER($B128)&amp;$C128,$D128,$E128,$F128)))))&amp;". "&amp;K128</f>
        <v>B1.4.2. Чи є в МТП одинокі люди, які потребують догляду?</v>
      </c>
      <c r="P128" s="22" t="s">
        <v>1992</v>
      </c>
      <c r="Q128" s="25" t="s">
        <v>6349</v>
      </c>
      <c r="R128" s="25" t="s">
        <v>6350</v>
      </c>
      <c r="S128" t="s">
        <v>1763</v>
      </c>
      <c r="T128" s="11" t="s">
        <v>1764</v>
      </c>
      <c r="U128" t="s">
        <v>1765</v>
      </c>
      <c r="V128" t="s">
        <v>1766</v>
      </c>
      <c r="W128" t="s">
        <v>1789</v>
      </c>
      <c r="Y128" s="1" t="str">
        <f>"selected(${"&amp;H45&amp;"}, 'yes')"</f>
        <v>selected(${a1_site_active}, 'yes')</v>
      </c>
    </row>
    <row r="129" spans="1:31" s="54" customFormat="1" ht="28.8">
      <c r="A129" s="54" t="s">
        <v>1844</v>
      </c>
      <c r="B129" s="54" t="s">
        <v>1968</v>
      </c>
      <c r="C129" s="54">
        <v>1</v>
      </c>
      <c r="D129" s="54">
        <v>4</v>
      </c>
      <c r="E129" s="54">
        <v>3</v>
      </c>
      <c r="G129" t="s">
        <v>1993</v>
      </c>
      <c r="H129" t="str">
        <f t="shared" si="131"/>
        <v>b1_4_3_caregiver_support_number</v>
      </c>
      <c r="I129" s="40" t="str">
        <f>CS_Monitoring_R11!F75</f>
        <v>How many people who require caregiver support but cannot be taken care of in the site are there?</v>
      </c>
      <c r="J129" s="40" t="str">
        <f>CS_Monitoring_R11!G75</f>
        <v xml:space="preserve">Сколько в МВП находится людей, которые нуждаются в уходе, но не получают его в МВП? </v>
      </c>
      <c r="K129" s="40" t="str">
        <f>CS_Monitoring_R11!H75</f>
        <v>Скільки людей в МТП, котрі потребують догляду, але не отримують його безпосередньо в МТП?</v>
      </c>
      <c r="L129" t="str">
        <f t="shared" si="130"/>
        <v>B1_4_3</v>
      </c>
      <c r="M129" t="str">
        <f t="shared" si="132"/>
        <v>B1.4.3. How many people who require caregiver support but cannot be taken care of in the site are there?</v>
      </c>
      <c r="N129" t="str">
        <f t="shared" si="133"/>
        <v xml:space="preserve">B1.4.3. Сколько в МВП находится людей, которые нуждаются в уходе, но не получают его в МВП? </v>
      </c>
      <c r="O129" t="str">
        <f t="shared" si="134"/>
        <v>B1.4.3. Скільки людей в МТП, котрі потребують догляду, але не отримують його безпосередньо в МТП?</v>
      </c>
      <c r="P129" s="11" t="s">
        <v>85</v>
      </c>
      <c r="Q129" s="11" t="s">
        <v>86</v>
      </c>
      <c r="R129" s="36" t="s">
        <v>87</v>
      </c>
      <c r="S129" s="54" t="s">
        <v>1763</v>
      </c>
      <c r="T129" s="11" t="s">
        <v>1764</v>
      </c>
      <c r="U129" s="54" t="s">
        <v>1765</v>
      </c>
      <c r="V129" s="54" t="s">
        <v>1766</v>
      </c>
      <c r="W129" s="54" t="s">
        <v>1846</v>
      </c>
      <c r="Y129" s="54" t="str">
        <f>"selected(${"&amp;H128&amp;"}, 'yes_but_they_cannot_be_taken_care_this_collective_site')"</f>
        <v>selected(${b1_4_2_caregiver_support}, 'yes_but_they_cannot_be_taken_care_this_collective_site')</v>
      </c>
      <c r="Z129" s="54" t="str">
        <f>".&gt;0 and .&lt;=(${"&amp;H104&amp;"})"</f>
        <v>.&gt;0 and .&lt;=(${b1_1_site_individuals})</v>
      </c>
      <c r="AA129" t="str">
        <f>"The number of people who need care, but do not receive it directly in the site cannot be less than 1 and more than the number of people ${"&amp;H104&amp;"}, specified earlier"</f>
        <v>The number of people who need care, but do not receive it directly in the site cannot be less than 1 and more than the number of people ${b1_1_site_individuals}, specified earlier</v>
      </c>
      <c r="AB129" t="str">
        <f>"Количество людей нуждающихся в уходе, но не получающих непосредственно в МКП не может быть меньше 1 и больше количества людей ${"&amp;H104&amp;"}, указанную ранее"</f>
        <v>Количество людей нуждающихся в уходе, но не получающих непосредственно в МКП не может быть меньше 1 и больше количества людей ${b1_1_site_individuals}, указанную ранее</v>
      </c>
      <c r="AC129" t="str">
        <f>"Кількість людей котрі потребують догляду, але не отримують безпосередньо в МКП не може бути меньшою за 1 і більшою за кількість людей ${"&amp;H104&amp;"}, зазначену раніше"</f>
        <v>Кількість людей котрі потребують догляду, але не отримують безпосередньо в МКП не може бути меньшою за 1 і більшою за кількість людей ${b1_1_site_individuals}, зазначену раніше</v>
      </c>
    </row>
    <row r="130" spans="1:31" s="640" customFormat="1">
      <c r="A130" s="35" t="s">
        <v>1748</v>
      </c>
      <c r="G130" s="640" t="s">
        <v>1994</v>
      </c>
      <c r="H130" s="640" t="str">
        <f t="shared" si="62"/>
        <v>vulnerable_groups</v>
      </c>
      <c r="I130" s="641" t="s">
        <v>1995</v>
      </c>
      <c r="J130" s="641" t="s">
        <v>1996</v>
      </c>
      <c r="K130" s="35" t="s">
        <v>1997</v>
      </c>
      <c r="M130" s="641" t="str">
        <f t="shared" ref="M130" si="135">IF(I130="","",IF(AND($B130="",$C130="",I130=""),"",IF(AND($B130="",$C130=""),I130,IF($C130="",UPPER($B130)&amp;"_"&amp;I130,_xlfn.TEXTJOIN(".",TRUE,UPPER($B130)&amp;$C130,$D130,$E130,I130)))))</f>
        <v>Vulnerable groups</v>
      </c>
      <c r="N130" s="35" t="str">
        <f>IF(J130="","",IF(AND($B130="",$C130="",J130=""),"",IF(AND($B130="",$C130=""),J130,IF($C130="",UPPER($B130)&amp;"_"&amp;J130,_xlfn.TEXTJOIN(".",TRUE,UPPER($B130)&amp;$C130,$D130,$E130,J130)))))</f>
        <v>Уязвимые группы</v>
      </c>
      <c r="O130" s="35" t="str">
        <f t="shared" ref="O130" si="136">IF(K130="","",IF(AND($B130="",$C130="",K130=""),"",IF(AND($B130="",$C130=""),K130,IF($C130="",UPPER($B130)&amp;"_"&amp;K130,_xlfn.TEXTJOIN(".",TRUE,UPPER($B130)&amp;$C130,$D130,$E130,K130)))))</f>
        <v>Уразливі групи</v>
      </c>
      <c r="P130" s="642"/>
      <c r="Q130" s="642"/>
      <c r="R130" s="643"/>
      <c r="T130" s="642"/>
      <c r="Y130" s="640" t="str">
        <f>"selected(${"&amp;H45&amp;"}, 'yes')"&amp;" and ${"&amp;H104&amp;"}&gt;0"</f>
        <v>selected(${a1_site_active}, 'yes') and ${b1_1_site_individuals}&gt;0</v>
      </c>
    </row>
    <row r="131" spans="1:31" ht="159">
      <c r="A131" t="s">
        <v>1998</v>
      </c>
      <c r="B131" t="s">
        <v>1968</v>
      </c>
      <c r="C131">
        <v>1</v>
      </c>
      <c r="D131">
        <v>5</v>
      </c>
      <c r="G131" t="s">
        <v>1999</v>
      </c>
      <c r="H131" t="str">
        <f t="shared" ref="H131:H151" si="137">IF(B131="",G131,IF(C131="",B131&amp;"_"&amp;G131,_xlfn.TEXTJOIN("_",TRUE,B131&amp;C131,D131,E131,F131,G131)))</f>
        <v>b1_5_vulnerable</v>
      </c>
      <c r="I131" s="40" t="str">
        <f>CS_Monitoring_R11!F76</f>
        <v>Which vulnerable groups are currently present at the site and how many of each group are present in the site?</v>
      </c>
      <c r="J131" s="40" t="str">
        <f>CS_Monitoring_R11!G76</f>
        <v>Какие уязвимые группы на данный момент проживают в МВП и какова численность каждой из таких групп?</v>
      </c>
      <c r="K131" s="40" t="str">
        <f>CS_Monitoring_R11!H76</f>
        <v>Які вразливі групи наразі проживають у МТП і яка чисельність кожної з таких груп?</v>
      </c>
      <c r="L131" t="str">
        <f t="shared" ref="L131:L140" si="138">_xlfn.TEXTJOIN("_",TRUE,UPPER($B131)&amp;$C131,$D131,$E131,$F131)</f>
        <v>B1_5</v>
      </c>
      <c r="M131" t="str">
        <f t="shared" ref="M131:O136" si="139">IF(I131="","",IF(AND($B131="",$C131="",I131=""),"",IF(AND($B131="",$C131=""),I131,IF($C131="",UPPER($B131)&amp;"_"&amp;I131,_xlfn.TEXTJOIN(".",TRUE,UPPER($B131)&amp;$C131,$D131,$E131,$F131)))))&amp;". "&amp;I131</f>
        <v>B1.5. Which vulnerable groups are currently present at the site and how many of each group are present in the site?</v>
      </c>
      <c r="N131" t="str">
        <f t="shared" si="139"/>
        <v>B1.5. Какие уязвимые группы на данный момент проживают в МВП и какова численность каждой из таких групп?</v>
      </c>
      <c r="O131" t="str">
        <f t="shared" si="139"/>
        <v>B1.5. Які вразливі групи наразі проживають у МТП і яка чисельність кожної з таких груп?</v>
      </c>
      <c r="P131" s="11" t="s">
        <v>6352</v>
      </c>
      <c r="Q131" s="11" t="s">
        <v>2000</v>
      </c>
      <c r="R131" t="s">
        <v>6353</v>
      </c>
      <c r="S131" t="s">
        <v>1763</v>
      </c>
      <c r="T131" s="11" t="s">
        <v>1764</v>
      </c>
      <c r="U131" t="s">
        <v>1765</v>
      </c>
      <c r="V131" t="s">
        <v>1766</v>
      </c>
      <c r="Y131" t="str">
        <f>"selected(${"&amp;H45&amp;"}, 'yes')"</f>
        <v>selected(${a1_site_active}, 'yes')</v>
      </c>
      <c r="Z131" t="str">
        <f>"if(selected(.,'pregnant_lactating') and (${"&amp;H107&amp;"}&gt;0 or ${"&amp;H111&amp;"}&gt;0),selected(.,'pregnant_lactating'),not(selected(.,'pregnant_lactating'))) and if(selected(.,'female_headed') and (${"&amp;H107&amp;"}&gt;0 and ${"&amp;H111&amp;"}&gt;0),selected(.,'female_headed'),not(selected(.,'female_headed'))) and if(selected(.,'older_men') and ${"&amp;H110&amp;"}&gt;0,selected(.,'older_men'),not(selected(.,'older_men'))) and if(selected(.,'older_women') and ${"&amp;H111&amp;"}&gt;0,selected(.,'older_women'),not(selected(.,'older_women'))) and if(selected(.,'large_household_3_children') and ${"&amp;H117&amp;"}&gt;2,selected(.,'large_household_3_children'),not(selected(.,'large_household_3_children'))) and if(selected(.,'child_headed_households') and ${"&amp;H122&amp;"}&gt;0,selected(.,'child_headed_households'),not(selected(.,'child_headed_households'))) and not(selected(., 'none') and (count-selected(.)&gt;1))"</f>
        <v>if(selected(.,'pregnant_lactating') and (${b1_1_2_individuals_female_over_18}&gt;0 or ${b1_2_2_individuals_female_over_60}&gt;0),selected(.,'pregnant_lactating'),not(selected(.,'pregnant_lactating'))) and if(selected(.,'female_headed') and (${b1_1_2_individuals_female_over_18}&gt;0 and ${b1_2_2_individuals_female_over_60}&gt;0),selected(.,'female_headed'),not(selected(.,'female_headed'))) and if(selected(.,'older_men') and ${b1_2_1_individuals_male_over_60}&gt;0,selected(.,'older_men'),not(selected(.,'older_men'))) and if(selected(.,'older_women') and ${b1_2_2_individuals_female_over_60}&gt;0,selected(.,'older_women'),not(selected(.,'older_women'))) and if(selected(.,'large_household_3_children') and ${b1_3_children_0_17_number}&gt;2,selected(.,'large_household_3_children'),not(selected(.,'large_household_3_children'))) and if(selected(.,'child_headed_households') and ${b1_3_5_children_6_17}&gt;0,selected(.,'child_headed_households'),not(selected(.,'child_headed_households'))) and not(selected(., 'none') and (count-selected(.)&gt;1))</v>
      </c>
      <c r="AA131" s="36" t="s">
        <v>2001</v>
      </c>
      <c r="AB131" s="36" t="s">
        <v>2002</v>
      </c>
      <c r="AC131" s="22" t="s">
        <v>2003</v>
      </c>
    </row>
    <row r="132" spans="1:31">
      <c r="A132" t="s">
        <v>1768</v>
      </c>
      <c r="B132" t="s">
        <v>1968</v>
      </c>
      <c r="C132">
        <v>1</v>
      </c>
      <c r="D132">
        <v>5</v>
      </c>
      <c r="E132">
        <v>1</v>
      </c>
      <c r="G132" t="str">
        <f>G131&amp;"_other"</f>
        <v>vulnerable_other</v>
      </c>
      <c r="H132" t="str">
        <f t="shared" si="137"/>
        <v>b1_5_1_vulnerable_other</v>
      </c>
      <c r="I132" s="22" t="s">
        <v>1770</v>
      </c>
      <c r="J132" s="22" t="s">
        <v>1771</v>
      </c>
      <c r="K132" t="s">
        <v>1772</v>
      </c>
      <c r="L132" t="str">
        <f t="shared" si="138"/>
        <v>B1_5_1</v>
      </c>
      <c r="M132" t="str">
        <f t="shared" si="139"/>
        <v>B1.5.1. If other, please specify:</v>
      </c>
      <c r="N132" t="str">
        <f t="shared" si="139"/>
        <v>B1.5.1. Другое (уточните)</v>
      </c>
      <c r="O132" t="str">
        <f t="shared" si="139"/>
        <v>B1.5.1. Інше, уточніть</v>
      </c>
      <c r="P132" s="11" t="s">
        <v>96</v>
      </c>
      <c r="Q132" s="11" t="s">
        <v>101</v>
      </c>
      <c r="R132" s="11" t="s">
        <v>102</v>
      </c>
      <c r="S132" t="s">
        <v>1763</v>
      </c>
      <c r="T132" s="11" t="s">
        <v>1764</v>
      </c>
      <c r="U132" t="s">
        <v>1765</v>
      </c>
      <c r="V132" t="s">
        <v>1766</v>
      </c>
      <c r="Y132" t="str">
        <f>"selected(${"&amp;H45&amp;"}, 'yes')"&amp;" and selected(${"&amp;H131&amp;"}, 'other')"</f>
        <v>selected(${a1_site_active}, 'yes') and selected(${b1_5_vulnerable}, 'other')</v>
      </c>
    </row>
    <row r="133" spans="1:31" ht="43.2">
      <c r="A133" t="s">
        <v>1844</v>
      </c>
      <c r="B133" t="s">
        <v>1968</v>
      </c>
      <c r="C133">
        <v>1</v>
      </c>
      <c r="D133">
        <v>5</v>
      </c>
      <c r="E133">
        <v>2</v>
      </c>
      <c r="G133" t="s">
        <v>2004</v>
      </c>
      <c r="H133" t="str">
        <f t="shared" si="137"/>
        <v>b1_5_2_pregnant_lactating_number</v>
      </c>
      <c r="I133" s="40" t="s">
        <v>2005</v>
      </c>
      <c r="J133" s="40" t="s">
        <v>6292</v>
      </c>
      <c r="K133" s="22" t="s">
        <v>6307</v>
      </c>
      <c r="L133" t="str">
        <f t="shared" si="138"/>
        <v>B1_5_2</v>
      </c>
      <c r="M133" t="str">
        <f t="shared" si="139"/>
        <v>B1.5.2. How many people of each group are present in the site? - Pregnant or lactating mothers</v>
      </c>
      <c r="N133" t="str">
        <f t="shared" si="139"/>
        <v>B1.5.2. Какие уязвимые группы на данный момент проживают в МВП и какова численность каждой из таких групп? - Беременные или кормящие женщины</v>
      </c>
      <c r="O133" t="str">
        <f t="shared" si="139"/>
        <v>B1.5.2. Які вразливі групи наразі проживають у МТП і яка чисельність кожної з таких груп? - Вагітні або годуючі жінки</v>
      </c>
      <c r="P133" s="11" t="s">
        <v>85</v>
      </c>
      <c r="Q133" s="11" t="s">
        <v>86</v>
      </c>
      <c r="R133" s="36" t="s">
        <v>87</v>
      </c>
      <c r="S133" t="s">
        <v>1763</v>
      </c>
      <c r="T133" s="11" t="s">
        <v>1764</v>
      </c>
      <c r="U133" t="s">
        <v>1765</v>
      </c>
      <c r="V133" t="s">
        <v>1766</v>
      </c>
      <c r="W133" t="s">
        <v>1846</v>
      </c>
      <c r="Y133" t="str">
        <f>"selected(${"&amp;H45&amp;"}, 'yes')"&amp;" and selected(${"&amp;H131&amp;"}, 'pregnant_lactating')"</f>
        <v>selected(${a1_site_active}, 'yes') and selected(${b1_5_vulnerable}, 'pregnant_lactating')</v>
      </c>
      <c r="Z133" t="str">
        <f>".&gt;0 and .&lt;=(${"&amp;H107&amp;"}+${"&amp;H111&amp;"})"</f>
        <v>.&gt;0 and .&lt;=(${b1_1_2_individuals_female_over_18}+${b1_2_2_individuals_female_over_60})</v>
      </c>
      <c r="AA133" t="s">
        <v>2006</v>
      </c>
      <c r="AB133" t="s">
        <v>2007</v>
      </c>
      <c r="AC133" t="s">
        <v>2008</v>
      </c>
    </row>
    <row r="134" spans="1:31" ht="43.2">
      <c r="A134" t="s">
        <v>1844</v>
      </c>
      <c r="B134" t="s">
        <v>1968</v>
      </c>
      <c r="C134">
        <v>1</v>
      </c>
      <c r="D134">
        <v>5</v>
      </c>
      <c r="E134">
        <v>3</v>
      </c>
      <c r="G134" t="s">
        <v>2009</v>
      </c>
      <c r="H134" t="str">
        <f t="shared" si="137"/>
        <v>b1_5_3_female_headed_number</v>
      </c>
      <c r="I134" s="40" t="s">
        <v>2010</v>
      </c>
      <c r="J134" s="40" t="s">
        <v>6293</v>
      </c>
      <c r="K134" s="22" t="s">
        <v>6308</v>
      </c>
      <c r="L134" t="str">
        <f t="shared" si="138"/>
        <v>B1_5_3</v>
      </c>
      <c r="M134" t="str">
        <f t="shared" si="139"/>
        <v>B1.5.3. How many people of each group are present in the site? - Female-headed households</v>
      </c>
      <c r="N134" t="str">
        <f t="shared" si="139"/>
        <v>B1.5.3. Какие уязвимые группы на данный момент проживают в МВП и какова численность каждой из таких групп? - Домохозяйства, возглавляемые женщинами</v>
      </c>
      <c r="O134" t="str">
        <f t="shared" si="139"/>
        <v>B1.5.3. Які вразливі групи наразі проживають у МТП і яка чисельність кожної з таких груп? - Домогосподарства, очолювані жінками</v>
      </c>
      <c r="P134" s="11" t="s">
        <v>85</v>
      </c>
      <c r="Q134" s="11" t="s">
        <v>86</v>
      </c>
      <c r="R134" s="36" t="s">
        <v>87</v>
      </c>
      <c r="S134" t="s">
        <v>1763</v>
      </c>
      <c r="T134" s="11" t="s">
        <v>1764</v>
      </c>
      <c r="U134" t="s">
        <v>1765</v>
      </c>
      <c r="V134" t="s">
        <v>1766</v>
      </c>
      <c r="W134" t="s">
        <v>1846</v>
      </c>
      <c r="Y134" t="str">
        <f>"selected(${"&amp;H45&amp;"}, 'yes')"&amp;" and selected(${"&amp;H131&amp;"}, 'female_headed')"</f>
        <v>selected(${a1_site_active}, 'yes') and selected(${b1_5_vulnerable}, 'female_headed')</v>
      </c>
      <c r="Z134" t="str">
        <f>".&gt;0 and .&lt;=(${"&amp;H107&amp;"}+${"&amp;H111&amp;"})"</f>
        <v>.&gt;0 and .&lt;=(${b1_1_2_individuals_female_over_18}+${b1_2_2_individuals_female_over_60})</v>
      </c>
      <c r="AA134" t="s">
        <v>2006</v>
      </c>
      <c r="AB134" t="s">
        <v>2007</v>
      </c>
      <c r="AC134" t="s">
        <v>2008</v>
      </c>
    </row>
    <row r="135" spans="1:31" ht="43.2">
      <c r="A135" t="s">
        <v>1844</v>
      </c>
      <c r="B135" t="s">
        <v>1968</v>
      </c>
      <c r="C135">
        <v>1</v>
      </c>
      <c r="D135">
        <v>5</v>
      </c>
      <c r="E135">
        <v>4</v>
      </c>
      <c r="G135" t="s">
        <v>2011</v>
      </c>
      <c r="H135" t="str">
        <f t="shared" si="137"/>
        <v>b1_5_4_older_women_number</v>
      </c>
      <c r="I135" s="40" t="s">
        <v>2012</v>
      </c>
      <c r="J135" s="40" t="s">
        <v>6294</v>
      </c>
      <c r="K135" s="22" t="s">
        <v>6309</v>
      </c>
      <c r="L135" t="str">
        <f t="shared" si="138"/>
        <v>B1_5_4</v>
      </c>
      <c r="M135" t="str">
        <f t="shared" si="139"/>
        <v>B1.5.4. How many people of each group are present in the site? - Older women (60+)</v>
      </c>
      <c r="N135" t="str">
        <f t="shared" si="139"/>
        <v>B1.5.4. Какие уязвимые группы на данный момент проживают в МВП и какова численность каждой из таких групп? - Пожилые женщины (60+)</v>
      </c>
      <c r="O135" t="str">
        <f t="shared" si="139"/>
        <v>B1.5.4. Які вразливі групи наразі проживають у МТП і яка чисельність кожної з таких груп? - Літні жінки (60+)</v>
      </c>
      <c r="P135" s="11" t="s">
        <v>85</v>
      </c>
      <c r="Q135" s="11" t="s">
        <v>86</v>
      </c>
      <c r="R135" s="36" t="s">
        <v>87</v>
      </c>
      <c r="S135" t="s">
        <v>1763</v>
      </c>
      <c r="T135" s="11" t="s">
        <v>1764</v>
      </c>
      <c r="U135" t="s">
        <v>1765</v>
      </c>
      <c r="V135" t="s">
        <v>1766</v>
      </c>
      <c r="W135" t="s">
        <v>1846</v>
      </c>
      <c r="Y135" t="str">
        <f>"selected(${"&amp;H45&amp;"}, 'yes')"&amp;" and selected(${"&amp;H131&amp;"}, 'older_women')"</f>
        <v>selected(${a1_site_active}, 'yes') and selected(${b1_5_vulnerable}, 'older_women')</v>
      </c>
      <c r="Z135" t="str">
        <f>"(.&gt;0 and .=${"&amp;H111&amp;"})"</f>
        <v>(.&gt;0 and .=${b1_2_2_individuals_female_over_60})</v>
      </c>
      <c r="AA135" t="str">
        <f>"The number of women 60+ must equal the number of women 60+ indicated earlier (${"&amp;H111&amp;"})"</f>
        <v>The number of women 60+ must equal the number of women 60+ indicated earlier (${b1_2_2_individuals_female_over_60})</v>
      </c>
      <c r="AB135" t="str">
        <f>"Количество женщин 60+ должно равняться количества женщин 60+ указанных ранее (${"&amp;H111&amp;"})"</f>
        <v>Количество женщин 60+ должно равняться количества женщин 60+ указанных ранее (${b1_2_2_individuals_female_over_60})</v>
      </c>
      <c r="AC135" t="str">
        <f>"Кількість жінок 60+ має дорівнювати кількості жінок 60+ зазначених раніше (${"&amp;H111&amp;"})"</f>
        <v>Кількість жінок 60+ має дорівнювати кількості жінок 60+ зазначених раніше (${b1_2_2_individuals_female_over_60})</v>
      </c>
    </row>
    <row r="136" spans="1:31" ht="43.2">
      <c r="A136" t="s">
        <v>1844</v>
      </c>
      <c r="B136" t="s">
        <v>1968</v>
      </c>
      <c r="C136">
        <v>1</v>
      </c>
      <c r="D136">
        <v>5</v>
      </c>
      <c r="E136">
        <v>5</v>
      </c>
      <c r="G136" t="s">
        <v>2013</v>
      </c>
      <c r="H136" t="str">
        <f t="shared" si="137"/>
        <v>b1_5_5_older_men_number</v>
      </c>
      <c r="I136" s="40" t="s">
        <v>2014</v>
      </c>
      <c r="J136" s="40" t="s">
        <v>6295</v>
      </c>
      <c r="K136" s="22" t="s">
        <v>6310</v>
      </c>
      <c r="L136" t="str">
        <f t="shared" si="138"/>
        <v>B1_5_5</v>
      </c>
      <c r="M136" t="str">
        <f t="shared" si="139"/>
        <v>B1.5.5. How many people of each group are present in the site? - Older men (60+)</v>
      </c>
      <c r="N136" t="str">
        <f t="shared" si="139"/>
        <v>B1.5.5. Какие уязвимые группы на данный момент проживают в МВП и какова численность каждой из таких групп? - Пожилые мужчины (60+)</v>
      </c>
      <c r="O136" t="str">
        <f t="shared" si="139"/>
        <v>B1.5.5. Які вразливі групи наразі проживають у МТП і яка чисельність кожної з таких груп? - Літні чоловіки (60+)</v>
      </c>
      <c r="P136" s="11" t="s">
        <v>85</v>
      </c>
      <c r="Q136" s="11" t="s">
        <v>86</v>
      </c>
      <c r="R136" s="36" t="s">
        <v>87</v>
      </c>
      <c r="S136" t="s">
        <v>1763</v>
      </c>
      <c r="T136" s="11" t="s">
        <v>1764</v>
      </c>
      <c r="U136" t="s">
        <v>1765</v>
      </c>
      <c r="V136" t="s">
        <v>1766</v>
      </c>
      <c r="W136" t="s">
        <v>1846</v>
      </c>
      <c r="Y136" t="str">
        <f>"selected(${"&amp;H45&amp;"}, 'yes')"&amp;" and selected(${"&amp;H131&amp;"}, 'older_men')"</f>
        <v>selected(${a1_site_active}, 'yes') and selected(${b1_5_vulnerable}, 'older_men')</v>
      </c>
      <c r="Z136" t="str">
        <f>"(.&gt;0 and .=${"&amp;H110&amp;"})"</f>
        <v>(.&gt;0 and .=${b1_2_1_individuals_male_over_60})</v>
      </c>
      <c r="AA136" t="str">
        <f>"The number of men 60+ must equal the number of men 60+ mentioned earli (${"&amp;H110&amp;"})"</f>
        <v>The number of men 60+ must equal the number of men 60+ mentioned earli (${b1_2_1_individuals_male_over_60})</v>
      </c>
      <c r="AB136" t="str">
        <f>"Количество мужчин 60+ должно равняться количества мужчин 60+ указанных ранее (${"&amp;H110&amp;"})"</f>
        <v>Количество мужчин 60+ должно равняться количества мужчин 60+ указанных ранее (${b1_2_1_individuals_male_over_60})</v>
      </c>
      <c r="AC136" t="str">
        <f>"Кількість чоловіків 60+ має дорівнювати кількості чоловіків 60+ зазначених раніше (${"&amp;H110&amp;"})"</f>
        <v>Кількість чоловіків 60+ має дорівнювати кількості чоловіків 60+ зазначених раніше (${b1_2_1_individuals_male_over_60})</v>
      </c>
    </row>
    <row r="137" spans="1:31" s="671" customFormat="1">
      <c r="A137" s="671" t="s">
        <v>1804</v>
      </c>
      <c r="B137" s="671" t="s">
        <v>1968</v>
      </c>
      <c r="C137" s="671">
        <v>1</v>
      </c>
      <c r="D137">
        <v>5</v>
      </c>
      <c r="E137" s="671">
        <v>5</v>
      </c>
      <c r="F137" s="671">
        <v>1</v>
      </c>
      <c r="G137" s="12" t="s">
        <v>2015</v>
      </c>
      <c r="H137" s="671" t="str">
        <f t="shared" si="137"/>
        <v>b1_5_5_1_sum_of_older_female_male_calc</v>
      </c>
      <c r="I137" s="672"/>
      <c r="J137" s="672"/>
      <c r="L137" s="671" t="str">
        <f t="shared" si="138"/>
        <v>B1_5_5_1</v>
      </c>
      <c r="M137" s="673" t="str">
        <f>IF(I137="","",IF(AND($B137="",$C137="",I137=""),"",IF(AND($B137="",$C137=""),I137,IF($C137="",UPPER($B137)&amp;"_"&amp;I137,_xlfn.TEXTJOIN(".",TRUE,UPPER($B137)&amp;$C137,$D137,$E137,I137)))))</f>
        <v/>
      </c>
      <c r="N137" s="671" t="str">
        <f>IF(J137="","",IF(AND($B137="",$C137="",J137=""),"",IF(AND($B137="",$C137=""),J137,IF($C137="",UPPER($B137)&amp;"_"&amp;J137,_xlfn.TEXTJOIN(".",TRUE,UPPER($B137)&amp;$C137,$D137,$E137,J137)))))</f>
        <v/>
      </c>
      <c r="O137" s="671" t="str">
        <f>IF(K137="","",IF(AND($B137="",$C137="",K137=""),"",IF(AND($B137="",$C137=""),K137,IF($C137="",UPPER($B137)&amp;"_"&amp;K137,_xlfn.TEXTJOIN(".",TRUE,UPPER($B137)&amp;$C137,$D137,$E137,K137)))))</f>
        <v/>
      </c>
      <c r="T137" s="12"/>
      <c r="AE137" s="671" t="str">
        <f>"coalesce(${"&amp;H135&amp;"},0) + coalesce(${"&amp;H136&amp;"},0)"</f>
        <v>coalesce(${b1_5_4_older_women_number},0) + coalesce(${b1_5_5_older_men_number},0)</v>
      </c>
    </row>
    <row r="138" spans="1:31" ht="111.6" customHeight="1">
      <c r="A138" t="s">
        <v>1844</v>
      </c>
      <c r="B138" t="s">
        <v>1968</v>
      </c>
      <c r="C138">
        <v>1</v>
      </c>
      <c r="D138">
        <v>5</v>
      </c>
      <c r="E138">
        <v>6</v>
      </c>
      <c r="G138" s="11" t="s">
        <v>2016</v>
      </c>
      <c r="H138" t="str">
        <f t="shared" si="137"/>
        <v>b1_5_6_large_household_3_children_number</v>
      </c>
      <c r="I138" s="22" t="s">
        <v>2017</v>
      </c>
      <c r="J138" s="22" t="s">
        <v>6296</v>
      </c>
      <c r="K138" t="s">
        <v>6311</v>
      </c>
      <c r="L138" t="str">
        <f t="shared" si="138"/>
        <v>B1_5_6</v>
      </c>
      <c r="M138" t="str">
        <f t="shared" ref="M138:O140" si="140">IF(I138="","",IF(AND($B138="",$C138="",I138=""),"",IF(AND($B138="",$C138=""),I138,IF($C138="",UPPER($B138)&amp;"_"&amp;I138,_xlfn.TEXTJOIN(".",TRUE,UPPER($B138)&amp;$C138,$D138,$E138,$F138)))))&amp;". "&amp;I138</f>
        <v>B1.5.6. How many people of each group are present in the site? - Large household (&gt;3 children)</v>
      </c>
      <c r="N138" t="str">
        <f t="shared" si="140"/>
        <v xml:space="preserve">B1.5.6. Какие уязвимые группы на данный момент проживают в МВП и какова численность каждой из таких групп? - Многодетные семьи (3 и более детей) </v>
      </c>
      <c r="O138" t="str">
        <f t="shared" si="140"/>
        <v>B1.5.6. Які вразливі групи наразі проживають у МТП і яка чисельність кожної з таких груп? - Багатодітні родини (3 та більше дітей)</v>
      </c>
      <c r="T138" s="11"/>
      <c r="W138" t="s">
        <v>1846</v>
      </c>
      <c r="Y138" t="str">
        <f>"selected(${"&amp;H45&amp;"}, 'yes')"&amp;" and selected(${"&amp;H131&amp;"}, 'large_household_3_children')"</f>
        <v>selected(${a1_site_active}, 'yes') and selected(${b1_5_vulnerable}, 'large_household_3_children')</v>
      </c>
      <c r="Z138" s="46" t="str">
        <f>".&lt;=if((${"&amp;H117&amp;"} div 3)&gt;${"&amp;H107&amp;"},${"&amp;H107&amp;"},${"&amp;H117&amp;"} div 3)"</f>
        <v>.&lt;=if((${b1_3_children_0_17_number} div 3)&gt;${b1_1_2_individuals_female_over_18},${b1_1_2_individuals_female_over_18},${b1_3_children_0_17_number} div 3)</v>
      </c>
      <c r="AA138" t="s">
        <v>2018</v>
      </c>
      <c r="AB138" t="s">
        <v>2019</v>
      </c>
      <c r="AC138" t="s">
        <v>2020</v>
      </c>
    </row>
    <row r="139" spans="1:31" ht="256.2" customHeight="1">
      <c r="A139" t="s">
        <v>1844</v>
      </c>
      <c r="B139" t="s">
        <v>1968</v>
      </c>
      <c r="C139">
        <v>1</v>
      </c>
      <c r="D139">
        <v>5</v>
      </c>
      <c r="E139">
        <v>7</v>
      </c>
      <c r="G139" t="s">
        <v>2021</v>
      </c>
      <c r="H139" t="str">
        <f t="shared" si="137"/>
        <v>b1_5_7_with_health_issues_number</v>
      </c>
      <c r="I139" s="40" t="s">
        <v>2022</v>
      </c>
      <c r="J139" s="40" t="s">
        <v>6297</v>
      </c>
      <c r="K139" s="22" t="s">
        <v>6312</v>
      </c>
      <c r="L139" t="str">
        <f t="shared" si="138"/>
        <v>B1_5_7</v>
      </c>
      <c r="M139" t="str">
        <f t="shared" si="140"/>
        <v>B1.5.7. How many people of each group are present in the site? - Chronically ill, including persons with mental health issues</v>
      </c>
      <c r="N139" t="str">
        <f t="shared" si="140"/>
        <v>B1.5.7. Какие уязвимые группы на данный момент проживают в МВП и какова численность каждой из таких групп? - Хронически больные, в том числе лица с проблемами психического здоровья</v>
      </c>
      <c r="O139" t="str">
        <f t="shared" si="140"/>
        <v>B1.5.7. Які вразливі групи наразі проживають у МТП і яка чисельність кожної з таких груп? - Особи з хронічними захворюваннями, включаючи наявні проблеми з психічним здоров'ям</v>
      </c>
      <c r="P139" s="11" t="s">
        <v>85</v>
      </c>
      <c r="Q139" s="11" t="s">
        <v>86</v>
      </c>
      <c r="R139" s="36" t="s">
        <v>87</v>
      </c>
      <c r="S139" t="s">
        <v>1763</v>
      </c>
      <c r="T139" s="11" t="s">
        <v>1764</v>
      </c>
      <c r="U139" t="s">
        <v>1765</v>
      </c>
      <c r="V139" t="s">
        <v>1766</v>
      </c>
      <c r="W139" t="s">
        <v>1846</v>
      </c>
      <c r="Y139" t="str">
        <f>"selected(${"&amp;H45&amp;"}, 'yes')"&amp;" and selected(${"&amp;H131&amp;"}, 'with_health_issues')"</f>
        <v>selected(${a1_site_active}, 'yes') and selected(${b1_5_vulnerable}, 'with_health_issues')</v>
      </c>
      <c r="Z139" t="str">
        <f>".&gt;0 and .&lt;=${"&amp;H104&amp;"}"</f>
        <v>.&gt;0 and .&lt;=${b1_1_site_individuals}</v>
      </c>
      <c r="AA139" t="s">
        <v>2023</v>
      </c>
      <c r="AB139" t="s">
        <v>2024</v>
      </c>
      <c r="AC139" t="s">
        <v>2025</v>
      </c>
    </row>
    <row r="140" spans="1:31" ht="43.2">
      <c r="A140" t="s">
        <v>1844</v>
      </c>
      <c r="B140" t="s">
        <v>1968</v>
      </c>
      <c r="C140">
        <v>1</v>
      </c>
      <c r="D140">
        <v>5</v>
      </c>
      <c r="E140">
        <v>8</v>
      </c>
      <c r="G140" t="s">
        <v>2026</v>
      </c>
      <c r="H140" t="str">
        <f t="shared" si="137"/>
        <v>b1_5_8_people_with_disabilities</v>
      </c>
      <c r="I140" s="40" t="s">
        <v>2027</v>
      </c>
      <c r="J140" s="39" t="s">
        <v>6298</v>
      </c>
      <c r="K140" t="s">
        <v>6313</v>
      </c>
      <c r="L140" t="str">
        <f t="shared" si="138"/>
        <v>B1_5_8</v>
      </c>
      <c r="M140" t="str">
        <f t="shared" si="140"/>
        <v>B1.5.8. How many people of each group are present in the site? - People with disabilities (both registered and not registered)</v>
      </c>
      <c r="N140" t="str">
        <f t="shared" si="140"/>
        <v>B1.5.8. Какие уязвимые группы на данный момент проживают в МВП и какова численность каждой из таких групп? - Люди с инвалидностью (зарегистрированные и незарегистрированные)</v>
      </c>
      <c r="O140" t="str">
        <f t="shared" si="140"/>
        <v>B1.5.8. Які вразливі групи наразі проживають у МТП і яка чисельність кожної з таких груп? - Люди з інвалідністю (зареєстровані і незареєстровані)</v>
      </c>
      <c r="P140" s="11" t="s">
        <v>85</v>
      </c>
      <c r="Q140" s="11" t="s">
        <v>86</v>
      </c>
      <c r="R140" s="36" t="s">
        <v>87</v>
      </c>
      <c r="S140" t="s">
        <v>1763</v>
      </c>
      <c r="T140" s="11" t="s">
        <v>1764</v>
      </c>
      <c r="U140" t="s">
        <v>1765</v>
      </c>
      <c r="V140" t="s">
        <v>1766</v>
      </c>
      <c r="W140" t="s">
        <v>1846</v>
      </c>
      <c r="Y140" t="str">
        <f>"selected(${"&amp;H45&amp;"}, 'yes')"&amp;" and selected(${"&amp;H131&amp;"}, 'people_with_disabilities')"</f>
        <v>selected(${a1_site_active}, 'yes') and selected(${b1_5_vulnerable}, 'people_with_disabilities')</v>
      </c>
      <c r="Z140" s="22" t="str">
        <f>".&gt;0 and .&lt;=(${"&amp;H104&amp;"}-coalesce(${"&amp;H139&amp;"},0))"</f>
        <v>.&gt;0 and .&lt;=(${b1_1_site_individuals}-coalesce(${b1_5_7_with_health_issues_number},0))</v>
      </c>
      <c r="AA140" t="s">
        <v>2023</v>
      </c>
      <c r="AB140" t="s">
        <v>2024</v>
      </c>
      <c r="AC140" t="s">
        <v>2025</v>
      </c>
    </row>
    <row r="141" spans="1:31">
      <c r="A141" t="s">
        <v>1804</v>
      </c>
      <c r="B141" t="s">
        <v>1968</v>
      </c>
      <c r="C141">
        <v>1</v>
      </c>
      <c r="D141">
        <v>5</v>
      </c>
      <c r="E141">
        <v>8</v>
      </c>
      <c r="F141">
        <v>1</v>
      </c>
      <c r="G141" t="s">
        <v>2028</v>
      </c>
      <c r="H141" t="str">
        <f t="shared" si="137"/>
        <v>b1_5_8_1_sum_of_people_with_health_issues_and_disabilities_calc</v>
      </c>
      <c r="I141" s="40"/>
      <c r="J141" s="40"/>
      <c r="K141" s="40"/>
      <c r="P141" s="11"/>
      <c r="Q141" s="11"/>
      <c r="R141" s="36"/>
      <c r="T141" s="11"/>
      <c r="Z141" s="22"/>
      <c r="AE141" t="str">
        <f>"coalesce(${"&amp;H139&amp;"},0) + coalesce(${"&amp;H140&amp;"},0)"</f>
        <v>coalesce(${b1_5_7_with_health_issues_number},0) + coalesce(${b1_5_8_people_with_disabilities},0)</v>
      </c>
    </row>
    <row r="142" spans="1:31" s="46" customFormat="1" ht="129.6">
      <c r="A142" s="46" t="s">
        <v>1751</v>
      </c>
      <c r="B142" s="46" t="s">
        <v>1968</v>
      </c>
      <c r="C142">
        <v>1</v>
      </c>
      <c r="D142" s="1">
        <v>5</v>
      </c>
      <c r="E142">
        <v>8</v>
      </c>
      <c r="F142" s="46">
        <v>2</v>
      </c>
      <c r="G142" s="47" t="s">
        <v>2029</v>
      </c>
      <c r="H142" t="str">
        <f t="shared" si="137"/>
        <v>b1_5_8_2_sum_of_people_with_health_issues_and_disabilities_check</v>
      </c>
      <c r="I142" s="60" t="str">
        <f>"The sum **(${"&amp;H141&amp;"})** of non-disabled people **${"&amp;H139&amp;"}** and people with disabilities **${"&amp;H140&amp;"}** is greater than the total number of people indicated earlier **${"&amp;H104&amp;"}**, please specify the two previous questions"</f>
        <v>The sum **(${b1_5_8_1_sum_of_people_with_health_issues_and_disabilities_calc})** of non-disabled people **${b1_5_7_with_health_issues_number}** and people with disabilities **${b1_5_8_people_with_disabilities}** is greater than the total number of people indicated earlier **${b1_1_site_individuals}**, please specify the two previous questions</v>
      </c>
      <c r="J142" s="60" t="str">
        <f>"Сумма **(${"&amp;H141&amp;"})** людей не с инвалидностью **${"&amp;H139&amp;"}** и с инвалидностью **${"&amp;H140&amp;"}** больше общего количества людей, указанного ранее **${"&amp;H104&amp;"}**, уточните, пожалуйста два предыдущих вопроса"</f>
        <v>Сумма **(${b1_5_8_1_sum_of_people_with_health_issues_and_disabilities_calc})** людей не с инвалидностью **${b1_5_7_with_health_issues_number}** и с инвалидностью **${b1_5_8_people_with_disabilities}** больше общего количества людей, указанного ранее **${b1_1_site_individuals}**, уточните, пожалуйста два предыдущих вопроса</v>
      </c>
      <c r="K142" s="60" t="str">
        <f>"Сума **(${"&amp;H141&amp;"})** людей не з інвалідністю **${"&amp;H139&amp;"}** та з інвалідністю **${"&amp;H140&amp;"}** більша за загальну кількість людей, зазначену раніше **${"&amp;H104&amp;"}**, уточніть, будь ласка, два попередні питання"</f>
        <v>Сума **(${b1_5_8_1_sum_of_people_with_health_issues_and_disabilities_calc})** людей не з інвалідністю **${b1_5_7_with_health_issues_number}** та з інвалідністю **${b1_5_8_people_with_disabilities}** більша за загальну кількість людей, зазначену раніше **${b1_1_site_individuals}**, уточніть, будь ласка, два попередні питання</v>
      </c>
      <c r="L142" t="str">
        <f t="shared" ref="L142:L152" si="141">_xlfn.TEXTJOIN("_",TRUE,UPPER($B142)&amp;$C142,$D142,$E142,$F142)</f>
        <v>B1_5_8_2</v>
      </c>
      <c r="M142" t="str">
        <f t="shared" ref="M142:M152" si="142">IF(I142="","",IF(AND($B142="",$C142="",I142=""),"",IF(AND($B142="",$C142=""),I142,IF($C142="",UPPER($B142)&amp;"_"&amp;I142,_xlfn.TEXTJOIN(".",TRUE,UPPER($B142)&amp;$C142,$D142,$E142,$F142)))))&amp;". "&amp;I142</f>
        <v>B1.5.8.2. The sum **(${b1_5_8_1_sum_of_people_with_health_issues_and_disabilities_calc})** of non-disabled people **${b1_5_7_with_health_issues_number}** and people with disabilities **${b1_5_8_people_with_disabilities}** is greater than the total number of people indicated earlier **${b1_1_site_individuals}**, please specify the two previous questions</v>
      </c>
      <c r="N142" t="str">
        <f t="shared" ref="N142:N152" si="143">IF(J142="","",IF(AND($B142="",$C142="",J142=""),"",IF(AND($B142="",$C142=""),J142,IF($C142="",UPPER($B142)&amp;"_"&amp;J142,_xlfn.TEXTJOIN(".",TRUE,UPPER($B142)&amp;$C142,$D142,$E142,$F142)))))&amp;". "&amp;J142</f>
        <v>B1.5.8.2. Сумма **(${b1_5_8_1_sum_of_people_with_health_issues_and_disabilities_calc})** людей не с инвалидностью **${b1_5_7_with_health_issues_number}** и с инвалидностью **${b1_5_8_people_with_disabilities}** больше общего количества людей, указанного ранее **${b1_1_site_individuals}**, уточните, пожалуйста два предыдущих вопроса</v>
      </c>
      <c r="O142" t="str">
        <f t="shared" ref="O142:O152" si="144">IF(K142="","",IF(AND($B142="",$C142="",K142=""),"",IF(AND($B142="",$C142=""),K142,IF($C142="",UPPER($B142)&amp;"_"&amp;K142,_xlfn.TEXTJOIN(".",TRUE,UPPER($B142)&amp;$C142,$D142,$E142,$F142)))))&amp;". "&amp;K142</f>
        <v>B1.5.8.2. Сума **(${b1_5_8_1_sum_of_people_with_health_issues_and_disabilities_calc})** людей не з інвалідністю **${b1_5_7_with_health_issues_number}** та з інвалідністю **${b1_5_8_people_with_disabilities}** більша за загальну кількість людей, зазначену раніше **${b1_1_site_individuals}**, уточніть, будь ласка, два попередні питання</v>
      </c>
      <c r="P142" s="48"/>
      <c r="Q142" s="48"/>
      <c r="R142" s="61"/>
      <c r="S142" s="1" t="s">
        <v>1763</v>
      </c>
      <c r="T142" s="16" t="s">
        <v>1764</v>
      </c>
      <c r="U142" s="1" t="s">
        <v>1765</v>
      </c>
      <c r="V142" s="1" t="s">
        <v>1766</v>
      </c>
      <c r="Y142" s="47" t="str">
        <f>"${"&amp;H139&amp;"} !='' and ${"&amp;H140&amp;"} !=''  and ${"&amp;H140&amp;"} &gt; (${"&amp;H104&amp;"}-coalesce(${"&amp;H139&amp;"},0))"</f>
        <v>${b1_5_7_with_health_issues_number} !='' and ${b1_5_8_people_with_disabilities} !=''  and ${b1_5_8_people_with_disabilities} &gt; (${b1_1_site_individuals}-coalesce(${b1_5_7_with_health_issues_number},0))</v>
      </c>
      <c r="Z142" s="47"/>
    </row>
    <row r="143" spans="1:31" ht="43.2">
      <c r="A143" t="s">
        <v>1844</v>
      </c>
      <c r="B143" t="s">
        <v>1968</v>
      </c>
      <c r="C143">
        <v>1</v>
      </c>
      <c r="D143">
        <v>5</v>
      </c>
      <c r="E143">
        <v>9</v>
      </c>
      <c r="G143" t="s">
        <v>2030</v>
      </c>
      <c r="H143" t="str">
        <f t="shared" si="137"/>
        <v>b1_5_9_foreign_nationals_number</v>
      </c>
      <c r="I143" s="40" t="s">
        <v>2031</v>
      </c>
      <c r="J143" s="40" t="s">
        <v>6299</v>
      </c>
      <c r="K143" s="22" t="s">
        <v>6314</v>
      </c>
      <c r="L143" t="str">
        <f t="shared" si="141"/>
        <v>B1_5_9</v>
      </c>
      <c r="M143" t="str">
        <f t="shared" si="142"/>
        <v>B1.5.9. How many people of each group are present in the site? - Foreign nationals</v>
      </c>
      <c r="N143" t="str">
        <f t="shared" si="143"/>
        <v>B1.5.9. Какие уязвимые группы на данный момент проживают в МВП и какова численность каждой из таких групп? - Иностранные граждане</v>
      </c>
      <c r="O143" t="str">
        <f t="shared" si="144"/>
        <v>B1.5.9. Які вразливі групи наразі проживають у МТП і яка чисельність кожної з таких груп? - Іноземні громадяни</v>
      </c>
      <c r="P143" s="11" t="s">
        <v>85</v>
      </c>
      <c r="Q143" s="11" t="s">
        <v>86</v>
      </c>
      <c r="R143" s="36" t="s">
        <v>87</v>
      </c>
      <c r="S143" t="s">
        <v>1763</v>
      </c>
      <c r="T143" s="11" t="s">
        <v>1764</v>
      </c>
      <c r="U143" t="s">
        <v>1765</v>
      </c>
      <c r="V143" t="s">
        <v>1766</v>
      </c>
      <c r="W143" t="s">
        <v>1846</v>
      </c>
      <c r="Y143" t="str">
        <f>"selected(${"&amp;H45&amp;"}, 'yes')"&amp;" and selected(${"&amp;H131&amp;"}, 'foreign_nationals')"</f>
        <v>selected(${a1_site_active}, 'yes') and selected(${b1_5_vulnerable}, 'foreign_nationals')</v>
      </c>
      <c r="Z143" t="str">
        <f>".&gt;0 and .&lt;=${"&amp;H104&amp;"}"</f>
        <v>.&gt;0 and .&lt;=${b1_1_site_individuals}</v>
      </c>
      <c r="AA143" t="s">
        <v>2023</v>
      </c>
      <c r="AB143" t="s">
        <v>2024</v>
      </c>
      <c r="AC143" t="s">
        <v>2025</v>
      </c>
    </row>
    <row r="144" spans="1:31" ht="43.2">
      <c r="A144" t="s">
        <v>1844</v>
      </c>
      <c r="B144" t="s">
        <v>1968</v>
      </c>
      <c r="C144">
        <v>1</v>
      </c>
      <c r="D144">
        <v>5</v>
      </c>
      <c r="E144">
        <v>10</v>
      </c>
      <c r="G144" t="s">
        <v>2032</v>
      </c>
      <c r="H144" t="str">
        <f t="shared" si="137"/>
        <v>b1_5_10_without_nationality_number</v>
      </c>
      <c r="I144" s="40" t="s">
        <v>2033</v>
      </c>
      <c r="J144" s="40" t="s">
        <v>6300</v>
      </c>
      <c r="K144" s="22" t="s">
        <v>6315</v>
      </c>
      <c r="L144" t="str">
        <f t="shared" si="141"/>
        <v>B1_5_10</v>
      </c>
      <c r="M144" t="str">
        <f t="shared" si="142"/>
        <v>B1.5.10. How many people of each group are present in the site? - People without nationality</v>
      </c>
      <c r="N144" t="str">
        <f t="shared" si="143"/>
        <v>B1.5.10. Какие уязвимые группы на данный момент проживают в МВП и какова численность каждой из таких групп? - Люди без гражданства</v>
      </c>
      <c r="O144" t="str">
        <f t="shared" si="144"/>
        <v>B1.5.10. Які вразливі групи наразі проживають у МТП і яка чисельність кожної з таких груп? - Особи без громадянства</v>
      </c>
      <c r="P144" s="11" t="s">
        <v>85</v>
      </c>
      <c r="Q144" s="11" t="s">
        <v>86</v>
      </c>
      <c r="R144" s="36" t="s">
        <v>87</v>
      </c>
      <c r="S144" t="s">
        <v>1763</v>
      </c>
      <c r="T144" s="11" t="s">
        <v>1764</v>
      </c>
      <c r="U144" t="s">
        <v>1765</v>
      </c>
      <c r="V144" t="s">
        <v>1766</v>
      </c>
      <c r="W144" t="s">
        <v>1846</v>
      </c>
      <c r="Y144" t="str">
        <f>"selected(${"&amp;H45&amp;"}, 'yes')"&amp;" and selected(${"&amp;H131&amp;"}, 'without_nationality')"</f>
        <v>selected(${a1_site_active}, 'yes') and selected(${b1_5_vulnerable}, 'without_nationality')</v>
      </c>
      <c r="Z144" t="str">
        <f>".&gt;0 and .&lt;=${"&amp;H104&amp;"}"</f>
        <v>.&gt;0 and .&lt;=${b1_1_site_individuals}</v>
      </c>
      <c r="AA144" t="s">
        <v>2023</v>
      </c>
      <c r="AB144" t="s">
        <v>2024</v>
      </c>
      <c r="AC144" t="s">
        <v>2025</v>
      </c>
    </row>
    <row r="145" spans="1:29" ht="28.8">
      <c r="A145" t="s">
        <v>1844</v>
      </c>
      <c r="B145" t="s">
        <v>1968</v>
      </c>
      <c r="C145">
        <v>1</v>
      </c>
      <c r="D145">
        <v>5</v>
      </c>
      <c r="E145">
        <v>11</v>
      </c>
      <c r="G145" t="s">
        <v>2034</v>
      </c>
      <c r="H145" t="str">
        <f t="shared" si="137"/>
        <v>b1_5_11_lgbtiq_number</v>
      </c>
      <c r="I145" s="40" t="s">
        <v>2035</v>
      </c>
      <c r="J145" s="40" t="s">
        <v>6301</v>
      </c>
      <c r="K145" s="22" t="s">
        <v>6316</v>
      </c>
      <c r="L145" t="str">
        <f t="shared" si="141"/>
        <v>B1_5_11</v>
      </c>
      <c r="M145" t="str">
        <f t="shared" si="142"/>
        <v>B1.5.11. How many people of each group are present in the site? - LGBTIQ+</v>
      </c>
      <c r="N145" t="str">
        <f t="shared" si="143"/>
        <v>B1.5.11. Какие уязвимые группы на данный момент проживают в МВП и какова численность каждой из таких групп? - ЛГБТИК+</v>
      </c>
      <c r="O145" t="str">
        <f t="shared" si="144"/>
        <v>B1.5.11. Які вразливі групи наразі проживають у МТП і яка чисельність кожної з таких груп? - ЛГБТІК+</v>
      </c>
      <c r="P145" s="11" t="s">
        <v>85</v>
      </c>
      <c r="Q145" s="11" t="s">
        <v>86</v>
      </c>
      <c r="R145" s="36" t="s">
        <v>87</v>
      </c>
      <c r="S145" t="s">
        <v>1763</v>
      </c>
      <c r="T145" s="11" t="s">
        <v>1764</v>
      </c>
      <c r="U145" t="s">
        <v>1765</v>
      </c>
      <c r="V145" t="s">
        <v>1766</v>
      </c>
      <c r="W145" t="s">
        <v>1846</v>
      </c>
      <c r="Y145" t="str">
        <f>"selected(${"&amp;H45&amp;"}, 'yes')"&amp;" and selected(${"&amp;H131&amp;"}, 'lgbtiq')"</f>
        <v>selected(${a1_site_active}, 'yes') and selected(${b1_5_vulnerable}, 'lgbtiq')</v>
      </c>
      <c r="Z145" t="str">
        <f>".&gt;0 and .&lt;=${"&amp;H104&amp;"}"</f>
        <v>.&gt;0 and .&lt;=${b1_1_site_individuals}</v>
      </c>
      <c r="AA145" t="s">
        <v>2023</v>
      </c>
      <c r="AB145" t="s">
        <v>2024</v>
      </c>
      <c r="AC145" t="s">
        <v>2025</v>
      </c>
    </row>
    <row r="146" spans="1:29" ht="43.2">
      <c r="A146" t="s">
        <v>1844</v>
      </c>
      <c r="B146" t="s">
        <v>1968</v>
      </c>
      <c r="C146">
        <v>1</v>
      </c>
      <c r="D146">
        <v>5</v>
      </c>
      <c r="E146">
        <v>12</v>
      </c>
      <c r="G146" t="s">
        <v>2036</v>
      </c>
      <c r="H146" t="str">
        <f t="shared" si="137"/>
        <v>b1_5_12_minority_groups_number</v>
      </c>
      <c r="I146" s="40" t="s">
        <v>2037</v>
      </c>
      <c r="J146" s="40" t="s">
        <v>6302</v>
      </c>
      <c r="K146" s="22" t="s">
        <v>6317</v>
      </c>
      <c r="L146" t="str">
        <f t="shared" si="141"/>
        <v>B1_5_12</v>
      </c>
      <c r="M146" t="str">
        <f t="shared" si="142"/>
        <v>B1.5.12. How many people of each group are present in the site? - Minority groups (such as Roma)</v>
      </c>
      <c r="N146" t="str">
        <f t="shared" si="143"/>
        <v>B1.5.12. Какие уязвимые группы на данный момент проживают в МВП и какова численность каждой из таких групп? - Группы меньшинств (например, ромы)</v>
      </c>
      <c r="O146" t="str">
        <f t="shared" si="144"/>
        <v>B1.5.12. Які вразливі групи наразі проживають у МТП і яка чисельність кожної з таких груп? - Групи меншин (наприклад, роми)</v>
      </c>
      <c r="P146" s="11" t="s">
        <v>85</v>
      </c>
      <c r="Q146" s="11" t="s">
        <v>86</v>
      </c>
      <c r="R146" s="36" t="s">
        <v>87</v>
      </c>
      <c r="S146" t="s">
        <v>1763</v>
      </c>
      <c r="T146" s="11" t="s">
        <v>1764</v>
      </c>
      <c r="U146" t="s">
        <v>1765</v>
      </c>
      <c r="V146" t="s">
        <v>1766</v>
      </c>
      <c r="W146" t="s">
        <v>1846</v>
      </c>
      <c r="Y146" s="22" t="str">
        <f>"selected(${"&amp;H45&amp;"}, 'yes')"&amp;" and selected(${"&amp;H131&amp;"}, 'minority_groups')"</f>
        <v>selected(${a1_site_active}, 'yes') and selected(${b1_5_vulnerable}, 'minority_groups')</v>
      </c>
      <c r="Z146" t="str">
        <f>".&gt;0 and .&lt;=${"&amp;H104&amp;"}"</f>
        <v>.&gt;0 and .&lt;=${b1_1_site_individuals}</v>
      </c>
      <c r="AA146" t="s">
        <v>2023</v>
      </c>
      <c r="AB146" t="s">
        <v>2024</v>
      </c>
      <c r="AC146" t="s">
        <v>2025</v>
      </c>
    </row>
    <row r="147" spans="1:29" ht="43.2">
      <c r="A147" t="s">
        <v>1844</v>
      </c>
      <c r="B147" t="s">
        <v>1968</v>
      </c>
      <c r="C147">
        <v>1</v>
      </c>
      <c r="D147">
        <v>5</v>
      </c>
      <c r="E147">
        <v>13</v>
      </c>
      <c r="G147" t="s">
        <v>2038</v>
      </c>
      <c r="H147" t="str">
        <f t="shared" si="137"/>
        <v>b1_5_13_child_headed_households_number</v>
      </c>
      <c r="I147" s="40" t="s">
        <v>2039</v>
      </c>
      <c r="J147" s="40" t="s">
        <v>6303</v>
      </c>
      <c r="K147" s="22" t="s">
        <v>6318</v>
      </c>
      <c r="L147" t="str">
        <f t="shared" si="141"/>
        <v>B1_5_13</v>
      </c>
      <c r="M147" t="str">
        <f t="shared" si="142"/>
        <v>B1.5.13. How many people of each group are present in the site? - Child-headed households*</v>
      </c>
      <c r="N147" t="str">
        <f t="shared" si="143"/>
        <v>B1.5.13. Какие уязвимые группы на данный момент проживают в МВП и какова численность каждой из таких групп? - Домохозяйства, возглавляемые детьми</v>
      </c>
      <c r="O147" t="str">
        <f t="shared" si="144"/>
        <v>B1.5.13. Які вразливі групи наразі проживають у МТП і яка чисельність кожної з таких груп? - Домогосподарства, які очолються дітьми</v>
      </c>
      <c r="P147" s="11" t="s">
        <v>85</v>
      </c>
      <c r="Q147" s="11" t="s">
        <v>86</v>
      </c>
      <c r="R147" s="36" t="s">
        <v>87</v>
      </c>
      <c r="S147" t="s">
        <v>1763</v>
      </c>
      <c r="T147" s="11" t="s">
        <v>1764</v>
      </c>
      <c r="U147" t="s">
        <v>1765</v>
      </c>
      <c r="V147" t="s">
        <v>1766</v>
      </c>
      <c r="W147" t="s">
        <v>1846</v>
      </c>
      <c r="Y147" s="22" t="str">
        <f>"selected(${"&amp;H45&amp;"}, 'yes')"&amp;" and selected(${"&amp;H131&amp;"}, 'child_headed_households')"</f>
        <v>selected(${a1_site_active}, 'yes') and selected(${b1_5_vulnerable}, 'child_headed_households')</v>
      </c>
      <c r="Z147" t="str">
        <f>".&gt;0 and .&lt;=${"&amp;H122&amp;"}"</f>
        <v>.&gt;0 and .&lt;=${b1_3_5_children_6_17}</v>
      </c>
      <c r="AA147" t="str">
        <f>"Households can not be less than 1 and more than the number of children (6-17 old ${"&amp;H122&amp;"})) hosted in the site"</f>
        <v>Households can not be less than 1 and more than the number of children (6-17 old ${b1_3_5_children_6_17})) hosted in the site</v>
      </c>
      <c r="AB147" t="str">
        <f>"Количество домохозяйств не может быть меньше 1 и больше количества детей (6-17 лет ${"&amp;H122&amp;"})), проживающих в центре"</f>
        <v>Количество домохозяйств не может быть меньше 1 и больше количества детей (6-17 лет ${b1_3_5_children_6_17})), проживающих в центре</v>
      </c>
      <c r="AC147" t="str">
        <f>"Кількість домогосподарств не може бути меншою за 1 і більшою за кількість дітей (6-17 років ${"&amp;H122&amp;"})), які проживають у центрі"</f>
        <v>Кількість домогосподарств не може бути меншою за 1 і більшою за кількість дітей (6-17 років ${b1_3_5_children_6_17})), які проживають у центрі</v>
      </c>
    </row>
    <row r="148" spans="1:29" ht="43.2">
      <c r="A148" t="s">
        <v>1844</v>
      </c>
      <c r="B148" t="s">
        <v>1968</v>
      </c>
      <c r="C148">
        <v>1</v>
      </c>
      <c r="D148">
        <v>5</v>
      </c>
      <c r="E148">
        <v>14</v>
      </c>
      <c r="G148" t="s">
        <v>2040</v>
      </c>
      <c r="H148" t="str">
        <f t="shared" si="137"/>
        <v>b1_5_14_older_people_that_require_caragiver_support_number</v>
      </c>
      <c r="I148" s="40" t="s">
        <v>2041</v>
      </c>
      <c r="J148" s="40" t="s">
        <v>6304</v>
      </c>
      <c r="K148" s="22" t="s">
        <v>6319</v>
      </c>
      <c r="L148" t="str">
        <f t="shared" si="141"/>
        <v>B1_5_14</v>
      </c>
      <c r="M148" t="str">
        <f t="shared" si="142"/>
        <v>B1.5.14. How many people of each group are present in the site? - Unaccompanied people who require caregiver support</v>
      </c>
      <c r="N148" t="str">
        <f t="shared" si="143"/>
        <v>B1.5.14. Какие уязвимые группы на данный момент проживают в МВП и какова численность каждой из таких групп? - Одинокие люди, нуждающиеся в уходе</v>
      </c>
      <c r="O148" t="str">
        <f t="shared" si="144"/>
        <v>B1.5.14. Які вразливі групи наразі проживають у МТП і яка чисельність кожної з таких груп? - Одинокі люди, що потребують догляду</v>
      </c>
      <c r="P148" s="11" t="s">
        <v>85</v>
      </c>
      <c r="Q148" s="11" t="s">
        <v>86</v>
      </c>
      <c r="R148" s="36" t="s">
        <v>87</v>
      </c>
      <c r="S148" t="s">
        <v>1763</v>
      </c>
      <c r="T148" s="11" t="s">
        <v>1764</v>
      </c>
      <c r="U148" t="s">
        <v>1765</v>
      </c>
      <c r="V148" t="s">
        <v>1766</v>
      </c>
      <c r="W148" t="s">
        <v>1846</v>
      </c>
      <c r="Y148" s="22" t="str">
        <f>"selected(${"&amp;H45&amp;"}, 'yes')"&amp;" and selected(${"&amp;H131&amp;"}, 'unaccompanied_people_that_require_caregiver_support')"</f>
        <v>selected(${a1_site_active}, 'yes') and selected(${b1_5_vulnerable}, 'unaccompanied_people_that_require_caregiver_support')</v>
      </c>
      <c r="Z148" t="str">
        <f>".&gt;0 and .&lt;=${"&amp;H113&amp;"}"</f>
        <v>.&gt;0 and .&lt;=${b1_2_3_1_sum_of_female_male_over_18_calc}</v>
      </c>
      <c r="AA148" t="s">
        <v>2042</v>
      </c>
      <c r="AB148" t="s">
        <v>2043</v>
      </c>
      <c r="AC148" t="s">
        <v>2044</v>
      </c>
    </row>
    <row r="149" spans="1:29" ht="43.2">
      <c r="A149" t="s">
        <v>1844</v>
      </c>
      <c r="B149" t="s">
        <v>1968</v>
      </c>
      <c r="C149">
        <v>1</v>
      </c>
      <c r="D149">
        <v>5</v>
      </c>
      <c r="E149">
        <v>15</v>
      </c>
      <c r="G149" t="s">
        <v>2045</v>
      </c>
      <c r="H149" t="str">
        <f t="shared" si="137"/>
        <v>b1_5_15_other_number</v>
      </c>
      <c r="I149" s="40" t="str">
        <f>"How many people of each group are present in the site? - Other (*${"&amp;H132&amp;"}*)"</f>
        <v>How many people of each group are present in the site? - Other (*${b1_5_1_vulnerable_other}*)</v>
      </c>
      <c r="J149" s="40" t="str">
        <f>"Какие уязвимые группы на данный момент проживают в МВП и какова численность каждой из таких групп? - Другое (*${"&amp;H132&amp;"}*)"</f>
        <v>Какие уязвимые группы на данный момент проживают в МВП и какова численность каждой из таких групп? - Другое (*${b1_5_1_vulnerable_other}*)</v>
      </c>
      <c r="K149" s="22" t="str">
        <f>"Які вразливі групи наразі проживають у МТП і яка чисельність кожної з таких груп? - Інше (*${"&amp;H132&amp;"}*)"</f>
        <v>Які вразливі групи наразі проживають у МТП і яка чисельність кожної з таких груп? - Інше (*${b1_5_1_vulnerable_other}*)</v>
      </c>
      <c r="L149" t="str">
        <f t="shared" si="141"/>
        <v>B1_5_15</v>
      </c>
      <c r="M149" t="str">
        <f t="shared" si="142"/>
        <v>B1.5.15. How many people of each group are present in the site? - Other (*${b1_5_1_vulnerable_other}*)</v>
      </c>
      <c r="N149" t="str">
        <f t="shared" si="143"/>
        <v>B1.5.15. Какие уязвимые группы на данный момент проживают в МВП и какова численность каждой из таких групп? - Другое (*${b1_5_1_vulnerable_other}*)</v>
      </c>
      <c r="O149" t="str">
        <f t="shared" si="144"/>
        <v>B1.5.15. Які вразливі групи наразі проживають у МТП і яка чисельність кожної з таких груп? - Інше (*${b1_5_1_vulnerable_other}*)</v>
      </c>
      <c r="P149" s="11" t="s">
        <v>85</v>
      </c>
      <c r="Q149" s="11" t="s">
        <v>86</v>
      </c>
      <c r="R149" s="36" t="s">
        <v>87</v>
      </c>
      <c r="S149" t="s">
        <v>1763</v>
      </c>
      <c r="T149" s="11" t="s">
        <v>1764</v>
      </c>
      <c r="U149" t="s">
        <v>1765</v>
      </c>
      <c r="V149" t="s">
        <v>1766</v>
      </c>
      <c r="W149" t="s">
        <v>1846</v>
      </c>
      <c r="Y149" s="22" t="str">
        <f>"selected(${"&amp;H45&amp;"}, 'yes')"&amp;" and selected(${"&amp;H131&amp;"}, 'other')"</f>
        <v>selected(${a1_site_active}, 'yes') and selected(${b1_5_vulnerable}, 'other')</v>
      </c>
      <c r="Z149" t="str">
        <f>".&gt;0 and .&lt;=${"&amp;H104&amp;"}"</f>
        <v>.&gt;0 and .&lt;=${b1_1_site_individuals}</v>
      </c>
      <c r="AA149" t="s">
        <v>2023</v>
      </c>
      <c r="AB149" t="s">
        <v>2024</v>
      </c>
      <c r="AC149" t="s">
        <v>2025</v>
      </c>
    </row>
    <row r="150" spans="1:29">
      <c r="A150" s="35" t="s">
        <v>1754</v>
      </c>
      <c r="G150" t="s">
        <v>1994</v>
      </c>
      <c r="H150" t="str">
        <f>IF(B150="",G150,IF(C150="",B150&amp;"_"&amp;G150,_xlfn.TEXTJOIN("_",TRUE,B150&amp;C150,D150,E150,G150)))</f>
        <v>vulnerable_groups</v>
      </c>
      <c r="I150" s="39"/>
      <c r="J150" s="40"/>
      <c r="P150" s="11"/>
      <c r="Q150" s="11"/>
      <c r="R150" s="36"/>
      <c r="T150" s="11"/>
    </row>
    <row r="151" spans="1:29">
      <c r="A151" t="s">
        <v>1876</v>
      </c>
      <c r="B151" t="s">
        <v>1968</v>
      </c>
      <c r="C151">
        <v>2</v>
      </c>
      <c r="G151" t="s">
        <v>2046</v>
      </c>
      <c r="H151" t="str">
        <f t="shared" si="137"/>
        <v>b2_new_arrivals_register</v>
      </c>
      <c r="I151" s="22" t="str">
        <f>CS_Monitoring_R11!F77</f>
        <v>Did you register new arrivals over past 60 days?</v>
      </c>
      <c r="J151" s="22" t="str">
        <f>CS_Monitoring_R11!G77</f>
        <v>Были ли вновь прибывшие ВПЛ за последние 60 дней?</v>
      </c>
      <c r="K151" s="22" t="str">
        <f>CS_Monitoring_R11!H77</f>
        <v>Чи були новоприбулі ВПО за останні 60 днів?</v>
      </c>
      <c r="L151" t="str">
        <f t="shared" si="141"/>
        <v>B2</v>
      </c>
      <c r="M151" t="str">
        <f t="shared" ref="M151" si="145">IF(I151="","",IF(AND($B151="",$C151="",I151=""),"",IF(AND($B151="",$C151=""),I151,IF($C151="",UPPER($B151)&amp;"_"&amp;I151,_xlfn.TEXTJOIN(".",TRUE,UPPER($B151)&amp;$C151,$D151,$E151,$F151)))))&amp;". "&amp;I151</f>
        <v>B2. Did you register new arrivals over past 60 days?</v>
      </c>
      <c r="N151" t="str">
        <f t="shared" ref="N151" si="146">IF(J151="","",IF(AND($B151="",$C151="",J151=""),"",IF(AND($B151="",$C151=""),J151,IF($C151="",UPPER($B151)&amp;"_"&amp;J151,_xlfn.TEXTJOIN(".",TRUE,UPPER($B151)&amp;$C151,$D151,$E151,$F151)))))&amp;". "&amp;J151</f>
        <v>B2. Были ли вновь прибывшие ВПЛ за последние 60 дней?</v>
      </c>
      <c r="O151" t="str">
        <f t="shared" ref="O151" si="147">IF(K151="","",IF(AND($B151="",$C151="",K151=""),"",IF(AND($B151="",$C151=""),K151,IF($C151="",UPPER($B151)&amp;"_"&amp;K151,_xlfn.TEXTJOIN(".",TRUE,UPPER($B151)&amp;$C151,$D151,$E151,$F151)))))&amp;". "&amp;K151</f>
        <v>B2. Чи були новоприбулі ВПО за останні 60 днів?</v>
      </c>
      <c r="P151" t="s">
        <v>1762</v>
      </c>
      <c r="Q151" t="s">
        <v>24</v>
      </c>
      <c r="R151" t="s">
        <v>25</v>
      </c>
      <c r="S151" t="s">
        <v>1763</v>
      </c>
      <c r="T151" s="11" t="s">
        <v>1764</v>
      </c>
      <c r="U151" t="s">
        <v>1765</v>
      </c>
      <c r="V151" t="s">
        <v>1766</v>
      </c>
      <c r="W151" t="s">
        <v>1789</v>
      </c>
      <c r="Y151" s="22" t="str">
        <f>"selected(${"&amp;H45&amp;"}, 'yes')"&amp;" and ${"&amp;H104&amp;"}&gt;0"</f>
        <v>selected(${a1_site_active}, 'yes') and ${b1_1_site_individuals}&gt;0</v>
      </c>
    </row>
    <row r="152" spans="1:29" ht="28.8">
      <c r="A152" t="s">
        <v>1817</v>
      </c>
      <c r="B152" t="s">
        <v>1968</v>
      </c>
      <c r="C152">
        <v>2</v>
      </c>
      <c r="D152">
        <v>1</v>
      </c>
      <c r="G152" t="s">
        <v>2047</v>
      </c>
      <c r="H152" t="str">
        <f t="shared" ref="H152:H153" si="148">IF(B152="",G152,IF(C152="",B152&amp;"_"&amp;G152,_xlfn.TEXTJOIN("_",TRUE,B152&amp;C152,D152,E152,F152,G152)))</f>
        <v>b2_1_arrived_site</v>
      </c>
      <c r="I152" s="22" t="str">
        <f>CS_Monitoring_R11!F78</f>
        <v>Can you indicate how many site's residents have arrived in the site in the last 60 days?</v>
      </c>
      <c r="J152" s="25" t="str">
        <f>CS_Monitoring_R11!G78</f>
        <v>Можете ли Вы сказать, сколько жителей поселили в МВП за последние 60 дней?</v>
      </c>
      <c r="K152" s="25" t="str">
        <f>CS_Monitoring_R11!H78</f>
        <v>Чи можете сказати, скільки мешканців поселено до МТП за останні 60 днів?</v>
      </c>
      <c r="L152" t="str">
        <f t="shared" si="141"/>
        <v>B2_1</v>
      </c>
      <c r="M152" t="str">
        <f t="shared" si="142"/>
        <v>B2.1. Can you indicate how many site's residents have arrived in the site in the last 60 days?</v>
      </c>
      <c r="N152" t="str">
        <f t="shared" si="143"/>
        <v>B2.1. Можете ли Вы сказать, сколько жителей поселили в МВП за последние 60 дней?</v>
      </c>
      <c r="O152" t="str">
        <f t="shared" si="144"/>
        <v>B2.1. Чи можете сказати, скільки мешканців поселено до МТП за останні 60 днів?</v>
      </c>
      <c r="P152" t="s">
        <v>1762</v>
      </c>
      <c r="Q152" t="s">
        <v>24</v>
      </c>
      <c r="R152" t="s">
        <v>25</v>
      </c>
      <c r="S152" t="s">
        <v>1763</v>
      </c>
      <c r="T152" s="11" t="s">
        <v>1764</v>
      </c>
      <c r="U152" t="s">
        <v>1765</v>
      </c>
      <c r="V152" t="s">
        <v>1766</v>
      </c>
      <c r="W152" t="s">
        <v>1789</v>
      </c>
      <c r="Y152" s="22" t="str">
        <f>"selected(${"&amp;H151&amp;"}, 'yes')"</f>
        <v>selected(${b2_new_arrivals_register}, 'yes')</v>
      </c>
    </row>
    <row r="153" spans="1:29" ht="28.8">
      <c r="A153" t="s">
        <v>1844</v>
      </c>
      <c r="B153" t="s">
        <v>1968</v>
      </c>
      <c r="C153">
        <v>2</v>
      </c>
      <c r="D153">
        <v>1</v>
      </c>
      <c r="E153">
        <v>1</v>
      </c>
      <c r="G153" t="s">
        <v>2048</v>
      </c>
      <c r="H153" t="str">
        <f t="shared" si="148"/>
        <v>b2_1_1_arrived_site_number</v>
      </c>
      <c r="I153" s="22" t="str">
        <f>CS_Monitoring_R11!F79</f>
        <v>How many site's residents have arrived in the last 60 days?</v>
      </c>
      <c r="J153" s="25" t="str">
        <f>CS_Monitoring_R11!G79</f>
        <v xml:space="preserve">Сколько жителей поселили в МВП за последние 60 дней? </v>
      </c>
      <c r="K153" s="25" t="str">
        <f>CS_Monitoring_R11!H79</f>
        <v>Скільки мешканців поселено до МТП за останні 60 днів?</v>
      </c>
      <c r="L153" t="str">
        <f t="shared" ref="L153" si="149">_xlfn.TEXTJOIN("_",TRUE,UPPER($B153)&amp;$C153,$D153,$E153,$F153)</f>
        <v>B2_1_1</v>
      </c>
      <c r="M153" t="str">
        <f t="shared" ref="M153" si="150">IF(I153="","",IF(AND($B153="",$C153="",I153=""),"",IF(AND($B153="",$C153=""),I153,IF($C153="",UPPER($B153)&amp;"_"&amp;I153,_xlfn.TEXTJOIN(".",TRUE,UPPER($B153)&amp;$C153,$D153,$E153,$F153)))))&amp;". "&amp;I153</f>
        <v>B2.1.1. How many site's residents have arrived in the last 60 days?</v>
      </c>
      <c r="N153" t="str">
        <f t="shared" ref="N153" si="151">IF(J153="","",IF(AND($B153="",$C153="",J153=""),"",IF(AND($B153="",$C153=""),J153,IF($C153="",UPPER($B153)&amp;"_"&amp;J153,_xlfn.TEXTJOIN(".",TRUE,UPPER($B153)&amp;$C153,$D153,$E153,$F153)))))&amp;". "&amp;J153</f>
        <v xml:space="preserve">B2.1.1. Сколько жителей поселили в МВП за последние 60 дней? </v>
      </c>
      <c r="O153" t="str">
        <f t="shared" ref="O153" si="152">IF(K153="","",IF(AND($B153="",$C153="",K153=""),"",IF(AND($B153="",$C153=""),K153,IF($C153="",UPPER($B153)&amp;"_"&amp;K153,_xlfn.TEXTJOIN(".",TRUE,UPPER($B153)&amp;$C153,$D153,$E153,$F153)))))&amp;". "&amp;K153</f>
        <v>B2.1.1. Скільки мешканців поселено до МТП за останні 60 днів?</v>
      </c>
      <c r="P153" s="11" t="s">
        <v>85</v>
      </c>
      <c r="Q153" s="11" t="s">
        <v>86</v>
      </c>
      <c r="R153" s="36" t="s">
        <v>87</v>
      </c>
      <c r="S153" t="s">
        <v>1763</v>
      </c>
      <c r="T153" s="11" t="s">
        <v>1764</v>
      </c>
      <c r="U153" t="s">
        <v>1765</v>
      </c>
      <c r="V153" t="s">
        <v>1766</v>
      </c>
      <c r="W153" t="s">
        <v>1846</v>
      </c>
      <c r="Y153" s="22" t="str">
        <f>"selected(${"&amp;H152&amp;"}, 'yes')"</f>
        <v>selected(${b2_1_arrived_site}, 'yes')</v>
      </c>
      <c r="Z153" t="str">
        <f>".&gt;0"</f>
        <v>.&gt;0</v>
      </c>
      <c r="AA153" t="s">
        <v>2049</v>
      </c>
      <c r="AB153" t="s">
        <v>2050</v>
      </c>
      <c r="AC153" t="s">
        <v>2051</v>
      </c>
    </row>
    <row r="154" spans="1:29" ht="39.6" customHeight="1">
      <c r="A154" t="s">
        <v>2052</v>
      </c>
      <c r="B154" t="s">
        <v>1968</v>
      </c>
      <c r="C154">
        <v>2</v>
      </c>
      <c r="D154">
        <v>3</v>
      </c>
      <c r="G154" t="s">
        <v>2053</v>
      </c>
      <c r="H154" t="str">
        <f t="shared" ref="H154" si="153">IF(B154="",G154,IF(C154="",B154&amp;"_"&amp;G154,_xlfn.TEXTJOIN("_",TRUE,B154&amp;C154,D154,E154,F154,G154)))</f>
        <v>b2_3_reasons_settling_in_cs</v>
      </c>
      <c r="I154" s="22" t="str">
        <f>CS_Monitoring_R11!F80</f>
        <v>What reasons did they give for settling in the collective site?</v>
      </c>
      <c r="J154" s="25" t="str">
        <f>CS_Monitoring_R11!G80</f>
        <v>Какие причины  приезда в МВП они назвали?</v>
      </c>
      <c r="K154" s="25" t="str">
        <f>CS_Monitoring_R11!H80</f>
        <v>Які причини приїзду до МТП вони назвали?</v>
      </c>
      <c r="L154" t="str">
        <f t="shared" ref="L154:L160" si="154">_xlfn.TEXTJOIN("_",TRUE,UPPER($B154)&amp;$C154,$D154,$E154,$F154)</f>
        <v>B2_3</v>
      </c>
      <c r="M154" t="str">
        <f t="shared" ref="M154:O154" si="155">IF(I154="","",IF(AND($B154="",$C154="",I154=""),"",IF(AND($B154="",$C154=""),I154,IF($C154="",UPPER($B154)&amp;"_"&amp;I154,_xlfn.TEXTJOIN(".",TRUE,UPPER($B154)&amp;$C154,$D154,$E154,$F154)))))&amp;". "&amp;I154</f>
        <v>B2.3. What reasons did they give for settling in the collective site?</v>
      </c>
      <c r="N154" t="str">
        <f t="shared" si="155"/>
        <v>B2.3. Какие причины  приезда в МВП они назвали?</v>
      </c>
      <c r="O154" t="str">
        <f t="shared" si="155"/>
        <v>B2.3. Які причини приїзду до МТП вони назвали?</v>
      </c>
      <c r="P154" s="11" t="s">
        <v>1880</v>
      </c>
      <c r="Q154" s="11" t="s">
        <v>362</v>
      </c>
      <c r="R154" s="36" t="s">
        <v>222</v>
      </c>
      <c r="S154" t="s">
        <v>1763</v>
      </c>
      <c r="T154" s="11" t="s">
        <v>1764</v>
      </c>
      <c r="U154" t="s">
        <v>1765</v>
      </c>
      <c r="V154" t="s">
        <v>1766</v>
      </c>
      <c r="Y154" s="22" t="str">
        <f>"selected(${"&amp;H151&amp;"}, 'yes')"</f>
        <v>selected(${b2_new_arrivals_register}, 'yes')</v>
      </c>
      <c r="Z154" t="s">
        <v>1887</v>
      </c>
      <c r="AA154" s="11" t="s">
        <v>2054</v>
      </c>
      <c r="AB154" s="11" t="s">
        <v>1889</v>
      </c>
      <c r="AC154" t="s">
        <v>1890</v>
      </c>
    </row>
    <row r="155" spans="1:29">
      <c r="A155" t="s">
        <v>1768</v>
      </c>
      <c r="B155" t="s">
        <v>1968</v>
      </c>
      <c r="C155">
        <v>2</v>
      </c>
      <c r="D155">
        <v>3</v>
      </c>
      <c r="E155">
        <v>1</v>
      </c>
      <c r="G155" t="str">
        <f>G154&amp;"_other"</f>
        <v>reasons_settling_in_cs_other</v>
      </c>
      <c r="H155" t="str">
        <f>IF(B155="",G155,IF(C155="",B155&amp;"_"&amp;G155,_xlfn.TEXTJOIN("_",TRUE,B155&amp;C155,D155,E155,F155,G155)))</f>
        <v>b2_3_1_reasons_settling_in_cs_other</v>
      </c>
      <c r="I155" s="22" t="s">
        <v>1770</v>
      </c>
      <c r="J155" s="22" t="s">
        <v>1771</v>
      </c>
      <c r="K155" t="s">
        <v>1772</v>
      </c>
      <c r="L155" t="str">
        <f>_xlfn.TEXTJOIN("_",TRUE,UPPER($B155)&amp;$C155,$D155,$E155,$F155)</f>
        <v>B2_3_1</v>
      </c>
      <c r="M155" t="str">
        <f t="shared" ref="M155:O156" si="156">IF(I155="","",IF(AND($B155="",$C155="",I155=""),"",IF(AND($B155="",$C155=""),I155,IF($C155="",UPPER($B155)&amp;"_"&amp;I155,_xlfn.TEXTJOIN(".",TRUE,UPPER($B155)&amp;$C155,$D155,$E155,$F155)))))&amp;". "&amp;I155</f>
        <v>B2.3.1. If other, please specify:</v>
      </c>
      <c r="N155" t="str">
        <f t="shared" si="156"/>
        <v>B2.3.1. Другое (уточните)</v>
      </c>
      <c r="O155" t="str">
        <f t="shared" si="156"/>
        <v>B2.3.1. Інше, уточніть</v>
      </c>
      <c r="P155" s="11" t="s">
        <v>96</v>
      </c>
      <c r="Q155" s="11" t="s">
        <v>101</v>
      </c>
      <c r="R155" s="11" t="s">
        <v>102</v>
      </c>
      <c r="S155" t="s">
        <v>1763</v>
      </c>
      <c r="T155" s="11" t="s">
        <v>1764</v>
      </c>
      <c r="U155" t="s">
        <v>1765</v>
      </c>
      <c r="V155" t="s">
        <v>1766</v>
      </c>
      <c r="Y155" t="str">
        <f>"selected(${"&amp;H154&amp;"}, 'other')"</f>
        <v>selected(${b2_3_reasons_settling_in_cs}, 'other')</v>
      </c>
    </row>
    <row r="156" spans="1:29">
      <c r="A156" t="s">
        <v>2055</v>
      </c>
      <c r="B156" t="s">
        <v>1968</v>
      </c>
      <c r="C156">
        <v>3</v>
      </c>
      <c r="G156" t="s">
        <v>2056</v>
      </c>
      <c r="H156" t="str">
        <f>IF(B156="",G156,IF(C156="",B156&amp;"_"&amp;G156,_xlfn.TEXTJOIN("_",TRUE,B156&amp;C156,D156,E156,F156,G156)))</f>
        <v>b3_stay_long</v>
      </c>
      <c r="I156" s="22" t="str">
        <f>CS_Monitoring_R11!F81</f>
        <v>How long do people usually stay in this site?</v>
      </c>
      <c r="J156" s="22" t="str">
        <f>CS_Monitoring_R11!G81</f>
        <v>Как долго люди обычно находятся в этом МВП?</v>
      </c>
      <c r="K156" s="22" t="str">
        <f>CS_Monitoring_R11!H81</f>
        <v>Як довго люди зазвичай перебувають у цьому МТП?</v>
      </c>
      <c r="L156" t="str">
        <f>_xlfn.TEXTJOIN("_",TRUE,UPPER($B156)&amp;$C156,$D156,$E156,$F156)</f>
        <v>B3</v>
      </c>
      <c r="M156" t="str">
        <f t="shared" si="156"/>
        <v>B3. How long do people usually stay in this site?</v>
      </c>
      <c r="N156" t="str">
        <f t="shared" si="156"/>
        <v>B3. Как долго люди обычно находятся в этом МВП?</v>
      </c>
      <c r="O156" t="str">
        <f t="shared" si="156"/>
        <v>B3. Як довго люди зазвичай перебувають у цьому МТП?</v>
      </c>
      <c r="P156" t="s">
        <v>1762</v>
      </c>
      <c r="Q156" t="s">
        <v>24</v>
      </c>
      <c r="R156" t="s">
        <v>25</v>
      </c>
      <c r="S156" t="s">
        <v>1763</v>
      </c>
      <c r="T156" s="11" t="s">
        <v>1764</v>
      </c>
      <c r="U156" t="s">
        <v>1765</v>
      </c>
      <c r="V156" t="s">
        <v>1766</v>
      </c>
      <c r="W156" t="s">
        <v>1789</v>
      </c>
      <c r="Z156" t="str">
        <f>"not(selected(${"&amp;H45&amp;"}, 'yes') and selected(., 'no_hosted_idps_yet'))"</f>
        <v>not(selected(${a1_site_active}, 'yes') and selected(., 'no_hosted_idps_yet'))</v>
      </c>
      <c r="AA156" t="s">
        <v>2057</v>
      </c>
      <c r="AB156" t="s">
        <v>2058</v>
      </c>
      <c r="AC156" t="s">
        <v>2059</v>
      </c>
    </row>
    <row r="157" spans="1:29" s="747" customFormat="1" ht="25.95" customHeight="1">
      <c r="A157" s="747" t="s">
        <v>2060</v>
      </c>
      <c r="B157" s="747" t="s">
        <v>1968</v>
      </c>
      <c r="C157" s="747">
        <v>3</v>
      </c>
      <c r="D157" s="747">
        <v>1</v>
      </c>
      <c r="G157" s="747" t="s">
        <v>2061</v>
      </c>
      <c r="H157" s="747" t="str">
        <f>IF(B157="",G157,IF(C157="",B157&amp;"_"&amp;G157,_xlfn.TEXTJOIN("_",TRUE,B157&amp;C157,D157,E157,F157,G157)))</f>
        <v>b3_1_transit_site</v>
      </c>
      <c r="I157" s="376" t="str">
        <f>CS_Monitoring_R11!F82</f>
        <v xml:space="preserve">Is this collective center a transit site? </v>
      </c>
      <c r="J157" s="376" t="str">
        <f>CS_Monitoring_R11!G82</f>
        <v>Это транзитное МВП?</v>
      </c>
      <c r="K157" s="376" t="str">
        <f>CS_Monitoring_R11!H82</f>
        <v>Це транзитне МТП?</v>
      </c>
      <c r="L157" s="747" t="str">
        <f>_xlfn.TEXTJOIN("_",TRUE,UPPER($B157)&amp;$C157,$D157,$E157,$F157)</f>
        <v>B3_1</v>
      </c>
      <c r="M157" s="747" t="str">
        <f>IF(I157="","",IF(AND($B157="",$C157="",I157=""),"",IF(AND($B157="",$C157=""),I157,IF($C157="",UPPER($B157)&amp;"_"&amp;I157,_xlfn.TEXTJOIN(".",TRUE,UPPER($B157)&amp;$C157,$D157,$E157,$F157)))))&amp;". "&amp;I157</f>
        <v xml:space="preserve">B3.1. Is this collective center a transit site? </v>
      </c>
      <c r="N157" s="747" t="str">
        <f>IF(J157="","",IF(AND($B157="",$C157="",J157=""),"",IF(AND($B157="",$C157=""),J157,IF($C157="",UPPER($B157)&amp;"_"&amp;J157,_xlfn.TEXTJOIN(".",TRUE,UPPER($B157)&amp;$C157,$D157,$E157,$F157)))))&amp;". "&amp;J157</f>
        <v>B3.1. Это транзитное МВП?</v>
      </c>
      <c r="O157" s="747" t="str">
        <f>IF(K157="","",IF(AND($B157="",$C157="",K157=""),"",IF(AND($B157="",$C157=""),K157,IF($C157="",UPPER($B157)&amp;"_"&amp;K157,_xlfn.TEXTJOIN(".",TRUE,UPPER($B157)&amp;$C157,$D157,$E157,$F157)))))&amp;". "&amp;K157</f>
        <v>B3.1. Це транзитне МТП?</v>
      </c>
      <c r="P157" s="747" t="s">
        <v>2062</v>
      </c>
      <c r="Q157" s="376" t="s">
        <v>6367</v>
      </c>
      <c r="R157" s="376" t="s">
        <v>6368</v>
      </c>
      <c r="S157" s="747" t="s">
        <v>1763</v>
      </c>
      <c r="T157" s="751" t="s">
        <v>1764</v>
      </c>
      <c r="U157" s="747" t="s">
        <v>1765</v>
      </c>
      <c r="V157" s="747" t="s">
        <v>1766</v>
      </c>
      <c r="W157" s="747" t="s">
        <v>1789</v>
      </c>
      <c r="Y157" s="747" t="str">
        <f>"selected(${"&amp;H156&amp;"}, 'up_to_1_month') or selected(${"&amp;H156&amp;"}, 'no_hosted_idps_yet')"</f>
        <v>selected(${b3_stay_long}, 'up_to_1_month') or selected(${b3_stay_long}, 'no_hosted_idps_yet')</v>
      </c>
    </row>
    <row r="158" spans="1:29" ht="28.8">
      <c r="A158" t="s">
        <v>2063</v>
      </c>
      <c r="B158" t="s">
        <v>1968</v>
      </c>
      <c r="C158" s="1">
        <v>4</v>
      </c>
      <c r="D158" s="1"/>
      <c r="G158" t="s">
        <v>2064</v>
      </c>
      <c r="H158" t="str">
        <f t="shared" ref="H158:H160" si="157">IF(B158="",G158,IF(C158="",B158&amp;"_"&amp;G158,_xlfn.TEXTJOIN("_",TRUE,B158&amp;C158,D158,E158,F158,G158)))</f>
        <v>b4_idp_left_site_at_will</v>
      </c>
      <c r="I158" s="22" t="str">
        <f>CS_Monitoring_R11!F83</f>
        <v>Have any site's residents voluntarily left the site in the last 60 days?</v>
      </c>
      <c r="J158" s="22" t="str">
        <f>CS_Monitoring_R11!G83</f>
        <v>В течение последних 60 дней, покидали ли жители МВП по собственному желанию?</v>
      </c>
      <c r="K158" s="22" t="str">
        <f>CS_Monitoring_R11!H83</f>
        <v>Протягом останніх 60 днів, чи залишали мешканці МТП за власним бажанням?</v>
      </c>
      <c r="L158" t="str">
        <f t="shared" si="154"/>
        <v>B4</v>
      </c>
      <c r="M158" t="str">
        <f t="shared" ref="M158:M160" si="158">IF(I158="","",IF(AND($B158="",$C158="",I158=""),"",IF(AND($B158="",$C158=""),I158,IF($C158="",UPPER($B158)&amp;"_"&amp;I158,_xlfn.TEXTJOIN(".",TRUE,UPPER($B158)&amp;$C158,$D158,$E158,$F158)))))&amp;". "&amp;I158</f>
        <v>B4. Have any site's residents voluntarily left the site in the last 60 days?</v>
      </c>
      <c r="N158" t="str">
        <f t="shared" ref="N158:N160" si="159">IF(J158="","",IF(AND($B158="",$C158="",J158=""),"",IF(AND($B158="",$C158=""),J158,IF($C158="",UPPER($B158)&amp;"_"&amp;J158,_xlfn.TEXTJOIN(".",TRUE,UPPER($B158)&amp;$C158,$D158,$E158,$F158)))))&amp;". "&amp;J158</f>
        <v>B4. В течение последних 60 дней, покидали ли жители МВП по собственному желанию?</v>
      </c>
      <c r="O158" t="str">
        <f t="shared" ref="O158:O160" si="160">IF(K158="","",IF(AND($B158="",$C158="",K158=""),"",IF(AND($B158="",$C158=""),K158,IF($C158="",UPPER($B158)&amp;"_"&amp;K158,_xlfn.TEXTJOIN(".",TRUE,UPPER($B158)&amp;$C158,$D158,$E158,$F158)))))&amp;". "&amp;K158</f>
        <v>B4. Протягом останніх 60 днів, чи залишали мешканці МТП за власним бажанням?</v>
      </c>
      <c r="P158" t="s">
        <v>1762</v>
      </c>
      <c r="Q158" t="s">
        <v>24</v>
      </c>
      <c r="R158" t="s">
        <v>25</v>
      </c>
      <c r="S158" t="s">
        <v>1763</v>
      </c>
      <c r="T158" s="11" t="s">
        <v>1764</v>
      </c>
      <c r="U158" t="s">
        <v>1765</v>
      </c>
      <c r="V158" t="s">
        <v>1766</v>
      </c>
      <c r="W158" t="s">
        <v>1789</v>
      </c>
      <c r="Y158" t="str">
        <f>"not(selected(${"&amp;H156&amp;"}, 'no_hosted_idps_yet')"&amp;" or selected(${"&amp;H156&amp;"}, ''))"</f>
        <v>not(selected(${b3_stay_long}, 'no_hosted_idps_yet') or selected(${b3_stay_long}, ''))</v>
      </c>
    </row>
    <row r="159" spans="1:29" ht="70.95" customHeight="1">
      <c r="A159" t="s">
        <v>1817</v>
      </c>
      <c r="B159" t="s">
        <v>1968</v>
      </c>
      <c r="C159" s="1">
        <v>4</v>
      </c>
      <c r="D159" s="1">
        <v>1</v>
      </c>
      <c r="G159" t="s">
        <v>2065</v>
      </c>
      <c r="H159" t="str">
        <f t="shared" si="157"/>
        <v>b4_1_idp_left_site_at_will_yn</v>
      </c>
      <c r="I159" s="22" t="str">
        <f>CS_Monitoring_R11!F84</f>
        <v>Can you indicate how many site's residents have left the site in the last 60 days?</v>
      </c>
      <c r="J159" s="22" t="str">
        <f>CS_Monitoring_R11!G84</f>
        <v>Можете ли Вы сказать, сколько жителей выехали из МВП за последние 60 дней?</v>
      </c>
      <c r="K159" s="22" t="str">
        <f>CS_Monitoring_R11!H84</f>
        <v>Чи можете сказати, скільки мешканців залишили МТП за останні 60 днів?</v>
      </c>
      <c r="L159" t="str">
        <f t="shared" si="154"/>
        <v>B4_1</v>
      </c>
      <c r="M159" t="str">
        <f t="shared" si="158"/>
        <v>B4.1. Can you indicate how many site's residents have left the site in the last 60 days?</v>
      </c>
      <c r="N159" t="str">
        <f t="shared" si="159"/>
        <v>B4.1. Можете ли Вы сказать, сколько жителей выехали из МВП за последние 60 дней?</v>
      </c>
      <c r="O159" t="str">
        <f t="shared" si="160"/>
        <v>B4.1. Чи можете сказати, скільки мешканців залишили МТП за останні 60 днів?</v>
      </c>
      <c r="P159" t="s">
        <v>1852</v>
      </c>
      <c r="Q159" t="s">
        <v>1853</v>
      </c>
      <c r="R159" t="s">
        <v>1854</v>
      </c>
      <c r="S159" t="s">
        <v>1763</v>
      </c>
      <c r="T159" s="11" t="s">
        <v>1764</v>
      </c>
      <c r="U159" t="s">
        <v>1765</v>
      </c>
      <c r="V159" t="s">
        <v>1766</v>
      </c>
      <c r="W159" t="s">
        <v>1789</v>
      </c>
      <c r="Y159" t="str">
        <f>"selected(${"&amp;H158&amp;"}, 'yes')"</f>
        <v>selected(${b4_idp_left_site_at_will}, 'yes')</v>
      </c>
      <c r="AA159" s="22" t="s">
        <v>600</v>
      </c>
      <c r="AB159" s="22" t="s">
        <v>601</v>
      </c>
      <c r="AC159" s="22" t="s">
        <v>602</v>
      </c>
    </row>
    <row r="160" spans="1:29" ht="28.8">
      <c r="A160" t="s">
        <v>1844</v>
      </c>
      <c r="B160" t="s">
        <v>1968</v>
      </c>
      <c r="C160" s="1">
        <v>4</v>
      </c>
      <c r="D160" s="1">
        <v>2</v>
      </c>
      <c r="G160" t="s">
        <v>2066</v>
      </c>
      <c r="H160" t="str">
        <f t="shared" si="157"/>
        <v>b4_2_idp_left_site_at_will_number</v>
      </c>
      <c r="I160" s="22" t="str">
        <f>CS_Monitoring_R11!F85</f>
        <v>How many site's residents have left in the last 60 days?</v>
      </c>
      <c r="J160" s="22" t="str">
        <f>CS_Monitoring_R11!G85</f>
        <v>Сколько жителей МВП выехали за последние 60 дней?</v>
      </c>
      <c r="K160" s="22" t="str">
        <f>CS_Monitoring_R11!H85</f>
        <v>Скільки мешканців залишили МТП за останні 60 днів?</v>
      </c>
      <c r="L160" t="str">
        <f t="shared" si="154"/>
        <v>B4_2</v>
      </c>
      <c r="M160" t="str">
        <f t="shared" si="158"/>
        <v>B4.2. How many site's residents have left in the last 60 days?</v>
      </c>
      <c r="N160" t="str">
        <f t="shared" si="159"/>
        <v>B4.2. Сколько жителей МВП выехали за последние 60 дней?</v>
      </c>
      <c r="O160" t="str">
        <f t="shared" si="160"/>
        <v>B4.2. Скільки мешканців залишили МТП за останні 60 днів?</v>
      </c>
      <c r="P160" s="11" t="s">
        <v>85</v>
      </c>
      <c r="Q160" s="11" t="s">
        <v>86</v>
      </c>
      <c r="R160" s="11" t="s">
        <v>87</v>
      </c>
      <c r="S160" t="s">
        <v>1763</v>
      </c>
      <c r="T160" s="11" t="s">
        <v>1764</v>
      </c>
      <c r="U160" t="s">
        <v>1765</v>
      </c>
      <c r="V160" t="s">
        <v>1766</v>
      </c>
      <c r="W160" t="s">
        <v>1846</v>
      </c>
      <c r="Y160" t="str">
        <f>"selected(${"&amp;H159&amp;"}, 'yes')"</f>
        <v>selected(${b4_1_idp_left_site_at_will_yn}, 'yes')</v>
      </c>
      <c r="Z160" t="s">
        <v>1924</v>
      </c>
      <c r="AA160" t="s">
        <v>2049</v>
      </c>
      <c r="AB160" t="s">
        <v>2050</v>
      </c>
      <c r="AC160" t="s">
        <v>2051</v>
      </c>
    </row>
    <row r="161" spans="1:29" ht="26.4" customHeight="1">
      <c r="A161" t="s">
        <v>2067</v>
      </c>
      <c r="B161" t="s">
        <v>1968</v>
      </c>
      <c r="C161" s="1">
        <v>4</v>
      </c>
      <c r="D161" s="1">
        <v>3</v>
      </c>
      <c r="G161" t="s">
        <v>2068</v>
      </c>
      <c r="H161" t="str">
        <f t="shared" ref="H161:H165" si="161">IF(B161="",G161,IF(C161="",B161&amp;"_"&amp;G161,_xlfn.TEXTJOIN("_",TRUE,B161&amp;C161,D161,E161,F161,G161)))</f>
        <v>b4_3_idp_groups</v>
      </c>
      <c r="I161" s="22" t="str">
        <f>CS_Monitoring_R11!F86</f>
        <v>Of the site residents who left, most were about to:</v>
      </c>
      <c r="J161" s="22" t="str">
        <f>CS_Monitoring_R11!G86</f>
        <v>Те жители МВП, которые выехали, планировали:</v>
      </c>
      <c r="K161" s="22" t="str">
        <f>CS_Monitoring_R11!H86</f>
        <v>Ті мешканці, які виїхали, планували:</v>
      </c>
      <c r="L161" t="str">
        <f t="shared" ref="L161:L165" si="162">_xlfn.TEXTJOIN("_",TRUE,UPPER($B161)&amp;$C161,$D161,$E161,$F161)</f>
        <v>B4_3</v>
      </c>
      <c r="M161" t="str">
        <f t="shared" ref="M161:M165" si="163">IF(I161="","",IF(AND($B161="",$C161="",I161=""),"",IF(AND($B161="",$C161=""),I161,IF($C161="",UPPER($B161)&amp;"_"&amp;I161,_xlfn.TEXTJOIN(".",TRUE,UPPER($B161)&amp;$C161,$D161,$E161,$F161)))))&amp;". "&amp;I161</f>
        <v>B4.3. Of the site residents who left, most were about to:</v>
      </c>
      <c r="N161" t="str">
        <f t="shared" ref="N161:N165" si="164">IF(J161="","",IF(AND($B161="",$C161="",J161=""),"",IF(AND($B161="",$C161=""),J161,IF($C161="",UPPER($B161)&amp;"_"&amp;J161,_xlfn.TEXTJOIN(".",TRUE,UPPER($B161)&amp;$C161,$D161,$E161,$F161)))))&amp;". "&amp;J161</f>
        <v>B4.3. Те жители МВП, которые выехали, планировали:</v>
      </c>
      <c r="O161" t="str">
        <f t="shared" ref="O161:O165" si="165">IF(K161="","",IF(AND($B161="",$C161="",K161=""),"",IF(AND($B161="",$C161=""),K161,IF($C161="",UPPER($B161)&amp;"_"&amp;K161,_xlfn.TEXTJOIN(".",TRUE,UPPER($B161)&amp;$C161,$D161,$E161,$F161)))))&amp;". "&amp;K161</f>
        <v>B4.3. Ті мешканці, які виїхали, планували:</v>
      </c>
      <c r="P161" s="11" t="s">
        <v>1880</v>
      </c>
      <c r="Q161" s="11" t="s">
        <v>362</v>
      </c>
      <c r="R161" t="s">
        <v>222</v>
      </c>
      <c r="S161" t="s">
        <v>1763</v>
      </c>
      <c r="T161" s="11" t="s">
        <v>1764</v>
      </c>
      <c r="U161" t="s">
        <v>1765</v>
      </c>
      <c r="V161" t="s">
        <v>1766</v>
      </c>
      <c r="Y161" s="22" t="str">
        <f>"selected(${"&amp;H45&amp;"}, 'yes') and selected(${"&amp;H158&amp;"},'yes')"</f>
        <v>selected(${a1_site_active}, 'yes') and selected(${b4_idp_left_site_at_will},'yes')</v>
      </c>
      <c r="Z161" t="s">
        <v>1887</v>
      </c>
      <c r="AA161" t="s">
        <v>1888</v>
      </c>
      <c r="AB161" t="s">
        <v>2069</v>
      </c>
      <c r="AC161" t="s">
        <v>2070</v>
      </c>
    </row>
    <row r="162" spans="1:29">
      <c r="A162" t="s">
        <v>1768</v>
      </c>
      <c r="B162" t="s">
        <v>1968</v>
      </c>
      <c r="C162" s="1">
        <v>4</v>
      </c>
      <c r="D162" s="1">
        <v>3</v>
      </c>
      <c r="E162" s="1">
        <v>1</v>
      </c>
      <c r="G162" t="str">
        <f>G161&amp;"_other"</f>
        <v>idp_groups_other</v>
      </c>
      <c r="H162" t="str">
        <f t="shared" si="161"/>
        <v>b4_3_1_idp_groups_other</v>
      </c>
      <c r="I162" s="22" t="s">
        <v>1770</v>
      </c>
      <c r="J162" s="22" t="s">
        <v>1771</v>
      </c>
      <c r="K162" t="s">
        <v>1772</v>
      </c>
      <c r="L162" t="str">
        <f t="shared" si="162"/>
        <v>B4_3_1</v>
      </c>
      <c r="M162" t="str">
        <f t="shared" si="163"/>
        <v>B4.3.1. If other, please specify:</v>
      </c>
      <c r="N162" t="str">
        <f t="shared" si="164"/>
        <v>B4.3.1. Другое (уточните)</v>
      </c>
      <c r="O162" t="str">
        <f t="shared" si="165"/>
        <v>B4.3.1. Інше, уточніть</v>
      </c>
      <c r="P162" s="11" t="s">
        <v>96</v>
      </c>
      <c r="Q162" s="11" t="s">
        <v>101</v>
      </c>
      <c r="R162" s="11" t="s">
        <v>102</v>
      </c>
      <c r="S162" t="s">
        <v>1763</v>
      </c>
      <c r="T162" s="11" t="s">
        <v>1764</v>
      </c>
      <c r="U162" t="s">
        <v>1765</v>
      </c>
      <c r="V162" t="s">
        <v>1766</v>
      </c>
      <c r="Y162" t="str">
        <f>"selected(${"&amp;H161&amp;"}, 'other')"</f>
        <v>selected(${b4_3_idp_groups}, 'other')</v>
      </c>
    </row>
    <row r="163" spans="1:29" ht="28.8">
      <c r="A163" t="s">
        <v>2071</v>
      </c>
      <c r="B163" t="s">
        <v>1968</v>
      </c>
      <c r="C163" s="1">
        <v>5</v>
      </c>
      <c r="D163" s="1"/>
      <c r="E163" s="1"/>
      <c r="G163" t="s">
        <v>2072</v>
      </c>
      <c r="H163" t="str">
        <f t="shared" si="161"/>
        <v>b5_individuals_evicted</v>
      </c>
      <c r="I163" s="40" t="str">
        <f>CS_Monitoring_R11!F87</f>
        <v>Have any site's residents been evicted from the site during the last 60 days?</v>
      </c>
      <c r="J163" s="40" t="str">
        <f>CS_Monitoring_R11!G87</f>
        <v>Был ли кто-то из жителей МВП принудительно выселен из МВП за последние 60 дней?</v>
      </c>
      <c r="K163" s="40" t="str">
        <f>CS_Monitoring_R11!H87</f>
        <v>Чи був хтось із мешканців МТП примусово виселені з МТП за останні 60 днів?</v>
      </c>
      <c r="L163" t="str">
        <f t="shared" si="162"/>
        <v>B5</v>
      </c>
      <c r="M163" t="str">
        <f t="shared" si="163"/>
        <v>B5. Have any site's residents been evicted from the site during the last 60 days?</v>
      </c>
      <c r="N163" t="str">
        <f t="shared" si="164"/>
        <v>B5. Был ли кто-то из жителей МВП принудительно выселен из МВП за последние 60 дней?</v>
      </c>
      <c r="O163" t="str">
        <f t="shared" si="165"/>
        <v>B5. Чи був хтось із мешканців МТП примусово виселені з МТП за останні 60 днів?</v>
      </c>
      <c r="P163" t="s">
        <v>1762</v>
      </c>
      <c r="Q163" t="s">
        <v>24</v>
      </c>
      <c r="R163" t="s">
        <v>25</v>
      </c>
      <c r="S163" t="s">
        <v>1763</v>
      </c>
      <c r="T163" s="11" t="s">
        <v>1764</v>
      </c>
      <c r="U163" t="s">
        <v>1765</v>
      </c>
      <c r="V163" t="s">
        <v>1766</v>
      </c>
      <c r="W163" t="s">
        <v>1789</v>
      </c>
      <c r="Y163" t="str">
        <f>"not(selected(${"&amp;H156&amp;"}, 'no_hosted_idps_yet')"&amp;" or selected(${"&amp;H156&amp;"}, ''))"</f>
        <v>not(selected(${b3_stay_long}, 'no_hosted_idps_yet') or selected(${b3_stay_long}, ''))</v>
      </c>
      <c r="Z163" t="str">
        <f>"if(selected(${"&amp;H45&amp;"},'no_host_but_ready') and not(selected(${"&amp;H156&amp;"}, 'no_hosted_idps_yet')), not(selected(${"&amp;H158&amp;"},'no') and selected(.,'no')), selected(${"&amp;H45&amp;"}, 'yes'))"</f>
        <v>if(selected(${a1_site_active},'no_host_but_ready') and not(selected(${b3_stay_long}, 'no_hosted_idps_yet')), not(selected(${b4_idp_left_site_at_will},'no') and selected(.,'no')), selected(${a1_site_active}, 'yes'))</v>
      </c>
      <c r="AA163" t="s">
        <v>2073</v>
      </c>
      <c r="AB163" t="s">
        <v>2074</v>
      </c>
      <c r="AC163" t="s">
        <v>2075</v>
      </c>
    </row>
    <row r="164" spans="1:29" ht="28.95" customHeight="1">
      <c r="A164" t="s">
        <v>2076</v>
      </c>
      <c r="B164" t="s">
        <v>1968</v>
      </c>
      <c r="C164" s="1">
        <v>5</v>
      </c>
      <c r="D164" s="1">
        <v>1</v>
      </c>
      <c r="E164" s="1"/>
      <c r="G164" t="s">
        <v>2077</v>
      </c>
      <c r="H164" t="str">
        <f t="shared" si="161"/>
        <v>b5_1_eviction_reason</v>
      </c>
      <c r="I164" s="40" t="str">
        <f>CS_Monitoring_R11!F88</f>
        <v>If yes, what was the reason?</v>
      </c>
      <c r="J164" s="40" t="str">
        <f>CS_Monitoring_R11!G88</f>
        <v>Если да, какова причина принудительного выселения?</v>
      </c>
      <c r="K164" s="40" t="str">
        <f>CS_Monitoring_R11!H88</f>
        <v>Якщо так, то яка причина примусового виселення?</v>
      </c>
      <c r="L164" t="str">
        <f t="shared" si="162"/>
        <v>B5_1</v>
      </c>
      <c r="M164" t="str">
        <f t="shared" si="163"/>
        <v>B5.1. If yes, what was the reason?</v>
      </c>
      <c r="N164" t="str">
        <f t="shared" si="164"/>
        <v>B5.1. Если да, какова причина принудительного выселения?</v>
      </c>
      <c r="O164" t="str">
        <f t="shared" si="165"/>
        <v>B5.1. Якщо так, то яка причина примусового виселення?</v>
      </c>
      <c r="P164" s="11" t="s">
        <v>1880</v>
      </c>
      <c r="Q164" s="11" t="s">
        <v>362</v>
      </c>
      <c r="R164" t="s">
        <v>222</v>
      </c>
      <c r="S164" t="s">
        <v>1763</v>
      </c>
      <c r="T164" s="11" t="s">
        <v>1764</v>
      </c>
      <c r="U164" t="s">
        <v>1765</v>
      </c>
      <c r="V164" t="s">
        <v>1766</v>
      </c>
      <c r="Y164" t="str">
        <f>"selected(${"&amp;H163&amp;"}, 'yes')"&amp;" and not(selected(${"&amp;H156&amp;"}, 'no_hosted_idps_yet'))"</f>
        <v>selected(${b5_individuals_evicted}, 'yes') and not(selected(${b3_stay_long}, 'no_hosted_idps_yet'))</v>
      </c>
      <c r="Z164" t="s">
        <v>1887</v>
      </c>
      <c r="AA164" t="s">
        <v>1888</v>
      </c>
      <c r="AB164" t="s">
        <v>1889</v>
      </c>
      <c r="AC164" t="s">
        <v>1890</v>
      </c>
    </row>
    <row r="165" spans="1:29">
      <c r="A165" t="s">
        <v>1768</v>
      </c>
      <c r="B165" t="s">
        <v>1968</v>
      </c>
      <c r="C165" s="1">
        <v>5</v>
      </c>
      <c r="D165" s="1">
        <v>1</v>
      </c>
      <c r="E165" s="1">
        <v>1</v>
      </c>
      <c r="G165" t="str">
        <f>G164&amp;"_other"</f>
        <v>eviction_reason_other</v>
      </c>
      <c r="H165" t="str">
        <f t="shared" si="161"/>
        <v>b5_1_1_eviction_reason_other</v>
      </c>
      <c r="I165" s="22" t="s">
        <v>1770</v>
      </c>
      <c r="J165" s="22" t="s">
        <v>1771</v>
      </c>
      <c r="K165" t="s">
        <v>1772</v>
      </c>
      <c r="L165" t="str">
        <f t="shared" si="162"/>
        <v>B5_1_1</v>
      </c>
      <c r="M165" t="str">
        <f t="shared" si="163"/>
        <v>B5.1.1. If other, please specify:</v>
      </c>
      <c r="N165" t="str">
        <f t="shared" si="164"/>
        <v>B5.1.1. Другое (уточните)</v>
      </c>
      <c r="O165" t="str">
        <f t="shared" si="165"/>
        <v>B5.1.1. Інше, уточніть</v>
      </c>
      <c r="P165" s="11" t="s">
        <v>96</v>
      </c>
      <c r="Q165" s="11" t="s">
        <v>101</v>
      </c>
      <c r="R165" s="11" t="s">
        <v>102</v>
      </c>
      <c r="S165" t="s">
        <v>1763</v>
      </c>
      <c r="T165" s="11" t="s">
        <v>1764</v>
      </c>
      <c r="U165" t="s">
        <v>1765</v>
      </c>
      <c r="V165" t="s">
        <v>1766</v>
      </c>
      <c r="Y165" t="str">
        <f>"selected(${"&amp;H163&amp;"}, 'yes')"&amp;" and selected(${"&amp;H164&amp;"}, 'other')"&amp;" and not(selected(${"&amp;H156&amp;"}, 'no_hosted_idps_yet'))"</f>
        <v>selected(${b5_individuals_evicted}, 'yes') and selected(${b5_1_eviction_reason}, 'other') and not(selected(${b3_stay_long}, 'no_hosted_idps_yet'))</v>
      </c>
    </row>
    <row r="166" spans="1:29" s="29" customFormat="1">
      <c r="A166" s="29" t="s">
        <v>1748</v>
      </c>
      <c r="G166" s="673" t="s">
        <v>2078</v>
      </c>
      <c r="H166" s="671" t="str">
        <f t="shared" si="62"/>
        <v>space_arrangement</v>
      </c>
      <c r="I166" s="673" t="s">
        <v>662</v>
      </c>
      <c r="J166" s="673" t="s">
        <v>6369</v>
      </c>
      <c r="K166" s="673" t="s">
        <v>6370</v>
      </c>
      <c r="M166" s="673" t="str">
        <f t="shared" ref="M166" si="166">IF(I166="","",IF(AND($B166="",$C166="",I166=""),"",IF(AND($B166="",$C166=""),I166,IF($C166="",UPPER($B166)&amp;"_"&amp;I166,_xlfn.TEXTJOIN(".",TRUE,UPPER($B166)&amp;$C166,$D166,$E166,I166)))))</f>
        <v>Space arrangement</v>
      </c>
      <c r="N166" s="29" t="str">
        <f>IF(J166="","",IF(AND($B166="",$C166="",J166=""),"",IF(AND($B166="",$C166=""),J166,IF($C166="",UPPER($B166)&amp;"_"&amp;J166,_xlfn.TEXTJOIN(".",TRUE,UPPER($B166)&amp;$C166,$D166,$E166,J166)))))</f>
        <v>Организация пространства МВП</v>
      </c>
      <c r="O166" s="29" t="str">
        <f t="shared" ref="O166" si="167">IF(K166="","",IF(AND($B166="",$C166="",K166=""),"",IF(AND($B166="",$C166=""),K166,IF($C166="",UPPER($B166)&amp;"_"&amp;K166,_xlfn.TEXTJOIN(".",TRUE,UPPER($B166)&amp;$C166,$D166,$E166,K166)))))</f>
        <v>Організація простору МТП</v>
      </c>
      <c r="P166" s="752"/>
      <c r="Q166" s="752"/>
      <c r="R166" s="752"/>
      <c r="T166" s="752"/>
      <c r="Y166" s="29" t="str">
        <f>"not(selected(${"&amp;H45&amp;"}, 'no')"&amp;" or selected(${"&amp;H45&amp;"}, '')) and ${"&amp;H$48&amp;"}&gt;=10"</f>
        <v>not(selected(${a1_site_active}, 'no') or selected(${a1_site_active}, '')) and ${a1_2_people_can_hosted_number}&gt;=10</v>
      </c>
    </row>
    <row r="167" spans="1:29" ht="72">
      <c r="A167" t="s">
        <v>2079</v>
      </c>
      <c r="B167" t="s">
        <v>1968</v>
      </c>
      <c r="C167" s="1">
        <v>6</v>
      </c>
      <c r="D167" s="1"/>
      <c r="E167" s="1"/>
      <c r="G167" t="s">
        <v>2080</v>
      </c>
      <c r="H167" t="str">
        <f>IF(B167="",G167,IF(C167="",B167&amp;"_"&amp;G167,_xlfn.TEXTJOIN("_",TRUE,B167&amp;C167,D167,E167,F167,G167)))</f>
        <v>b6_allocation_plan</v>
      </c>
      <c r="I167" s="40" t="str">
        <f>CS_Monitoring_R11!F90</f>
        <v>Is there an allocation plan on the site? (specific areas for "specific people" as "groups with certain needs, such as persons with disabilities, elderly, pregnant and lactating women, people with special health conditions etc.)</v>
      </c>
      <c r="J167" s="40" t="str">
        <f>CS_Monitoring_R11!G90</f>
        <v>Есть ли в МВП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v>
      </c>
      <c r="K167" s="40" t="str">
        <f>CS_Monitoring_R11!H90</f>
        <v>Чи є у МТП план розміщення людей (конкретні зони для груп людей з певними потребами, таких як особи з інвалідністю, літні люди, вагітні та годуючі жінки, люди зі специфічними захворюваннями тощо)?</v>
      </c>
      <c r="L167" t="str">
        <f>_xlfn.TEXTJOIN("_",TRUE,UPPER($B167)&amp;$C167,$D167,$E167,$F167)</f>
        <v>B6</v>
      </c>
      <c r="M167" t="str">
        <f>IF(I167="","",IF(AND($B167="",$C167="",I167=""),"",IF(AND($B167="",$C167=""),I167,IF($C167="",UPPER($B167)&amp;"_"&amp;I167,_xlfn.TEXTJOIN(".",TRUE,UPPER($B167)&amp;$C167,$D167,$E167,$F167)))))&amp;". "&amp;I167</f>
        <v>B6. Is there an allocation plan on the site? (specific areas for "specific people" as "groups with certain needs, such as persons with disabilities, elderly, pregnant and lactating women, people with special health conditions etc.)</v>
      </c>
      <c r="N167" t="str">
        <f>IF(J167="","",IF(AND($B167="",$C167="",J167=""),"",IF(AND($B167="",$C167=""),J167,IF($C167="",UPPER($B167)&amp;"_"&amp;J167,_xlfn.TEXTJOIN(".",TRUE,UPPER($B167)&amp;$C167,$D167,$E167,$F167)))))&amp;". "&amp;J167</f>
        <v>B6. Есть ли в МВП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v>
      </c>
      <c r="O167" t="str">
        <f>IF(K167="","",IF(AND($B167="",$C167="",K167=""),"",IF(AND($B167="",$C167=""),K167,IF($C167="",UPPER($B167)&amp;"_"&amp;K167,_xlfn.TEXTJOIN(".",TRUE,UPPER($B167)&amp;$C167,$D167,$E167,$F167)))))&amp;". "&amp;K167</f>
        <v>B6. Чи є у МТП план розміщення людей (конкретні зони для груп людей з певними потребами, таких як особи з інвалідністю, літні люди, вагітні та годуючі жінки, люди зі специфічними захворюваннями тощо)?</v>
      </c>
      <c r="P167" t="s">
        <v>1762</v>
      </c>
      <c r="Q167" t="s">
        <v>24</v>
      </c>
      <c r="R167" t="s">
        <v>25</v>
      </c>
      <c r="S167" t="s">
        <v>1763</v>
      </c>
      <c r="T167" s="11" t="s">
        <v>1764</v>
      </c>
      <c r="U167" t="s">
        <v>1765</v>
      </c>
      <c r="V167" t="s">
        <v>1766</v>
      </c>
      <c r="W167" t="s">
        <v>1789</v>
      </c>
    </row>
    <row r="168" spans="1:29" ht="39" customHeight="1">
      <c r="A168" t="s">
        <v>2081</v>
      </c>
      <c r="B168" t="s">
        <v>1968</v>
      </c>
      <c r="C168" s="1">
        <v>6</v>
      </c>
      <c r="D168" s="1">
        <v>1</v>
      </c>
      <c r="E168" s="1"/>
      <c r="G168" t="s">
        <v>2082</v>
      </c>
      <c r="H168" t="str">
        <f t="shared" ref="H168:H169" si="168">IF(B168="",G168,IF(C168="",B168&amp;"_"&amp;G168,_xlfn.TEXTJOIN("_",TRUE,B168&amp;C168,D168,E168,F168,G168)))</f>
        <v>b6_1_used_collective_site</v>
      </c>
      <c r="I168" s="40" t="str">
        <f>CS_Monitoring_R11!F91</f>
        <v>Is the collective site building solely used for hosting IDPs?</v>
      </c>
      <c r="J168" s="40" t="str">
        <f>CS_Monitoring_R11!G91</f>
        <v>Используется ли помещение МВП исключительно для размещения ВПЛ?</v>
      </c>
      <c r="K168" s="40" t="str">
        <f>CS_Monitoring_R11!H91</f>
        <v>Чи використовується приміщення МТП винятково для розміщення ВПО?</v>
      </c>
      <c r="L168" t="str">
        <f t="shared" ref="L168:L187" si="169">_xlfn.TEXTJOIN("_",TRUE,UPPER($B168)&amp;$C168,$D168,$E168,$F168)</f>
        <v>B6_1</v>
      </c>
      <c r="M168" t="str">
        <f t="shared" ref="M168:M169" si="170">IF(I168="","",IF(AND($B168="",$C168="",I168=""),"",IF(AND($B168="",$C168=""),I168,IF($C168="",UPPER($B168)&amp;"_"&amp;I168,_xlfn.TEXTJOIN(".",TRUE,UPPER($B168)&amp;$C168,$D168,$E168,$F168)))))&amp;". "&amp;I168</f>
        <v>B6.1. Is the collective site building solely used for hosting IDPs?</v>
      </c>
      <c r="N168" t="str">
        <f t="shared" ref="N168:N169" si="171">IF(J168="","",IF(AND($B168="",$C168="",J168=""),"",IF(AND($B168="",$C168=""),J168,IF($C168="",UPPER($B168)&amp;"_"&amp;J168,_xlfn.TEXTJOIN(".",TRUE,UPPER($B168)&amp;$C168,$D168,$E168,$F168)))))&amp;". "&amp;J168</f>
        <v>B6.1. Используется ли помещение МВП исключительно для размещения ВПЛ?</v>
      </c>
      <c r="O168" t="str">
        <f t="shared" ref="O168:O169" si="172">IF(K168="","",IF(AND($B168="",$C168="",K168=""),"",IF(AND($B168="",$C168=""),K168,IF($C168="",UPPER($B168)&amp;"_"&amp;K168,_xlfn.TEXTJOIN(".",TRUE,UPPER($B168)&amp;$C168,$D168,$E168,$F168)))))&amp;". "&amp;K168</f>
        <v>B6.1. Чи використовується приміщення МТП винятково для розміщення ВПО?</v>
      </c>
      <c r="P168" t="s">
        <v>1762</v>
      </c>
      <c r="Q168" t="s">
        <v>24</v>
      </c>
      <c r="R168" t="s">
        <v>25</v>
      </c>
      <c r="S168" t="s">
        <v>1763</v>
      </c>
      <c r="T168" s="11" t="s">
        <v>1764</v>
      </c>
      <c r="U168" t="s">
        <v>1765</v>
      </c>
      <c r="V168" t="s">
        <v>1766</v>
      </c>
      <c r="W168" t="s">
        <v>1789</v>
      </c>
    </row>
    <row r="169" spans="1:29" ht="37.200000000000003" customHeight="1">
      <c r="A169" t="s">
        <v>1876</v>
      </c>
      <c r="B169" t="s">
        <v>1968</v>
      </c>
      <c r="C169" s="1">
        <v>6</v>
      </c>
      <c r="D169" s="1">
        <v>2</v>
      </c>
      <c r="E169" s="1"/>
      <c r="G169" t="s">
        <v>2083</v>
      </c>
      <c r="H169" t="str">
        <f t="shared" si="168"/>
        <v>b6_2_individual_zones</v>
      </c>
      <c r="I169" s="40" t="str">
        <f>CS_Monitoring_R11!F92</f>
        <v>Are spaces allocated for IDPs separated from the spaces used for the site's primary function?</v>
      </c>
      <c r="J169" s="40" t="str">
        <f>CS_Monitoring_R11!G92</f>
        <v>Отделены ли помещения, выделенные для ВПЛ, от помещений, используемых учреждением по основному назначению?</v>
      </c>
      <c r="K169" s="40" t="str">
        <f>CS_Monitoring_R11!H92</f>
        <v>Чи відокремлені місця для ВПО від приміщень, які використовуються за основним призначенням МТП?</v>
      </c>
      <c r="L169" t="str">
        <f t="shared" si="169"/>
        <v>B6_2</v>
      </c>
      <c r="M169" t="str">
        <f t="shared" si="170"/>
        <v>B6.2. Are spaces allocated for IDPs separated from the spaces used for the site's primary function?</v>
      </c>
      <c r="N169" t="str">
        <f t="shared" si="171"/>
        <v>B6.2. Отделены ли помещения, выделенные для ВПЛ, от помещений, используемых учреждением по основному назначению?</v>
      </c>
      <c r="O169" t="str">
        <f t="shared" si="172"/>
        <v>B6.2. Чи відокремлені місця для ВПО від приміщень, які використовуються за основним призначенням МТП?</v>
      </c>
      <c r="P169" t="s">
        <v>1762</v>
      </c>
      <c r="Q169" t="s">
        <v>24</v>
      </c>
      <c r="R169" t="s">
        <v>25</v>
      </c>
      <c r="S169" t="s">
        <v>1763</v>
      </c>
      <c r="T169" s="11" t="s">
        <v>1764</v>
      </c>
      <c r="U169" t="s">
        <v>1765</v>
      </c>
      <c r="V169" t="s">
        <v>1766</v>
      </c>
      <c r="W169" t="s">
        <v>1789</v>
      </c>
      <c r="Y169" t="str">
        <f>"selected(${"&amp;H168&amp;"}, 'no_also_used_primary_function')"</f>
        <v>selected(${b6_1_used_collective_site}, 'no_also_used_primary_function')</v>
      </c>
    </row>
    <row r="170" spans="1:29" ht="37.200000000000003" customHeight="1">
      <c r="A170" t="s">
        <v>1876</v>
      </c>
      <c r="B170" t="s">
        <v>1968</v>
      </c>
      <c r="C170" s="1">
        <v>7</v>
      </c>
      <c r="D170" s="1"/>
      <c r="E170" s="1"/>
      <c r="G170" t="s">
        <v>2084</v>
      </c>
      <c r="H170" t="str">
        <f t="shared" ref="H170:H184" si="173">IF(B170="",G170,IF(C170="",B170&amp;"_"&amp;G170,_xlfn.TEXTJOIN("_",TRUE,B170&amp;C170,D170,E170,F170,G170)))</f>
        <v>b7_overcrowded_collective_site</v>
      </c>
      <c r="I170" s="40" t="str">
        <f>CS_Monitoring_R11!F93</f>
        <v>Is the collective site overcrowded, in your opinion?</v>
      </c>
      <c r="J170" s="40" t="str">
        <f>CS_Monitoring_R11!G93</f>
        <v>На Ваш взгляд, перенаселено ли МВП?</v>
      </c>
      <c r="K170" s="40" t="str">
        <f>CS_Monitoring_R11!H93</f>
        <v>На Вашу думку, чи перенаселений МТП?</v>
      </c>
      <c r="L170" t="str">
        <f t="shared" si="169"/>
        <v>B7</v>
      </c>
      <c r="M170" t="str">
        <f t="shared" ref="M170:M184" si="174">IF(I170="","",IF(AND($B170="",$C170="",I170=""),"",IF(AND($B170="",$C170=""),I170,IF($C170="",UPPER($B170)&amp;"_"&amp;I170,_xlfn.TEXTJOIN(".",TRUE,UPPER($B170)&amp;$C170,$D170,$E170,$F170)))))&amp;". "&amp;I170</f>
        <v>B7. Is the collective site overcrowded, in your opinion?</v>
      </c>
      <c r="N170" t="str">
        <f t="shared" ref="N170:N184" si="175">IF(J170="","",IF(AND($B170="",$C170="",J170=""),"",IF(AND($B170="",$C170=""),J170,IF($C170="",UPPER($B170)&amp;"_"&amp;J170,_xlfn.TEXTJOIN(".",TRUE,UPPER($B170)&amp;$C170,$D170,$E170,$F170)))))&amp;". "&amp;J170</f>
        <v>B7. На Ваш взгляд, перенаселено ли МВП?</v>
      </c>
      <c r="O170" t="str">
        <f t="shared" ref="O170:O184" si="176">IF(K170="","",IF(AND($B170="",$C170="",K170=""),"",IF(AND($B170="",$C170=""),K170,IF($C170="",UPPER($B170)&amp;"_"&amp;K170,_xlfn.TEXTJOIN(".",TRUE,UPPER($B170)&amp;$C170,$D170,$E170,$F170)))))&amp;". "&amp;K170</f>
        <v>B7. На Вашу думку, чи перенаселений МТП?</v>
      </c>
      <c r="P170" t="s">
        <v>1762</v>
      </c>
      <c r="Q170" t="s">
        <v>24</v>
      </c>
      <c r="R170" t="s">
        <v>25</v>
      </c>
      <c r="S170" t="s">
        <v>1763</v>
      </c>
      <c r="T170" s="11" t="s">
        <v>1764</v>
      </c>
      <c r="U170" t="s">
        <v>1765</v>
      </c>
      <c r="V170" t="s">
        <v>1766</v>
      </c>
      <c r="W170" t="s">
        <v>1789</v>
      </c>
      <c r="Y170" t="str">
        <f>"selected(${"&amp;H45&amp;"}, 'yes')"</f>
        <v>selected(${a1_site_active}, 'yes')</v>
      </c>
    </row>
    <row r="171" spans="1:29" ht="28.8">
      <c r="A171" t="s">
        <v>2085</v>
      </c>
      <c r="B171" t="s">
        <v>1968</v>
      </c>
      <c r="C171" s="1">
        <v>8</v>
      </c>
      <c r="D171" s="1"/>
      <c r="E171" s="1"/>
      <c r="G171" t="s">
        <v>2086</v>
      </c>
      <c r="H171" t="str">
        <f t="shared" ref="H171:H172" si="177">IF(B171="",G171,IF(C171="",B171&amp;"_"&amp;G171,_xlfn.TEXTJOIN("_",TRUE,B171&amp;C171,D171,E171,F171,G171)))</f>
        <v>b8_spaces_cooking_eating_food_storage</v>
      </c>
      <c r="I171" s="40" t="str">
        <f>CS_Monitoring_R11!F94</f>
        <v>Are there common spaces for the purposes of cooking (kitchen), eating, and food storage?</v>
      </c>
      <c r="J171" s="40" t="str">
        <f>CS_Monitoring_R11!G94</f>
        <v xml:space="preserve">Есть ли помещения общего пользования для приготовления пищи (кухня), приема пищи, хранения продуктов? </v>
      </c>
      <c r="K171" s="40" t="str">
        <f>CS_Monitoring_R11!H94</f>
        <v>Чи існують спільні приміщення для приготування їжі (кухня), прийому їжі та зберігання продуктів?</v>
      </c>
      <c r="L171" t="str">
        <f t="shared" ref="L171:L181" si="178">_xlfn.TEXTJOIN("_",TRUE,UPPER($B171)&amp;$C171,$D171,$E171,$F171)</f>
        <v>B8</v>
      </c>
      <c r="M171" t="str">
        <f t="shared" ref="M171:M180" si="179">IF(I171="","",IF(AND($B171="",$C171="",I171=""),"",IF(AND($B171="",$C171=""),I171,IF($C171="",UPPER($B171)&amp;"_"&amp;I171,_xlfn.TEXTJOIN(".",TRUE,UPPER($B171)&amp;$C171,$D171,$E171,$F171)))))&amp;". "&amp;I171</f>
        <v>B8. Are there common spaces for the purposes of cooking (kitchen), eating, and food storage?</v>
      </c>
      <c r="N171" t="str">
        <f t="shared" si="175"/>
        <v xml:space="preserve">B8. Есть ли помещения общего пользования для приготовления пищи (кухня), приема пищи, хранения продуктов? </v>
      </c>
      <c r="O171" t="str">
        <f t="shared" si="176"/>
        <v>B8. Чи існують спільні приміщення для приготування їжі (кухня), прийому їжі та зберігання продуктів?</v>
      </c>
      <c r="P171" s="36" t="s">
        <v>1880</v>
      </c>
      <c r="Q171" s="36" t="s">
        <v>362</v>
      </c>
      <c r="R171" s="22" t="s">
        <v>222</v>
      </c>
      <c r="S171" t="s">
        <v>1763</v>
      </c>
      <c r="T171" s="11" t="s">
        <v>1764</v>
      </c>
      <c r="U171" t="s">
        <v>1765</v>
      </c>
      <c r="V171" t="s">
        <v>1766</v>
      </c>
      <c r="Z171" t="s">
        <v>1945</v>
      </c>
      <c r="AA171" t="s">
        <v>2087</v>
      </c>
      <c r="AB171" t="s">
        <v>1959</v>
      </c>
      <c r="AC171" t="s">
        <v>1960</v>
      </c>
    </row>
    <row r="172" spans="1:29" ht="37.200000000000003" customHeight="1">
      <c r="A172" t="s">
        <v>1876</v>
      </c>
      <c r="B172" t="s">
        <v>1968</v>
      </c>
      <c r="C172" s="1">
        <v>8</v>
      </c>
      <c r="D172" s="1">
        <v>1</v>
      </c>
      <c r="E172" s="1"/>
      <c r="G172" t="s">
        <v>2088</v>
      </c>
      <c r="H172" t="str">
        <f t="shared" si="177"/>
        <v>b8_1_common_spaces_other_kitchens</v>
      </c>
      <c r="I172" s="40" t="str">
        <f>CS_Monitoring_R11!F95</f>
        <v>Are there common spaces other than kitchens, eating spaces, and bathing facilities?</v>
      </c>
      <c r="J172" s="40" t="str">
        <f>CS_Monitoring_R11!G95</f>
        <v>Есть ли помещения общего пользования, кроме кухонь, столовых и ванных комнат?</v>
      </c>
      <c r="K172" s="40" t="str">
        <f>CS_Monitoring_R11!H95</f>
        <v>Чи існують спільні приміщення, крім кухонь, місць для прийому їжі та ванн?</v>
      </c>
      <c r="L172" t="str">
        <f t="shared" si="178"/>
        <v>B8_1</v>
      </c>
      <c r="M172" t="str">
        <f t="shared" si="179"/>
        <v>B8.1. Are there common spaces other than kitchens, eating spaces, and bathing facilities?</v>
      </c>
      <c r="N172" t="str">
        <f t="shared" si="175"/>
        <v>B8.1. Есть ли помещения общего пользования, кроме кухонь, столовых и ванных комнат?</v>
      </c>
      <c r="O172" t="str">
        <f t="shared" si="176"/>
        <v>B8.1. Чи існують спільні приміщення, крім кухонь, місць для прийому їжі та ванн?</v>
      </c>
      <c r="P172" s="22" t="s">
        <v>2089</v>
      </c>
      <c r="Q172" s="22" t="s">
        <v>2090</v>
      </c>
      <c r="R172" s="22" t="s">
        <v>6376</v>
      </c>
      <c r="S172" t="s">
        <v>1763</v>
      </c>
      <c r="T172" s="11" t="s">
        <v>1764</v>
      </c>
      <c r="U172" t="s">
        <v>1765</v>
      </c>
      <c r="V172" t="s">
        <v>1766</v>
      </c>
      <c r="W172" t="s">
        <v>1789</v>
      </c>
    </row>
    <row r="173" spans="1:29" ht="28.8">
      <c r="A173" t="s">
        <v>2091</v>
      </c>
      <c r="B173" t="s">
        <v>1968</v>
      </c>
      <c r="C173" s="1">
        <v>8</v>
      </c>
      <c r="D173" s="1">
        <v>1</v>
      </c>
      <c r="E173" s="1">
        <v>1</v>
      </c>
      <c r="G173" t="s">
        <v>2092</v>
      </c>
      <c r="H173" t="str">
        <f t="shared" ref="H173:H180" si="180">IF(B173="",G173,IF(C173="",B173&amp;"_"&amp;G173,_xlfn.TEXTJOIN("_",TRUE,B173&amp;C173,D173,E173,F173,G173)))</f>
        <v>b8_1_1_purpose_spaces_serves</v>
      </c>
      <c r="I173" s="40" t="str">
        <f>CS_Monitoring_R11!F96</f>
        <v>Which purpose do these spaces serve?</v>
      </c>
      <c r="J173" s="40" t="str">
        <f>CS_Monitoring_R11!G96</f>
        <v>Какую функцию выполняют эти помещения?</v>
      </c>
      <c r="K173" s="40" t="str">
        <f>CS_Monitoring_R11!H96</f>
        <v>Яку функцію виконують ці приміщення?</v>
      </c>
      <c r="L173" t="str">
        <f t="shared" si="178"/>
        <v>B8_1_1</v>
      </c>
      <c r="M173" t="str">
        <f t="shared" si="179"/>
        <v>B8.1.1. Which purpose do these spaces serve?</v>
      </c>
      <c r="N173" t="str">
        <f t="shared" si="175"/>
        <v>B8.1.1. Какую функцию выполняют эти помещения?</v>
      </c>
      <c r="O173" t="str">
        <f t="shared" si="176"/>
        <v>B8.1.1. Яку функцію виконують ці приміщення?</v>
      </c>
      <c r="P173" s="36" t="s">
        <v>1880</v>
      </c>
      <c r="Q173" s="36" t="s">
        <v>362</v>
      </c>
      <c r="R173" s="22" t="s">
        <v>222</v>
      </c>
      <c r="S173" t="s">
        <v>1763</v>
      </c>
      <c r="T173" s="11" t="s">
        <v>1764</v>
      </c>
      <c r="U173" t="s">
        <v>1765</v>
      </c>
      <c r="V173" t="s">
        <v>1766</v>
      </c>
      <c r="Y173" t="str">
        <f>"selected(${"&amp;H172&amp;"}, 'yes')"</f>
        <v>selected(${b8_1_common_spaces_other_kitchens}, 'yes')</v>
      </c>
    </row>
    <row r="174" spans="1:29">
      <c r="A174" t="s">
        <v>1768</v>
      </c>
      <c r="B174" t="s">
        <v>1968</v>
      </c>
      <c r="C174" s="1">
        <v>8</v>
      </c>
      <c r="D174" s="1">
        <v>1</v>
      </c>
      <c r="E174" s="1">
        <v>1</v>
      </c>
      <c r="F174" s="1">
        <v>1</v>
      </c>
      <c r="G174" t="str">
        <f>G173&amp;"_other"</f>
        <v>purpose_spaces_serves_other</v>
      </c>
      <c r="H174" t="str">
        <f t="shared" si="180"/>
        <v>b8_1_1_1_purpose_spaces_serves_other</v>
      </c>
      <c r="I174" s="22" t="s">
        <v>2093</v>
      </c>
      <c r="J174" s="22" t="s">
        <v>2094</v>
      </c>
      <c r="K174" t="s">
        <v>1772</v>
      </c>
      <c r="L174" t="str">
        <f t="shared" si="178"/>
        <v>B8_1_1_1</v>
      </c>
      <c r="M174" t="str">
        <f t="shared" si="179"/>
        <v>B8.1.1.1. Other (specify)</v>
      </c>
      <c r="N174" t="str">
        <f t="shared" si="175"/>
        <v>B8.1.1.1. Другое (укажите)</v>
      </c>
      <c r="O174" t="str">
        <f t="shared" si="176"/>
        <v>B8.1.1.1. Інше, уточніть</v>
      </c>
      <c r="P174" s="11" t="s">
        <v>96</v>
      </c>
      <c r="Q174" s="11" t="s">
        <v>101</v>
      </c>
      <c r="R174" s="11" t="s">
        <v>102</v>
      </c>
      <c r="S174" t="s">
        <v>1763</v>
      </c>
      <c r="T174" s="11" t="s">
        <v>1764</v>
      </c>
      <c r="U174" t="s">
        <v>1765</v>
      </c>
      <c r="V174" t="s">
        <v>1766</v>
      </c>
      <c r="Y174" t="str">
        <f>"selected(${"&amp;H173&amp;"}, 'other')"</f>
        <v>selected(${b8_1_1_purpose_spaces_serves}, 'other')</v>
      </c>
    </row>
    <row r="175" spans="1:29" ht="37.200000000000003" customHeight="1">
      <c r="A175" t="s">
        <v>2095</v>
      </c>
      <c r="B175" t="s">
        <v>1968</v>
      </c>
      <c r="C175" s="1">
        <v>8</v>
      </c>
      <c r="D175" s="1">
        <v>2</v>
      </c>
      <c r="E175" s="1">
        <v>1</v>
      </c>
      <c r="F175" s="1"/>
      <c r="G175" t="s">
        <v>2096</v>
      </c>
      <c r="H175" t="str">
        <f t="shared" si="180"/>
        <v>b8_2_1_sufficient_child_spaces_indoor</v>
      </c>
      <c r="I175" s="40" t="str">
        <f>"Are these spaces sufficient to respond to the needs of IDPs?  - {"&amp;choices!C310&amp;"}"</f>
        <v>Are these spaces sufficient to respond to the needs of IDPs?  - {Child spaces (indoor) }</v>
      </c>
      <c r="J175" s="40" t="str">
        <f>"Достаточно ли этих помещений для удовлетворения потребностей ВПЛ?  - {"&amp;choices!D310&amp;"}"</f>
        <v>Достаточно ли этих помещений для удовлетворения потребностей ВПЛ?  - {Детские игровые площадки (в помещении МВП) }</v>
      </c>
      <c r="K175" s="40" t="str">
        <f>"Чи достатньо цих приміщень, щоб задовольнити потреби ВПО?  - {"&amp;choices!E310&amp;"}"</f>
        <v>Чи достатньо цих приміщень, щоб задовольнити потреби ВПО?  - {Дитячі ігрові майданчики (в приміщенні МТП) }</v>
      </c>
      <c r="L175" t="str">
        <f t="shared" si="178"/>
        <v>B8_2_1</v>
      </c>
      <c r="M175" t="str">
        <f t="shared" si="179"/>
        <v>B8.2.1. Are these spaces sufficient to respond to the needs of IDPs?  - {Child spaces (indoor) }</v>
      </c>
      <c r="N175" t="str">
        <f t="shared" si="175"/>
        <v>B8.2.1. Достаточно ли этих помещений для удовлетворения потребностей ВПЛ?  - {Детские игровые площадки (в помещении МВП) }</v>
      </c>
      <c r="O175" t="str">
        <f t="shared" si="176"/>
        <v>B8.2.1. Чи достатньо цих приміщень, щоб задовольнити потреби ВПО?  - {Дитячі ігрові майданчики (в приміщенні МТП) }</v>
      </c>
      <c r="P175" t="s">
        <v>1762</v>
      </c>
      <c r="Q175" t="s">
        <v>24</v>
      </c>
      <c r="R175" t="s">
        <v>25</v>
      </c>
      <c r="S175" t="s">
        <v>1763</v>
      </c>
      <c r="T175" s="11" t="s">
        <v>1764</v>
      </c>
      <c r="U175" t="s">
        <v>1765</v>
      </c>
      <c r="V175" t="s">
        <v>1766</v>
      </c>
      <c r="W175" t="s">
        <v>1789</v>
      </c>
      <c r="Y175" t="str">
        <f>"selected(${"&amp;H173&amp;"}, '"&amp;choices!B310&amp;"')"</f>
        <v>selected(${b8_1_1_purpose_spaces_serves}, 'child_spaces_indoor')</v>
      </c>
    </row>
    <row r="176" spans="1:29" ht="37.200000000000003" customHeight="1">
      <c r="A176" t="s">
        <v>2095</v>
      </c>
      <c r="B176" t="s">
        <v>1968</v>
      </c>
      <c r="C176" s="1">
        <v>8</v>
      </c>
      <c r="D176" s="1">
        <v>2</v>
      </c>
      <c r="E176" s="1">
        <v>2</v>
      </c>
      <c r="F176" s="1"/>
      <c r="G176" t="s">
        <v>2097</v>
      </c>
      <c r="H176" t="str">
        <f t="shared" si="180"/>
        <v>b8_2_2_sufficient_child_spaces_outdoor</v>
      </c>
      <c r="I176" s="40" t="str">
        <f>"Are these spaces sufficient to respond to the needs of IDPs?  - {"&amp;choices!C311&amp;"}"</f>
        <v>Are these spaces sufficient to respond to the needs of IDPs?  - {Child spaces (outdoor)}</v>
      </c>
      <c r="J176" s="40" t="str">
        <f>"Достаточно ли этих помещений для удовлетворения потребностей ВПЛ?  - {"&amp;choices!D311&amp;"}"</f>
        <v>Достаточно ли этих помещений для удовлетворения потребностей ВПЛ?  - {Детские игровые площадки (на улице)}</v>
      </c>
      <c r="K176" s="40" t="str">
        <f>"Чи достатньо цих приміщень, щоб задовольнити потреби ВПО?  - {"&amp;choices!E311&amp;"}"</f>
        <v>Чи достатньо цих приміщень, щоб задовольнити потреби ВПО?  - {Дитячі ігрові майданчики (на вулиці)}</v>
      </c>
      <c r="L176" t="str">
        <f t="shared" si="178"/>
        <v>B8_2_2</v>
      </c>
      <c r="M176" t="str">
        <f t="shared" si="179"/>
        <v>B8.2.2. Are these spaces sufficient to respond to the needs of IDPs?  - {Child spaces (outdoor)}</v>
      </c>
      <c r="N176" t="str">
        <f t="shared" si="175"/>
        <v>B8.2.2. Достаточно ли этих помещений для удовлетворения потребностей ВПЛ?  - {Детские игровые площадки (на улице)}</v>
      </c>
      <c r="O176" t="str">
        <f t="shared" si="176"/>
        <v>B8.2.2. Чи достатньо цих приміщень, щоб задовольнити потреби ВПО?  - {Дитячі ігрові майданчики (на вулиці)}</v>
      </c>
      <c r="P176" t="s">
        <v>1762</v>
      </c>
      <c r="Q176" t="s">
        <v>24</v>
      </c>
      <c r="R176" t="s">
        <v>25</v>
      </c>
      <c r="S176" t="s">
        <v>1763</v>
      </c>
      <c r="T176" s="11" t="s">
        <v>1764</v>
      </c>
      <c r="U176" t="s">
        <v>1765</v>
      </c>
      <c r="V176" t="s">
        <v>1766</v>
      </c>
      <c r="W176" t="s">
        <v>1789</v>
      </c>
      <c r="Y176" t="str">
        <f>"selected(${"&amp;H173&amp;"}, '"&amp;choices!B311&amp;"')"</f>
        <v>selected(${b8_1_1_purpose_spaces_serves}, 'child_spaces_outdoor')</v>
      </c>
    </row>
    <row r="177" spans="1:29" ht="37.200000000000003" customHeight="1">
      <c r="A177" t="s">
        <v>2095</v>
      </c>
      <c r="B177" t="s">
        <v>1968</v>
      </c>
      <c r="C177" s="1">
        <v>8</v>
      </c>
      <c r="D177" s="1">
        <v>2</v>
      </c>
      <c r="E177" s="1">
        <v>3</v>
      </c>
      <c r="F177" s="1"/>
      <c r="G177" t="s">
        <v>2098</v>
      </c>
      <c r="H177" t="str">
        <f t="shared" si="180"/>
        <v>b8_2_3_sufficient_spaces_distance_learning_working</v>
      </c>
      <c r="I177" s="40" t="str">
        <f>"Are these spaces sufficient to respond to the needs of IDPs?  - {"&amp;choices!C312&amp;"}"</f>
        <v>Are these spaces sufficient to respond to the needs of IDPs?  - {Spaces for distance learning \ working}</v>
      </c>
      <c r="J177" s="40" t="str">
        <f>"Достаточно ли этих помещений для удовлетворения потребностей ВПЛ?  - {"&amp;choices!D312&amp;"}"</f>
        <v>Достаточно ли этих помещений для удовлетворения потребностей ВПЛ?  - {Помещения для дистанционного обучения / работы}</v>
      </c>
      <c r="K177" s="40" t="str">
        <f>"Чи достатньо цих приміщень, щоб задовольнити потреби ВПО?  - {"&amp;choices!E312&amp;"}"</f>
        <v>Чи достатньо цих приміщень, щоб задовольнити потреби ВПО?  - {Приміщення для дистанційного навчання / роботи}</v>
      </c>
      <c r="L177" t="str">
        <f t="shared" si="178"/>
        <v>B8_2_3</v>
      </c>
      <c r="M177" t="str">
        <f t="shared" si="179"/>
        <v>B8.2.3. Are these spaces sufficient to respond to the needs of IDPs?  - {Spaces for distance learning \ working}</v>
      </c>
      <c r="N177" t="str">
        <f t="shared" si="175"/>
        <v>B8.2.3. Достаточно ли этих помещений для удовлетворения потребностей ВПЛ?  - {Помещения для дистанционного обучения / работы}</v>
      </c>
      <c r="O177" t="str">
        <f t="shared" si="176"/>
        <v>B8.2.3. Чи достатньо цих приміщень, щоб задовольнити потреби ВПО?  - {Приміщення для дистанційного навчання / роботи}</v>
      </c>
      <c r="P177" t="s">
        <v>1762</v>
      </c>
      <c r="Q177" t="s">
        <v>24</v>
      </c>
      <c r="R177" t="s">
        <v>25</v>
      </c>
      <c r="S177" t="s">
        <v>1763</v>
      </c>
      <c r="T177" s="11" t="s">
        <v>1764</v>
      </c>
      <c r="U177" t="s">
        <v>1765</v>
      </c>
      <c r="V177" t="s">
        <v>1766</v>
      </c>
      <c r="W177" t="s">
        <v>1789</v>
      </c>
      <c r="Y177" t="str">
        <f>"selected(${"&amp;H173&amp;"}, '"&amp;choices!B312&amp;"')"</f>
        <v>selected(${b8_1_1_purpose_spaces_serves}, 'spaces_distance_learning_working')</v>
      </c>
    </row>
    <row r="178" spans="1:29" ht="37.200000000000003" customHeight="1">
      <c r="A178" t="s">
        <v>2095</v>
      </c>
      <c r="B178" t="s">
        <v>1968</v>
      </c>
      <c r="C178" s="1">
        <v>8</v>
      </c>
      <c r="D178" s="1">
        <v>2</v>
      </c>
      <c r="E178" s="1">
        <v>4</v>
      </c>
      <c r="F178" s="1"/>
      <c r="G178" t="s">
        <v>2099</v>
      </c>
      <c r="H178" t="str">
        <f t="shared" si="180"/>
        <v>b8_2_4_sufficient_recreational_spaces_adults</v>
      </c>
      <c r="I178" s="40" t="str">
        <f>"Are these spaces sufficient to respond to the needs of IDPs?  - {"&amp;choices!C313&amp;"}"</f>
        <v>Are these spaces sufficient to respond to the needs of IDPs?  - {Recreational spaces for adults}</v>
      </c>
      <c r="J178" s="40" t="str">
        <f>"Достаточно ли этих помещений для удовлетворения потребностей ВПЛ?  - {"&amp;choices!D313&amp;"}"</f>
        <v>Достаточно ли этих помещений для удовлетворения потребностей ВПЛ?  - {Зоны отдыха для взрослых}</v>
      </c>
      <c r="K178" s="40" t="str">
        <f>"Чи достатньо цих приміщень, щоб задовольнити потреби ВПО?  - {"&amp;choices!E313&amp;"}"</f>
        <v>Чи достатньо цих приміщень, щоб задовольнити потреби ВПО?  - {Зони відпочинку для дорослих}</v>
      </c>
      <c r="L178" t="str">
        <f t="shared" si="178"/>
        <v>B8_2_4</v>
      </c>
      <c r="M178" t="str">
        <f t="shared" si="179"/>
        <v>B8.2.4. Are these spaces sufficient to respond to the needs of IDPs?  - {Recreational spaces for adults}</v>
      </c>
      <c r="N178" t="str">
        <f t="shared" si="175"/>
        <v>B8.2.4. Достаточно ли этих помещений для удовлетворения потребностей ВПЛ?  - {Зоны отдыха для взрослых}</v>
      </c>
      <c r="O178" t="str">
        <f t="shared" si="176"/>
        <v>B8.2.4. Чи достатньо цих приміщень, щоб задовольнити потреби ВПО?  - {Зони відпочинку для дорослих}</v>
      </c>
      <c r="P178" t="s">
        <v>1762</v>
      </c>
      <c r="Q178" t="s">
        <v>24</v>
      </c>
      <c r="R178" t="s">
        <v>25</v>
      </c>
      <c r="S178" t="s">
        <v>1763</v>
      </c>
      <c r="T178" s="11" t="s">
        <v>1764</v>
      </c>
      <c r="U178" t="s">
        <v>1765</v>
      </c>
      <c r="V178" t="s">
        <v>1766</v>
      </c>
      <c r="W178" t="s">
        <v>1789</v>
      </c>
      <c r="Y178" t="str">
        <f>"selected(${"&amp;H173&amp;"}, '"&amp;choices!B313&amp;"')"</f>
        <v>selected(${b8_1_1_purpose_spaces_serves}, 'recreational_spaces_adults')</v>
      </c>
    </row>
    <row r="179" spans="1:29" ht="37.200000000000003" customHeight="1">
      <c r="A179" t="s">
        <v>2095</v>
      </c>
      <c r="B179" t="s">
        <v>1968</v>
      </c>
      <c r="C179" s="1">
        <v>8</v>
      </c>
      <c r="D179" s="1">
        <v>2</v>
      </c>
      <c r="E179" s="1">
        <v>5</v>
      </c>
      <c r="F179" s="1"/>
      <c r="G179" t="s">
        <v>2100</v>
      </c>
      <c r="H179" t="str">
        <f t="shared" si="180"/>
        <v>b8_2_5_sufficient_spaces_services_provision</v>
      </c>
      <c r="I179" s="40" t="str">
        <f>"Are these spaces sufficient to respond to the needs of IDPs?  - {"&amp;choices!C314&amp;"}"</f>
        <v>Are these spaces sufficient to respond to the needs of IDPs?  - {Spaces for social, administrative, and public (electronic) services provision}</v>
      </c>
      <c r="J179" s="40" t="str">
        <f>"Достаточно ли этих помещений для удовлетворения потребностей ВПЛ?  - {"&amp;choices!D314&amp;"}"</f>
        <v>Достаточно ли этих помещений для удовлетворения потребностей ВПЛ?  - {Зоны, где предоставляются социальные, административные и государственные (электронные) услуги}</v>
      </c>
      <c r="K179" s="40" t="str">
        <f>"Чи достатньо цих приміщень, щоб задовольнити потреби ВПО?  - {"&amp;choices!E314&amp;"}"</f>
        <v>Чи достатньо цих приміщень, щоб задовольнити потреби ВПО?  - {Зони для надання соціальних, адміністративних та державних (електронних) послуг}</v>
      </c>
      <c r="L179" t="str">
        <f t="shared" si="178"/>
        <v>B8_2_5</v>
      </c>
      <c r="M179" t="str">
        <f t="shared" si="179"/>
        <v>B8.2.5. Are these spaces sufficient to respond to the needs of IDPs?  - {Spaces for social, administrative, and public (electronic) services provision}</v>
      </c>
      <c r="N179" t="str">
        <f t="shared" si="175"/>
        <v>B8.2.5. Достаточно ли этих помещений для удовлетворения потребностей ВПЛ?  - {Зоны, где предоставляются социальные, административные и государственные (электронные) услуги}</v>
      </c>
      <c r="O179" t="str">
        <f t="shared" si="176"/>
        <v>B8.2.5. Чи достатньо цих приміщень, щоб задовольнити потреби ВПО?  - {Зони для надання соціальних, адміністративних та державних (електронних) послуг}</v>
      </c>
      <c r="P179" t="s">
        <v>1762</v>
      </c>
      <c r="Q179" t="s">
        <v>24</v>
      </c>
      <c r="R179" t="s">
        <v>25</v>
      </c>
      <c r="S179" t="s">
        <v>1763</v>
      </c>
      <c r="T179" s="11" t="s">
        <v>1764</v>
      </c>
      <c r="U179" t="s">
        <v>1765</v>
      </c>
      <c r="V179" t="s">
        <v>1766</v>
      </c>
      <c r="W179" t="s">
        <v>1789</v>
      </c>
      <c r="Y179" t="str">
        <f>"selected(${"&amp;H173&amp;"}, '"&amp;choices!B314&amp;"')"</f>
        <v>selected(${b8_1_1_purpose_spaces_serves}, 'spaces_services_provision')</v>
      </c>
    </row>
    <row r="180" spans="1:29" ht="37.200000000000003" customHeight="1">
      <c r="A180" t="s">
        <v>2095</v>
      </c>
      <c r="B180" t="s">
        <v>1968</v>
      </c>
      <c r="C180" s="1">
        <v>8</v>
      </c>
      <c r="D180" s="1">
        <v>2</v>
      </c>
      <c r="E180" s="1">
        <v>6</v>
      </c>
      <c r="F180" s="1"/>
      <c r="G180" t="s">
        <v>2101</v>
      </c>
      <c r="H180" t="str">
        <f t="shared" si="180"/>
        <v>b8_2_6_sufficient_oth</v>
      </c>
      <c r="I180" s="40" t="str">
        <f>"Are these spaces sufficient to respond to the needs of IDPs?  - Other (*${"&amp;H174&amp;"}*)"</f>
        <v>Are these spaces sufficient to respond to the needs of IDPs?  - Other (*${b8_1_1_1_purpose_spaces_serves_other}*)</v>
      </c>
      <c r="J180" s="40" t="str">
        <f>"Достаточно ли этих помещений для удовлетворения потребностей ВПЛ?   - Other (*${"&amp;H174&amp;"}*)"</f>
        <v>Достаточно ли этих помещений для удовлетворения потребностей ВПЛ?   - Other (*${b8_1_1_1_purpose_spaces_serves_other}*)</v>
      </c>
      <c r="K180" s="40" t="str">
        <f>"Чи достатньо цих приміщень, щоб задовольнити потреби ВПО?  - Other (*${"&amp;H174&amp;"}*)"</f>
        <v>Чи достатньо цих приміщень, щоб задовольнити потреби ВПО?  - Other (*${b8_1_1_1_purpose_spaces_serves_other}*)</v>
      </c>
      <c r="L180" t="str">
        <f t="shared" si="178"/>
        <v>B8_2_6</v>
      </c>
      <c r="M180" t="str">
        <f t="shared" si="179"/>
        <v>B8.2.6. Are these spaces sufficient to respond to the needs of IDPs?  - Other (*${b8_1_1_1_purpose_spaces_serves_other}*)</v>
      </c>
      <c r="N180" t="str">
        <f t="shared" si="175"/>
        <v>B8.2.6. Достаточно ли этих помещений для удовлетворения потребностей ВПЛ?   - Other (*${b8_1_1_1_purpose_spaces_serves_other}*)</v>
      </c>
      <c r="O180" t="str">
        <f t="shared" si="176"/>
        <v>B8.2.6. Чи достатньо цих приміщень, щоб задовольнити потреби ВПО?  - Other (*${b8_1_1_1_purpose_spaces_serves_other}*)</v>
      </c>
      <c r="P180" t="s">
        <v>1762</v>
      </c>
      <c r="Q180" t="s">
        <v>24</v>
      </c>
      <c r="R180" t="s">
        <v>25</v>
      </c>
      <c r="S180" t="s">
        <v>1763</v>
      </c>
      <c r="T180" s="11" t="s">
        <v>1764</v>
      </c>
      <c r="U180" t="s">
        <v>1765</v>
      </c>
      <c r="V180" t="s">
        <v>1766</v>
      </c>
      <c r="W180" t="s">
        <v>1789</v>
      </c>
      <c r="Y180" t="str">
        <f>"selected(${"&amp;H173&amp;"}, '"&amp;choices!B315&amp;"')"</f>
        <v>selected(${b8_1_1_purpose_spaces_serves}, 'other')</v>
      </c>
    </row>
    <row r="181" spans="1:29" s="747" customFormat="1" ht="37.200000000000003" customHeight="1">
      <c r="A181" s="747" t="s">
        <v>2102</v>
      </c>
      <c r="B181" s="747" t="s">
        <v>1968</v>
      </c>
      <c r="C181" s="747">
        <v>8</v>
      </c>
      <c r="D181" s="747">
        <v>3</v>
      </c>
      <c r="G181" s="747" t="s">
        <v>2103</v>
      </c>
      <c r="H181" s="747" t="str">
        <f t="shared" ref="H181" si="181">IF(B181="",G181,IF(C181="",B181&amp;"_"&amp;G181,_xlfn.TEXTJOIN("_",TRUE,B181&amp;C181,D181,E181,F181,G181)))</f>
        <v>b8_3_common_areas_separate</v>
      </c>
      <c r="I181" s="753" t="str">
        <f>CS_Monitoring_R11!F98</f>
        <v>Are common areas separate from spaces for sleeping?</v>
      </c>
      <c r="J181" s="753" t="str">
        <f>CS_Monitoring_R11!G98</f>
        <v>Отделены ли места общего пользования от жилых помещений?</v>
      </c>
      <c r="K181" s="753" t="str">
        <f>CS_Monitoring_R11!H98</f>
        <v>Чи місця спільного користування відокремлені від житлових приміщень?</v>
      </c>
      <c r="L181" s="747" t="str">
        <f t="shared" si="178"/>
        <v>B8_3</v>
      </c>
      <c r="M181" s="747" t="str">
        <f t="shared" ref="M181" si="182">IF(I181="","",IF(AND($B181="",$C181="",I181=""),"",IF(AND($B181="",$C181=""),I181,IF($C181="",UPPER($B181)&amp;"_"&amp;I181,_xlfn.TEXTJOIN(".",TRUE,UPPER($B181)&amp;$C181,$D181,$E181,$F181)))))&amp;". "&amp;I181</f>
        <v>B8.3. Are common areas separate from spaces for sleeping?</v>
      </c>
      <c r="N181" s="747" t="str">
        <f t="shared" ref="N181" si="183">IF(J181="","",IF(AND($B181="",$C181="",J181=""),"",IF(AND($B181="",$C181=""),J181,IF($C181="",UPPER($B181)&amp;"_"&amp;J181,_xlfn.TEXTJOIN(".",TRUE,UPPER($B181)&amp;$C181,$D181,$E181,$F181)))))&amp;". "&amp;J181</f>
        <v>B8.3. Отделены ли места общего пользования от жилых помещений?</v>
      </c>
      <c r="O181" s="747" t="str">
        <f t="shared" ref="O181" si="184">IF(K181="","",IF(AND($B181="",$C181="",K181=""),"",IF(AND($B181="",$C181=""),K181,IF($C181="",UPPER($B181)&amp;"_"&amp;K181,_xlfn.TEXTJOIN(".",TRUE,UPPER($B181)&amp;$C181,$D181,$E181,$F181)))))&amp;". "&amp;K181</f>
        <v>B8.3. Чи місця спільного користування відокремлені від житлових приміщень?</v>
      </c>
      <c r="P181" s="747" t="s">
        <v>1762</v>
      </c>
      <c r="Q181" s="747" t="s">
        <v>24</v>
      </c>
      <c r="R181" s="747" t="s">
        <v>25</v>
      </c>
      <c r="S181" s="747" t="s">
        <v>1763</v>
      </c>
      <c r="T181" s="751" t="s">
        <v>1764</v>
      </c>
      <c r="U181" s="747" t="s">
        <v>1765</v>
      </c>
      <c r="V181" s="747" t="s">
        <v>1766</v>
      </c>
      <c r="W181" s="747" t="s">
        <v>1789</v>
      </c>
    </row>
    <row r="182" spans="1:29" ht="86.4">
      <c r="A182" t="s">
        <v>2104</v>
      </c>
      <c r="B182" t="s">
        <v>1968</v>
      </c>
      <c r="C182" s="1">
        <v>9</v>
      </c>
      <c r="G182" t="s">
        <v>2105</v>
      </c>
      <c r="H182" t="str">
        <f>IF(B182="",G182,IF(C182="",B182&amp;"_"&amp;G182,_xlfn.TEXTJOIN("_",TRUE,B182&amp;C182,D182,E182,F182,G182)))</f>
        <v>b9_accommodated</v>
      </c>
      <c r="I182" s="40" t="str">
        <f>CS_Monitoring_R11!F99</f>
        <v>How are people being accommodated* in the center?</v>
      </c>
      <c r="J182" s="40" t="str">
        <f>CS_Monitoring_R11!G99</f>
        <v>Как размещают* людей в МВП?</v>
      </c>
      <c r="K182" s="40" t="str">
        <f>CS_Monitoring_R11!H99</f>
        <v>Яким чином розміщують* людей у МТП?</v>
      </c>
      <c r="L182" t="str">
        <f>_xlfn.TEXTJOIN("_",TRUE,UPPER($B182)&amp;$C182,$D182,$E182,$F182)</f>
        <v>B9</v>
      </c>
      <c r="M182" t="str">
        <f>IF(I182="","",IF(AND($B182="",$C182="",I182=""),"",IF(AND($B182="",$C182=""),I182,IF($C182="",UPPER($B182)&amp;"_"&amp;I182,_xlfn.TEXTJOIN(".",TRUE,UPPER($B182)&amp;$C182,$D182,$E182,$F182)))))&amp;". "&amp;I182</f>
        <v>B9. How are people being accommodated* in the center?</v>
      </c>
      <c r="N182" t="str">
        <f>IF(J182="","",IF(AND($B182="",$C182="",J182=""),"",IF(AND($B182="",$C182=""),J182,IF($C182="",UPPER($B182)&amp;"_"&amp;J182,_xlfn.TEXTJOIN(".",TRUE,UPPER($B182)&amp;$C182,$D182,$E182,$F182)))))&amp;". "&amp;J182</f>
        <v>B9. Как размещают* людей в МВП?</v>
      </c>
      <c r="O182" t="str">
        <f>IF(K182="","",IF(AND($B182="",$C182="",K182=""),"",IF(AND($B182="",$C182=""),K182,IF($C182="",UPPER($B182)&amp;"_"&amp;K182,_xlfn.TEXTJOIN(".",TRUE,UPPER($B182)&amp;$C182,$D182,$E182,$F182)))))&amp;". "&amp;K182</f>
        <v>B9. Яким чином розміщують* людей у МТП?</v>
      </c>
      <c r="P182" s="36" t="s">
        <v>2106</v>
      </c>
      <c r="Q182" s="36" t="s">
        <v>2107</v>
      </c>
      <c r="R182" s="22" t="s">
        <v>2108</v>
      </c>
      <c r="S182" t="s">
        <v>1763</v>
      </c>
      <c r="T182" s="11" t="s">
        <v>1764</v>
      </c>
      <c r="U182" t="s">
        <v>1765</v>
      </c>
      <c r="V182" t="s">
        <v>1766</v>
      </c>
    </row>
    <row r="183" spans="1:29" s="747" customFormat="1" ht="28.8">
      <c r="A183" s="747" t="s">
        <v>2109</v>
      </c>
      <c r="B183" s="747" t="s">
        <v>1968</v>
      </c>
      <c r="C183" s="747">
        <v>9</v>
      </c>
      <c r="D183" s="747">
        <v>1</v>
      </c>
      <c r="G183" s="747" t="s">
        <v>2110</v>
      </c>
      <c r="H183" s="747" t="str">
        <f t="shared" ref="H183" si="185">IF(B183="",G183,IF(C183="",B183&amp;"_"&amp;G183,_xlfn.TEXTJOIN("_",TRUE,B183&amp;C183,D183,E183,F183,G183)))</f>
        <v>b9_1_doors_locks_on_sleeping_places</v>
      </c>
      <c r="I183" s="753" t="str">
        <f>CS_Monitoring_R11!F100</f>
        <v>Are sleeping spaces equipped with locks/latches on the entrance doors?</v>
      </c>
      <c r="J183" s="753" t="str">
        <f>CS_Monitoring_R11!G100</f>
        <v>Есть ли в жилых помещениях замки/защелки на входной двери?</v>
      </c>
      <c r="K183" s="753" t="str">
        <f>CS_Monitoring_R11!H100</f>
        <v>Чи обладнані житлові приміщення замками/засувками на вхідних дверях?</v>
      </c>
      <c r="L183" s="747" t="str">
        <f t="shared" si="169"/>
        <v>B9_1</v>
      </c>
      <c r="M183" s="747" t="str">
        <f t="shared" ref="M183" si="186">IF(I183="","",IF(AND($B183="",$C183="",I183=""),"",IF(AND($B183="",$C183=""),I183,IF($C183="",UPPER($B183)&amp;"_"&amp;I183,_xlfn.TEXTJOIN(".",TRUE,UPPER($B183)&amp;$C183,$D183,$E183,$F183)))))&amp;". "&amp;I183</f>
        <v>B9.1. Are sleeping spaces equipped with locks/latches on the entrance doors?</v>
      </c>
      <c r="N183" s="747" t="str">
        <f t="shared" ref="N183" si="187">IF(J183="","",IF(AND($B183="",$C183="",J183=""),"",IF(AND($B183="",$C183=""),J183,IF($C183="",UPPER($B183)&amp;"_"&amp;J183,_xlfn.TEXTJOIN(".",TRUE,UPPER($B183)&amp;$C183,$D183,$E183,$F183)))))&amp;". "&amp;J183</f>
        <v>B9.1. Есть ли в жилых помещениях замки/защелки на входной двери?</v>
      </c>
      <c r="O183" s="747" t="str">
        <f t="shared" ref="O183" si="188">IF(K183="","",IF(AND($B183="",$C183="",K183=""),"",IF(AND($B183="",$C183=""),K183,IF($C183="",UPPER($B183)&amp;"_"&amp;K183,_xlfn.TEXTJOIN(".",TRUE,UPPER($B183)&amp;$C183,$D183,$E183,$F183)))))&amp;". "&amp;K183</f>
        <v>B9.1. Чи обладнані житлові приміщення замками/засувками на вхідних дверях?</v>
      </c>
      <c r="P183" s="747" t="s">
        <v>1762</v>
      </c>
      <c r="Q183" s="747" t="s">
        <v>24</v>
      </c>
      <c r="R183" s="747" t="s">
        <v>25</v>
      </c>
      <c r="S183" s="747" t="s">
        <v>1763</v>
      </c>
      <c r="T183" s="751" t="s">
        <v>1764</v>
      </c>
      <c r="U183" s="747" t="s">
        <v>1765</v>
      </c>
      <c r="V183" s="747" t="s">
        <v>1766</v>
      </c>
    </row>
    <row r="184" spans="1:29" ht="28.8">
      <c r="A184" t="s">
        <v>2111</v>
      </c>
      <c r="B184" t="s">
        <v>1968</v>
      </c>
      <c r="C184" s="1">
        <v>10</v>
      </c>
      <c r="D184" s="1"/>
      <c r="E184" s="1"/>
      <c r="G184" t="s">
        <v>2112</v>
      </c>
      <c r="H184" t="str">
        <f t="shared" si="173"/>
        <v>b10_sleeping_space_division</v>
      </c>
      <c r="I184" s="40" t="str">
        <f>CS_Monitoring_R11!F101</f>
        <v>How many people, in average, share one sleeping space</v>
      </c>
      <c r="J184" s="40" t="str">
        <f>CS_Monitoring_R11!G101</f>
        <v>Сколько людей, в середнем, размещаются в одном жилом помещении?</v>
      </c>
      <c r="K184" s="40" t="str">
        <f>CS_Monitoring_R11!H101</f>
        <v>Скільки людей, в середньому, розміщуються в одному житловому приміщенні?</v>
      </c>
      <c r="L184" t="str">
        <f t="shared" si="169"/>
        <v>B10</v>
      </c>
      <c r="M184" t="str">
        <f t="shared" si="174"/>
        <v>B10. How many people, in average, share one sleeping space</v>
      </c>
      <c r="N184" t="str">
        <f t="shared" si="175"/>
        <v>B10. Сколько людей, в середнем, размещаются в одном жилом помещении?</v>
      </c>
      <c r="O184" t="str">
        <f t="shared" si="176"/>
        <v>B10. Скільки людей, в середньому, розміщуються в одному житловому приміщенні?</v>
      </c>
      <c r="P184" s="16" t="s">
        <v>6379</v>
      </c>
      <c r="Q184" s="16" t="s">
        <v>6380</v>
      </c>
      <c r="R184" s="1" t="s">
        <v>6381</v>
      </c>
      <c r="S184" t="s">
        <v>1763</v>
      </c>
      <c r="T184" s="11" t="s">
        <v>1764</v>
      </c>
      <c r="U184" t="s">
        <v>1765</v>
      </c>
      <c r="V184" t="s">
        <v>1766</v>
      </c>
      <c r="Y184" t="str">
        <f>"selected(${"&amp;H45&amp;"}, 'yes')"</f>
        <v>selected(${a1_site_active}, 'yes')</v>
      </c>
      <c r="Z184" t="s">
        <v>1887</v>
      </c>
      <c r="AA184" t="s">
        <v>1888</v>
      </c>
      <c r="AB184" t="s">
        <v>2069</v>
      </c>
      <c r="AC184" t="s">
        <v>2070</v>
      </c>
    </row>
    <row r="185" spans="1:29" ht="28.8">
      <c r="A185" t="s">
        <v>2113</v>
      </c>
      <c r="B185" t="s">
        <v>1968</v>
      </c>
      <c r="C185" s="1">
        <v>11</v>
      </c>
      <c r="D185" s="1"/>
      <c r="E185" s="1"/>
      <c r="G185" t="s">
        <v>2114</v>
      </c>
      <c r="H185" t="str">
        <f t="shared" ref="H185:H186" si="189">IF(B185="",G185,IF(C185="",B185&amp;"_"&amp;G185,_xlfn.TEXTJOIN("_",TRUE,B185&amp;C185,D185,E185,F185,G185)))</f>
        <v>b11_square_meters_per_person</v>
      </c>
      <c r="I185" s="40" t="str">
        <f>CS_Monitoring_R11!F102</f>
        <v>How many square meters of sleeping space are allocated per person?</v>
      </c>
      <c r="J185" s="40" t="str">
        <f>CS_Monitoring_R11!G102</f>
        <v>Сколько квадратных метров жилого помещения приходится на одного человека?</v>
      </c>
      <c r="K185" s="40" t="str">
        <f>CS_Monitoring_R11!H102</f>
        <v>Скільки квадратних метрів житлового приміщення виділяється на одну людину?</v>
      </c>
      <c r="L185" t="str">
        <f t="shared" si="169"/>
        <v>B11</v>
      </c>
      <c r="M185" t="str">
        <f t="shared" ref="M185:M186" si="190">IF(I185="","",IF(AND($B185="",$C185="",I185=""),"",IF(AND($B185="",$C185=""),I185,IF($C185="",UPPER($B185)&amp;"_"&amp;I185,_xlfn.TEXTJOIN(".",TRUE,UPPER($B185)&amp;$C185,$D185,$E185,$F185)))))&amp;". "&amp;I185</f>
        <v>B11. How many square meters of sleeping space are allocated per person?</v>
      </c>
      <c r="N185" t="str">
        <f t="shared" ref="N185:N186" si="191">IF(J185="","",IF(AND($B185="",$C185="",J185=""),"",IF(AND($B185="",$C185=""),J185,IF($C185="",UPPER($B185)&amp;"_"&amp;J185,_xlfn.TEXTJOIN(".",TRUE,UPPER($B185)&amp;$C185,$D185,$E185,$F185)))))&amp;". "&amp;J185</f>
        <v>B11. Сколько квадратных метров жилого помещения приходится на одного человека?</v>
      </c>
      <c r="O185" t="str">
        <f t="shared" ref="O185:O186" si="192">IF(K185="","",IF(AND($B185="",$C185="",K185=""),"",IF(AND($B185="",$C185=""),K185,IF($C185="",UPPER($B185)&amp;"_"&amp;K185,_xlfn.TEXTJOIN(".",TRUE,UPPER($B185)&amp;$C185,$D185,$E185,$F185)))))&amp;". "&amp;K185</f>
        <v>B11. Скільки квадратних метрів житлового приміщення виділяється на одну людину?</v>
      </c>
      <c r="P185" t="s">
        <v>1762</v>
      </c>
      <c r="Q185" t="s">
        <v>24</v>
      </c>
      <c r="R185" t="s">
        <v>25</v>
      </c>
      <c r="S185" t="s">
        <v>1763</v>
      </c>
      <c r="T185" s="11" t="s">
        <v>1764</v>
      </c>
      <c r="U185" t="s">
        <v>1765</v>
      </c>
      <c r="V185" t="s">
        <v>1766</v>
      </c>
    </row>
    <row r="186" spans="1:29" ht="37.200000000000003" customHeight="1">
      <c r="A186" t="s">
        <v>1876</v>
      </c>
      <c r="B186" t="s">
        <v>1968</v>
      </c>
      <c r="C186" s="1">
        <v>12</v>
      </c>
      <c r="D186" s="1"/>
      <c r="E186" s="1"/>
      <c r="G186" t="s">
        <v>2115</v>
      </c>
      <c r="H186" t="str">
        <f t="shared" si="189"/>
        <v>b12_sleeping_in_common_use</v>
      </c>
      <c r="I186" s="40" t="str">
        <f>CS_Monitoring_R11!F103</f>
        <v>Are there IDPs sleeping in spaces intended for common use?</v>
      </c>
      <c r="J186" s="40" t="str">
        <f>CS_Monitoring_R11!G103</f>
        <v>Размещаются ли ВПЛ в помещениях, предназначенных для общего пользования?</v>
      </c>
      <c r="K186" s="40" t="str">
        <f>CS_Monitoring_R11!H103</f>
        <v>Чи розміщуються ВПО в приміщеннях, призначених для спільного використання?</v>
      </c>
      <c r="L186" t="str">
        <f t="shared" si="169"/>
        <v>B12</v>
      </c>
      <c r="M186" t="str">
        <f t="shared" si="190"/>
        <v>B12. Are there IDPs sleeping in spaces intended for common use?</v>
      </c>
      <c r="N186" t="str">
        <f t="shared" si="191"/>
        <v>B12. Размещаются ли ВПЛ в помещениях, предназначенных для общего пользования?</v>
      </c>
      <c r="O186" t="str">
        <f t="shared" si="192"/>
        <v>B12. Чи розміщуються ВПО в приміщеннях, призначених для спільного використання?</v>
      </c>
      <c r="P186" s="22" t="s">
        <v>2116</v>
      </c>
      <c r="Q186" s="22" t="s">
        <v>2117</v>
      </c>
      <c r="R186" s="22" t="s">
        <v>2118</v>
      </c>
      <c r="S186" t="s">
        <v>1763</v>
      </c>
      <c r="T186" s="11" t="s">
        <v>1764</v>
      </c>
      <c r="U186" t="s">
        <v>1765</v>
      </c>
      <c r="V186" t="s">
        <v>1766</v>
      </c>
      <c r="W186" t="s">
        <v>1789</v>
      </c>
      <c r="Y186" t="str">
        <f>"selected(${"&amp;H45&amp;"}, 'yes')"</f>
        <v>selected(${a1_site_active}, 'yes')</v>
      </c>
    </row>
    <row r="187" spans="1:29" ht="43.2">
      <c r="A187" t="s">
        <v>2119</v>
      </c>
      <c r="B187" t="s">
        <v>1968</v>
      </c>
      <c r="C187" s="1">
        <v>13</v>
      </c>
      <c r="D187" s="1"/>
      <c r="E187" s="1"/>
      <c r="G187" t="s">
        <v>2120</v>
      </c>
      <c r="H187" t="str">
        <f t="shared" ref="H187" si="193">IF(B187="",G187,IF(C187="",B187&amp;"_"&amp;G187,_xlfn.TEXTJOIN("_",TRUE,B187&amp;C187,D187,E187,F187,G187)))</f>
        <v>b13_gender_individual_zones</v>
      </c>
      <c r="I187" s="40" t="str">
        <f>CS_Monitoring_R11!F104</f>
        <v>Is there gender separation in the sleeping areas shared by multiple households?</v>
      </c>
      <c r="J187" s="40" t="str">
        <f>CS_Monitoring_R11!G104</f>
        <v>Предусмотрены ли в общем жилом помещении, а также жилых комнатах, где размещены несколько домохозяйств, отдельные зоны для мужчин и женщин?</v>
      </c>
      <c r="K187" s="40" t="str">
        <f>CS_Monitoring_R11!H104</f>
        <v>Чи передбачені у загальному житловому приміщенні, а також у житлових кімнатах, де розміщені кілька домогосподарств, окремі зони для чоловіків та жінок?</v>
      </c>
      <c r="L187" t="str">
        <f t="shared" si="169"/>
        <v>B13</v>
      </c>
      <c r="M187" t="str">
        <f t="shared" ref="M187" si="194">IF(I187="","",IF(AND($B187="",$C187="",I187=""),"",IF(AND($B187="",$C187=""),I187,IF($C187="",UPPER($B187)&amp;"_"&amp;I187,_xlfn.TEXTJOIN(".",TRUE,UPPER($B187)&amp;$C187,$D187,$E187,$F187)))))&amp;". "&amp;I187</f>
        <v>B13. Is there gender separation in the sleeping areas shared by multiple households?</v>
      </c>
      <c r="N187" t="str">
        <f t="shared" ref="N187" si="195">IF(J187="","",IF(AND($B187="",$C187="",J187=""),"",IF(AND($B187="",$C187=""),J187,IF($C187="",UPPER($B187)&amp;"_"&amp;J187,_xlfn.TEXTJOIN(".",TRUE,UPPER($B187)&amp;$C187,$D187,$E187,$F187)))))&amp;". "&amp;J187</f>
        <v>B13. Предусмотрены ли в общем жилом помещении, а также жилых комнатах, где размещены несколько домохозяйств, отдельные зоны для мужчин и женщин?</v>
      </c>
      <c r="O187" t="str">
        <f t="shared" ref="O187" si="196">IF(K187="","",IF(AND($B187="",$C187="",K187=""),"",IF(AND($B187="",$C187=""),K187,IF($C187="",UPPER($B187)&amp;"_"&amp;K187,_xlfn.TEXTJOIN(".",TRUE,UPPER($B187)&amp;$C187,$D187,$E187,$F187)))))&amp;". "&amp;K187</f>
        <v>B13. Чи передбачені у загальному житловому приміщенні, а також у житлових кімнатах, де розміщені кілька домогосподарств, окремі зони для чоловіків та жінок?</v>
      </c>
      <c r="P187" t="s">
        <v>1762</v>
      </c>
      <c r="Q187" t="s">
        <v>24</v>
      </c>
      <c r="R187" t="s">
        <v>25</v>
      </c>
      <c r="S187" t="s">
        <v>1763</v>
      </c>
      <c r="T187" s="11" t="s">
        <v>1764</v>
      </c>
      <c r="U187" t="s">
        <v>1765</v>
      </c>
      <c r="V187" t="s">
        <v>1766</v>
      </c>
      <c r="W187" t="s">
        <v>1789</v>
      </c>
      <c r="Y187" t="str">
        <f>"not(selected(${"&amp;H182&amp;"}, 'single_household_rooms'))"</f>
        <v>not(selected(${b9_accommodated}, 'single_household_rooms'))</v>
      </c>
    </row>
    <row r="188" spans="1:29" ht="27.6" customHeight="1">
      <c r="A188" t="s">
        <v>1876</v>
      </c>
      <c r="B188" t="s">
        <v>1968</v>
      </c>
      <c r="C188" s="1">
        <v>14</v>
      </c>
      <c r="D188" s="1"/>
      <c r="E188" s="1"/>
      <c r="G188" t="s">
        <v>2121</v>
      </c>
      <c r="H188" t="str">
        <f t="shared" ref="H188" si="197">IF(B188="",G188,IF(C188="",B188&amp;"_"&amp;G188,_xlfn.TEXTJOIN("_",TRUE,B188&amp;C188,D188,E188,F188,G188)))</f>
        <v>b14_evacuation_plan</v>
      </c>
      <c r="I188" s="40" t="str">
        <f>CS_Monitoring_R11!F105</f>
        <v>Is there an evacuation plan on site</v>
      </c>
      <c r="J188" s="40" t="str">
        <f>CS_Monitoring_R11!G105</f>
        <v xml:space="preserve">Существует ли в МВП план эвакуации?
</v>
      </c>
      <c r="K188" s="40" t="str">
        <f>CS_Monitoring_R11!H105</f>
        <v xml:space="preserve">Чи існує в МТП план евакуації? </v>
      </c>
      <c r="L188" t="str">
        <f>_xlfn.TEXTJOIN("_",TRUE,UPPER($B188)&amp;$C188,$D188,$E188,$F188)</f>
        <v>B14</v>
      </c>
      <c r="M188" t="str">
        <f t="shared" ref="M188:O191" si="198">IF(I188="","",IF(AND($B188="",$C188="",I188=""),"",IF(AND($B188="",$C188=""),I188,IF($C188="",UPPER($B188)&amp;"_"&amp;I188,_xlfn.TEXTJOIN(".",TRUE,UPPER($B188)&amp;$C188,$D188,$E188,$F188)))))&amp;". "&amp;I188</f>
        <v>B14. Is there an evacuation plan on site</v>
      </c>
      <c r="N188" t="str">
        <f t="shared" si="198"/>
        <v xml:space="preserve">B14. Существует ли в МВП план эвакуации?
</v>
      </c>
      <c r="O188" t="str">
        <f t="shared" si="198"/>
        <v xml:space="preserve">B14. Чи існує в МТП план евакуації? </v>
      </c>
      <c r="P188" t="s">
        <v>1762</v>
      </c>
      <c r="Q188" t="s">
        <v>24</v>
      </c>
      <c r="R188" t="s">
        <v>25</v>
      </c>
      <c r="S188" t="s">
        <v>1763</v>
      </c>
      <c r="T188" s="11" t="s">
        <v>1764</v>
      </c>
      <c r="U188" t="s">
        <v>1765</v>
      </c>
      <c r="V188" t="s">
        <v>1766</v>
      </c>
      <c r="W188" t="s">
        <v>1789</v>
      </c>
    </row>
    <row r="189" spans="1:29" s="747" customFormat="1" ht="27.6" customHeight="1">
      <c r="A189" s="747" t="s">
        <v>2122</v>
      </c>
      <c r="B189" s="747" t="s">
        <v>1968</v>
      </c>
      <c r="C189" s="747">
        <v>15</v>
      </c>
      <c r="G189" s="747" t="s">
        <v>2123</v>
      </c>
      <c r="H189" s="747" t="str">
        <f t="shared" ref="H189" si="199">IF(B189="",G189,IF(C189="",B189&amp;"_"&amp;G189,_xlfn.TEXTJOIN("_",TRUE,B189&amp;C189,D189,E189,F189,G189)))</f>
        <v>b15_fire_extinguishers</v>
      </c>
      <c r="I189" s="753" t="str">
        <f>CS_Monitoring_R11!F106</f>
        <v>Are there fire extinguishers on site?</v>
      </c>
      <c r="J189" s="753" t="str">
        <f>CS_Monitoring_R11!G106</f>
        <v>Есть ли в МВП огнетушители?</v>
      </c>
      <c r="K189" s="753" t="str">
        <f>CS_Monitoring_R11!H106</f>
        <v xml:space="preserve">Чи є в МТП вогнегасники? </v>
      </c>
      <c r="L189" s="747" t="str">
        <f>_xlfn.TEXTJOIN("_",TRUE,UPPER($B189)&amp;$C189,$D189,$E189,$F189)</f>
        <v>B15</v>
      </c>
      <c r="M189" s="747" t="str">
        <f t="shared" si="198"/>
        <v>B15. Are there fire extinguishers on site?</v>
      </c>
      <c r="N189" s="747" t="str">
        <f t="shared" si="198"/>
        <v>B15. Есть ли в МВП огнетушители?</v>
      </c>
      <c r="O189" s="747" t="str">
        <f t="shared" si="198"/>
        <v xml:space="preserve">B15. Чи є в МТП вогнегасники? </v>
      </c>
      <c r="P189" s="747" t="s">
        <v>1762</v>
      </c>
      <c r="Q189" s="747" t="s">
        <v>24</v>
      </c>
      <c r="R189" s="747" t="s">
        <v>25</v>
      </c>
      <c r="S189" s="747" t="s">
        <v>1763</v>
      </c>
      <c r="T189" s="751" t="s">
        <v>1764</v>
      </c>
      <c r="U189" s="747" t="s">
        <v>1765</v>
      </c>
      <c r="V189" s="747" t="s">
        <v>1766</v>
      </c>
      <c r="W189" s="747" t="s">
        <v>1789</v>
      </c>
    </row>
    <row r="190" spans="1:29" ht="28.8">
      <c r="A190" t="s">
        <v>2124</v>
      </c>
      <c r="B190" t="s">
        <v>1968</v>
      </c>
      <c r="C190" s="1">
        <v>16</v>
      </c>
      <c r="G190" t="s">
        <v>2125</v>
      </c>
      <c r="H190" t="str">
        <f>IF(B190="",G190,IF(C190="",B190&amp;"_"&amp;G190,_xlfn.TEXTJOIN("_",TRUE,B190&amp;C190,D190,E190,F190,G190)))</f>
        <v>b16_lockers</v>
      </c>
      <c r="I190" s="40" t="str">
        <f>CS_Monitoring_R11!F107</f>
        <v>Are there lockers for people to store their belongings and documents safely?</v>
      </c>
      <c r="J190" s="40" t="str">
        <f>CS_Monitoring_R11!G107</f>
        <v>Есть ли в МВП запирающиеся шкафчики для хранения личных вещей и документов ВПО?</v>
      </c>
      <c r="K190" s="40" t="str">
        <f>CS_Monitoring_R11!H107</f>
        <v>Чи є шафки в МТП для зберігання особистих речей і документів ВПО?</v>
      </c>
      <c r="L190" t="str">
        <f>_xlfn.TEXTJOIN("_",TRUE,UPPER($B190)&amp;$C190,$D190,$E190,$F190)</f>
        <v>B16</v>
      </c>
      <c r="M190" t="str">
        <f t="shared" si="198"/>
        <v>B16. Are there lockers for people to store their belongings and documents safely?</v>
      </c>
      <c r="N190" t="str">
        <f t="shared" si="198"/>
        <v>B16. Есть ли в МВП запирающиеся шкафчики для хранения личных вещей и документов ВПО?</v>
      </c>
      <c r="O190" t="str">
        <f t="shared" si="198"/>
        <v>B16. Чи є шафки в МТП для зберігання особистих речей і документів ВПО?</v>
      </c>
      <c r="P190" t="s">
        <v>1762</v>
      </c>
      <c r="Q190" t="s">
        <v>24</v>
      </c>
      <c r="R190" t="s">
        <v>25</v>
      </c>
      <c r="S190" t="s">
        <v>1763</v>
      </c>
      <c r="T190" s="11" t="s">
        <v>1764</v>
      </c>
      <c r="U190" t="s">
        <v>1765</v>
      </c>
      <c r="V190" t="s">
        <v>1766</v>
      </c>
      <c r="W190" t="s">
        <v>1789</v>
      </c>
    </row>
    <row r="191" spans="1:29" s="747" customFormat="1" ht="27.6" customHeight="1">
      <c r="A191" s="747" t="s">
        <v>2126</v>
      </c>
      <c r="B191" s="747" t="s">
        <v>1968</v>
      </c>
      <c r="C191" s="747">
        <v>17</v>
      </c>
      <c r="G191" s="747" t="s">
        <v>2127</v>
      </c>
      <c r="H191" s="747" t="str">
        <f t="shared" ref="H191" si="200">IF(B191="",G191,IF(C191="",B191&amp;"_"&amp;G191,_xlfn.TEXTJOIN("_",TRUE,B191&amp;C191,D191,E191,F191,G191)))</f>
        <v>b17_conditions_site</v>
      </c>
      <c r="I191" s="753" t="str">
        <f>CS_Monitoring_R11!F108</f>
        <v>How would you describe the overall state of the collective site and living conditions for IDPs?</v>
      </c>
      <c r="J191" s="753" t="str">
        <f>CS_Monitoring_R11!G108</f>
        <v>Как бы вы охарактеризовали общее состояние МВП и условия проживания ВПЛ?</v>
      </c>
      <c r="K191" s="753" t="str">
        <f>CS_Monitoring_R11!H108</f>
        <v>Як би ви охарактеризували загальний стан МТП та умови проживання ВПО?</v>
      </c>
      <c r="L191" s="747" t="str">
        <f>_xlfn.TEXTJOIN("_",TRUE,UPPER($B191)&amp;$C191,$D191,$E191,$F191)</f>
        <v>B17</v>
      </c>
      <c r="M191" s="747" t="str">
        <f t="shared" si="198"/>
        <v>B17. How would you describe the overall state of the collective site and living conditions for IDPs?</v>
      </c>
      <c r="N191" s="747" t="str">
        <f t="shared" si="198"/>
        <v>B17. Как бы вы охарактеризовали общее состояние МВП и условия проживания ВПЛ?</v>
      </c>
      <c r="O191" s="747" t="str">
        <f t="shared" si="198"/>
        <v>B17. Як би ви охарактеризували загальний стан МТП та умови проживання ВПО?</v>
      </c>
      <c r="P191" s="747" t="s">
        <v>1762</v>
      </c>
      <c r="Q191" s="747" t="s">
        <v>24</v>
      </c>
      <c r="R191" s="747" t="s">
        <v>25</v>
      </c>
      <c r="S191" s="747" t="s">
        <v>1763</v>
      </c>
      <c r="T191" s="751" t="s">
        <v>1764</v>
      </c>
      <c r="U191" s="747" t="s">
        <v>1765</v>
      </c>
      <c r="V191" s="747" t="s">
        <v>1766</v>
      </c>
      <c r="W191" s="747" t="s">
        <v>1789</v>
      </c>
    </row>
    <row r="192" spans="1:29">
      <c r="A192" s="38" t="s">
        <v>1754</v>
      </c>
      <c r="G192" s="39" t="s">
        <v>2128</v>
      </c>
      <c r="H192" t="str">
        <f t="shared" si="62"/>
        <v>site_characteristics</v>
      </c>
      <c r="I192" s="40"/>
      <c r="J192" s="40"/>
      <c r="K192" s="39"/>
      <c r="T192" s="11"/>
    </row>
    <row r="193" spans="1:29" s="5" customFormat="1">
      <c r="A193" s="5" t="s">
        <v>1754</v>
      </c>
      <c r="C193" s="5" t="s">
        <v>1755</v>
      </c>
      <c r="D193" s="5" t="s">
        <v>1755</v>
      </c>
      <c r="G193" s="5" t="s">
        <v>1967</v>
      </c>
      <c r="H193" s="5" t="str">
        <f t="shared" si="62"/>
        <v>demography</v>
      </c>
      <c r="I193" s="731"/>
      <c r="J193" s="731"/>
      <c r="L193" s="5" t="str">
        <f t="shared" ref="L193:L222" si="201">_xlfn.TEXTJOIN("_",TRUE,UPPER($B193)&amp;$C193,$D193,$E193)</f>
        <v/>
      </c>
      <c r="M193" s="735" t="str">
        <f t="shared" si="113"/>
        <v/>
      </c>
      <c r="N193" s="5" t="str">
        <f>IF(J193="","",IF(AND($B193="",$C193="",J193=""),"",IF(AND($B193="",$C193=""),J193,IF($C193="",UPPER($B193)&amp;"_"&amp;J193,_xlfn.TEXTJOIN(".",TRUE,UPPER($B193)&amp;$C193,$D193,$E193,J193)))))</f>
        <v/>
      </c>
      <c r="O193" s="5" t="str">
        <f t="shared" si="125"/>
        <v/>
      </c>
    </row>
    <row r="194" spans="1:29" s="18" customFormat="1">
      <c r="A194" s="29" t="s">
        <v>1748</v>
      </c>
      <c r="C194" s="17" t="s">
        <v>1755</v>
      </c>
      <c r="D194" s="17"/>
      <c r="E194" s="17"/>
      <c r="F194" s="17"/>
      <c r="G194" s="18" t="s">
        <v>2129</v>
      </c>
      <c r="H194" s="18" t="str">
        <f t="shared" si="62"/>
        <v>shelter</v>
      </c>
      <c r="I194" s="23" t="s">
        <v>755</v>
      </c>
      <c r="J194" s="23" t="s">
        <v>756</v>
      </c>
      <c r="K194" s="18" t="s">
        <v>757</v>
      </c>
      <c r="L194" t="str">
        <f t="shared" si="201"/>
        <v/>
      </c>
      <c r="M194" s="23" t="str">
        <f t="shared" si="113"/>
        <v>Shelter</v>
      </c>
      <c r="N194" s="18" t="str">
        <f>IF(J194="","",IF(AND($B194="",$C194="",J194=""),"",IF(AND($B194="",$C194=""),J194,IF($C194="",UPPER($B194)&amp;"_"&amp;J194,_xlfn.TEXTJOIN(".",TRUE,UPPER($B194)&amp;$C194,$D194,$E194,J194)))))</f>
        <v>Условия проживания</v>
      </c>
      <c r="O194" s="18" t="str">
        <f t="shared" si="125"/>
        <v>Умови проживання</v>
      </c>
      <c r="Y194" s="18" t="str">
        <f>"not(selected(${"&amp;H45&amp;"}, 'no')"&amp;" or selected(${"&amp;H45&amp;"}, ''))"&amp;" and ${"&amp;H$48&amp;"}&gt;=10"</f>
        <v>not(selected(${a1_site_active}, 'no') or selected(${a1_site_active}, '')) and ${a1_2_people_can_hosted_number}&gt;=10</v>
      </c>
    </row>
    <row r="195" spans="1:29" ht="34.950000000000003" customHeight="1">
      <c r="A195" t="s">
        <v>2130</v>
      </c>
      <c r="B195" t="s">
        <v>2131</v>
      </c>
      <c r="C195">
        <v>1</v>
      </c>
      <c r="G195" t="s">
        <v>2132</v>
      </c>
      <c r="H195" t="str">
        <f t="shared" ref="H195:H196" si="202">IF(B195="",G195,IF(C195="",B195&amp;"_"&amp;G195,_xlfn.TEXTJOIN("_",TRUE,B195&amp;C195,D195,E195,F195,G195)))</f>
        <v>c1_shelter_concerns_or_needs</v>
      </c>
      <c r="I195" s="40" t="str">
        <f>CS_Monitoring_R11!F110</f>
        <v>What are shelter concerns or needs in the collective site?</v>
      </c>
      <c r="J195" s="40" t="str">
        <f>CS_Monitoring_R11!G110</f>
        <v>Каковы проблемы или потребности МВП?</v>
      </c>
      <c r="K195" s="40" t="str">
        <f>CS_Monitoring_R11!H110</f>
        <v>Які проблеми чи потреби, пов'язані з умовами проживання, має МТП?</v>
      </c>
      <c r="L195" t="str">
        <f t="shared" ref="L195:L200" si="203">_xlfn.TEXTJOIN("_",TRUE,UPPER($B195)&amp;$C195,$D195,$E195,$F195)</f>
        <v>C1</v>
      </c>
      <c r="M195" t="str">
        <f t="shared" ref="M195:M196" si="204">IF(I195="","",IF(AND($B195="",$C195="",I195=""),"",IF(AND($B195="",$C195=""),I195,IF($C195="",UPPER($B195)&amp;"_"&amp;I195,_xlfn.TEXTJOIN(".",TRUE,UPPER($B195)&amp;$C195,$D195,$E195,$F195)))))&amp;". "&amp;I195</f>
        <v>C1. What are shelter concerns or needs in the collective site?</v>
      </c>
      <c r="N195" t="str">
        <f t="shared" ref="N195:N196" si="205">IF(J195="","",IF(AND($B195="",$C195="",J195=""),"",IF(AND($B195="",$C195=""),J195,IF($C195="",UPPER($B195)&amp;"_"&amp;J195,_xlfn.TEXTJOIN(".",TRUE,UPPER($B195)&amp;$C195,$D195,$E195,$F195)))))&amp;". "&amp;J195</f>
        <v>C1. Каковы проблемы или потребности МВП?</v>
      </c>
      <c r="O195" t="str">
        <f t="shared" ref="O195:O196" si="206">IF(K195="","",IF(AND($B195="",$C195="",K195=""),"",IF(AND($B195="",$C195=""),K195,IF($C195="",UPPER($B195)&amp;"_"&amp;K195,_xlfn.TEXTJOIN(".",TRUE,UPPER($B195)&amp;$C195,$D195,$E195,$F195)))))&amp;". "&amp;K195</f>
        <v>C1. Які проблеми чи потреби, пов'язані з умовами проживання, має МТП?</v>
      </c>
      <c r="P195" s="754" t="s">
        <v>6395</v>
      </c>
      <c r="Q195" s="754" t="s">
        <v>6396</v>
      </c>
      <c r="R195" s="25" t="s">
        <v>6397</v>
      </c>
      <c r="S195" t="s">
        <v>1763</v>
      </c>
      <c r="T195" s="11" t="s">
        <v>1764</v>
      </c>
      <c r="U195" t="s">
        <v>1765</v>
      </c>
      <c r="V195" t="s">
        <v>1766</v>
      </c>
      <c r="W195" s="11"/>
      <c r="Z195" t="s">
        <v>1945</v>
      </c>
      <c r="AA195" t="s">
        <v>2087</v>
      </c>
      <c r="AB195" t="s">
        <v>1959</v>
      </c>
      <c r="AC195" t="s">
        <v>1960</v>
      </c>
    </row>
    <row r="196" spans="1:29">
      <c r="A196" t="s">
        <v>1768</v>
      </c>
      <c r="B196" t="s">
        <v>2131</v>
      </c>
      <c r="C196">
        <v>1</v>
      </c>
      <c r="D196">
        <v>1</v>
      </c>
      <c r="G196" t="str">
        <f>G195&amp;"_other"</f>
        <v>shelter_concerns_or_needs_other</v>
      </c>
      <c r="H196" t="str">
        <f t="shared" si="202"/>
        <v>c1_1_shelter_concerns_or_needs_other</v>
      </c>
      <c r="I196" s="22" t="s">
        <v>2093</v>
      </c>
      <c r="J196" s="22" t="s">
        <v>2094</v>
      </c>
      <c r="K196" t="s">
        <v>1772</v>
      </c>
      <c r="L196" t="str">
        <f t="shared" si="203"/>
        <v>C1_1</v>
      </c>
      <c r="M196" t="str">
        <f t="shared" si="204"/>
        <v>C1.1. Other (specify)</v>
      </c>
      <c r="N196" t="str">
        <f t="shared" si="205"/>
        <v>C1.1. Другое (укажите)</v>
      </c>
      <c r="O196" t="str">
        <f t="shared" si="206"/>
        <v>C1.1. Інше, уточніть</v>
      </c>
      <c r="P196" s="11" t="s">
        <v>96</v>
      </c>
      <c r="Q196" s="11" t="s">
        <v>101</v>
      </c>
      <c r="R196" s="11" t="s">
        <v>102</v>
      </c>
      <c r="S196" t="s">
        <v>1763</v>
      </c>
      <c r="T196" s="11" t="s">
        <v>1764</v>
      </c>
      <c r="U196" t="s">
        <v>1765</v>
      </c>
      <c r="V196" t="s">
        <v>1766</v>
      </c>
      <c r="Y196" t="str">
        <f>"selected(${"&amp;H195&amp;"}, 'other')"</f>
        <v>selected(${c1_shelter_concerns_or_needs}, 'other')</v>
      </c>
    </row>
    <row r="197" spans="1:29" ht="46.95" customHeight="1">
      <c r="A197" t="s">
        <v>2130</v>
      </c>
      <c r="B197" t="s">
        <v>2131</v>
      </c>
      <c r="C197">
        <v>1</v>
      </c>
      <c r="D197">
        <v>1</v>
      </c>
      <c r="E197">
        <v>1</v>
      </c>
      <c r="G197" t="s">
        <v>2133</v>
      </c>
      <c r="H197" t="str">
        <f t="shared" ref="H197:H198" si="207">IF(B197="",G197,IF(C197="",B197&amp;"_"&amp;G197,_xlfn.TEXTJOIN("_",TRUE,B197&amp;C197,D197,E197,F197,G197)))</f>
        <v>c1_1_1_shelter_concerns_or_needs_top_3</v>
      </c>
      <c r="I197" s="40" t="str">
        <f>CS_Monitoring_R11!F111</f>
        <v xml:space="preserve">What are the most urgent shelter concerns or needs in the collective site? (Select up to three) </v>
      </c>
      <c r="J197" s="40" t="str">
        <f>CS_Monitoring_R11!G111</f>
        <v>Каковы наиболее актуальные проблемы или потребности МВП? (Выберите не более 3 вариантов)</v>
      </c>
      <c r="K197" s="40" t="str">
        <f>CS_Monitoring_R11!H111</f>
        <v>Які найнагальніші проблеми чи потреби має МТП? (Виберіть не більше трьох варіантів)</v>
      </c>
      <c r="L197" t="str">
        <f t="shared" si="203"/>
        <v>C1_1_1</v>
      </c>
      <c r="M197" t="str">
        <f t="shared" ref="M197:M198" si="208">IF(I197="","",IF(AND($B197="",$C197="",I197=""),"",IF(AND($B197="",$C197=""),I197,IF($C197="",UPPER($B197)&amp;"_"&amp;I197,_xlfn.TEXTJOIN(".",TRUE,UPPER($B197)&amp;$C197,$D197,$E197,$F197)))))&amp;". "&amp;I197</f>
        <v xml:space="preserve">C1.1.1. What are the most urgent shelter concerns or needs in the collective site? (Select up to three) </v>
      </c>
      <c r="N197" t="str">
        <f t="shared" ref="N197:N198" si="209">IF(J197="","",IF(AND($B197="",$C197="",J197=""),"",IF(AND($B197="",$C197=""),J197,IF($C197="",UPPER($B197)&amp;"_"&amp;J197,_xlfn.TEXTJOIN(".",TRUE,UPPER($B197)&amp;$C197,$D197,$E197,$F197)))))&amp;". "&amp;J197</f>
        <v>C1.1.1. Каковы наиболее актуальные проблемы или потребности МВП? (Выберите не более 3 вариантов)</v>
      </c>
      <c r="O197" t="str">
        <f t="shared" ref="O197:O198" si="210">IF(K197="","",IF(AND($B197="",$C197="",K197=""),"",IF(AND($B197="",$C197=""),K197,IF($C197="",UPPER($B197)&amp;"_"&amp;K197,_xlfn.TEXTJOIN(".",TRUE,UPPER($B197)&amp;$C197,$D197,$E197,$F197)))))&amp;". "&amp;K197</f>
        <v>C1.1.1. Які найнагальніші проблеми чи потреби має МТП? (Виберіть не більше трьох варіантів)</v>
      </c>
      <c r="P197" s="754" t="s">
        <v>2134</v>
      </c>
      <c r="Q197" s="754" t="s">
        <v>6398</v>
      </c>
      <c r="R197" s="25" t="s">
        <v>6399</v>
      </c>
      <c r="S197" t="s">
        <v>1763</v>
      </c>
      <c r="T197" s="11" t="s">
        <v>1764</v>
      </c>
      <c r="U197" t="s">
        <v>1765</v>
      </c>
      <c r="V197" t="s">
        <v>1766</v>
      </c>
      <c r="W197" s="11"/>
      <c r="X197" s="22" t="str">
        <f>"selected(${"&amp;H195&amp;"}, name)"</f>
        <v>selected(${c1_shelter_concerns_or_needs}, name)</v>
      </c>
      <c r="Y197" s="22" t="str">
        <f>"not(selected(${"&amp;H195&amp;"}, 'none') or selected(${"&amp;H195&amp;"}, ''))"</f>
        <v>not(selected(${c1_shelter_concerns_or_needs}, 'none') or selected(${c1_shelter_concerns_or_needs}, ''))</v>
      </c>
      <c r="Z197" t="s">
        <v>2135</v>
      </c>
      <c r="AA197" t="s">
        <v>2136</v>
      </c>
      <c r="AB197" t="s">
        <v>2137</v>
      </c>
      <c r="AC197" t="s">
        <v>2138</v>
      </c>
    </row>
    <row r="198" spans="1:29" ht="26.4" customHeight="1">
      <c r="A198" t="s">
        <v>1768</v>
      </c>
      <c r="B198" t="s">
        <v>2131</v>
      </c>
      <c r="C198">
        <v>1</v>
      </c>
      <c r="D198">
        <v>1</v>
      </c>
      <c r="E198">
        <v>1</v>
      </c>
      <c r="F198">
        <v>1</v>
      </c>
      <c r="G198" t="str">
        <f>G197&amp;"_other"</f>
        <v>shelter_concerns_or_needs_top_3_other</v>
      </c>
      <c r="H198" t="str">
        <f t="shared" si="207"/>
        <v>c1_1_1_1_shelter_concerns_or_needs_top_3_other</v>
      </c>
      <c r="I198" s="22" t="s">
        <v>2093</v>
      </c>
      <c r="J198" s="22" t="s">
        <v>2094</v>
      </c>
      <c r="K198" t="s">
        <v>1772</v>
      </c>
      <c r="L198" t="str">
        <f t="shared" si="203"/>
        <v>C1_1_1_1</v>
      </c>
      <c r="M198" t="str">
        <f t="shared" si="208"/>
        <v>C1.1.1.1. Other (specify)</v>
      </c>
      <c r="N198" t="str">
        <f t="shared" si="209"/>
        <v>C1.1.1.1. Другое (укажите)</v>
      </c>
      <c r="O198" t="str">
        <f t="shared" si="210"/>
        <v>C1.1.1.1. Інше, уточніть</v>
      </c>
      <c r="P198" s="11" t="s">
        <v>96</v>
      </c>
      <c r="Q198" s="11" t="s">
        <v>101</v>
      </c>
      <c r="R198" s="11" t="s">
        <v>102</v>
      </c>
      <c r="S198" t="s">
        <v>1763</v>
      </c>
      <c r="T198" s="11" t="s">
        <v>1764</v>
      </c>
      <c r="U198" t="s">
        <v>1765</v>
      </c>
      <c r="V198" t="s">
        <v>1766</v>
      </c>
      <c r="Y198" t="str">
        <f>"selected(${"&amp;H197&amp;"}, 'other')"</f>
        <v>selected(${c1_1_1_shelter_concerns_or_needs_top_3}, 'other')</v>
      </c>
    </row>
    <row r="199" spans="1:29" ht="43.95" customHeight="1">
      <c r="A199" t="s">
        <v>2139</v>
      </c>
      <c r="B199" t="s">
        <v>2131</v>
      </c>
      <c r="C199">
        <v>2</v>
      </c>
      <c r="D199">
        <v>1</v>
      </c>
      <c r="G199" t="s">
        <v>2140</v>
      </c>
      <c r="H199" t="str">
        <f t="shared" ref="H199:H200" si="211">IF(B199="",G199,IF(C199="",B199&amp;"_"&amp;G199,_xlfn.TEXTJOIN("_",TRUE,B199&amp;C199,D199,E199,F199,G199)))</f>
        <v>c2_1_receiving_shelter_support</v>
      </c>
      <c r="I199" s="40" t="str">
        <f>CS_Monitoring_R11!F112</f>
        <v>What shelter support, if any, was received over the past 60 days on the site?</v>
      </c>
      <c r="J199" s="40" t="str">
        <f>CS_Monitoring_R11!G112</f>
        <v>Какую помощь, если таковая имелась, получало МВП за последние 60 дней?</v>
      </c>
      <c r="K199" s="40" t="str">
        <f>CS_Monitoring_R11!H112</f>
        <v>Яку допомогу, якщо така була, отримало МТП за останні 60 днів?</v>
      </c>
      <c r="L199" t="str">
        <f t="shared" si="203"/>
        <v>C2_1</v>
      </c>
      <c r="M199" t="str">
        <f t="shared" ref="M199:M200" si="212">IF(I199="","",IF(AND($B199="",$C199="",I199=""),"",IF(AND($B199="",$C199=""),I199,IF($C199="",UPPER($B199)&amp;"_"&amp;I199,_xlfn.TEXTJOIN(".",TRUE,UPPER($B199)&amp;$C199,$D199,$E199,$F199)))))&amp;". "&amp;I199</f>
        <v>C2.1. What shelter support, if any, was received over the past 60 days on the site?</v>
      </c>
      <c r="N199" t="str">
        <f t="shared" ref="N199:N200" si="213">IF(J199="","",IF(AND($B199="",$C199="",J199=""),"",IF(AND($B199="",$C199=""),J199,IF($C199="",UPPER($B199)&amp;"_"&amp;J199,_xlfn.TEXTJOIN(".",TRUE,UPPER($B199)&amp;$C199,$D199,$E199,$F199)))))&amp;". "&amp;J199</f>
        <v>C2.1. Какую помощь, если таковая имелась, получало МВП за последние 60 дней?</v>
      </c>
      <c r="O199" t="str">
        <f t="shared" ref="O199:O200" si="214">IF(K199="","",IF(AND($B199="",$C199="",K199=""),"",IF(AND($B199="",$C199=""),K199,IF($C199="",UPPER($B199)&amp;"_"&amp;K199,_xlfn.TEXTJOIN(".",TRUE,UPPER($B199)&amp;$C199,$D199,$E199,$F199)))))&amp;". "&amp;K199</f>
        <v>C2.1. Яку допомогу, якщо така була, отримало МТП за останні 60 днів?</v>
      </c>
      <c r="P199" s="36" t="s">
        <v>1880</v>
      </c>
      <c r="Q199" s="36" t="s">
        <v>362</v>
      </c>
      <c r="R199" s="22" t="s">
        <v>222</v>
      </c>
      <c r="S199" t="s">
        <v>1763</v>
      </c>
      <c r="T199" s="11" t="s">
        <v>1764</v>
      </c>
      <c r="U199" t="s">
        <v>1765</v>
      </c>
      <c r="V199" t="s">
        <v>1766</v>
      </c>
      <c r="W199" s="11"/>
      <c r="Z199" t="s">
        <v>1945</v>
      </c>
      <c r="AA199" t="s">
        <v>2087</v>
      </c>
      <c r="AB199" t="s">
        <v>1959</v>
      </c>
      <c r="AC199" t="s">
        <v>1960</v>
      </c>
    </row>
    <row r="200" spans="1:29">
      <c r="A200" t="s">
        <v>1768</v>
      </c>
      <c r="B200" t="s">
        <v>2131</v>
      </c>
      <c r="C200">
        <v>2</v>
      </c>
      <c r="D200">
        <v>1</v>
      </c>
      <c r="E200">
        <v>1</v>
      </c>
      <c r="G200" t="str">
        <f>G199&amp;"_other"</f>
        <v>receiving_shelter_support_other</v>
      </c>
      <c r="H200" t="str">
        <f t="shared" si="211"/>
        <v>c2_1_1_receiving_shelter_support_other</v>
      </c>
      <c r="I200" s="22" t="s">
        <v>2093</v>
      </c>
      <c r="J200" s="22" t="s">
        <v>2094</v>
      </c>
      <c r="K200" t="s">
        <v>1772</v>
      </c>
      <c r="L200" t="str">
        <f t="shared" si="203"/>
        <v>C2_1_1</v>
      </c>
      <c r="M200" t="str">
        <f t="shared" si="212"/>
        <v>C2.1.1. Other (specify)</v>
      </c>
      <c r="N200" t="str">
        <f t="shared" si="213"/>
        <v>C2.1.1. Другое (укажите)</v>
      </c>
      <c r="O200" t="str">
        <f t="shared" si="214"/>
        <v>C2.1.1. Інше, уточніть</v>
      </c>
      <c r="P200" s="11" t="s">
        <v>96</v>
      </c>
      <c r="Q200" s="11" t="s">
        <v>101</v>
      </c>
      <c r="R200" s="11" t="s">
        <v>102</v>
      </c>
      <c r="S200" t="s">
        <v>1763</v>
      </c>
      <c r="T200" s="11" t="s">
        <v>1764</v>
      </c>
      <c r="U200" t="s">
        <v>1765</v>
      </c>
      <c r="V200" t="s">
        <v>1766</v>
      </c>
      <c r="Y200" t="str">
        <f>"selected(${"&amp;H199&amp;"}, 'other')"</f>
        <v>selected(${c2_1_receiving_shelter_support}, 'other')</v>
      </c>
    </row>
    <row r="201" spans="1:29" ht="41.4" customHeight="1">
      <c r="A201" t="s">
        <v>2095</v>
      </c>
      <c r="B201" t="s">
        <v>2131</v>
      </c>
      <c r="C201">
        <v>2</v>
      </c>
      <c r="D201">
        <v>3</v>
      </c>
      <c r="E201">
        <v>1</v>
      </c>
      <c r="G201" t="s">
        <v>2141</v>
      </c>
      <c r="H201" t="str">
        <f>IF(B201="",G201,IF(C201="",B201&amp;"_"&amp;G201,_xlfn.TEXTJOIN("_",TRUE,B201&amp;C201,D201,E201,F201,G201)))</f>
        <v>c2_3_1_sufficient_needs_shelter_support_repairs_electricity_system</v>
      </c>
      <c r="I201" s="40" t="str">
        <f>"Was the shelter support received sufficient to answer the needs of IDPs in the collective site? - {"&amp;choices!C343&amp;"}"</f>
        <v>Was the shelter support received sufficient to answer the needs of IDPs in the collective site? - {Electricity system repairs or installation}</v>
      </c>
      <c r="J201" s="40" t="str">
        <f>"Была ли полученная помощь, связання с улучшением условий проижвания, достаточной для удовлетворения потребностей ВПЛ в МВП? - {"&amp;choices!D343&amp;"}"</f>
        <v>Была ли полученная помощь, связання с улучшением условий проижвания, достаточной для удовлетворения потребностей ВПЛ в МВП? - {Ремонт или оборудование системы электроснабжения}</v>
      </c>
      <c r="K201" s="40" t="str">
        <f>"Чи була отримана допомога, пов'язана із поліпшенням умов проживання, достатньою для задоволення потреб ВПО в МТП? - {"&amp;choices!E343&amp;"}"</f>
        <v>Чи була отримана допомога, пов'язана із поліпшенням умов проживання, достатньою для задоволення потреб ВПО в МТП? - {Ремонт або облаштування системи електропостачання}</v>
      </c>
      <c r="L201" t="str">
        <f>_xlfn.TEXTJOIN("_",TRUE,UPPER($B201)&amp;$C201,$D201,$E201,$F201)</f>
        <v>C2_3_1</v>
      </c>
      <c r="M201" t="str">
        <f>IF(I201="","",IF(AND($B201="",$C201="",I201=""),"",IF(AND($B201="",$C201=""),I201,IF($C201="",UPPER($B201)&amp;"_"&amp;I201,_xlfn.TEXTJOIN(".",TRUE,UPPER($B201)&amp;$C201,$D201,$E201,$F201)))))&amp;". "&amp;I201</f>
        <v>C2.3.1. Was the shelter support received sufficient to answer the needs of IDPs in the collective site? - {Electricity system repairs or installation}</v>
      </c>
      <c r="N201" t="str">
        <f>IF(J201="","",IF(AND($B201="",$C201="",J201=""),"",IF(AND($B201="",$C201=""),J201,IF($C201="",UPPER($B201)&amp;"_"&amp;J201,_xlfn.TEXTJOIN(".",TRUE,UPPER($B201)&amp;$C201,$D201,$E201,$F201)))))&amp;". "&amp;J201</f>
        <v>C2.3.1. Была ли полученная помощь, связання с улучшением условий проижвания, достаточной для удовлетворения потребностей ВПЛ в МВП? - {Ремонт или оборудование системы электроснабжения}</v>
      </c>
      <c r="O201" t="str">
        <f>IF(K201="","",IF(AND($B201="",$C201="",K201=""),"",IF(AND($B201="",$C201=""),K201,IF($C201="",UPPER($B201)&amp;"_"&amp;K201,_xlfn.TEXTJOIN(".",TRUE,UPPER($B201)&amp;$C201,$D201,$E201,$F201)))))&amp;". "&amp;K201</f>
        <v>C2.3.1. Чи була отримана допомога, пов'язана із поліпшенням умов проживання, достатньою для задоволення потреб ВПО в МТП? - {Ремонт або облаштування системи електропостачання}</v>
      </c>
      <c r="P201" s="22" t="s">
        <v>1762</v>
      </c>
      <c r="Q201" t="s">
        <v>24</v>
      </c>
      <c r="R201" t="s">
        <v>25</v>
      </c>
      <c r="S201" t="s">
        <v>1763</v>
      </c>
      <c r="T201" s="11" t="s">
        <v>1764</v>
      </c>
      <c r="U201" t="s">
        <v>1765</v>
      </c>
      <c r="V201" t="s">
        <v>1766</v>
      </c>
      <c r="W201" t="s">
        <v>1789</v>
      </c>
      <c r="Y201" t="str">
        <f>"selected(${"&amp;$H$199&amp;"}, '"&amp;choices!B343&amp;"')"</f>
        <v>selected(${c2_1_receiving_shelter_support}, 'repairs_electricity_system')</v>
      </c>
    </row>
    <row r="202" spans="1:29" ht="41.4" customHeight="1">
      <c r="A202" t="s">
        <v>2095</v>
      </c>
      <c r="B202" t="s">
        <v>2131</v>
      </c>
      <c r="C202">
        <v>2</v>
      </c>
      <c r="D202">
        <v>3</v>
      </c>
      <c r="E202">
        <v>2</v>
      </c>
      <c r="G202" t="s">
        <v>2142</v>
      </c>
      <c r="H202" t="str">
        <f t="shared" ref="H202:H215" si="215">IF(B202="",G202,IF(C202="",B202&amp;"_"&amp;G202,_xlfn.TEXTJOIN("_",TRUE,B202&amp;C202,D202,E202,F202,G202)))</f>
        <v>c2_3_2_sufficient_needs_shelter_support_repairs_heating_system</v>
      </c>
      <c r="I202" s="40" t="str">
        <f>"Was the shelter support received sufficient to answer the needs of IDPs in the collective site? - {"&amp;choices!C344&amp;"}"</f>
        <v>Was the shelter support received sufficient to answer the needs of IDPs in the collective site? - {Heating system repairs or installation}</v>
      </c>
      <c r="J202" s="40" t="str">
        <f>"Была ли полученная помощь, связання с улучшением условий проижвания, достаточной для удовлетворения потребностей ВПЛ в МВП? - {"&amp;choices!D344&amp;"}"</f>
        <v>Была ли полученная помощь, связання с улучшением условий проижвания, достаточной для удовлетворения потребностей ВПЛ в МВП? - {Ремонт или оборудование отопительной системы}</v>
      </c>
      <c r="K202" s="40" t="str">
        <f>"Чи була отримана допомога, пов'язана із поліпшенням умов проживання, достатньою для задоволення потреб ВПО в МТП? - {"&amp;choices!E344&amp;"}"</f>
        <v>Чи була отримана допомога, пов'язана із поліпшенням умов проживання, достатньою для задоволення потреб ВПО в МТП? - {Ремонт чи облаштування системи опалення}</v>
      </c>
      <c r="L202" t="str">
        <f t="shared" ref="L202:L215" si="216">_xlfn.TEXTJOIN("_",TRUE,UPPER($B202)&amp;$C202,$D202,$E202,$F202)</f>
        <v>C2_3_2</v>
      </c>
      <c r="M202" t="str">
        <f t="shared" ref="M202:M215" si="217">IF(I202="","",IF(AND($B202="",$C202="",I202=""),"",IF(AND($B202="",$C202=""),I202,IF($C202="",UPPER($B202)&amp;"_"&amp;I202,_xlfn.TEXTJOIN(".",TRUE,UPPER($B202)&amp;$C202,$D202,$E202,$F202)))))&amp;". "&amp;I202</f>
        <v>C2.3.2. Was the shelter support received sufficient to answer the needs of IDPs in the collective site? - {Heating system repairs or installation}</v>
      </c>
      <c r="N202" t="str">
        <f t="shared" ref="N202:N215" si="218">IF(J202="","",IF(AND($B202="",$C202="",J202=""),"",IF(AND($B202="",$C202=""),J202,IF($C202="",UPPER($B202)&amp;"_"&amp;J202,_xlfn.TEXTJOIN(".",TRUE,UPPER($B202)&amp;$C202,$D202,$E202,$F202)))))&amp;". "&amp;J202</f>
        <v>C2.3.2. Была ли полученная помощь, связання с улучшением условий проижвания, достаточной для удовлетворения потребностей ВПЛ в МВП? - {Ремонт или оборудование отопительной системы}</v>
      </c>
      <c r="O202" t="str">
        <f t="shared" ref="O202:O215" si="219">IF(K202="","",IF(AND($B202="",$C202="",K202=""),"",IF(AND($B202="",$C202=""),K202,IF($C202="",UPPER($B202)&amp;"_"&amp;K202,_xlfn.TEXTJOIN(".",TRUE,UPPER($B202)&amp;$C202,$D202,$E202,$F202)))))&amp;". "&amp;K202</f>
        <v>C2.3.2. Чи була отримана допомога, пов'язана із поліпшенням умов проживання, достатньою для задоволення потреб ВПО в МТП? - {Ремонт чи облаштування системи опалення}</v>
      </c>
      <c r="P202" s="22" t="s">
        <v>1762</v>
      </c>
      <c r="Q202" t="s">
        <v>24</v>
      </c>
      <c r="R202" t="s">
        <v>25</v>
      </c>
      <c r="T202" s="11" t="s">
        <v>1764</v>
      </c>
      <c r="U202" t="s">
        <v>1765</v>
      </c>
      <c r="V202" t="s">
        <v>1766</v>
      </c>
      <c r="W202" t="s">
        <v>1789</v>
      </c>
      <c r="Y202" t="str">
        <f>"selected(${"&amp;$H$199&amp;"}, '"&amp;choices!B344&amp;"')"</f>
        <v>selected(${c2_1_receiving_shelter_support}, 'repairs_heating_system')</v>
      </c>
    </row>
    <row r="203" spans="1:29" ht="41.4" customHeight="1">
      <c r="A203" t="s">
        <v>2095</v>
      </c>
      <c r="B203" t="s">
        <v>2131</v>
      </c>
      <c r="C203">
        <v>2</v>
      </c>
      <c r="D203">
        <v>3</v>
      </c>
      <c r="E203">
        <v>3</v>
      </c>
      <c r="G203" t="s">
        <v>2143</v>
      </c>
      <c r="H203" t="str">
        <f t="shared" si="215"/>
        <v>c2_3_3_sufficient_needs_shelter_support_repairs_ventilation_system</v>
      </c>
      <c r="I203" s="40" t="str">
        <f>"Was the shelter support received sufficient to answer the needs of IDPs in the collective site? - {"&amp;choices!C345&amp;"}"</f>
        <v>Was the shelter support received sufficient to answer the needs of IDPs in the collective site? - {Ventilation system  repairs or installation}</v>
      </c>
      <c r="J203" s="40" t="str">
        <f>"Была ли полученная помощь, связання с улучшением условий проижвания, достаточной для удовлетворения потребностей ВПЛ в МВП? - {"&amp;choices!D345&amp;"}"</f>
        <v>Была ли полученная помощь, связання с улучшением условий проижвания, достаточной для удовлетворения потребностей ВПЛ в МВП? - {Ремонт или оборудование вентиляционной системы}</v>
      </c>
      <c r="K203" s="40" t="str">
        <f>"Чи була отримана допомога, пов'язана із поліпшенням умов проживання, достатньою для задоволення потреб ВПО в МТП? - {"&amp;choices!E345&amp;"}"</f>
        <v>Чи була отримана допомога, пов'язана із поліпшенням умов проживання, достатньою для задоволення потреб ВПО в МТП? - {Ремонт чи облаштування вентиляційної системи}</v>
      </c>
      <c r="L203" t="str">
        <f t="shared" si="216"/>
        <v>C2_3_3</v>
      </c>
      <c r="M203" t="str">
        <f t="shared" si="217"/>
        <v>C2.3.3. Was the shelter support received sufficient to answer the needs of IDPs in the collective site? - {Ventilation system  repairs or installation}</v>
      </c>
      <c r="N203" t="str">
        <f t="shared" si="218"/>
        <v>C2.3.3. Была ли полученная помощь, связання с улучшением условий проижвания, достаточной для удовлетворения потребностей ВПЛ в МВП? - {Ремонт или оборудование вентиляционной системы}</v>
      </c>
      <c r="O203" t="str">
        <f t="shared" si="219"/>
        <v>C2.3.3. Чи була отримана допомога, пов'язана із поліпшенням умов проживання, достатньою для задоволення потреб ВПО в МТП? - {Ремонт чи облаштування вентиляційної системи}</v>
      </c>
      <c r="P203" s="22" t="s">
        <v>1762</v>
      </c>
      <c r="Q203" t="s">
        <v>24</v>
      </c>
      <c r="R203" t="s">
        <v>25</v>
      </c>
      <c r="T203" s="11" t="s">
        <v>1764</v>
      </c>
      <c r="U203" t="s">
        <v>1765</v>
      </c>
      <c r="V203" t="s">
        <v>1766</v>
      </c>
      <c r="W203" t="s">
        <v>1789</v>
      </c>
      <c r="Y203" t="str">
        <f>"selected(${"&amp;$H$199&amp;"}, '"&amp;choices!B345&amp;"')"</f>
        <v>selected(${c2_1_receiving_shelter_support}, 'repairs_ventilation_system')</v>
      </c>
    </row>
    <row r="204" spans="1:29" ht="41.4" customHeight="1">
      <c r="A204" t="s">
        <v>2095</v>
      </c>
      <c r="B204" t="s">
        <v>2131</v>
      </c>
      <c r="C204">
        <v>2</v>
      </c>
      <c r="D204">
        <v>3</v>
      </c>
      <c r="E204">
        <v>4</v>
      </c>
      <c r="G204" t="s">
        <v>2144</v>
      </c>
      <c r="H204" t="str">
        <f t="shared" si="215"/>
        <v>c2_3_4_sufficient_needs_shelter_support_lightning</v>
      </c>
      <c r="I204" s="40" t="str">
        <f>"Was the shelter support received sufficient to answer the needs of IDPs in the collective site? - {"&amp;choices!C346&amp;"}"</f>
        <v>Was the shelter support received sufficient to answer the needs of IDPs in the collective site? - {Inside and outdoor lightning improvement}</v>
      </c>
      <c r="J204" s="40" t="str">
        <f>"Была ли полученная помощь, связання с улучшением условий проижвания, достаточной для удовлетворения потребностей ВПЛ в МВП? - {"&amp;choices!D346&amp;"}"</f>
        <v>Была ли полученная помощь, связання с улучшением условий проижвания, достаточной для удовлетворения потребностей ВПЛ в МВП? - {Работы по улучшению внутреннего и/или внешнего освещения}</v>
      </c>
      <c r="K204" s="40" t="str">
        <f>"Чи була отримана допомога, пов'язана із поліпшенням умов проживання, достатньою для задоволення потреб ВПО в МТП? - {"&amp;choices!E346&amp;"}"</f>
        <v>Чи була отримана допомога, пов'язана із поліпшенням умов проживання, достатньою для задоволення потреб ВПО в МТП? - {Роботи з покращення внутрішнього та /або зовнішнього освітлення}</v>
      </c>
      <c r="L204" t="str">
        <f t="shared" si="216"/>
        <v>C2_3_4</v>
      </c>
      <c r="M204" t="str">
        <f t="shared" si="217"/>
        <v>C2.3.4. Was the shelter support received sufficient to answer the needs of IDPs in the collective site? - {Inside and outdoor lightning improvement}</v>
      </c>
      <c r="N204" t="str">
        <f t="shared" si="218"/>
        <v>C2.3.4. Была ли полученная помощь, связання с улучшением условий проижвания, достаточной для удовлетворения потребностей ВПЛ в МВП? - {Работы по улучшению внутреннего и/или внешнего освещения}</v>
      </c>
      <c r="O204" t="str">
        <f t="shared" si="219"/>
        <v>C2.3.4. Чи була отримана допомога, пов'язана із поліпшенням умов проживання, достатньою для задоволення потреб ВПО в МТП? - {Роботи з покращення внутрішнього та /або зовнішнього освітлення}</v>
      </c>
      <c r="P204" s="22" t="s">
        <v>1762</v>
      </c>
      <c r="Q204" t="s">
        <v>24</v>
      </c>
      <c r="R204" t="s">
        <v>25</v>
      </c>
      <c r="T204" s="11" t="s">
        <v>1764</v>
      </c>
      <c r="U204" t="s">
        <v>1765</v>
      </c>
      <c r="V204" t="s">
        <v>1766</v>
      </c>
      <c r="W204" t="s">
        <v>1789</v>
      </c>
      <c r="Y204" t="str">
        <f>"selected(${"&amp;$H$199&amp;"}, '"&amp;choices!B346&amp;"')"</f>
        <v>selected(${c2_1_receiving_shelter_support}, 'lightning')</v>
      </c>
    </row>
    <row r="205" spans="1:29" ht="41.4" customHeight="1">
      <c r="A205" t="s">
        <v>2095</v>
      </c>
      <c r="B205" t="s">
        <v>2131</v>
      </c>
      <c r="C205">
        <v>2</v>
      </c>
      <c r="D205">
        <v>3</v>
      </c>
      <c r="E205">
        <v>5</v>
      </c>
      <c r="G205" t="s">
        <v>2145</v>
      </c>
      <c r="H205" t="str">
        <f t="shared" si="215"/>
        <v>c2_3_5_sufficient_needs_shelter_support_infrastructure_people_limited_mobility</v>
      </c>
      <c r="I205" s="40" t="str">
        <f>"Was the shelter support received sufficient to answer the needs of IDPs in the collective site? - {"&amp;choices!C347&amp;"}"</f>
        <v>Was the shelter support received sufficient to answer the needs of IDPs in the collective site? - {Infrastructure for people with limited mobility (except WASH) (elevators, external ramps, horizontal bars on doors, etc.)}</v>
      </c>
      <c r="J205" s="40" t="str">
        <f>"Была ли полученная помощь, связання с улучшением условий проижвания, достаточной для удовлетворения потребностей ВПЛ в МВП? - {"&amp;choices!D347&amp;"}"</f>
        <v>Была ли полученная помощь, связання с улучшением условий проижвания, достаточной для удовлетворения потребностей ВПЛ в МВП? - {Инфраструктура для людей с ограниченной мобильностью (кроме ВСГ) (лифты, внешние пандусы, горизонтальные перекладины на дверях и т.д.)}</v>
      </c>
      <c r="K205" s="40" t="str">
        <f>"Чи була отримана допомога, пов'язана із поліпшенням умов проживання, достатньою для задоволення потреб ВПО в МТП? - {"&amp;choices!E347&amp;"}"</f>
        <v>Чи була отримана допомога, пов'язана із поліпшенням умов проживання, достатньою для задоволення потреб ВПО в МТП? - {Інфраструктура для людей з обмеженою мобільністю (крім ВСГ) (ліфти, зовнішні пандуси, горизонтальні перекладини на дверях і т.д.)}</v>
      </c>
      <c r="L205" t="str">
        <f t="shared" si="216"/>
        <v>C2_3_5</v>
      </c>
      <c r="M205" t="str">
        <f t="shared" si="217"/>
        <v>C2.3.5. Was the shelter support received sufficient to answer the needs of IDPs in the collective site? - {Infrastructure for people with limited mobility (except WASH) (elevators, external ramps, horizontal bars on doors, etc.)}</v>
      </c>
      <c r="N205" t="str">
        <f t="shared" si="218"/>
        <v>C2.3.5. Была ли полученная помощь, связання с улучшением условий проижвания, достаточной для удовлетворения потребностей ВПЛ в МВП? - {Инфраструктура для людей с ограниченной мобильностью (кроме ВСГ) (лифты, внешние пандусы, горизонтальные перекладины на дверях и т.д.)}</v>
      </c>
      <c r="O205" t="str">
        <f t="shared" si="219"/>
        <v>C2.3.5. Чи була отримана допомога, пов'язана із поліпшенням умов проживання, достатньою для задоволення потреб ВПО в МТП? - {Інфраструктура для людей з обмеженою мобільністю (крім ВСГ) (ліфти, зовнішні пандуси, горизонтальні перекладини на дверях і т.д.)}</v>
      </c>
      <c r="P205" s="22" t="s">
        <v>1762</v>
      </c>
      <c r="Q205" t="s">
        <v>24</v>
      </c>
      <c r="R205" t="s">
        <v>25</v>
      </c>
      <c r="T205" s="11" t="s">
        <v>1764</v>
      </c>
      <c r="U205" t="s">
        <v>1765</v>
      </c>
      <c r="V205" t="s">
        <v>1766</v>
      </c>
      <c r="W205" t="s">
        <v>1789</v>
      </c>
      <c r="Y205" t="str">
        <f>"selected(${"&amp;$H$199&amp;"}, '"&amp;choices!B347&amp;"')"</f>
        <v>selected(${c2_1_receiving_shelter_support}, 'infrastructure_people_limited_mobility')</v>
      </c>
    </row>
    <row r="206" spans="1:29" ht="41.4" customHeight="1">
      <c r="A206" t="s">
        <v>2095</v>
      </c>
      <c r="B206" t="s">
        <v>2131</v>
      </c>
      <c r="C206">
        <v>2</v>
      </c>
      <c r="D206">
        <v>3</v>
      </c>
      <c r="E206">
        <v>6</v>
      </c>
      <c r="G206" t="s">
        <v>2146</v>
      </c>
      <c r="H206" t="str">
        <f t="shared" si="215"/>
        <v>c2_3_6_sufficient_needs_shelter_support_backup_power_source</v>
      </c>
      <c r="I206" s="40" t="str">
        <f>"Was the shelter support received sufficient to answer the needs of IDPs in the collective site? - {"&amp;choices!C348&amp;"}"</f>
        <v>Was the shelter support received sufficient to answer the needs of IDPs in the collective site? - {Backup power source (to ensure supply during electricity shortages)}</v>
      </c>
      <c r="J206" s="40" t="str">
        <f>"Была ли полученная помощь, связання с улучшением условий проижвания, достаточной для удовлетворения потребностей ВПЛ в МВП? - {"&amp;choices!D348&amp;"}"</f>
        <v>Была ли полученная помощь, связання с улучшением условий проижвания, достаточной для удовлетворения потребностей ВПЛ в МВП? - {Резервный источник питания (для обеспечения электроснабжения во время перебоев с электричеством)}</v>
      </c>
      <c r="K206" s="40" t="str">
        <f>"Чи була отримана допомога, пов'язана із поліпшенням умов проживання, достатньою для задоволення потреб ВПО в МТП? - {"&amp;choices!E348&amp;"}"</f>
        <v>Чи була отримана допомога, пов'язана із поліпшенням умов проживання, достатньою для задоволення потреб ВПО в МТП? - {Резервне джерело живлення (для забезпечення електропостачання під час перебоїв електроенергії)}</v>
      </c>
      <c r="L206" t="str">
        <f t="shared" si="216"/>
        <v>C2_3_6</v>
      </c>
      <c r="M206" t="str">
        <f t="shared" si="217"/>
        <v>C2.3.6. Was the shelter support received sufficient to answer the needs of IDPs in the collective site? - {Backup power source (to ensure supply during electricity shortages)}</v>
      </c>
      <c r="N206" t="str">
        <f t="shared" si="218"/>
        <v>C2.3.6. Была ли полученная помощь, связання с улучшением условий проижвания, достаточной для удовлетворения потребностей ВПЛ в МВП? - {Резервный источник питания (для обеспечения электроснабжения во время перебоев с электричеством)}</v>
      </c>
      <c r="O206" t="str">
        <f t="shared" si="219"/>
        <v>C2.3.6. Чи була отримана допомога, пов'язана із поліпшенням умов проживання, достатньою для задоволення потреб ВПО в МТП? - {Резервне джерело живлення (для забезпечення електропостачання під час перебоїв електроенергії)}</v>
      </c>
      <c r="P206" s="22" t="s">
        <v>1762</v>
      </c>
      <c r="Q206" t="s">
        <v>24</v>
      </c>
      <c r="R206" t="s">
        <v>25</v>
      </c>
      <c r="T206" s="11" t="s">
        <v>1764</v>
      </c>
      <c r="U206" t="s">
        <v>1765</v>
      </c>
      <c r="V206" t="s">
        <v>1766</v>
      </c>
      <c r="W206" t="s">
        <v>1789</v>
      </c>
      <c r="Y206" t="str">
        <f>"selected(${"&amp;$H$199&amp;"}, '"&amp;choices!B348&amp;"')"</f>
        <v>selected(${c2_1_receiving_shelter_support}, 'backup_power_source')</v>
      </c>
    </row>
    <row r="207" spans="1:29" ht="41.4" customHeight="1">
      <c r="A207" t="s">
        <v>2095</v>
      </c>
      <c r="B207" t="s">
        <v>2131</v>
      </c>
      <c r="C207">
        <v>2</v>
      </c>
      <c r="D207">
        <v>3</v>
      </c>
      <c r="E207">
        <v>7</v>
      </c>
      <c r="G207" t="s">
        <v>2147</v>
      </c>
      <c r="H207" t="str">
        <f t="shared" si="215"/>
        <v>c2_3_7_sufficient_needs_shelter_support_major_reconstruction_site_premises</v>
      </c>
      <c r="I207" s="40" t="str">
        <f>"Was the shelter support received sufficient to answer the needs of IDPs in the collective site? - {"&amp;choices!C349&amp;"}"</f>
        <v>Was the shelter support received sufficient to answer the needs of IDPs in the collective site? - {Major reconstruction of site premises }</v>
      </c>
      <c r="J207" s="40" t="str">
        <f>"Была ли полученная помощь, связання с улучшением условий проижвания, достаточной для удовлетворения потребностей ВПЛ в МВП? - {"&amp;choices!D349&amp;"}"</f>
        <v>Была ли полученная помощь, связання с улучшением условий проижвания, достаточной для удовлетворения потребностей ВПЛ в МВП? - {Капитальная реконструкция помещений МВП }</v>
      </c>
      <c r="K207" s="40" t="str">
        <f>"Чи була отримана допомога, пов'язана із поліпшенням умов проживання, достатньою для задоволення потреб ВПО в МТП? - {"&amp;choices!E349&amp;"}"</f>
        <v>Чи була отримана допомога, пов'язана із поліпшенням умов проживання, достатньою для задоволення потреб ВПО в МТП? - {Капітальна реконструкція приміщень МТП }</v>
      </c>
      <c r="L207" t="str">
        <f t="shared" si="216"/>
        <v>C2_3_7</v>
      </c>
      <c r="M207" t="str">
        <f t="shared" si="217"/>
        <v>C2.3.7. Was the shelter support received sufficient to answer the needs of IDPs in the collective site? - {Major reconstruction of site premises }</v>
      </c>
      <c r="N207" t="str">
        <f t="shared" si="218"/>
        <v>C2.3.7. Была ли полученная помощь, связання с улучшением условий проижвания, достаточной для удовлетворения потребностей ВПЛ в МВП? - {Капитальная реконструкция помещений МВП }</v>
      </c>
      <c r="O207" t="str">
        <f t="shared" si="219"/>
        <v>C2.3.7. Чи була отримана допомога, пов'язана із поліпшенням умов проживання, достатньою для задоволення потреб ВПО в МТП? - {Капітальна реконструкція приміщень МТП }</v>
      </c>
      <c r="P207" s="22" t="s">
        <v>1762</v>
      </c>
      <c r="Q207" t="s">
        <v>24</v>
      </c>
      <c r="R207" t="s">
        <v>25</v>
      </c>
      <c r="T207" s="11" t="s">
        <v>1764</v>
      </c>
      <c r="U207" t="s">
        <v>1765</v>
      </c>
      <c r="V207" t="s">
        <v>1766</v>
      </c>
      <c r="W207" t="s">
        <v>1789</v>
      </c>
      <c r="Y207" t="str">
        <f>"selected(${"&amp;$H$199&amp;"}, '"&amp;choices!B349&amp;"')"</f>
        <v>selected(${c2_1_receiving_shelter_support}, 'major_reconstruction_site_premises')</v>
      </c>
    </row>
    <row r="208" spans="1:29" ht="41.4" customHeight="1">
      <c r="A208" t="s">
        <v>2095</v>
      </c>
      <c r="B208" t="s">
        <v>2131</v>
      </c>
      <c r="C208">
        <v>2</v>
      </c>
      <c r="D208">
        <v>3</v>
      </c>
      <c r="E208">
        <v>8</v>
      </c>
      <c r="G208" t="s">
        <v>2148</v>
      </c>
      <c r="H208" t="str">
        <f t="shared" si="215"/>
        <v>c2_3_8_sufficient_needs_shelter_support_floor_walls_related_light_medium_repair</v>
      </c>
      <c r="I208" s="40" t="str">
        <f>"Was the shelter support received sufficient to answer the needs of IDPs in the collective site? - {"&amp;choices!C350&amp;"}"</f>
        <v>Was the shelter support received sufficient to answer the needs of IDPs in the collective site? - {Floor/walls-related light or medium repair }</v>
      </c>
      <c r="J208" s="40" t="str">
        <f>"Была ли полученная помощь, связання с улучшением условий проижвания, достаточной для удовлетворения потребностей ВПЛ в МВП? - {"&amp;choices!D350&amp;"}"</f>
        <v>Была ли полученная помощь, связання с улучшением условий проижвания, достаточной для удовлетворения потребностей ВПЛ в МВП? - {Мелкий или текущий ремонт пола/стен }</v>
      </c>
      <c r="K208" s="40" t="str">
        <f>"Чи була отримана допомога, пов'язана із поліпшенням умов проживання, достатньою для задоволення потреб ВПО в МТП? - {"&amp;choices!E350&amp;"}"</f>
        <v>Чи була отримана допомога, пов'язана із поліпшенням умов проживання, достатньою для задоволення потреб ВПО в МТП? - {Дрібний чи поточний ремонт підлоги/стін }</v>
      </c>
      <c r="L208" t="str">
        <f t="shared" si="216"/>
        <v>C2_3_8</v>
      </c>
      <c r="M208" t="str">
        <f t="shared" si="217"/>
        <v>C2.3.8. Was the shelter support received sufficient to answer the needs of IDPs in the collective site? - {Floor/walls-related light or medium repair }</v>
      </c>
      <c r="N208" t="str">
        <f t="shared" si="218"/>
        <v>C2.3.8. Была ли полученная помощь, связання с улучшением условий проижвания, достаточной для удовлетворения потребностей ВПЛ в МВП? - {Мелкий или текущий ремонт пола/стен }</v>
      </c>
      <c r="O208" t="str">
        <f t="shared" si="219"/>
        <v>C2.3.8. Чи була отримана допомога, пов'язана із поліпшенням умов проживання, достатньою для задоволення потреб ВПО в МТП? - {Дрібний чи поточний ремонт підлоги/стін }</v>
      </c>
      <c r="P208" s="22" t="s">
        <v>1762</v>
      </c>
      <c r="Q208" t="s">
        <v>24</v>
      </c>
      <c r="R208" t="s">
        <v>25</v>
      </c>
      <c r="T208" s="11" t="s">
        <v>1764</v>
      </c>
      <c r="U208" t="s">
        <v>1765</v>
      </c>
      <c r="V208" t="s">
        <v>1766</v>
      </c>
      <c r="W208" t="s">
        <v>1789</v>
      </c>
      <c r="Y208" t="str">
        <f>"selected(${"&amp;$H$199&amp;"}, '"&amp;choices!B350&amp;"')"</f>
        <v>selected(${c2_1_receiving_shelter_support}, 'floor_walls_related_light_medium_repair')</v>
      </c>
    </row>
    <row r="209" spans="1:29" ht="41.4" customHeight="1">
      <c r="A209" t="s">
        <v>2095</v>
      </c>
      <c r="B209" t="s">
        <v>2131</v>
      </c>
      <c r="C209">
        <v>2</v>
      </c>
      <c r="D209">
        <v>3</v>
      </c>
      <c r="E209">
        <v>9</v>
      </c>
      <c r="G209" t="s">
        <v>2149</v>
      </c>
      <c r="H209" t="str">
        <f t="shared" si="215"/>
        <v>c2_3_9_sufficient_needs_shelter_support_floor_walls_related_heavy_repair</v>
      </c>
      <c r="I209" s="40" t="str">
        <f>"Was the shelter support received sufficient to answer the needs of IDPs in the collective site? - {"&amp;choices!C351&amp;"}"</f>
        <v>Was the shelter support received sufficient to answer the needs of IDPs in the collective site? - {Floor/walls-related heavy repair}</v>
      </c>
      <c r="J209" s="40" t="str">
        <f>"Была ли полученная помощь, связання с улучшением условий проижвания, достаточной для удовлетворения потребностей ВПЛ в МВП? - {"&amp;choices!D351&amp;"}"</f>
        <v>Была ли полученная помощь, связання с улучшением условий проижвания, достаточной для удовлетворения потребностей ВПЛ в МВП? - {Капитальный ремонт пола/стен }</v>
      </c>
      <c r="K209" s="40" t="str">
        <f>"Чи була отримана допомога, пов'язана із поліпшенням умов проживання, достатньою для задоволення потреб ВПО в МТП? - {"&amp;choices!E351&amp;"}"</f>
        <v>Чи була отримана допомога, пов'язана із поліпшенням умов проживання, достатньою для задоволення потреб ВПО в МТП? - {Капітальний ремонт підлоги/стін }</v>
      </c>
      <c r="L209" t="str">
        <f t="shared" si="216"/>
        <v>C2_3_9</v>
      </c>
      <c r="M209" t="str">
        <f t="shared" si="217"/>
        <v>C2.3.9. Was the shelter support received sufficient to answer the needs of IDPs in the collective site? - {Floor/walls-related heavy repair}</v>
      </c>
      <c r="N209" t="str">
        <f t="shared" si="218"/>
        <v>C2.3.9. Была ли полученная помощь, связання с улучшением условий проижвания, достаточной для удовлетворения потребностей ВПЛ в МВП? - {Капитальный ремонт пола/стен }</v>
      </c>
      <c r="O209" t="str">
        <f t="shared" si="219"/>
        <v>C2.3.9. Чи була отримана допомога, пов'язана із поліпшенням умов проживання, достатньою для задоволення потреб ВПО в МТП? - {Капітальний ремонт підлоги/стін }</v>
      </c>
      <c r="P209" s="22" t="s">
        <v>1762</v>
      </c>
      <c r="Q209" t="s">
        <v>24</v>
      </c>
      <c r="R209" t="s">
        <v>25</v>
      </c>
      <c r="T209" s="11" t="s">
        <v>1764</v>
      </c>
      <c r="U209" t="s">
        <v>1765</v>
      </c>
      <c r="V209" t="s">
        <v>1766</v>
      </c>
      <c r="W209" t="s">
        <v>1789</v>
      </c>
      <c r="Y209" t="str">
        <f>"selected(${"&amp;$H$199&amp;"}, '"&amp;choices!B351&amp;"')"</f>
        <v>selected(${c2_1_receiving_shelter_support}, 'floor_walls_related_heavy_repair')</v>
      </c>
    </row>
    <row r="210" spans="1:29" ht="41.4" customHeight="1">
      <c r="A210" t="s">
        <v>2095</v>
      </c>
      <c r="B210" t="s">
        <v>2131</v>
      </c>
      <c r="C210">
        <v>2</v>
      </c>
      <c r="D210">
        <v>3</v>
      </c>
      <c r="E210">
        <v>10</v>
      </c>
      <c r="G210" t="s">
        <v>2150</v>
      </c>
      <c r="H210" t="str">
        <f t="shared" si="215"/>
        <v>c2_3_10_sufficient_needs_shelter_support_roof_related_repairs</v>
      </c>
      <c r="I210" s="40" t="str">
        <f>"Was the shelter support received sufficient to answer the needs of IDPs in the collective site? - {"&amp;choices!C352&amp;"}"</f>
        <v>Was the shelter support received sufficient to answer the needs of IDPs in the collective site? - {Roof-related repairs}</v>
      </c>
      <c r="J210" s="40" t="str">
        <f>"Была ли полученная помощь, связання с улучшением условий проижвания, достаточной для удовлетворения потребностей ВПЛ в МВП? - {"&amp;choices!D352&amp;"}"</f>
        <v>Была ли полученная помощь, связання с улучшением условий проижвания, достаточной для удовлетворения потребностей ВПЛ в МВП? - {Ремонт крыши}</v>
      </c>
      <c r="K210" s="40" t="str">
        <f>"Чи була отримана допомога, пов'язана із поліпшенням умов проживання, достатньою для задоволення потреб ВПО в МТП? - {"&amp;choices!E352&amp;"}"</f>
        <v>Чи була отримана допомога, пов'язана із поліпшенням умов проживання, достатньою для задоволення потреб ВПО в МТП? - {Ремонт покрівлі}</v>
      </c>
      <c r="L210" t="str">
        <f t="shared" si="216"/>
        <v>C2_3_10</v>
      </c>
      <c r="M210" t="str">
        <f t="shared" si="217"/>
        <v>C2.3.10. Was the shelter support received sufficient to answer the needs of IDPs in the collective site? - {Roof-related repairs}</v>
      </c>
      <c r="N210" t="str">
        <f t="shared" si="218"/>
        <v>C2.3.10. Была ли полученная помощь, связання с улучшением условий проижвания, достаточной для удовлетворения потребностей ВПЛ в МВП? - {Ремонт крыши}</v>
      </c>
      <c r="O210" t="str">
        <f t="shared" si="219"/>
        <v>C2.3.10. Чи була отримана допомога, пов'язана із поліпшенням умов проживання, достатньою для задоволення потреб ВПО в МТП? - {Ремонт покрівлі}</v>
      </c>
      <c r="P210" s="22" t="s">
        <v>1762</v>
      </c>
      <c r="Q210" t="s">
        <v>24</v>
      </c>
      <c r="R210" t="s">
        <v>25</v>
      </c>
      <c r="T210" s="11" t="s">
        <v>1764</v>
      </c>
      <c r="U210" t="s">
        <v>1765</v>
      </c>
      <c r="V210" t="s">
        <v>1766</v>
      </c>
      <c r="W210" t="s">
        <v>1789</v>
      </c>
      <c r="Y210" t="str">
        <f>"selected(${"&amp;$H$199&amp;"}, '"&amp;choices!B352&amp;"')"</f>
        <v>selected(${c2_1_receiving_shelter_support}, 'roof_related_repairs')</v>
      </c>
    </row>
    <row r="211" spans="1:29" ht="41.4" customHeight="1">
      <c r="A211" t="s">
        <v>2095</v>
      </c>
      <c r="B211" t="s">
        <v>2131</v>
      </c>
      <c r="C211">
        <v>2</v>
      </c>
      <c r="D211">
        <v>3</v>
      </c>
      <c r="E211">
        <v>11</v>
      </c>
      <c r="G211" t="s">
        <v>2151</v>
      </c>
      <c r="H211" t="str">
        <f t="shared" si="215"/>
        <v>c2_3_11_sufficient_needs_shelter_support_doors_windows_light_medium_repair</v>
      </c>
      <c r="I211" s="40" t="str">
        <f>"Was the shelter support received sufficient to answer the needs of IDPs in the collective site? - {"&amp;choices!C353&amp;"}"</f>
        <v>Was the shelter support received sufficient to answer the needs of IDPs in the collective site? - {Doors/windows light or medium repair}</v>
      </c>
      <c r="J211" s="40" t="str">
        <f>"Была ли полученная помощь, связання с улучшением условий проижвания, достаточной для удовлетворения потребностей ВПЛ в МВП? - {"&amp;choices!D353&amp;"}"</f>
        <v>Была ли полученная помощь, связання с улучшением условий проижвания, достаточной для удовлетворения потребностей ВПЛ в МВП? - {Замена/ремонт дверей/окон}</v>
      </c>
      <c r="K211" s="40" t="str">
        <f>"Чи була отримана допомога, пов'язана із поліпшенням умов проживання, достатньою для задоволення потреб ВПО в МТП? - {"&amp;choices!E353&amp;"}"</f>
        <v>Чи була отримана допомога, пов'язана із поліпшенням умов проживання, достатньою для задоволення потреб ВПО в МТП? - {Заміна/ремонт дверей/вікон}</v>
      </c>
      <c r="L211" t="str">
        <f t="shared" si="216"/>
        <v>C2_3_11</v>
      </c>
      <c r="M211" t="str">
        <f t="shared" si="217"/>
        <v>C2.3.11. Was the shelter support received sufficient to answer the needs of IDPs in the collective site? - {Doors/windows light or medium repair}</v>
      </c>
      <c r="N211" t="str">
        <f t="shared" si="218"/>
        <v>C2.3.11. Была ли полученная помощь, связання с улучшением условий проижвания, достаточной для удовлетворения потребностей ВПЛ в МВП? - {Замена/ремонт дверей/окон}</v>
      </c>
      <c r="O211" t="str">
        <f t="shared" si="219"/>
        <v>C2.3.11. Чи була отримана допомога, пов'язана із поліпшенням умов проживання, достатньою для задоволення потреб ВПО в МТП? - {Заміна/ремонт дверей/вікон}</v>
      </c>
      <c r="P211" s="22" t="s">
        <v>1762</v>
      </c>
      <c r="Q211" t="s">
        <v>24</v>
      </c>
      <c r="R211" t="s">
        <v>25</v>
      </c>
      <c r="T211" s="11" t="s">
        <v>1764</v>
      </c>
      <c r="U211" t="s">
        <v>1765</v>
      </c>
      <c r="V211" t="s">
        <v>1766</v>
      </c>
      <c r="W211" t="s">
        <v>1789</v>
      </c>
      <c r="Y211" t="str">
        <f>"selected(${"&amp;$H$199&amp;"}, '"&amp;choices!B353&amp;"')"</f>
        <v>selected(${c2_1_receiving_shelter_support}, 'doors_windows_light_medium_repair')</v>
      </c>
    </row>
    <row r="212" spans="1:29" s="747" customFormat="1" ht="41.4" customHeight="1">
      <c r="A212" s="747" t="s">
        <v>2095</v>
      </c>
      <c r="B212" s="747" t="s">
        <v>2131</v>
      </c>
      <c r="C212" s="747">
        <v>2</v>
      </c>
      <c r="D212" s="747">
        <v>3</v>
      </c>
      <c r="E212" s="747">
        <v>12</v>
      </c>
      <c r="G212" s="747" t="s">
        <v>2152</v>
      </c>
      <c r="H212" s="747" t="str">
        <f t="shared" ref="H212:H214" si="220">IF(B212="",G212,IF(C212="",B212&amp;"_"&amp;G212,_xlfn.TEXTJOIN("_",TRUE,B212&amp;C212,D212,E212,F212,G212)))</f>
        <v>c2_3_12_sufficient_needs_shelter_support_insulation_work</v>
      </c>
      <c r="I212" s="753" t="str">
        <f>"Was the shelter support received sufficient to answer the needs of IDPs in the collective site? - {"&amp;choices!C354&amp;"}"</f>
        <v>Was the shelter support received sufficient to answer the needs of IDPs in the collective site? - {Insulation work}</v>
      </c>
      <c r="J212" s="753" t="str">
        <f>"Была ли полученная помощь, связання с улучшением условий проижвания, достаточной для удовлетворения потребностей ВПЛ в МВП? - {"&amp;choices!D354&amp;"}"</f>
        <v>Была ли полученная помощь, связання с улучшением условий проижвания, достаточной для удовлетворения потребностей ВПЛ в МВП? - {Теплоизоляционные работы}</v>
      </c>
      <c r="K212" s="753" t="str">
        <f>"Чи була отримана допомога, пов'язана із поліпшенням умов проживання, достатньою для задоволення потреб ВПО в МТП? - {"&amp;choices!E354&amp;"}"</f>
        <v>Чи була отримана допомога, пов'язана із поліпшенням умов проживання, достатньою для задоволення потреб ВПО в МТП? - {Теплоізоляційні роботи}</v>
      </c>
      <c r="L212" s="747" t="str">
        <f t="shared" si="216"/>
        <v>C2_3_12</v>
      </c>
      <c r="M212" s="747" t="str">
        <f t="shared" ref="M212:M214" si="221">IF(I212="","",IF(AND($B212="",$C212="",I212=""),"",IF(AND($B212="",$C212=""),I212,IF($C212="",UPPER($B212)&amp;"_"&amp;I212,_xlfn.TEXTJOIN(".",TRUE,UPPER($B212)&amp;$C212,$D212,$E212,$F212)))))&amp;". "&amp;I212</f>
        <v>C2.3.12. Was the shelter support received sufficient to answer the needs of IDPs in the collective site? - {Insulation work}</v>
      </c>
      <c r="N212" s="747" t="str">
        <f t="shared" ref="N212:N214" si="222">IF(J212="","",IF(AND($B212="",$C212="",J212=""),"",IF(AND($B212="",$C212=""),J212,IF($C212="",UPPER($B212)&amp;"_"&amp;J212,_xlfn.TEXTJOIN(".",TRUE,UPPER($B212)&amp;$C212,$D212,$E212,$F212)))))&amp;". "&amp;J212</f>
        <v>C2.3.12. Была ли полученная помощь, связання с улучшением условий проижвания, достаточной для удовлетворения потребностей ВПЛ в МВП? - {Теплоизоляционные работы}</v>
      </c>
      <c r="O212" s="747" t="str">
        <f t="shared" ref="O212:O214" si="223">IF(K212="","",IF(AND($B212="",$C212="",K212=""),"",IF(AND($B212="",$C212=""),K212,IF($C212="",UPPER($B212)&amp;"_"&amp;K212,_xlfn.TEXTJOIN(".",TRUE,UPPER($B212)&amp;$C212,$D212,$E212,$F212)))))&amp;". "&amp;K212</f>
        <v>C2.3.12. Чи була отримана допомога, пов'язана із поліпшенням умов проживання, достатньою для задоволення потреб ВПО в МТП? - {Теплоізоляційні роботи}</v>
      </c>
      <c r="P212" s="376" t="s">
        <v>1762</v>
      </c>
      <c r="Q212" s="747" t="s">
        <v>24</v>
      </c>
      <c r="R212" s="747" t="s">
        <v>25</v>
      </c>
      <c r="T212" s="751" t="s">
        <v>1764</v>
      </c>
      <c r="U212" s="747" t="s">
        <v>1765</v>
      </c>
      <c r="V212" s="747" t="s">
        <v>1766</v>
      </c>
      <c r="W212" s="747" t="s">
        <v>1789</v>
      </c>
      <c r="Y212" s="747" t="str">
        <f>"selected(${"&amp;$H$199&amp;"}, '"&amp;choices!B354&amp;"')"</f>
        <v>selected(${c2_1_receiving_shelter_support}, 'insulation_work')</v>
      </c>
    </row>
    <row r="213" spans="1:29" s="747" customFormat="1" ht="41.4" customHeight="1">
      <c r="A213" s="747" t="s">
        <v>2095</v>
      </c>
      <c r="B213" s="747" t="s">
        <v>2131</v>
      </c>
      <c r="C213" s="747">
        <v>2</v>
      </c>
      <c r="D213" s="747">
        <v>3</v>
      </c>
      <c r="E213" s="747">
        <v>13</v>
      </c>
      <c r="G213" s="747" t="s">
        <v>2153</v>
      </c>
      <c r="H213" s="747" t="str">
        <f t="shared" si="220"/>
        <v>c2_3_13_sufficient_needs_shelter_support_infrastructure_for_people_with_limited_mobility</v>
      </c>
      <c r="I213" s="753" t="str">
        <f>"Was the shelter support received sufficient to answer the needs of IDPs in the collective site? - {"&amp;choices!C355&amp;"}"</f>
        <v>Was the shelter support received sufficient to answer the needs of IDPs in the collective site? - {Infrastructure for people with limited mobility (except WASH) (elevators, external ramps, horizontal bars on doors, etc.)}</v>
      </c>
      <c r="J213" s="753" t="str">
        <f>"Была ли полученная помощь, связання с улучшением условий проижвания, достаточной для удовлетворения потребностей ВПЛ в МВП? - {"&amp;choices!D355&amp;"}"</f>
        <v>Была ли полученная помощь, связання с улучшением условий проижвания, достаточной для удовлетворения потребностей ВПЛ в МВП? - {Инфраструктура для людей с ограниченной подвижностью (кроме ВСГ) (лифты, внешние пандусы, горизонтальные перекладины на дверях и т.д.)}</v>
      </c>
      <c r="K213" s="753" t="str">
        <f>"Чи була отримана допомога, пов'язана із поліпшенням умов проживання, достатньою для задоволення потреб ВПО в МТП? - {"&amp;choices!E355&amp;"}"</f>
        <v>Чи була отримана допомога, пов'язана із поліпшенням умов проживання, достатньою для задоволення потреб ВПО в МТП? - {Інфраструктура для маломобільних груп населення (крім ВКГ) (ліфти, зовнішні пандуси, горизонтальні перекладини на дверях тощо)}</v>
      </c>
      <c r="L213" s="747" t="str">
        <f t="shared" si="216"/>
        <v>C2_3_13</v>
      </c>
      <c r="M213" s="747" t="str">
        <f t="shared" si="221"/>
        <v>C2.3.13. Was the shelter support received sufficient to answer the needs of IDPs in the collective site? - {Infrastructure for people with limited mobility (except WASH) (elevators, external ramps, horizontal bars on doors, etc.)}</v>
      </c>
      <c r="N213" s="747" t="str">
        <f t="shared" si="222"/>
        <v>C2.3.13. Была ли полученная помощь, связання с улучшением условий проижвания, достаточной для удовлетворения потребностей ВПЛ в МВП? - {Инфраструктура для людей с ограниченной подвижностью (кроме ВСГ) (лифты, внешние пандусы, горизонтальные перекладины на дверях и т.д.)}</v>
      </c>
      <c r="O213" s="747" t="str">
        <f t="shared" si="223"/>
        <v>C2.3.13. Чи була отримана допомога, пов'язана із поліпшенням умов проживання, достатньою для задоволення потреб ВПО в МТП? - {Інфраструктура для маломобільних груп населення (крім ВКГ) (ліфти, зовнішні пандуси, горизонтальні перекладини на дверях тощо)}</v>
      </c>
      <c r="P213" s="376" t="s">
        <v>1762</v>
      </c>
      <c r="Q213" s="747" t="s">
        <v>24</v>
      </c>
      <c r="R213" s="747" t="s">
        <v>25</v>
      </c>
      <c r="T213" s="751" t="s">
        <v>1764</v>
      </c>
      <c r="U213" s="747" t="s">
        <v>1765</v>
      </c>
      <c r="V213" s="747" t="s">
        <v>1766</v>
      </c>
      <c r="W213" s="747" t="s">
        <v>1789</v>
      </c>
      <c r="Y213" s="747" t="str">
        <f>"selected(${"&amp;$H$199&amp;"}, '"&amp;choices!B355&amp;"')"</f>
        <v>selected(${c2_1_receiving_shelter_support}, 'infrastructure_for_people_with_limited_mobility')</v>
      </c>
    </row>
    <row r="214" spans="1:29" s="747" customFormat="1" ht="41.4" customHeight="1">
      <c r="A214" s="747" t="s">
        <v>2095</v>
      </c>
      <c r="B214" s="747" t="s">
        <v>2131</v>
      </c>
      <c r="C214" s="747">
        <v>2</v>
      </c>
      <c r="D214" s="747">
        <v>3</v>
      </c>
      <c r="E214" s="747">
        <v>14</v>
      </c>
      <c r="G214" s="747" t="s">
        <v>2154</v>
      </c>
      <c r="H214" s="747" t="str">
        <f t="shared" si="220"/>
        <v>c2_3_14_sufficient_needs_shelter_support_arrangement_of_bomb_shelter_within_500m</v>
      </c>
      <c r="I214" s="753" t="str">
        <f>"Was the shelter support received sufficient to answer the needs of IDPs in the collective site? - {"&amp;choices!C356&amp;"}"</f>
        <v>Was the shelter support received sufficient to answer the needs of IDPs in the collective site? - {Arrangement of bomb shelter (within 500m)}</v>
      </c>
      <c r="J214" s="753" t="str">
        <f>"Была ли полученная помощь, связання с улучшением условий проижвания, достаточной для удовлетворения потребностей ВПЛ в МВП? - {"&amp;choices!D356&amp;"}"</f>
        <v>Была ли полученная помощь, связання с улучшением условий проижвания, достаточной для удовлетворения потребностей ВПЛ в МВП? - {Обустройство бомбоубежища (в пределах 500 м)}</v>
      </c>
      <c r="K214" s="753" t="str">
        <f>"Чи була отримана допомога, пов'язана із поліпшенням умов проживання, достатньою для задоволення потреб ВПО в МТП? - {"&amp;choices!E356&amp;"}"</f>
        <v>Чи була отримана допомога, пов'язана із поліпшенням умов проживання, достатньою для задоволення потреб ВПО в МТП? - {Облаштування бомбосховища (в межах 500 м)}</v>
      </c>
      <c r="L214" s="747" t="str">
        <f t="shared" si="216"/>
        <v>C2_3_14</v>
      </c>
      <c r="M214" s="747" t="str">
        <f t="shared" si="221"/>
        <v>C2.3.14. Was the shelter support received sufficient to answer the needs of IDPs in the collective site? - {Arrangement of bomb shelter (within 500m)}</v>
      </c>
      <c r="N214" s="747" t="str">
        <f t="shared" si="222"/>
        <v>C2.3.14. Была ли полученная помощь, связання с улучшением условий проижвания, достаточной для удовлетворения потребностей ВПЛ в МВП? - {Обустройство бомбоубежища (в пределах 500 м)}</v>
      </c>
      <c r="O214" s="747" t="str">
        <f t="shared" si="223"/>
        <v>C2.3.14. Чи була отримана допомога, пов'язана із поліпшенням умов проживання, достатньою для задоволення потреб ВПО в МТП? - {Облаштування бомбосховища (в межах 500 м)}</v>
      </c>
      <c r="P214" s="376" t="s">
        <v>1762</v>
      </c>
      <c r="Q214" s="747" t="s">
        <v>24</v>
      </c>
      <c r="R214" s="747" t="s">
        <v>25</v>
      </c>
      <c r="T214" s="751" t="s">
        <v>1764</v>
      </c>
      <c r="U214" s="747" t="s">
        <v>1765</v>
      </c>
      <c r="V214" s="747" t="s">
        <v>1766</v>
      </c>
      <c r="W214" s="747" t="s">
        <v>1789</v>
      </c>
      <c r="Y214" s="747" t="str">
        <f>"selected(${"&amp;$H$199&amp;"}, '"&amp;choices!B356&amp;"')"</f>
        <v>selected(${c2_1_receiving_shelter_support}, 'arrangement_of_bomb_shelter_within_500m')</v>
      </c>
    </row>
    <row r="215" spans="1:29" ht="41.4" customHeight="1">
      <c r="A215" t="s">
        <v>2095</v>
      </c>
      <c r="B215" t="s">
        <v>2131</v>
      </c>
      <c r="C215">
        <v>2</v>
      </c>
      <c r="D215">
        <v>3</v>
      </c>
      <c r="E215">
        <v>15</v>
      </c>
      <c r="G215" t="s">
        <v>2155</v>
      </c>
      <c r="H215" t="str">
        <f t="shared" si="215"/>
        <v>c2_3_15_sufficient_needs_shelter_support_oth</v>
      </c>
      <c r="I215" s="40" t="str">
        <f>"Was the shelter support received sufficient to answer the needs of IDPs in the collective site? - Other (*${"&amp;H200&amp;"}*)"</f>
        <v>Was the shelter support received sufficient to answer the needs of IDPs in the collective site? - Other (*${c2_1_1_receiving_shelter_support_other}*)</v>
      </c>
      <c r="J215" s="40" t="str">
        <f>"Была ли полученная помощь, связання с улучшением условий проижвания, достаточной для удовлетворения потребностей ВПЛ в МВП? - Other (*${"&amp;H200&amp;"}*)"</f>
        <v>Была ли полученная помощь, связання с улучшением условий проижвания, достаточной для удовлетворения потребностей ВПЛ в МВП? - Other (*${c2_1_1_receiving_shelter_support_other}*)</v>
      </c>
      <c r="K215" s="40" t="str">
        <f>"Чи була отримана допомога, пов'язана із поліпшенням умов проживання, достатньою для задоволення потреб ВПО в МТП? - Other (*${"&amp;H200&amp;"}*)"</f>
        <v>Чи була отримана допомога, пов'язана із поліпшенням умов проживання, достатньою для задоволення потреб ВПО в МТП? - Other (*${c2_1_1_receiving_shelter_support_other}*)</v>
      </c>
      <c r="L215" t="str">
        <f t="shared" si="216"/>
        <v>C2_3_15</v>
      </c>
      <c r="M215" t="str">
        <f t="shared" si="217"/>
        <v>C2.3.15. Was the shelter support received sufficient to answer the needs of IDPs in the collective site? - Other (*${c2_1_1_receiving_shelter_support_other}*)</v>
      </c>
      <c r="N215" t="str">
        <f t="shared" si="218"/>
        <v>C2.3.15. Была ли полученная помощь, связання с улучшением условий проижвания, достаточной для удовлетворения потребностей ВПЛ в МВП? - Other (*${c2_1_1_receiving_shelter_support_other}*)</v>
      </c>
      <c r="O215" t="str">
        <f t="shared" si="219"/>
        <v>C2.3.15. Чи була отримана допомога, пов'язана із поліпшенням умов проживання, достатньою для задоволення потреб ВПО в МТП? - Other (*${c2_1_1_receiving_shelter_support_other}*)</v>
      </c>
      <c r="P215" s="22" t="s">
        <v>1762</v>
      </c>
      <c r="Q215" t="s">
        <v>24</v>
      </c>
      <c r="R215" t="s">
        <v>25</v>
      </c>
      <c r="T215" s="11" t="s">
        <v>1764</v>
      </c>
      <c r="U215" t="s">
        <v>1765</v>
      </c>
      <c r="V215" t="s">
        <v>1766</v>
      </c>
      <c r="W215" t="s">
        <v>1789</v>
      </c>
      <c r="Y215" t="str">
        <f>"selected(${"&amp;$H$199&amp;"}, '"&amp;choices!B357&amp;"')"</f>
        <v>selected(${c2_1_receiving_shelter_support}, 'other')</v>
      </c>
    </row>
    <row r="216" spans="1:29" ht="34.950000000000003" customHeight="1">
      <c r="A216" t="s">
        <v>2156</v>
      </c>
      <c r="B216" t="s">
        <v>2131</v>
      </c>
      <c r="C216">
        <v>2</v>
      </c>
      <c r="D216">
        <v>4</v>
      </c>
      <c r="G216" t="s">
        <v>2157</v>
      </c>
      <c r="H216" t="str">
        <f t="shared" ref="H216" si="224">IF(B216="",G216,IF(C216="",B216&amp;"_"&amp;G216,_xlfn.TEXTJOIN("_",TRUE,B216&amp;C216,D216,E216,F216,G216)))</f>
        <v>c2_4_maintain_temperature</v>
      </c>
      <c r="I216" s="40" t="str">
        <f>CS_Monitoring_R11!F114</f>
        <v>Is it possible to maintain the temperature within 18-25 C° in the collective site?</v>
      </c>
      <c r="J216" s="40" t="str">
        <f>CS_Monitoring_R11!G114</f>
        <v>Возможно ли поддерживать температуру в МВП в диапазоне 18-25 C°?</v>
      </c>
      <c r="K216" s="40" t="str">
        <f>CS_Monitoring_R11!H114</f>
        <v>Чи можна підтримувати температуру в МТП в діапазоні 18-25 С°?</v>
      </c>
      <c r="L216" t="str">
        <f>_xlfn.TEXTJOIN("_",TRUE,UPPER($B216)&amp;$C216,$D216,$E216,$F216)</f>
        <v>C2_4</v>
      </c>
      <c r="M216" t="str">
        <f t="shared" ref="M216:O217" si="225">IF(I216="","",IF(AND($B216="",$C216="",I216=""),"",IF(AND($B216="",$C216=""),I216,IF($C216="",UPPER($B216)&amp;"_"&amp;I216,_xlfn.TEXTJOIN(".",TRUE,UPPER($B216)&amp;$C216,$D216,$E216,$F216)))))&amp;". "&amp;I216</f>
        <v>C2.4. Is it possible to maintain the temperature within 18-25 C° in the collective site?</v>
      </c>
      <c r="N216" t="str">
        <f t="shared" si="225"/>
        <v>C2.4. Возможно ли поддерживать температуру в МВП в диапазоне 18-25 C°?</v>
      </c>
      <c r="O216" t="str">
        <f t="shared" si="225"/>
        <v>C2.4. Чи можна підтримувати температуру в МТП в діапазоні 18-25 С°?</v>
      </c>
      <c r="P216" s="36" t="s">
        <v>2158</v>
      </c>
      <c r="Q216" s="754" t="s">
        <v>6409</v>
      </c>
      <c r="R216" s="25" t="s">
        <v>6410</v>
      </c>
      <c r="S216" t="s">
        <v>1763</v>
      </c>
      <c r="T216" s="11" t="s">
        <v>1764</v>
      </c>
      <c r="U216" t="s">
        <v>1765</v>
      </c>
      <c r="V216" t="s">
        <v>1766</v>
      </c>
      <c r="W216" s="11"/>
      <c r="Z216" t="s">
        <v>2159</v>
      </c>
      <c r="AA216" s="11" t="s">
        <v>2160</v>
      </c>
      <c r="AB216" s="11" t="s">
        <v>2161</v>
      </c>
      <c r="AC216" t="s">
        <v>2162</v>
      </c>
    </row>
    <row r="217" spans="1:29" ht="41.4" customHeight="1">
      <c r="A217" t="s">
        <v>2095</v>
      </c>
      <c r="B217" t="s">
        <v>2131</v>
      </c>
      <c r="C217">
        <v>2</v>
      </c>
      <c r="D217">
        <v>5</v>
      </c>
      <c r="G217" t="s">
        <v>2163</v>
      </c>
      <c r="H217" t="str">
        <f>IF(B217="",G217,IF(C217="",B217&amp;"_"&amp;G217,_xlfn.TEXTJOIN("_",TRUE,B217&amp;C217,D217,E217,F217,G217)))</f>
        <v>c2_5_disability_infrastructure</v>
      </c>
      <c r="I217" s="40" t="str">
        <f>CS_Monitoring_R11!F115</f>
        <v>Is the site equipped with disability-friendly infrastructure (except WASH) (elevators, external ramps, horizontal bars on doors…)</v>
      </c>
      <c r="J217" s="40" t="str">
        <f>CS_Monitoring_R11!G115</f>
        <v>Оборудован ли МВП приспособлениями для людей с инвалидностью (кроме водоснабжения, санитарии и гигиены) (лифты, внешние пандусы, горизонтальные перекладины на дверях и т.д.)</v>
      </c>
      <c r="K217" s="40" t="str">
        <f>CS_Monitoring_R11!H115</f>
        <v>Чи обладнане МТП зручною для людей з інвалідністю інфраструктурою (крім пов'язаної з водопостачанням, санітарією та гігієною) (ліфти, зовнішні пандуси, горизонтальні перекладини на дверях і т.п.)</v>
      </c>
      <c r="L217" t="str">
        <f>_xlfn.TEXTJOIN("_",TRUE,UPPER($B217)&amp;$C217,$D217,$E217,$F217)</f>
        <v>C2_5</v>
      </c>
      <c r="M217" t="str">
        <f t="shared" si="225"/>
        <v>C2.5. Is the site equipped with disability-friendly infrastructure (except WASH) (elevators, external ramps, horizontal bars on doors…)</v>
      </c>
      <c r="N217" t="str">
        <f t="shared" si="225"/>
        <v>C2.5. Оборудован ли МВП приспособлениями для людей с инвалидностью (кроме водоснабжения, санитарии и гигиены) (лифты, внешние пандусы, горизонтальные перекладины на дверях и т.д.)</v>
      </c>
      <c r="O217" t="str">
        <f t="shared" si="225"/>
        <v>C2.5. Чи обладнане МТП зручною для людей з інвалідністю інфраструктурою (крім пов'язаної з водопостачанням, санітарією та гігієною) (ліфти, зовнішні пандуси, горизонтальні перекладини на дверях і т.п.)</v>
      </c>
      <c r="P217" s="22" t="s">
        <v>2164</v>
      </c>
      <c r="Q217" s="22" t="s">
        <v>2165</v>
      </c>
      <c r="R217" s="22" t="s">
        <v>2166</v>
      </c>
      <c r="S217" t="s">
        <v>1763</v>
      </c>
      <c r="T217" s="11" t="s">
        <v>1764</v>
      </c>
      <c r="U217" t="s">
        <v>1765</v>
      </c>
      <c r="V217" t="s">
        <v>1766</v>
      </c>
      <c r="W217" t="s">
        <v>1789</v>
      </c>
    </row>
    <row r="218" spans="1:29" ht="28.8">
      <c r="A218" t="s">
        <v>2167</v>
      </c>
      <c r="B218" t="s">
        <v>2131</v>
      </c>
      <c r="C218">
        <v>3</v>
      </c>
      <c r="G218" t="s">
        <v>2168</v>
      </c>
      <c r="H218" t="str">
        <f t="shared" ref="H218:H219" si="226">IF(B218="",G218,IF(C218="",B218&amp;"_"&amp;G218,_xlfn.TEXTJOIN("_",TRUE,B218&amp;C218,D218,E218,F218,G218)))</f>
        <v>c3_bomb_shelter</v>
      </c>
      <c r="I218" s="40" t="str">
        <f>CS_Monitoring_R11!F116</f>
        <v>Is there a bomb shelter nearby (less than 500m away) or in the facility itself?</v>
      </c>
      <c r="J218" s="40" t="str">
        <f>CS_Monitoring_R11!G116</f>
        <v>Есть ли поблизости бомбоубежище (менее 500 метров) или непосредственно в самом МВП?</v>
      </c>
      <c r="K218" s="40" t="str">
        <f>CS_Monitoring_R11!H116</f>
        <v>Чи є бомбосховище поблизу (до 500 метрів) або ж безпосередньо в самому МТП?</v>
      </c>
      <c r="L218" t="str">
        <f t="shared" ref="L218:L220" si="227">_xlfn.TEXTJOIN("_",TRUE,UPPER($B218)&amp;$C218,$D218,$E218,$F218)</f>
        <v>C3</v>
      </c>
      <c r="M218" t="str">
        <f t="shared" ref="M218:M219" si="228">IF(I218="","",IF(AND($B218="",$C218="",I218=""),"",IF(AND($B218="",$C218=""),I218,IF($C218="",UPPER($B218)&amp;"_"&amp;I218,_xlfn.TEXTJOIN(".",TRUE,UPPER($B218)&amp;$C218,$D218,$E218,$F218)))))&amp;". "&amp;I218</f>
        <v>C3. Is there a bomb shelter nearby (less than 500m away) or in the facility itself?</v>
      </c>
      <c r="N218" t="str">
        <f t="shared" ref="N218:N219" si="229">IF(J218="","",IF(AND($B218="",$C218="",J218=""),"",IF(AND($B218="",$C218=""),J218,IF($C218="",UPPER($B218)&amp;"_"&amp;J218,_xlfn.TEXTJOIN(".",TRUE,UPPER($B218)&amp;$C218,$D218,$E218,$F218)))))&amp;". "&amp;J218</f>
        <v>C3. Есть ли поблизости бомбоубежище (менее 500 метров) или непосредственно в самом МВП?</v>
      </c>
      <c r="O218" t="str">
        <f t="shared" ref="O218:O219" si="230">IF(K218="","",IF(AND($B218="",$C218="",K218=""),"",IF(AND($B218="",$C218=""),K218,IF($C218="",UPPER($B218)&amp;"_"&amp;K218,_xlfn.TEXTJOIN(".",TRUE,UPPER($B218)&amp;$C218,$D218,$E218,$F218)))))&amp;". "&amp;K218</f>
        <v>C3. Чи є бомбосховище поблизу (до 500 метрів) або ж безпосередньо в самому МТП?</v>
      </c>
      <c r="P218" t="s">
        <v>1762</v>
      </c>
      <c r="Q218" t="s">
        <v>24</v>
      </c>
      <c r="R218" t="s">
        <v>25</v>
      </c>
      <c r="S218" t="s">
        <v>1763</v>
      </c>
      <c r="T218" s="11" t="s">
        <v>1764</v>
      </c>
      <c r="U218" t="s">
        <v>1765</v>
      </c>
      <c r="V218" t="s">
        <v>1766</v>
      </c>
      <c r="W218" t="s">
        <v>1789</v>
      </c>
    </row>
    <row r="219" spans="1:29" ht="40.950000000000003" customHeight="1">
      <c r="A219" t="s">
        <v>1876</v>
      </c>
      <c r="B219" t="s">
        <v>2131</v>
      </c>
      <c r="C219">
        <v>3</v>
      </c>
      <c r="D219">
        <v>1</v>
      </c>
      <c r="G219" t="s">
        <v>2169</v>
      </c>
      <c r="H219" t="str">
        <f t="shared" si="226"/>
        <v>c3_1_capacity_bomb_shelter_yn</v>
      </c>
      <c r="I219" s="40" t="str">
        <f>CS_Monitoring_R11!F117</f>
        <v>Is the capacity of the bomb shelter sufficient for the site residents? (IDPs and non-IDPs)</v>
      </c>
      <c r="J219" s="40" t="str">
        <f>CS_Monitoring_R11!G117</f>
        <v>Достаточна ли вместимость бомбоубежища для жителей МВП? (ВПЛ и не ВПЛ)</v>
      </c>
      <c r="K219" s="40" t="str">
        <f>CS_Monitoring_R11!H117</f>
        <v>Чи достатня місткість бомбосховища для мешканців МТП? (ВПО та не ВПО)</v>
      </c>
      <c r="L219" t="str">
        <f t="shared" si="227"/>
        <v>C3_1</v>
      </c>
      <c r="M219" t="str">
        <f t="shared" si="228"/>
        <v>C3.1. Is the capacity of the bomb shelter sufficient for the site residents? (IDPs and non-IDPs)</v>
      </c>
      <c r="N219" t="str">
        <f t="shared" si="229"/>
        <v>C3.1. Достаточна ли вместимость бомбоубежища для жителей МВП? (ВПЛ и не ВПЛ)</v>
      </c>
      <c r="O219" t="str">
        <f t="shared" si="230"/>
        <v>C3.1. Чи достатня місткість бомбосховища для мешканців МТП? (ВПО та не ВПО)</v>
      </c>
      <c r="P219" t="s">
        <v>1762</v>
      </c>
      <c r="Q219" t="s">
        <v>24</v>
      </c>
      <c r="R219" t="s">
        <v>25</v>
      </c>
      <c r="S219" t="s">
        <v>1763</v>
      </c>
      <c r="T219" s="11" t="s">
        <v>1764</v>
      </c>
      <c r="U219" t="s">
        <v>1765</v>
      </c>
      <c r="V219" t="s">
        <v>1766</v>
      </c>
      <c r="W219" t="s">
        <v>1789</v>
      </c>
      <c r="Y219" s="39" t="str">
        <f>"not(selected(${"&amp;H218&amp;"}, 'no')"&amp;" or selected(${"&amp;H218&amp;"}, 'dont_know')"&amp;" or selected(${"&amp;H218&amp;"}, ''))"</f>
        <v>not(selected(${c3_bomb_shelter}, 'no') or selected(${c3_bomb_shelter}, 'dont_know') or selected(${c3_bomb_shelter}, ''))</v>
      </c>
    </row>
    <row r="220" spans="1:29" ht="35.4" customHeight="1">
      <c r="A220" t="s">
        <v>1876</v>
      </c>
      <c r="B220" t="s">
        <v>2131</v>
      </c>
      <c r="C220">
        <v>3</v>
      </c>
      <c r="D220">
        <v>2</v>
      </c>
      <c r="G220" t="s">
        <v>2170</v>
      </c>
      <c r="H220" t="str">
        <f t="shared" ref="H220" si="231">IF(B220="",G220,IF(C220="",B220&amp;"_"&amp;G220,_xlfn.TEXTJOIN("_",TRUE,B220&amp;C220,D220,E220,F220,G220)))</f>
        <v>c3_2_bomb_shelter_for_disabilities</v>
      </c>
      <c r="I220" s="40" t="str">
        <f>CS_Monitoring_R11!F118</f>
        <v>Is the shelter accessible for people with disabilities or the elderly?</v>
      </c>
      <c r="J220" s="40" t="str">
        <f>CS_Monitoring_R11!G118</f>
        <v>Доступно ли бомбоубежище для людей с ограниченными возможностями или пожилых людей?</v>
      </c>
      <c r="K220" s="40" t="str">
        <f>CS_Monitoring_R11!H118</f>
        <v>Чи доступне бомбосховище для людей з інвалідністю або людей похилого віку?</v>
      </c>
      <c r="L220" t="str">
        <f t="shared" si="227"/>
        <v>C3_2</v>
      </c>
      <c r="M220" t="str">
        <f t="shared" ref="M220" si="232">IF(I220="","",IF(AND($B220="",$C220="",I220=""),"",IF(AND($B220="",$C220=""),I220,IF($C220="",UPPER($B220)&amp;"_"&amp;I220,_xlfn.TEXTJOIN(".",TRUE,UPPER($B220)&amp;$C220,$D220,$E220,$F220)))))&amp;". "&amp;I220</f>
        <v>C3.2. Is the shelter accessible for people with disabilities or the elderly?</v>
      </c>
      <c r="N220" t="str">
        <f t="shared" ref="N220" si="233">IF(J220="","",IF(AND($B220="",$C220="",J220=""),"",IF(AND($B220="",$C220=""),J220,IF($C220="",UPPER($B220)&amp;"_"&amp;J220,_xlfn.TEXTJOIN(".",TRUE,UPPER($B220)&amp;$C220,$D220,$E220,$F220)))))&amp;". "&amp;J220</f>
        <v>C3.2. Доступно ли бомбоубежище для людей с ограниченными возможностями или пожилых людей?</v>
      </c>
      <c r="O220" t="str">
        <f t="shared" ref="O220" si="234">IF(K220="","",IF(AND($B220="",$C220="",K220=""),"",IF(AND($B220="",$C220=""),K220,IF($C220="",UPPER($B220)&amp;"_"&amp;K220,_xlfn.TEXTJOIN(".",TRUE,UPPER($B220)&amp;$C220,$D220,$E220,$F220)))))&amp;". "&amp;K220</f>
        <v>C3.2. Чи доступне бомбосховище для людей з інвалідністю або людей похилого віку?</v>
      </c>
      <c r="P220" t="s">
        <v>1762</v>
      </c>
      <c r="Q220" t="s">
        <v>24</v>
      </c>
      <c r="R220" t="s">
        <v>25</v>
      </c>
      <c r="S220" t="s">
        <v>1763</v>
      </c>
      <c r="T220" s="11" t="s">
        <v>1764</v>
      </c>
      <c r="U220" t="s">
        <v>1765</v>
      </c>
      <c r="V220" t="s">
        <v>1766</v>
      </c>
      <c r="W220" t="s">
        <v>1789</v>
      </c>
      <c r="Y220" s="39" t="str">
        <f>"not(selected(${"&amp;H218&amp;"}, 'no')"&amp;" or selected(${"&amp;H218&amp;"}, 'dont_know')"&amp;" or selected(${"&amp;H218&amp;"}, ''))"</f>
        <v>not(selected(${c3_bomb_shelter}, 'no') or selected(${c3_bomb_shelter}, 'dont_know') or selected(${c3_bomb_shelter}, ''))</v>
      </c>
    </row>
    <row r="221" spans="1:29" s="18" customFormat="1">
      <c r="A221" s="29" t="s">
        <v>1754</v>
      </c>
      <c r="C221" s="17" t="s">
        <v>1755</v>
      </c>
      <c r="D221" s="17" t="s">
        <v>1755</v>
      </c>
      <c r="E221" s="17"/>
      <c r="F221" s="17"/>
      <c r="G221" s="18" t="s">
        <v>2129</v>
      </c>
      <c r="H221" s="18" t="str">
        <f t="shared" ref="H221" si="235">IF(B221="",G221,IF(C221="",B221&amp;"_"&amp;G221,_xlfn.TEXTJOIN("_",TRUE,B221&amp;C221,D221,E221,G221)))</f>
        <v>shelter</v>
      </c>
      <c r="I221" s="23"/>
      <c r="J221" s="23"/>
      <c r="L221" s="18" t="str">
        <f t="shared" si="201"/>
        <v/>
      </c>
      <c r="M221" s="23" t="str">
        <f t="shared" si="113"/>
        <v/>
      </c>
      <c r="N221" s="18" t="str">
        <f>IF(J221="","",IF(AND($B221="",$C221="",J221=""),"",IF(AND($B221="",$C221=""),J221,IF($C221="",UPPER($B221)&amp;"_"&amp;J221,_xlfn.TEXTJOIN(".",TRUE,UPPER($B221)&amp;$C221,$D221,$E221,J221)))))</f>
        <v/>
      </c>
      <c r="O221" s="18" t="str">
        <f t="shared" si="125"/>
        <v/>
      </c>
    </row>
    <row r="222" spans="1:29" s="372" customFormat="1">
      <c r="A222" s="372" t="s">
        <v>1748</v>
      </c>
      <c r="C222" s="372" t="s">
        <v>1755</v>
      </c>
      <c r="G222" s="372" t="s">
        <v>2171</v>
      </c>
      <c r="H222" s="372" t="str">
        <f t="shared" ref="H222" si="236">IF(B222="",G222,IF(C222="",B222&amp;"_"&amp;G222,_xlfn.TEXTJOIN("_",TRUE,B222&amp;C222,D222,E222,G222)))</f>
        <v>winterization</v>
      </c>
      <c r="I222" s="373" t="s">
        <v>1094</v>
      </c>
      <c r="J222" s="373" t="s">
        <v>1095</v>
      </c>
      <c r="K222" s="372" t="s">
        <v>1096</v>
      </c>
      <c r="L222" s="365" t="str">
        <f t="shared" si="201"/>
        <v/>
      </c>
      <c r="M222" s="373" t="str">
        <f t="shared" ref="M222" si="237">IF(I222="","",IF(AND($B222="",$C222="",I222=""),"",IF(AND($B222="",$C222=""),I222,IF($C222="",UPPER($B222)&amp;"_"&amp;I222,_xlfn.TEXTJOIN(".",TRUE,UPPER($B222)&amp;$C222,$D222,$E222,I222)))))</f>
        <v>Winterization</v>
      </c>
      <c r="N222" s="372" t="str">
        <f>IF(J222="","",IF(AND($B222="",$C222="",J222=""),"",IF(AND($B222="",$C222=""),J222,IF($C222="",UPPER($B222)&amp;"_"&amp;J222,_xlfn.TEXTJOIN(".",TRUE,UPPER($B222)&amp;$C222,$D222,$E222,J222)))))</f>
        <v>Подготовка к зиме</v>
      </c>
      <c r="O222" s="372" t="str">
        <f t="shared" ref="O222" si="238">IF(K222="","",IF(AND($B222="",$C222="",K222=""),"",IF(AND($B222="",$C222=""),K222,IF($C222="",UPPER($B222)&amp;"_"&amp;K222,_xlfn.TEXTJOIN(".",TRUE,UPPER($B222)&amp;$C222,$D222,$E222,K222)))))</f>
        <v>Підготовка до зими</v>
      </c>
      <c r="Y222" s="372" t="str">
        <f>"not(selected(${"&amp;H45&amp;"}, 'no')"&amp;" or selected(${"&amp;H45&amp;"}, ''))"&amp;" and ${"&amp;H$48&amp;"}&gt;=10"</f>
        <v>not(selected(${a1_site_active}, 'no') or selected(${a1_site_active}, '')) and ${a1_2_people_can_hosted_number}&gt;=10</v>
      </c>
    </row>
    <row r="223" spans="1:29" s="22" customFormat="1" ht="32.4" customHeight="1">
      <c r="A223" s="22" t="s">
        <v>2172</v>
      </c>
      <c r="B223" s="25" t="s">
        <v>2173</v>
      </c>
      <c r="C223" s="25">
        <v>1</v>
      </c>
      <c r="D223" s="25"/>
      <c r="E223" s="25"/>
      <c r="F223" s="25"/>
      <c r="G223" t="s">
        <v>2174</v>
      </c>
      <c r="H223" t="str">
        <f t="shared" ref="H223:H224" si="239">IF(B223="",G223,IF(C223="",B223&amp;"_"&amp;G223,_xlfn.TEXTJOIN("_",TRUE,B223&amp;C223,D223,E223,F223,G223)))</f>
        <v>d1_winterization_needs</v>
      </c>
      <c r="I223" s="40" t="str">
        <f>CS_Monitoring_R11!F120</f>
        <v>What are winterization concerns or needs in the collective site?</v>
      </c>
      <c r="J223" s="40" t="str">
        <f>CS_Monitoring_R11!G120</f>
        <v>Каковы проблемы или потребности МВП, связанные с подготовкой к зимнему периоду?</v>
      </c>
      <c r="K223" s="40" t="str">
        <f>CS_Monitoring_R11!H120</f>
        <v>Які проблеми або потреби в МТП, пов'язані із підготовкою до зимового періоду?</v>
      </c>
      <c r="L223" t="str">
        <f t="shared" ref="L223:L236" si="240">_xlfn.TEXTJOIN("_",TRUE,UPPER($B223)&amp;$C223,$D223,$E223,$F223)</f>
        <v>D1</v>
      </c>
      <c r="M223" t="str">
        <f t="shared" ref="M223:M224" si="241">IF(I223="","",IF(AND($B223="",$C223="",I223=""),"",IF(AND($B223="",$C223=""),I223,IF($C223="",UPPER($B223)&amp;"_"&amp;I223,_xlfn.TEXTJOIN(".",TRUE,UPPER($B223)&amp;$C223,$D223,$E223,$F223)))))&amp;". "&amp;I223</f>
        <v>D1. What are winterization concerns or needs in the collective site?</v>
      </c>
      <c r="N223" t="str">
        <f t="shared" ref="N223:N224" si="242">IF(J223="","",IF(AND($B223="",$C223="",J223=""),"",IF(AND($B223="",$C223=""),J223,IF($C223="",UPPER($B223)&amp;"_"&amp;J223,_xlfn.TEXTJOIN(".",TRUE,UPPER($B223)&amp;$C223,$D223,$E223,$F223)))))&amp;". "&amp;J223</f>
        <v>D1. Каковы проблемы или потребности МВП, связанные с подготовкой к зимнему периоду?</v>
      </c>
      <c r="O223" t="str">
        <f t="shared" ref="O223:O224" si="243">IF(K223="","",IF(AND($B223="",$C223="",K223=""),"",IF(AND($B223="",$C223=""),K223,IF($C223="",UPPER($B223)&amp;"_"&amp;K223,_xlfn.TEXTJOIN(".",TRUE,UPPER($B223)&amp;$C223,$D223,$E223,$F223)))))&amp;". "&amp;K223</f>
        <v>D1. Які проблеми або потреби в МТП, пов'язані із підготовкою до зимового періоду?</v>
      </c>
      <c r="P223" s="754" t="s">
        <v>2175</v>
      </c>
      <c r="Q223" s="754" t="s">
        <v>6415</v>
      </c>
      <c r="R223" s="25" t="s">
        <v>6416</v>
      </c>
      <c r="S223" t="s">
        <v>1763</v>
      </c>
      <c r="T223" s="11" t="s">
        <v>1764</v>
      </c>
      <c r="U223" t="s">
        <v>1765</v>
      </c>
      <c r="V223" t="s">
        <v>1766</v>
      </c>
      <c r="W223"/>
      <c r="Y223"/>
      <c r="Z223" t="s">
        <v>1945</v>
      </c>
      <c r="AA223" t="s">
        <v>1946</v>
      </c>
      <c r="AB223" t="s">
        <v>2176</v>
      </c>
      <c r="AC223" t="s">
        <v>2177</v>
      </c>
    </row>
    <row r="224" spans="1:29">
      <c r="A224" t="s">
        <v>1768</v>
      </c>
      <c r="B224" s="1" t="s">
        <v>2173</v>
      </c>
      <c r="C224" s="1">
        <v>1</v>
      </c>
      <c r="D224" s="1">
        <v>1</v>
      </c>
      <c r="E224" s="1"/>
      <c r="F224" s="1"/>
      <c r="G224" t="str">
        <f>G223&amp;"_other"</f>
        <v>winterization_needs_other</v>
      </c>
      <c r="H224" t="str">
        <f t="shared" si="239"/>
        <v>d1_1_winterization_needs_other</v>
      </c>
      <c r="I224" s="22" t="s">
        <v>1770</v>
      </c>
      <c r="J224" s="22" t="s">
        <v>1771</v>
      </c>
      <c r="K224" t="s">
        <v>1772</v>
      </c>
      <c r="L224" t="str">
        <f t="shared" si="240"/>
        <v>D1_1</v>
      </c>
      <c r="M224" t="str">
        <f t="shared" si="241"/>
        <v>D1.1. If other, please specify:</v>
      </c>
      <c r="N224" t="str">
        <f t="shared" si="242"/>
        <v>D1.1. Другое (уточните)</v>
      </c>
      <c r="O224" t="str">
        <f t="shared" si="243"/>
        <v>D1.1. Інше, уточніть</v>
      </c>
      <c r="P224" s="11" t="s">
        <v>96</v>
      </c>
      <c r="Q224" s="11" t="s">
        <v>101</v>
      </c>
      <c r="R224" s="11" t="s">
        <v>102</v>
      </c>
      <c r="S224" t="s">
        <v>1763</v>
      </c>
      <c r="T224" s="11" t="s">
        <v>1764</v>
      </c>
      <c r="U224" t="s">
        <v>1765</v>
      </c>
      <c r="V224" t="s">
        <v>1766</v>
      </c>
      <c r="Y224" t="str">
        <f>"selected(${"&amp;H223&amp;"}, 'other')"</f>
        <v>selected(${d1_winterization_needs}, 'other')</v>
      </c>
    </row>
    <row r="225" spans="1:29" s="22" customFormat="1" ht="56.4" customHeight="1">
      <c r="A225" s="22" t="s">
        <v>2172</v>
      </c>
      <c r="B225" s="25" t="s">
        <v>2173</v>
      </c>
      <c r="C225" s="25">
        <v>1</v>
      </c>
      <c r="D225" s="25">
        <v>2</v>
      </c>
      <c r="E225" s="25"/>
      <c r="F225" s="25"/>
      <c r="G225" t="s">
        <v>2178</v>
      </c>
      <c r="H225" t="str">
        <f t="shared" ref="H225:H226" si="244">IF(B225="",G225,IF(C225="",B225&amp;"_"&amp;G225,_xlfn.TEXTJOIN("_",TRUE,B225&amp;C225,D225,E225,F225,G225)))</f>
        <v>d1_2_top_3_winterization_needs</v>
      </c>
      <c r="I225" s="40" t="str">
        <f>CS_Monitoring_R11!F121</f>
        <v>What are the most urgent winterization concerns or needs in the collective site? (Select up to three)</v>
      </c>
      <c r="J225" s="40" t="str">
        <f>CS_Monitoring_R11!G121</f>
        <v xml:space="preserve"> Каковы наиболее актуальные проблемы или потребности МВП, связанные с подготовкой к зимнему периоду? (Выберите не более 3 вариантов)</v>
      </c>
      <c r="K225" s="40" t="str">
        <f>CS_Monitoring_R11!H121</f>
        <v>Які найнагальніші проблеми чи потреби має МТП, пов'язані із підготовкою до зимового періоду?  (Виберіть не більше трьох варіантів)</v>
      </c>
      <c r="L225" t="str">
        <f t="shared" si="240"/>
        <v>D1_2</v>
      </c>
      <c r="M225" t="str">
        <f t="shared" ref="M225:M226" si="245">IF(I225="","",IF(AND($B225="",$C225="",I225=""),"",IF(AND($B225="",$C225=""),I225,IF($C225="",UPPER($B225)&amp;"_"&amp;I225,_xlfn.TEXTJOIN(".",TRUE,UPPER($B225)&amp;$C225,$D225,$E225,$F225)))))&amp;". "&amp;I225</f>
        <v>D1.2. What are the most urgent winterization concerns or needs in the collective site? (Select up to three)</v>
      </c>
      <c r="N225" t="str">
        <f t="shared" ref="N225:N226" si="246">IF(J225="","",IF(AND($B225="",$C225="",J225=""),"",IF(AND($B225="",$C225=""),J225,IF($C225="",UPPER($B225)&amp;"_"&amp;J225,_xlfn.TEXTJOIN(".",TRUE,UPPER($B225)&amp;$C225,$D225,$E225,$F225)))))&amp;". "&amp;J225</f>
        <v>D1.2.  Каковы наиболее актуальные проблемы или потребности МВП, связанные с подготовкой к зимнему периоду? (Выберите не более 3 вариантов)</v>
      </c>
      <c r="O225" t="str">
        <f t="shared" ref="O225:O226" si="247">IF(K225="","",IF(AND($B225="",$C225="",K225=""),"",IF(AND($B225="",$C225=""),K225,IF($C225="",UPPER($B225)&amp;"_"&amp;K225,_xlfn.TEXTJOIN(".",TRUE,UPPER($B225)&amp;$C225,$D225,$E225,$F225)))))&amp;". "&amp;K225</f>
        <v>D1.2. Які найнагальніші проблеми чи потреби має МТП, пов'язані із підготовкою до зимового періоду?  (Виберіть не більше трьох варіантів)</v>
      </c>
      <c r="P225" s="754" t="s">
        <v>2179</v>
      </c>
      <c r="Q225" s="754" t="s">
        <v>2180</v>
      </c>
      <c r="R225" s="25" t="s">
        <v>2181</v>
      </c>
      <c r="S225" t="s">
        <v>1763</v>
      </c>
      <c r="T225" s="11" t="s">
        <v>1764</v>
      </c>
      <c r="U225" t="s">
        <v>1765</v>
      </c>
      <c r="V225" t="s">
        <v>1766</v>
      </c>
      <c r="W225"/>
      <c r="X225" s="22" t="str">
        <f>"selected(${"&amp;H223&amp;"}, name)"</f>
        <v>selected(${d1_winterization_needs}, name)</v>
      </c>
      <c r="Y225" s="22" t="str">
        <f>"not(selected(${"&amp;H223&amp;"}, 'none') or selected(${"&amp;H223&amp;"}, ''))"</f>
        <v>not(selected(${d1_winterization_needs}, 'none') or selected(${d1_winterization_needs}, ''))</v>
      </c>
      <c r="Z225" t="s">
        <v>2135</v>
      </c>
      <c r="AA225" t="s">
        <v>2182</v>
      </c>
      <c r="AB225" t="s">
        <v>2183</v>
      </c>
      <c r="AC225" t="s">
        <v>2184</v>
      </c>
    </row>
    <row r="226" spans="1:29">
      <c r="A226" t="s">
        <v>1768</v>
      </c>
      <c r="B226" s="1" t="s">
        <v>2173</v>
      </c>
      <c r="C226" s="1">
        <v>1</v>
      </c>
      <c r="D226" s="1">
        <v>2</v>
      </c>
      <c r="E226" s="1">
        <v>1</v>
      </c>
      <c r="F226" s="1"/>
      <c r="G226" t="str">
        <f>G225&amp;"_other"</f>
        <v>top_3_winterization_needs_other</v>
      </c>
      <c r="H226" t="str">
        <f t="shared" si="244"/>
        <v>d1_2_1_top_3_winterization_needs_other</v>
      </c>
      <c r="I226" s="22" t="s">
        <v>1770</v>
      </c>
      <c r="J226" s="22" t="s">
        <v>1771</v>
      </c>
      <c r="K226" t="s">
        <v>1772</v>
      </c>
      <c r="L226" t="str">
        <f t="shared" si="240"/>
        <v>D1_2_1</v>
      </c>
      <c r="M226" t="str">
        <f t="shared" si="245"/>
        <v>D1.2.1. If other, please specify:</v>
      </c>
      <c r="N226" t="str">
        <f t="shared" si="246"/>
        <v>D1.2.1. Другое (уточните)</v>
      </c>
      <c r="O226" t="str">
        <f t="shared" si="247"/>
        <v>D1.2.1. Інше, уточніть</v>
      </c>
      <c r="P226" s="11" t="s">
        <v>96</v>
      </c>
      <c r="Q226" s="11" t="s">
        <v>101</v>
      </c>
      <c r="R226" s="11" t="s">
        <v>102</v>
      </c>
      <c r="S226" t="s">
        <v>1763</v>
      </c>
      <c r="T226" s="11" t="s">
        <v>1764</v>
      </c>
      <c r="U226" t="s">
        <v>1765</v>
      </c>
      <c r="V226" t="s">
        <v>1766</v>
      </c>
      <c r="Y226" t="str">
        <f>"selected(${"&amp;H225&amp;"}, 'other')"</f>
        <v>selected(${d1_2_top_3_winterization_needs}, 'other')</v>
      </c>
    </row>
    <row r="227" spans="1:29" s="22" customFormat="1" ht="32.4" customHeight="1">
      <c r="A227" s="22" t="s">
        <v>2185</v>
      </c>
      <c r="B227" s="25" t="s">
        <v>2173</v>
      </c>
      <c r="C227" s="25">
        <v>2</v>
      </c>
      <c r="D227" s="25"/>
      <c r="E227" s="25"/>
      <c r="F227" s="25"/>
      <c r="G227" t="s">
        <v>2186</v>
      </c>
      <c r="H227" t="str">
        <f t="shared" ref="H227:H236" si="248">IF(B227="",G227,IF(C227="",B227&amp;"_"&amp;G227,_xlfn.TEXTJOIN("_",TRUE,B227&amp;C227,D227,E227,F227,G227)))</f>
        <v>d2_winterization_support</v>
      </c>
      <c r="I227" s="40" t="str">
        <f>CS_Monitoring_R11!F122</f>
        <v>What winterization support, if any, was received over the past 60 days on the site?</v>
      </c>
      <c r="J227" s="40" t="str">
        <f>CS_Monitoring_R11!G122</f>
        <v>Получал ли МВП какую-либо помощь, связанную с подготовкой к зимнему периоду, за последние 60 дней?</v>
      </c>
      <c r="K227" s="40" t="str">
        <f>CS_Monitoring_R11!H122</f>
        <v>Чи отримував МТП будь-яку допомогу, пов'язану із підготовкою до зимового періоду, за останні 60 днів?</v>
      </c>
      <c r="L227" t="str">
        <f t="shared" si="240"/>
        <v>D2</v>
      </c>
      <c r="M227" t="str">
        <f t="shared" ref="M227:M236" si="249">IF(I227="","",IF(AND($B227="",$C227="",I227=""),"",IF(AND($B227="",$C227=""),I227,IF($C227="",UPPER($B227)&amp;"_"&amp;I227,_xlfn.TEXTJOIN(".",TRUE,UPPER($B227)&amp;$C227,$D227,$E227,$F227)))))&amp;". "&amp;I227</f>
        <v>D2. What winterization support, if any, was received over the past 60 days on the site?</v>
      </c>
      <c r="N227" t="str">
        <f t="shared" ref="N227:N236" si="250">IF(J227="","",IF(AND($B227="",$C227="",J227=""),"",IF(AND($B227="",$C227=""),J227,IF($C227="",UPPER($B227)&amp;"_"&amp;J227,_xlfn.TEXTJOIN(".",TRUE,UPPER($B227)&amp;$C227,$D227,$E227,$F227)))))&amp;". "&amp;J227</f>
        <v>D2. Получал ли МВП какую-либо помощь, связанную с подготовкой к зимнему периоду, за последние 60 дней?</v>
      </c>
      <c r="O227" t="str">
        <f t="shared" ref="O227:O236" si="251">IF(K227="","",IF(AND($B227="",$C227="",K227=""),"",IF(AND($B227="",$C227=""),K227,IF($C227="",UPPER($B227)&amp;"_"&amp;K227,_xlfn.TEXTJOIN(".",TRUE,UPPER($B227)&amp;$C227,$D227,$E227,$F227)))))&amp;". "&amp;K227</f>
        <v>D2. Чи отримував МТП будь-яку допомогу, пов'язану із підготовкою до зимового періоду, за останні 60 днів?</v>
      </c>
      <c r="P227" s="11" t="s">
        <v>1880</v>
      </c>
      <c r="Q227" s="11" t="s">
        <v>362</v>
      </c>
      <c r="R227" t="s">
        <v>222</v>
      </c>
      <c r="S227" t="s">
        <v>1763</v>
      </c>
      <c r="T227" s="11" t="s">
        <v>1764</v>
      </c>
      <c r="U227" t="s">
        <v>1765</v>
      </c>
      <c r="V227" t="s">
        <v>1766</v>
      </c>
      <c r="W227"/>
      <c r="Y227"/>
      <c r="Z227" t="s">
        <v>1945</v>
      </c>
      <c r="AA227" t="s">
        <v>1946</v>
      </c>
      <c r="AB227" t="s">
        <v>2176</v>
      </c>
      <c r="AC227" t="s">
        <v>2177</v>
      </c>
    </row>
    <row r="228" spans="1:29">
      <c r="A228" t="s">
        <v>1768</v>
      </c>
      <c r="B228" s="1" t="s">
        <v>2173</v>
      </c>
      <c r="C228" s="1">
        <v>2</v>
      </c>
      <c r="D228" s="1">
        <v>1</v>
      </c>
      <c r="E228" s="1"/>
      <c r="F228" s="1"/>
      <c r="G228" t="str">
        <f>G227&amp;"_other"</f>
        <v>winterization_support_other</v>
      </c>
      <c r="H228" t="str">
        <f t="shared" si="248"/>
        <v>d2_1_winterization_support_other</v>
      </c>
      <c r="I228" s="22" t="s">
        <v>1770</v>
      </c>
      <c r="J228" s="22" t="s">
        <v>1771</v>
      </c>
      <c r="K228" t="s">
        <v>1772</v>
      </c>
      <c r="L228" t="str">
        <f t="shared" si="240"/>
        <v>D2_1</v>
      </c>
      <c r="M228" t="str">
        <f t="shared" si="249"/>
        <v>D2.1. If other, please specify:</v>
      </c>
      <c r="N228" t="str">
        <f t="shared" si="250"/>
        <v>D2.1. Другое (уточните)</v>
      </c>
      <c r="O228" t="str">
        <f t="shared" si="251"/>
        <v>D2.1. Інше, уточніть</v>
      </c>
      <c r="P228" s="11" t="s">
        <v>96</v>
      </c>
      <c r="Q228" s="11" t="s">
        <v>101</v>
      </c>
      <c r="R228" s="11" t="s">
        <v>102</v>
      </c>
      <c r="S228" t="s">
        <v>1763</v>
      </c>
      <c r="T228" s="11" t="s">
        <v>1764</v>
      </c>
      <c r="U228" t="s">
        <v>1765</v>
      </c>
      <c r="V228" t="s">
        <v>1766</v>
      </c>
      <c r="Y228" t="str">
        <f>"selected(${"&amp;H227&amp;"}, 'other')"</f>
        <v>selected(${d2_winterization_support}, 'other')</v>
      </c>
    </row>
    <row r="229" spans="1:29" s="747" customFormat="1" ht="45.6" customHeight="1">
      <c r="A229" s="747" t="s">
        <v>2095</v>
      </c>
      <c r="B229" s="747" t="s">
        <v>2173</v>
      </c>
      <c r="C229" s="747">
        <v>2</v>
      </c>
      <c r="D229" s="747">
        <v>2</v>
      </c>
      <c r="E229" s="747">
        <v>1</v>
      </c>
      <c r="G229" s="747" t="s">
        <v>6431</v>
      </c>
      <c r="H229" s="747" t="str">
        <f t="shared" si="248"/>
        <v>d2_2_1_sufficient_winterization_support_restoration_heating_system</v>
      </c>
      <c r="I229" s="753" t="str">
        <f>"Was the winterization support received sufficient to answer the needs of IDPs in the collective site?-{"&amp;choices!C499&amp;"}"</f>
        <v>Was the winterization support received sufficient to answer the needs of IDPs in the collective site?-{Restoration of the heating system}</v>
      </c>
      <c r="J229" s="753" t="str">
        <f>"Была ли полученная помощь, связанная с подготовкой к зимнему периоду, достаточной, чтобы удовлетворить потребности ВПЛ в МВП? -{"&amp;choices!D499&amp;"}"</f>
        <v>Была ли полученная помощь, связанная с подготовкой к зимнему периоду, достаточной, чтобы удовлетворить потребности ВПЛ в МВП? -{Установление системы отопления }</v>
      </c>
      <c r="K229" s="753" t="str">
        <f>"Чи була отримана допомога, пов'язана із проходженням зимового періоду, достатньою, щоб задовольнити потреби ВПО в МТП? -{"&amp;choices!E499&amp;"}"</f>
        <v>Чи була отримана допомога, пов'язана із проходженням зимового періоду, достатньою, щоб задовольнити потреби ВПО в МТП? -{Облаштування системи опалення}</v>
      </c>
      <c r="L229" s="747" t="str">
        <f t="shared" si="240"/>
        <v>D2_2_1</v>
      </c>
      <c r="M229" s="747" t="str">
        <f t="shared" si="249"/>
        <v>D2.2.1. Was the winterization support received sufficient to answer the needs of IDPs in the collective site?-{Restoration of the heating system}</v>
      </c>
      <c r="N229" s="747" t="str">
        <f t="shared" si="250"/>
        <v>D2.2.1. Была ли полученная помощь, связанная с подготовкой к зимнему периоду, достаточной, чтобы удовлетворить потребности ВПЛ в МВП? -{Установление системы отопления }</v>
      </c>
      <c r="O229" s="747" t="str">
        <f t="shared" si="251"/>
        <v>D2.2.1. Чи була отримана допомога, пов'язана із проходженням зимового періоду, достатньою, щоб задовольнити потреби ВПО в МТП? -{Облаштування системи опалення}</v>
      </c>
      <c r="P229" s="751" t="s">
        <v>1762</v>
      </c>
      <c r="Q229" s="751" t="s">
        <v>24</v>
      </c>
      <c r="R229" s="747" t="s">
        <v>25</v>
      </c>
      <c r="S229" s="747" t="s">
        <v>1763</v>
      </c>
      <c r="T229" s="751" t="s">
        <v>1764</v>
      </c>
      <c r="U229" s="747" t="s">
        <v>1765</v>
      </c>
      <c r="V229" s="747" t="s">
        <v>1766</v>
      </c>
      <c r="W229" s="751"/>
      <c r="X229" s="376"/>
      <c r="Y229" s="747" t="str">
        <f>"selected(${"&amp;$H$227&amp;"}, '"&amp;choices!B499&amp;"')"</f>
        <v>selected(${d2_winterization_support}, 'restoration_heating_system')</v>
      </c>
    </row>
    <row r="230" spans="1:29" s="747" customFormat="1" ht="45.6" customHeight="1">
      <c r="A230" s="747" t="s">
        <v>2095</v>
      </c>
      <c r="B230" s="747" t="s">
        <v>2173</v>
      </c>
      <c r="C230" s="747">
        <v>2</v>
      </c>
      <c r="D230" s="747">
        <v>2</v>
      </c>
      <c r="E230" s="747">
        <v>2</v>
      </c>
      <c r="G230" s="747" t="s">
        <v>6432</v>
      </c>
      <c r="H230" s="747" t="str">
        <f t="shared" ref="H230" si="252">IF(B230="",G230,IF(C230="",B230&amp;"_"&amp;G230,_xlfn.TEXTJOIN("_",TRUE,B230&amp;C230,D230,E230,F230,G230)))</f>
        <v>d2_2_2_sufficient_winterization_support_repair_heating_system</v>
      </c>
      <c r="I230" s="753" t="str">
        <f>"Was the winterization support received sufficient to answer the needs of IDPs in the collective site?-{"&amp;choices!C500&amp;"}"</f>
        <v>Was the winterization support received sufficient to answer the needs of IDPs in the collective site?-{Repair of the heating system}</v>
      </c>
      <c r="J230" s="753" t="str">
        <f>"Была ли полученная помощь, связанная с подготовкой к зимнему периоду, достаточной, чтобы удовлетворить потребности ВПЛ в МВП? -{"&amp;choices!D500&amp;"}"</f>
        <v>Была ли полученная помощь, связанная с подготовкой к зимнему периоду, достаточной, чтобы удовлетворить потребности ВПЛ в МВП? -{Ремонт системы отопления }</v>
      </c>
      <c r="K230" s="753" t="str">
        <f>"Чи була отримана допомога, пов'язана із проходженням зимового періоду, достатньою, щоб задовольнити потреби ВПО в МТП? -{"&amp;choices!E500&amp;"}"</f>
        <v>Чи була отримана допомога, пов'язана із проходженням зимового періоду, достатньою, щоб задовольнити потреби ВПО в МТП? -{Ремонт системи опалення }</v>
      </c>
      <c r="L230" s="747" t="str">
        <f t="shared" si="240"/>
        <v>D2_2_2</v>
      </c>
      <c r="M230" s="747" t="str">
        <f t="shared" ref="M230" si="253">IF(I230="","",IF(AND($B230="",$C230="",I230=""),"",IF(AND($B230="",$C230=""),I230,IF($C230="",UPPER($B230)&amp;"_"&amp;I230,_xlfn.TEXTJOIN(".",TRUE,UPPER($B230)&amp;$C230,$D230,$E230,$F230)))))&amp;". "&amp;I230</f>
        <v>D2.2.2. Was the winterization support received sufficient to answer the needs of IDPs in the collective site?-{Repair of the heating system}</v>
      </c>
      <c r="N230" s="747" t="str">
        <f t="shared" ref="N230" si="254">IF(J230="","",IF(AND($B230="",$C230="",J230=""),"",IF(AND($B230="",$C230=""),J230,IF($C230="",UPPER($B230)&amp;"_"&amp;J230,_xlfn.TEXTJOIN(".",TRUE,UPPER($B230)&amp;$C230,$D230,$E230,$F230)))))&amp;". "&amp;J230</f>
        <v>D2.2.2. Была ли полученная помощь, связанная с подготовкой к зимнему периоду, достаточной, чтобы удовлетворить потребности ВПЛ в МВП? -{Ремонт системы отопления }</v>
      </c>
      <c r="O230" s="747" t="str">
        <f t="shared" ref="O230" si="255">IF(K230="","",IF(AND($B230="",$C230="",K230=""),"",IF(AND($B230="",$C230=""),K230,IF($C230="",UPPER($B230)&amp;"_"&amp;K230,_xlfn.TEXTJOIN(".",TRUE,UPPER($B230)&amp;$C230,$D230,$E230,$F230)))))&amp;". "&amp;K230</f>
        <v>D2.2.2. Чи була отримана допомога, пов'язана із проходженням зимового періоду, достатньою, щоб задовольнити потреби ВПО в МТП? -{Ремонт системи опалення }</v>
      </c>
      <c r="P230" s="751" t="s">
        <v>1762</v>
      </c>
      <c r="Q230" s="751" t="s">
        <v>24</v>
      </c>
      <c r="R230" s="747" t="s">
        <v>25</v>
      </c>
      <c r="S230" s="747" t="s">
        <v>1763</v>
      </c>
      <c r="T230" s="751" t="s">
        <v>1764</v>
      </c>
      <c r="U230" s="747" t="s">
        <v>1765</v>
      </c>
      <c r="V230" s="747" t="s">
        <v>1766</v>
      </c>
      <c r="W230" s="751"/>
      <c r="X230" s="376"/>
      <c r="Y230" s="747" t="str">
        <f>"selected(${"&amp;$H$227&amp;"}, '"&amp;choices!B500&amp;"')"</f>
        <v>selected(${d2_winterization_support}, 'repair_heating_system')</v>
      </c>
    </row>
    <row r="231" spans="1:29" ht="45.6" customHeight="1">
      <c r="A231" t="s">
        <v>2095</v>
      </c>
      <c r="B231" s="1" t="s">
        <v>2173</v>
      </c>
      <c r="C231" s="1">
        <v>2</v>
      </c>
      <c r="D231" s="1">
        <v>2</v>
      </c>
      <c r="E231" s="1">
        <v>3</v>
      </c>
      <c r="F231" s="1"/>
      <c r="G231" t="s">
        <v>2187</v>
      </c>
      <c r="H231" t="str">
        <f t="shared" ref="H231" si="256">IF(B231="",G231,IF(C231="",B231&amp;"_"&amp;G231,_xlfn.TEXTJOIN("_",TRUE,B231&amp;C231,D231,E231,F231,G231)))</f>
        <v>d2_2_3_sufficient_winterization_support_finance_cover_utility_bills</v>
      </c>
      <c r="I231" s="40" t="str">
        <f>"Was the winterization support received sufficient to answer the needs of IDPs in the collective site?-{"&amp;choices!C501&amp;"}"</f>
        <v>Was the winterization support received sufficient to answer the needs of IDPs in the collective site?-{Finance to cover utility bills}</v>
      </c>
      <c r="J231" s="40" t="str">
        <f>"Была ли полученная помощь, связанная с подготовкой к зимнему периоду, достаточной, чтобы удовлетворить потребности ВПЛ в МВП? -{"&amp;choices!D501&amp;"}"</f>
        <v>Была ли полученная помощь, связанная с подготовкой к зимнему периоду, достаточной, чтобы удовлетворить потребности ВПЛ в МВП? -{Средства на оплату коммунальных услуг}</v>
      </c>
      <c r="K231" s="40" t="str">
        <f>"Чи була отримана допомога, пов'язана із проходженням зимового періоду, достатньою, щоб задовольнити потреби ВПО в МТП? -{"&amp;choices!E501&amp;"}"</f>
        <v>Чи була отримана допомога, пов'язана із проходженням зимового періоду, достатньою, щоб задовольнити потреби ВПО в МТП? -{Кошти на оплату комунальных послуг}</v>
      </c>
      <c r="L231" t="str">
        <f t="shared" si="240"/>
        <v>D2_2_3</v>
      </c>
      <c r="M231" t="str">
        <f t="shared" ref="M231" si="257">IF(I231="","",IF(AND($B231="",$C231="",I231=""),"",IF(AND($B231="",$C231=""),I231,IF($C231="",UPPER($B231)&amp;"_"&amp;I231,_xlfn.TEXTJOIN(".",TRUE,UPPER($B231)&amp;$C231,$D231,$E231,$F231)))))&amp;". "&amp;I231</f>
        <v>D2.2.3. Was the winterization support received sufficient to answer the needs of IDPs in the collective site?-{Finance to cover utility bills}</v>
      </c>
      <c r="N231" t="str">
        <f t="shared" ref="N231" si="258">IF(J231="","",IF(AND($B231="",$C231="",J231=""),"",IF(AND($B231="",$C231=""),J231,IF($C231="",UPPER($B231)&amp;"_"&amp;J231,_xlfn.TEXTJOIN(".",TRUE,UPPER($B231)&amp;$C231,$D231,$E231,$F231)))))&amp;". "&amp;J231</f>
        <v>D2.2.3. Была ли полученная помощь, связанная с подготовкой к зимнему периоду, достаточной, чтобы удовлетворить потребности ВПЛ в МВП? -{Средства на оплату коммунальных услуг}</v>
      </c>
      <c r="O231" t="str">
        <f t="shared" ref="O231" si="259">IF(K231="","",IF(AND($B231="",$C231="",K231=""),"",IF(AND($B231="",$C231=""),K231,IF($C231="",UPPER($B231)&amp;"_"&amp;K231,_xlfn.TEXTJOIN(".",TRUE,UPPER($B231)&amp;$C231,$D231,$E231,$F231)))))&amp;". "&amp;K231</f>
        <v>D2.2.3. Чи була отримана допомога, пов'язана із проходженням зимового періоду, достатньою, щоб задовольнити потреби ВПО в МТП? -{Кошти на оплату комунальных послуг}</v>
      </c>
      <c r="P231" s="11" t="s">
        <v>1762</v>
      </c>
      <c r="Q231" s="11" t="s">
        <v>24</v>
      </c>
      <c r="R231" t="s">
        <v>25</v>
      </c>
      <c r="S231" t="s">
        <v>1763</v>
      </c>
      <c r="T231" s="11" t="s">
        <v>1764</v>
      </c>
      <c r="U231" t="s">
        <v>1765</v>
      </c>
      <c r="V231" t="s">
        <v>1766</v>
      </c>
      <c r="W231" s="11"/>
      <c r="X231" s="22"/>
      <c r="Y231" t="str">
        <f>"selected(${"&amp;$H$227&amp;"}, '"&amp;choices!B501&amp;"')"</f>
        <v>selected(${d2_winterization_support}, 'finance_cover_utility_bills')</v>
      </c>
    </row>
    <row r="232" spans="1:29" ht="45.6" customHeight="1">
      <c r="A232" t="s">
        <v>2095</v>
      </c>
      <c r="B232" s="1" t="s">
        <v>2173</v>
      </c>
      <c r="C232" s="1">
        <v>2</v>
      </c>
      <c r="D232" s="1">
        <v>2</v>
      </c>
      <c r="E232" s="1">
        <v>4</v>
      </c>
      <c r="F232" s="1"/>
      <c r="G232" t="s">
        <v>2188</v>
      </c>
      <c r="H232" t="str">
        <f t="shared" ref="H232" si="260">IF(B232="",G232,IF(C232="",B232&amp;"_"&amp;G232,_xlfn.TEXTJOIN("_",TRUE,B232&amp;C232,D232,E232,F232,G232)))</f>
        <v>d2_2_4_sufficient_winterization_support_fuel_generator</v>
      </c>
      <c r="I232" s="40" t="str">
        <f>"Was the winterization support received sufficient to answer the needs of IDPs in the collective site?-{"&amp;choices!C502&amp;"}"</f>
        <v>Was the winterization support received sufficient to answer the needs of IDPs in the collective site?-{Fuel for heating sources}</v>
      </c>
      <c r="J232" s="40" t="str">
        <f>"Была ли полученная помощь, связанная с подготовкой к зимнему периоду, достаточной, чтобы удовлетворить потребности ВПЛ в МВП? -{"&amp;choices!D502&amp;"}"</f>
        <v>Была ли полученная помощь, связанная с подготовкой к зимнему периоду, достаточной, чтобы удовлетворить потребности ВПЛ в МВП? -{Топливо для отопительных приборов }</v>
      </c>
      <c r="K232" s="40" t="str">
        <f>"Чи була отримана допомога, пов'язана із проходженням зимового періоду, достатньою, щоб задовольнити потреби ВПО в МТП? -{"&amp;choices!E502&amp;"}"</f>
        <v>Чи була отримана допомога, пов'язана із проходженням зимового періоду, достатньою, щоб задовольнити потреби ВПО в МТП? -{Паливо для опалювальних приладів}</v>
      </c>
      <c r="L232" t="str">
        <f t="shared" si="240"/>
        <v>D2_2_4</v>
      </c>
      <c r="M232" t="str">
        <f t="shared" ref="M232" si="261">IF(I232="","",IF(AND($B232="",$C232="",I232=""),"",IF(AND($B232="",$C232=""),I232,IF($C232="",UPPER($B232)&amp;"_"&amp;I232,_xlfn.TEXTJOIN(".",TRUE,UPPER($B232)&amp;$C232,$D232,$E232,$F232)))))&amp;". "&amp;I232</f>
        <v>D2.2.4. Was the winterization support received sufficient to answer the needs of IDPs in the collective site?-{Fuel for heating sources}</v>
      </c>
      <c r="N232" t="str">
        <f t="shared" ref="N232" si="262">IF(J232="","",IF(AND($B232="",$C232="",J232=""),"",IF(AND($B232="",$C232=""),J232,IF($C232="",UPPER($B232)&amp;"_"&amp;J232,_xlfn.TEXTJOIN(".",TRUE,UPPER($B232)&amp;$C232,$D232,$E232,$F232)))))&amp;". "&amp;J232</f>
        <v>D2.2.4. Была ли полученная помощь, связанная с подготовкой к зимнему периоду, достаточной, чтобы удовлетворить потребности ВПЛ в МВП? -{Топливо для отопительных приборов }</v>
      </c>
      <c r="O232" t="str">
        <f t="shared" ref="O232" si="263">IF(K232="","",IF(AND($B232="",$C232="",K232=""),"",IF(AND($B232="",$C232=""),K232,IF($C232="",UPPER($B232)&amp;"_"&amp;K232,_xlfn.TEXTJOIN(".",TRUE,UPPER($B232)&amp;$C232,$D232,$E232,$F232)))))&amp;". "&amp;K232</f>
        <v>D2.2.4. Чи була отримана допомога, пов'язана із проходженням зимового періоду, достатньою, щоб задовольнити потреби ВПО в МТП? -{Паливо для опалювальних приладів}</v>
      </c>
      <c r="P232" s="11" t="s">
        <v>1762</v>
      </c>
      <c r="Q232" s="11" t="s">
        <v>24</v>
      </c>
      <c r="R232" t="s">
        <v>25</v>
      </c>
      <c r="S232" t="s">
        <v>1763</v>
      </c>
      <c r="T232" s="11" t="s">
        <v>1764</v>
      </c>
      <c r="U232" t="s">
        <v>1765</v>
      </c>
      <c r="V232" t="s">
        <v>1766</v>
      </c>
      <c r="W232" s="11"/>
      <c r="X232" s="22"/>
      <c r="Y232" t="str">
        <f>"selected(${"&amp;$H$227&amp;"}, '"&amp;choices!B502&amp;"')"</f>
        <v>selected(${d2_winterization_support}, 'fuel_generator')</v>
      </c>
    </row>
    <row r="233" spans="1:29" ht="45.6" customHeight="1">
      <c r="A233" t="s">
        <v>2095</v>
      </c>
      <c r="B233" s="1" t="s">
        <v>2173</v>
      </c>
      <c r="C233" s="1">
        <v>2</v>
      </c>
      <c r="D233" s="1">
        <v>2</v>
      </c>
      <c r="E233" s="1">
        <v>5</v>
      </c>
      <c r="F233" s="1"/>
      <c r="G233" t="s">
        <v>2189</v>
      </c>
      <c r="H233" t="str">
        <f t="shared" si="248"/>
        <v>d2_2_5_sufficient_winterization_support_alternative_heating_source</v>
      </c>
      <c r="I233" s="40" t="str">
        <f>"Was the winterization support received sufficient to answer the needs of IDPs in the collective site?-{"&amp;choices!C503&amp;"}"</f>
        <v>Was the winterization support received sufficient to answer the needs of IDPs in the collective site?-{Alternative heating source (electric heaters, etc.)}</v>
      </c>
      <c r="J233" s="40" t="str">
        <f>"Была ли полученная помощь, связанная с подготовкой к зимнему периоду, достаточной, чтобы удовлетворить потребности ВПЛ в МВП? -{"&amp;choices!D503&amp;"}"</f>
        <v>Была ли полученная помощь, связанная с подготовкой к зимнему периоду, достаточной, чтобы удовлетворить потребности ВПЛ в МВП? -{Альтернативный источник отопления (электрические обогреватели и т.д.)}</v>
      </c>
      <c r="K233" s="40" t="str">
        <f>"Чи була отримана допомога, пов'язана із проходженням зимового періоду, достатньою, щоб задовольнити потреби ВПО в МТП? -{"&amp;choices!E503&amp;"}"</f>
        <v>Чи була отримана допомога, пов'язана із проходженням зимового періоду, достатньою, щоб задовольнити потреби ВПО в МТП? -{Відсутність альтернативного джерела опалення (електричних обігрівачів тощо)}</v>
      </c>
      <c r="L233" t="str">
        <f t="shared" si="240"/>
        <v>D2_2_5</v>
      </c>
      <c r="M233" t="str">
        <f t="shared" si="249"/>
        <v>D2.2.5. Was the winterization support received sufficient to answer the needs of IDPs in the collective site?-{Alternative heating source (electric heaters, etc.)}</v>
      </c>
      <c r="N233" t="str">
        <f t="shared" si="250"/>
        <v>D2.2.5. Была ли полученная помощь, связанная с подготовкой к зимнему периоду, достаточной, чтобы удовлетворить потребности ВПЛ в МВП? -{Альтернативный источник отопления (электрические обогреватели и т.д.)}</v>
      </c>
      <c r="O233" t="str">
        <f t="shared" si="251"/>
        <v>D2.2.5. Чи була отримана допомога, пов'язана із проходженням зимового періоду, достатньою, щоб задовольнити потреби ВПО в МТП? -{Відсутність альтернативного джерела опалення (електричних обігрівачів тощо)}</v>
      </c>
      <c r="P233" s="11" t="s">
        <v>1762</v>
      </c>
      <c r="Q233" s="11" t="s">
        <v>24</v>
      </c>
      <c r="R233" t="s">
        <v>25</v>
      </c>
      <c r="S233" t="s">
        <v>1763</v>
      </c>
      <c r="T233" s="11" t="s">
        <v>1764</v>
      </c>
      <c r="U233" t="s">
        <v>1765</v>
      </c>
      <c r="V233" t="s">
        <v>1766</v>
      </c>
      <c r="W233" s="11"/>
      <c r="X233" s="22"/>
      <c r="Y233" t="str">
        <f>"selected(${"&amp;$H$227&amp;"}, '"&amp;choices!B503&amp;"')"</f>
        <v>selected(${d2_winterization_support}, 'alternative_heating_source')</v>
      </c>
    </row>
    <row r="234" spans="1:29" s="747" customFormat="1" ht="45.6" customHeight="1">
      <c r="A234" s="747" t="s">
        <v>2095</v>
      </c>
      <c r="B234" s="747" t="s">
        <v>2173</v>
      </c>
      <c r="C234" s="747">
        <v>2</v>
      </c>
      <c r="D234" s="747">
        <v>2</v>
      </c>
      <c r="E234" s="747">
        <v>6</v>
      </c>
      <c r="G234" s="747" t="s">
        <v>6541</v>
      </c>
      <c r="H234" s="747" t="str">
        <f t="shared" ref="H234" si="264">IF(B234="",G234,IF(C234="",B234&amp;"_"&amp;G234,_xlfn.TEXTJOIN("_",TRUE,B234&amp;C234,D234,E234,F234,G234)))</f>
        <v>d2_2_6_sufficient_winterization_support_backup_power_source_generators</v>
      </c>
      <c r="I234" s="753" t="str">
        <f>"Was the winterization support received sufficient to answer the needs of IDPs in the collective site?-{"&amp;choices!C504&amp;"}"</f>
        <v>Was the winterization support received sufficient to answer the needs of IDPs in the collective site?-{Backup power source (generators, etc.)}</v>
      </c>
      <c r="J234" s="753" t="str">
        <f>"Была ли полученная помощь, связанная с подготовкой к зимнему периоду, достаточной, чтобы удовлетворить потребности ВПЛ в МВП? -{"&amp;choices!D504&amp;"}"</f>
        <v>Была ли полученная помощь, связанная с подготовкой к зимнему периоду, достаточной, чтобы удовлетворить потребности ВПЛ в МВП? -{Альтернативный источник электроэнергии (генераторы и др.)}</v>
      </c>
      <c r="K234" s="753" t="str">
        <f>"Чи була отримана допомога, пов'язана із проходженням зимового періоду, достатньою, щоб задовольнити потреби ВПО в МТП? -{"&amp;choices!E504&amp;"}"</f>
        <v>Чи була отримана допомога, пов'язана із проходженням зимового періоду, достатньою, щоб задовольнити потреби ВПО в МТП? -{Альтернативне джерело електроенергії}</v>
      </c>
      <c r="L234" s="747" t="str">
        <f t="shared" si="240"/>
        <v>D2_2_6</v>
      </c>
      <c r="M234" s="747" t="str">
        <f t="shared" ref="M234" si="265">IF(I234="","",IF(AND($B234="",$C234="",I234=""),"",IF(AND($B234="",$C234=""),I234,IF($C234="",UPPER($B234)&amp;"_"&amp;I234,_xlfn.TEXTJOIN(".",TRUE,UPPER($B234)&amp;$C234,$D234,$E234,$F234)))))&amp;". "&amp;I234</f>
        <v>D2.2.6. Was the winterization support received sufficient to answer the needs of IDPs in the collective site?-{Backup power source (generators, etc.)}</v>
      </c>
      <c r="N234" s="747" t="str">
        <f t="shared" ref="N234" si="266">IF(J234="","",IF(AND($B234="",$C234="",J234=""),"",IF(AND($B234="",$C234=""),J234,IF($C234="",UPPER($B234)&amp;"_"&amp;J234,_xlfn.TEXTJOIN(".",TRUE,UPPER($B234)&amp;$C234,$D234,$E234,$F234)))))&amp;". "&amp;J234</f>
        <v>D2.2.6. Была ли полученная помощь, связанная с подготовкой к зимнему периоду, достаточной, чтобы удовлетворить потребности ВПЛ в МВП? -{Альтернативный источник электроэнергии (генераторы и др.)}</v>
      </c>
      <c r="O234" s="747" t="str">
        <f t="shared" ref="O234" si="267">IF(K234="","",IF(AND($B234="",$C234="",K234=""),"",IF(AND($B234="",$C234=""),K234,IF($C234="",UPPER($B234)&amp;"_"&amp;K234,_xlfn.TEXTJOIN(".",TRUE,UPPER($B234)&amp;$C234,$D234,$E234,$F234)))))&amp;". "&amp;K234</f>
        <v>D2.2.6. Чи була отримана допомога, пов'язана із проходженням зимового періоду, достатньою, щоб задовольнити потреби ВПО в МТП? -{Альтернативне джерело електроенергії}</v>
      </c>
      <c r="P234" s="751" t="s">
        <v>1762</v>
      </c>
      <c r="Q234" s="751" t="s">
        <v>24</v>
      </c>
      <c r="R234" s="747" t="s">
        <v>25</v>
      </c>
      <c r="S234" s="747" t="s">
        <v>1763</v>
      </c>
      <c r="T234" s="751" t="s">
        <v>1764</v>
      </c>
      <c r="U234" s="747" t="s">
        <v>1765</v>
      </c>
      <c r="V234" s="747" t="s">
        <v>1766</v>
      </c>
      <c r="W234" s="751"/>
      <c r="X234" s="376"/>
      <c r="Y234" s="747" t="str">
        <f>"selected(${"&amp;$H$227&amp;"}, '"&amp;choices!B504&amp;"')"</f>
        <v>selected(${d2_winterization_support}, 'backup_power_source_generators')</v>
      </c>
    </row>
    <row r="235" spans="1:29" ht="45.6" customHeight="1">
      <c r="A235" t="s">
        <v>2095</v>
      </c>
      <c r="B235" s="1" t="s">
        <v>2173</v>
      </c>
      <c r="C235" s="1">
        <v>2</v>
      </c>
      <c r="D235" s="1">
        <v>2</v>
      </c>
      <c r="E235" s="1">
        <v>7</v>
      </c>
      <c r="F235" s="1"/>
      <c r="G235" t="s">
        <v>2190</v>
      </c>
      <c r="H235" t="str">
        <f t="shared" ref="H235" si="268">IF(B235="",G235,IF(C235="",B235&amp;"_"&amp;G235,_xlfn.TEXTJOIN("_",TRUE,B235&amp;C235,D235,E235,F235,G235)))</f>
        <v>d2_2_7_sufficient_winterization_support_insulation_repairs</v>
      </c>
      <c r="I235" s="40" t="str">
        <f>"Was the winterization support received sufficient to answer the needs of IDPs in the collective site?-{"&amp;choices!C505&amp;"}"</f>
        <v>Was the winterization support received sufficient to answer the needs of IDPs in the collective site?-{Insulation repairs}</v>
      </c>
      <c r="J235" s="40" t="str">
        <f>"Была ли полученная помощь, связанная с подготовкой к зимнему периоду, достаточной, чтобы удовлетворить потребности ВПЛ в МВП? -{"&amp;choices!D505&amp;"}"</f>
        <v>Была ли полученная помощь, связанная с подготовкой к зимнему периоду, достаточной, чтобы удовлетворить потребности ВПЛ в МВП? -{Ремонт теплоизоляции}</v>
      </c>
      <c r="K235" s="40" t="str">
        <f>"Чи була отримана допомога, пов'язана із проходженням зимового періоду, достатньою, щоб задовольнити потреби ВПО в МТП? -{"&amp;choices!E505&amp;"}"</f>
        <v>Чи була отримана допомога, пов'язана із проходженням зимового періоду, достатньою, щоб задовольнити потреби ВПО в МТП? -{Ремонт теплоізоляції}</v>
      </c>
      <c r="L235" t="str">
        <f t="shared" si="240"/>
        <v>D2_2_7</v>
      </c>
      <c r="M235" t="str">
        <f t="shared" ref="M235" si="269">IF(I235="","",IF(AND($B235="",$C235="",I235=""),"",IF(AND($B235="",$C235=""),I235,IF($C235="",UPPER($B235)&amp;"_"&amp;I235,_xlfn.TEXTJOIN(".",TRUE,UPPER($B235)&amp;$C235,$D235,$E235,$F235)))))&amp;". "&amp;I235</f>
        <v>D2.2.7. Was the winterization support received sufficient to answer the needs of IDPs in the collective site?-{Insulation repairs}</v>
      </c>
      <c r="N235" t="str">
        <f t="shared" ref="N235" si="270">IF(J235="","",IF(AND($B235="",$C235="",J235=""),"",IF(AND($B235="",$C235=""),J235,IF($C235="",UPPER($B235)&amp;"_"&amp;J235,_xlfn.TEXTJOIN(".",TRUE,UPPER($B235)&amp;$C235,$D235,$E235,$F235)))))&amp;". "&amp;J235</f>
        <v>D2.2.7. Была ли полученная помощь, связанная с подготовкой к зимнему периоду, достаточной, чтобы удовлетворить потребности ВПЛ в МВП? -{Ремонт теплоизоляции}</v>
      </c>
      <c r="O235" t="str">
        <f t="shared" ref="O235" si="271">IF(K235="","",IF(AND($B235="",$C235="",K235=""),"",IF(AND($B235="",$C235=""),K235,IF($C235="",UPPER($B235)&amp;"_"&amp;K235,_xlfn.TEXTJOIN(".",TRUE,UPPER($B235)&amp;$C235,$D235,$E235,$F235)))))&amp;". "&amp;K235</f>
        <v>D2.2.7. Чи була отримана допомога, пов'язана із проходженням зимового періоду, достатньою, щоб задовольнити потреби ВПО в МТП? -{Ремонт теплоізоляції}</v>
      </c>
      <c r="P235" s="11" t="s">
        <v>1762</v>
      </c>
      <c r="Q235" s="11" t="s">
        <v>24</v>
      </c>
      <c r="R235" t="s">
        <v>25</v>
      </c>
      <c r="S235" t="s">
        <v>1763</v>
      </c>
      <c r="T235" s="11" t="s">
        <v>1764</v>
      </c>
      <c r="U235" t="s">
        <v>1765</v>
      </c>
      <c r="V235" t="s">
        <v>1766</v>
      </c>
      <c r="W235" s="11"/>
      <c r="X235" s="22"/>
      <c r="Y235" t="str">
        <f>"selected(${"&amp;$H$227&amp;"}, '"&amp;choices!B505&amp;"')"</f>
        <v>selected(${d2_winterization_support}, 'insulation_repairs')</v>
      </c>
    </row>
    <row r="236" spans="1:29" ht="45.6" customHeight="1">
      <c r="A236" t="s">
        <v>2095</v>
      </c>
      <c r="B236" s="1" t="s">
        <v>2173</v>
      </c>
      <c r="C236" s="1">
        <v>2</v>
      </c>
      <c r="D236" s="1">
        <v>2</v>
      </c>
      <c r="E236" s="1">
        <v>8</v>
      </c>
      <c r="F236" s="1"/>
      <c r="G236" t="s">
        <v>2191</v>
      </c>
      <c r="H236" t="str">
        <f t="shared" si="248"/>
        <v>d2_2_8_sufficient_winterization_support_oth</v>
      </c>
      <c r="I236" s="40" t="str">
        <f>"Was the winterization support received sufficient to answer the needs of IDPs in the collective site? - Other (*${"&amp;H228&amp;"}*)"</f>
        <v>Was the winterization support received sufficient to answer the needs of IDPs in the collective site? - Other (*${d2_1_winterization_support_other}*)</v>
      </c>
      <c r="J236" s="40" t="str">
        <f>"Была ли полученная помощь, связанная с подготовкой к зимнему периоду, достаточной, чтобы удовлетворить потребности ВПЛ в МВП? - Other (*${"&amp;H228&amp;"}*)"</f>
        <v>Была ли полученная помощь, связанная с подготовкой к зимнему периоду, достаточной, чтобы удовлетворить потребности ВПЛ в МВП? - Other (*${d2_1_winterization_support_other}*)</v>
      </c>
      <c r="K236" s="40" t="str">
        <f>"Чи була отримана допомога, пов'язана із проходженням зимового періоду, достатньою, щоб задовольнити потреби ВПО в МТП? - Other (*${"&amp;H228&amp;"}*)"</f>
        <v>Чи була отримана допомога, пов'язана із проходженням зимового періоду, достатньою, щоб задовольнити потреби ВПО в МТП? - Other (*${d2_1_winterization_support_other}*)</v>
      </c>
      <c r="L236" t="str">
        <f t="shared" si="240"/>
        <v>D2_2_8</v>
      </c>
      <c r="M236" t="str">
        <f t="shared" si="249"/>
        <v>D2.2.8. Was the winterization support received sufficient to answer the needs of IDPs in the collective site? - Other (*${d2_1_winterization_support_other}*)</v>
      </c>
      <c r="N236" t="str">
        <f t="shared" si="250"/>
        <v>D2.2.8. Была ли полученная помощь, связанная с подготовкой к зимнему периоду, достаточной, чтобы удовлетворить потребности ВПЛ в МВП? - Other (*${d2_1_winterization_support_other}*)</v>
      </c>
      <c r="O236" t="str">
        <f t="shared" si="251"/>
        <v>D2.2.8. Чи була отримана допомога, пов'язана із проходженням зимового періоду, достатньою, щоб задовольнити потреби ВПО в МТП? - Other (*${d2_1_winterization_support_other}*)</v>
      </c>
      <c r="P236" s="11" t="s">
        <v>1762</v>
      </c>
      <c r="Q236" s="11" t="s">
        <v>24</v>
      </c>
      <c r="R236" t="s">
        <v>25</v>
      </c>
      <c r="S236" t="s">
        <v>1763</v>
      </c>
      <c r="T236" s="11" t="s">
        <v>1764</v>
      </c>
      <c r="U236" t="s">
        <v>1765</v>
      </c>
      <c r="V236" t="s">
        <v>1766</v>
      </c>
      <c r="W236" s="11"/>
      <c r="X236" s="22"/>
      <c r="Y236" t="str">
        <f>"selected(${"&amp;$H$227&amp;"}, '"&amp;choices!B506&amp;"')"</f>
        <v>selected(${d2_winterization_support}, 'other')</v>
      </c>
    </row>
    <row r="237" spans="1:29" ht="28.8">
      <c r="A237" t="s">
        <v>2192</v>
      </c>
      <c r="B237" s="1" t="s">
        <v>2173</v>
      </c>
      <c r="C237" s="1">
        <v>3</v>
      </c>
      <c r="D237" s="1" t="s">
        <v>1755</v>
      </c>
      <c r="E237" s="1"/>
      <c r="F237" s="1"/>
      <c r="G237" t="s">
        <v>2193</v>
      </c>
      <c r="H237" t="str">
        <f t="shared" ref="H237:H240" si="272">IF(B237="",G237,IF(C237="",B237&amp;"_"&amp;G237,_xlfn.TEXTJOIN("_",TRUE,B237&amp;C237,D237,E237,F237,G237)))</f>
        <v>d3_main_type_heating</v>
      </c>
      <c r="I237" s="40" t="str">
        <f>CS_Monitoring_R11!F124</f>
        <v>Please specify the main type of heating used by the site</v>
      </c>
      <c r="J237" s="40" t="str">
        <f>CS_Monitoring_R11!G124</f>
        <v>Пожалуйста, укажите основной вид отопления, используемый в МВП</v>
      </c>
      <c r="K237" s="40" t="str">
        <f>CS_Monitoring_R11!H124</f>
        <v>Зазначте, будь ласка, основний вид опалення, який використовується у МТП</v>
      </c>
      <c r="L237" t="str">
        <f t="shared" ref="L237:L240" si="273">_xlfn.TEXTJOIN("_",TRUE,UPPER($B237)&amp;$C237,$D237,$E237,$F237)</f>
        <v>D3</v>
      </c>
      <c r="M237" t="str">
        <f t="shared" ref="M237:M240" si="274">IF(I237="","",IF(AND($B237="",$C237="",I237=""),"",IF(AND($B237="",$C237=""),I237,IF($C237="",UPPER($B237)&amp;"_"&amp;I237,_xlfn.TEXTJOIN(".",TRUE,UPPER($B237)&amp;$C237,$D237,$E237,$F237)))))&amp;". "&amp;I237</f>
        <v>D3. Please specify the main type of heating used by the site</v>
      </c>
      <c r="N237" t="str">
        <f t="shared" ref="N237:N240" si="275">IF(J237="","",IF(AND($B237="",$C237="",J237=""),"",IF(AND($B237="",$C237=""),J237,IF($C237="",UPPER($B237)&amp;"_"&amp;J237,_xlfn.TEXTJOIN(".",TRUE,UPPER($B237)&amp;$C237,$D237,$E237,$F237)))))&amp;". "&amp;J237</f>
        <v>D3. Пожалуйста, укажите основной вид отопления, используемый в МВП</v>
      </c>
      <c r="O237" t="str">
        <f t="shared" ref="O237:O240" si="276">IF(K237="","",IF(AND($B237="",$C237="",K237=""),"",IF(AND($B237="",$C237=""),K237,IF($C237="",UPPER($B237)&amp;"_"&amp;K237,_xlfn.TEXTJOIN(".",TRUE,UPPER($B237)&amp;$C237,$D237,$E237,$F237)))))&amp;". "&amp;K237</f>
        <v>D3. Зазначте, будь ласка, основний вид опалення, який використовується у МТП</v>
      </c>
      <c r="P237" t="s">
        <v>1762</v>
      </c>
      <c r="Q237" t="s">
        <v>24</v>
      </c>
      <c r="R237" t="s">
        <v>25</v>
      </c>
      <c r="S237" t="s">
        <v>1763</v>
      </c>
      <c r="T237" s="11" t="s">
        <v>1764</v>
      </c>
      <c r="U237" t="s">
        <v>1765</v>
      </c>
      <c r="V237" t="s">
        <v>1766</v>
      </c>
      <c r="W237" t="s">
        <v>1789</v>
      </c>
    </row>
    <row r="238" spans="1:29">
      <c r="A238" t="s">
        <v>1768</v>
      </c>
      <c r="B238" s="1" t="s">
        <v>2173</v>
      </c>
      <c r="C238" s="1">
        <v>3</v>
      </c>
      <c r="D238" s="1">
        <v>1</v>
      </c>
      <c r="E238" s="1"/>
      <c r="F238" s="1"/>
      <c r="G238" t="str">
        <f>G237&amp;"_other"</f>
        <v>main_type_heating_other</v>
      </c>
      <c r="H238" t="str">
        <f t="shared" si="272"/>
        <v>d3_1_main_type_heating_other</v>
      </c>
      <c r="I238" s="22" t="s">
        <v>1770</v>
      </c>
      <c r="J238" s="22" t="s">
        <v>1771</v>
      </c>
      <c r="K238" t="s">
        <v>1772</v>
      </c>
      <c r="L238" t="str">
        <f t="shared" si="273"/>
        <v>D3_1</v>
      </c>
      <c r="M238" t="str">
        <f t="shared" si="274"/>
        <v>D3.1. If other, please specify:</v>
      </c>
      <c r="N238" t="str">
        <f t="shared" si="275"/>
        <v>D3.1. Другое (уточните)</v>
      </c>
      <c r="O238" t="str">
        <f t="shared" si="276"/>
        <v>D3.1. Інше, уточніть</v>
      </c>
      <c r="P238" s="11" t="s">
        <v>96</v>
      </c>
      <c r="Q238" s="11" t="s">
        <v>101</v>
      </c>
      <c r="R238" s="11" t="s">
        <v>102</v>
      </c>
      <c r="S238" t="s">
        <v>1763</v>
      </c>
      <c r="T238" s="11" t="s">
        <v>1764</v>
      </c>
      <c r="U238" t="s">
        <v>1765</v>
      </c>
      <c r="V238" t="s">
        <v>1766</v>
      </c>
      <c r="Y238" t="str">
        <f>"selected(${"&amp;H237&amp;"}, 'other')"</f>
        <v>selected(${d3_main_type_heating}, 'other')</v>
      </c>
    </row>
    <row r="239" spans="1:29" ht="42" customHeight="1">
      <c r="A239" t="s">
        <v>2095</v>
      </c>
      <c r="B239" s="1" t="s">
        <v>2173</v>
      </c>
      <c r="C239" s="1">
        <v>3</v>
      </c>
      <c r="D239" s="1">
        <v>2</v>
      </c>
      <c r="E239" s="1"/>
      <c r="F239" s="1"/>
      <c r="G239" t="s">
        <v>2194</v>
      </c>
      <c r="H239" t="str">
        <f t="shared" ref="H239" si="277">IF(B239="",G239,IF(C239="",B239&amp;"_"&amp;G239,_xlfn.TEXTJOIN("_",TRUE,B239&amp;C239,D239,E239,F239,G239)))</f>
        <v>d3_2_fuel_needed_heating</v>
      </c>
      <c r="I239" s="40" t="str">
        <f>CS_Monitoring_R11!F125</f>
        <v>Is fuel needed for this heating season?</v>
      </c>
      <c r="J239" s="40" t="str">
        <f>CS_Monitoring_R11!G125</f>
        <v>Необходимо ли Вам топливо для прохождения этого зимнего периода?</v>
      </c>
      <c r="K239" s="40" t="str">
        <f>CS_Monitoring_R11!H125</f>
        <v>Чи Ви потребуєте палива для проходження цього зимового періоду?</v>
      </c>
      <c r="L239" t="str">
        <f t="shared" si="273"/>
        <v>D3_2</v>
      </c>
      <c r="M239" t="str">
        <f t="shared" ref="M239" si="278">IF(I239="","",IF(AND($B239="",$C239="",I239=""),"",IF(AND($B239="",$C239=""),I239,IF($C239="",UPPER($B239)&amp;"_"&amp;I239,_xlfn.TEXTJOIN(".",TRUE,UPPER($B239)&amp;$C239,$D239,$E239,$F239)))))&amp;". "&amp;I239</f>
        <v>D3.2. Is fuel needed for this heating season?</v>
      </c>
      <c r="N239" t="str">
        <f t="shared" ref="N239" si="279">IF(J239="","",IF(AND($B239="",$C239="",J239=""),"",IF(AND($B239="",$C239=""),J239,IF($C239="",UPPER($B239)&amp;"_"&amp;J239,_xlfn.TEXTJOIN(".",TRUE,UPPER($B239)&amp;$C239,$D239,$E239,$F239)))))&amp;". "&amp;J239</f>
        <v>D3.2. Необходимо ли Вам топливо для прохождения этого зимнего периода?</v>
      </c>
      <c r="O239" t="str">
        <f t="shared" ref="O239" si="280">IF(K239="","",IF(AND($B239="",$C239="",K239=""),"",IF(AND($B239="",$C239=""),K239,IF($C239="",UPPER($B239)&amp;"_"&amp;K239,_xlfn.TEXTJOIN(".",TRUE,UPPER($B239)&amp;$C239,$D239,$E239,$F239)))))&amp;". "&amp;K239</f>
        <v>D3.2. Чи Ви потребуєте палива для проходження цього зимового періоду?</v>
      </c>
      <c r="P239" t="s">
        <v>1762</v>
      </c>
      <c r="Q239" t="s">
        <v>24</v>
      </c>
      <c r="R239" t="s">
        <v>25</v>
      </c>
      <c r="S239" t="s">
        <v>1763</v>
      </c>
      <c r="T239" s="11" t="s">
        <v>1764</v>
      </c>
      <c r="U239" t="s">
        <v>1765</v>
      </c>
      <c r="V239" t="s">
        <v>1766</v>
      </c>
      <c r="W239" t="s">
        <v>1789</v>
      </c>
      <c r="Y239" t="str">
        <f>"selected(${"&amp;H237&amp;"}, 'gas')"&amp;" or selected(${"&amp;H237&amp;"}, 'wood')"&amp;" or selected(${"&amp;H237&amp;"}, 'coal')"&amp;" or selected(${"&amp;H237&amp;"}, 'other')"&amp;" or selected(${"&amp;H237&amp;"}, 'individual_boiler_room')"</f>
        <v>selected(${d3_main_type_heating}, 'gas') or selected(${d3_main_type_heating}, 'wood') or selected(${d3_main_type_heating}, 'coal') or selected(${d3_main_type_heating}, 'other') or selected(${d3_main_type_heating}, 'individual_boiler_room')</v>
      </c>
    </row>
    <row r="240" spans="1:29" ht="56.4" customHeight="1">
      <c r="A240" t="s">
        <v>1961</v>
      </c>
      <c r="B240" s="1" t="s">
        <v>2173</v>
      </c>
      <c r="C240" s="1">
        <v>4</v>
      </c>
      <c r="D240" s="1"/>
      <c r="E240" s="1"/>
      <c r="F240" s="1"/>
      <c r="G240" t="s">
        <v>2195</v>
      </c>
      <c r="H240" t="str">
        <f t="shared" si="272"/>
        <v>d4_back_up_source_of_power</v>
      </c>
      <c r="I240" s="40" t="str">
        <f>CS_Monitoring_R11!F126</f>
        <v xml:space="preserve">Is there a back up source of power (generator/any other autonomous source) to ensure supply during power cuts and blackouts? </v>
      </c>
      <c r="J240" s="40" t="str">
        <f>CS_Monitoring_R11!G126</f>
        <v>Имеется ли альтернативный источник энергии (генератор/другой автономный источник) для обеспечения питания во время отключения электроэнергии?</v>
      </c>
      <c r="K240" s="40" t="str">
        <f>CS_Monitoring_R11!H126</f>
        <v xml:space="preserve">Чи наявне альтернативне джерело енергії (генератор/інше автономне джерело) для забезпечення живлення під час відключення електроенергії? </v>
      </c>
      <c r="L240" t="str">
        <f t="shared" si="273"/>
        <v>D4</v>
      </c>
      <c r="M240" t="str">
        <f t="shared" si="274"/>
        <v xml:space="preserve">D4. Is there a back up source of power (generator/any other autonomous source) to ensure supply during power cuts and blackouts? </v>
      </c>
      <c r="N240" t="str">
        <f t="shared" si="275"/>
        <v>D4. Имеется ли альтернативный источник энергии (генератор/другой автономный источник) для обеспечения питания во время отключения электроэнергии?</v>
      </c>
      <c r="O240" t="str">
        <f t="shared" si="276"/>
        <v xml:space="preserve">D4. Чи наявне альтернативне джерело енергії (генератор/інше автономне джерело) для забезпечення живлення під час відключення електроенергії? </v>
      </c>
      <c r="P240" t="s">
        <v>1762</v>
      </c>
      <c r="Q240" t="s">
        <v>24</v>
      </c>
      <c r="R240" t="s">
        <v>25</v>
      </c>
      <c r="S240" t="s">
        <v>1763</v>
      </c>
      <c r="T240" s="11" t="s">
        <v>1764</v>
      </c>
      <c r="U240" t="s">
        <v>1765</v>
      </c>
      <c r="V240" t="s">
        <v>1766</v>
      </c>
      <c r="W240" t="s">
        <v>1789</v>
      </c>
    </row>
    <row r="241" spans="1:30" ht="28.8">
      <c r="A241" t="s">
        <v>2196</v>
      </c>
      <c r="B241" s="1" t="s">
        <v>2173</v>
      </c>
      <c r="C241" s="1">
        <v>4</v>
      </c>
      <c r="D241" s="1">
        <v>1</v>
      </c>
      <c r="E241" s="1"/>
      <c r="F241" s="1"/>
      <c r="G241" t="s">
        <v>2197</v>
      </c>
      <c r="H241" t="str">
        <f>IF(B241="",G241,IF(C241="",B241&amp;"_"&amp;G241,_xlfn.TEXTJOIN("_",TRUE,B241&amp;C241,D241,E241,F241,G241)))</f>
        <v>d4_1_back_up_source_of_power_extent</v>
      </c>
      <c r="I241" s="40" t="str">
        <f>CS_Monitoring_R11!F127</f>
        <v>To what extent the back up source of power can satisfy the basic needs of the site residents?</v>
      </c>
      <c r="J241" s="40" t="str">
        <f>CS_Monitoring_R11!G127</f>
        <v>В какой мере запасной источник энергии может удовлетворить базовые потребности жителей МВП?</v>
      </c>
      <c r="K241" s="40" t="str">
        <f>CS_Monitoring_R11!H127</f>
        <v>У якій мірі запасне джерело енергії може задовольнити базові потреби мешканців МТП?</v>
      </c>
      <c r="L241" t="str">
        <f>_xlfn.TEXTJOIN("_",TRUE,UPPER($B241)&amp;$C241,$D241,$E241,$F241)</f>
        <v>D4_1</v>
      </c>
      <c r="M241" t="str">
        <f>IF(I241="","",IF(AND($B241="",$C241="",I241=""),"",IF(AND($B241="",$C241=""),I241,IF($C241="",UPPER($B241)&amp;"_"&amp;I241,_xlfn.TEXTJOIN(".",TRUE,UPPER($B241)&amp;$C241,$D241,$E241,$F241)))))&amp;". "&amp;I241</f>
        <v>D4.1. To what extent the back up source of power can satisfy the basic needs of the site residents?</v>
      </c>
      <c r="N241" t="str">
        <f>IF(J241="","",IF(AND($B241="",$C241="",J241=""),"",IF(AND($B241="",$C241=""),J241,IF($C241="",UPPER($B241)&amp;"_"&amp;J241,_xlfn.TEXTJOIN(".",TRUE,UPPER($B241)&amp;$C241,$D241,$E241,$F241)))))&amp;". "&amp;J241</f>
        <v>D4.1. В какой мере запасной источник энергии может удовлетворить базовые потребности жителей МВП?</v>
      </c>
      <c r="O241" t="str">
        <f>IF(K241="","",IF(AND($B241="",$C241="",K241=""),"",IF(AND($B241="",$C241=""),K241,IF($C241="",UPPER($B241)&amp;"_"&amp;K241,_xlfn.TEXTJOIN(".",TRUE,UPPER($B241)&amp;$C241,$D241,$E241,$F241)))))&amp;". "&amp;K241</f>
        <v>D4.1. У якій мірі запасне джерело енергії може задовольнити базові потреби мешканців МТП?</v>
      </c>
      <c r="P241" t="s">
        <v>1762</v>
      </c>
      <c r="Q241" t="s">
        <v>24</v>
      </c>
      <c r="R241" t="s">
        <v>25</v>
      </c>
      <c r="S241" t="s">
        <v>1763</v>
      </c>
      <c r="T241" s="11" t="s">
        <v>1764</v>
      </c>
      <c r="U241" t="s">
        <v>1765</v>
      </c>
      <c r="V241" t="s">
        <v>1766</v>
      </c>
      <c r="W241" t="s">
        <v>1789</v>
      </c>
      <c r="Y241" t="str">
        <f>"selected(${"&amp;H240&amp;"}, 'yes')"</f>
        <v>selected(${d4_back_up_source_of_power}, 'yes')</v>
      </c>
    </row>
    <row r="242" spans="1:30" s="372" customFormat="1">
      <c r="A242" s="365" t="s">
        <v>1754</v>
      </c>
      <c r="G242" s="372" t="s">
        <v>2171</v>
      </c>
      <c r="H242" s="365" t="str">
        <f t="shared" ref="H242" si="281">IF(B242="",G242,IF(C242="",B242&amp;"_"&amp;G242,_xlfn.TEXTJOIN("_",TRUE,B242&amp;C242,D242,E242,F242,G242)))</f>
        <v>winterization</v>
      </c>
      <c r="I242" s="373"/>
      <c r="J242" s="373"/>
      <c r="L242" s="365"/>
      <c r="M242" s="373"/>
    </row>
    <row r="243" spans="1:30" s="18" customFormat="1">
      <c r="A243" s="31" t="s">
        <v>1748</v>
      </c>
      <c r="C243" s="17" t="s">
        <v>1755</v>
      </c>
      <c r="D243" s="17"/>
      <c r="E243" s="17"/>
      <c r="F243" s="17"/>
      <c r="G243" s="18" t="s">
        <v>2198</v>
      </c>
      <c r="H243" s="18" t="str">
        <f>IF(B243="",G243,IF(C243="",B243&amp;"_"&amp;G243,_xlfn.TEXTJOIN("_",TRUE,B243&amp;C243,D243,E243,G243)))</f>
        <v>wash_hygiene</v>
      </c>
      <c r="I243" s="23" t="s">
        <v>1155</v>
      </c>
      <c r="J243" s="23" t="s">
        <v>2199</v>
      </c>
      <c r="K243" s="18" t="s">
        <v>2200</v>
      </c>
      <c r="L243" t="str">
        <f>_xlfn.TEXTJOIN("_",TRUE,UPPER($B243)&amp;$C243,$D243,$E243)</f>
        <v/>
      </c>
      <c r="M243" s="23" t="str">
        <f>IF(I243="","",IF(AND($B243="",$C243="",I243=""),"",IF(AND($B243="",$C243=""),I243,IF($C243="",UPPER($B243)&amp;"_"&amp;I243,_xlfn.TEXTJOIN(".",TRUE,UPPER($B243)&amp;$C243,$D243,$E243,I243)))))</f>
        <v>WASH</v>
      </c>
      <c r="N243" s="18" t="str">
        <f>IF(J243="","",IF(AND($B243="",$C243="",J243=""),"",IF(AND($B243="",$C243=""),J243,IF($C243="",UPPER($B243)&amp;"_"&amp;J243,_xlfn.TEXTJOIN(".",TRUE,UPPER($B243)&amp;$C243,$D243,$E243,J243)))))</f>
        <v>Вода, санитария и гигиена</v>
      </c>
      <c r="O243" s="18" t="str">
        <f>IF(K243="","",IF(AND($B243="",$C243="",K243=""),"",IF(AND($B243="",$C243=""),K243,IF($C243="",UPPER($B243)&amp;"_"&amp;K243,_xlfn.TEXTJOIN(".",TRUE,UPPER($B243)&amp;$C243,$D243,$E243,K243)))))</f>
        <v>Вода, санітарія та гігієна</v>
      </c>
      <c r="Y243" s="18" t="str">
        <f>"not(selected(${"&amp;H45&amp;"}, 'no')"&amp;" or selected(${"&amp;H45&amp;"}, ''))"&amp;" and ${"&amp;H$48&amp;"}&gt;=10"</f>
        <v>not(selected(${a1_site_active}, 'no') or selected(${a1_site_active}, '')) and ${a1_2_people_can_hosted_number}&gt;=10</v>
      </c>
    </row>
    <row r="244" spans="1:30" s="22" customFormat="1" ht="32.4" customHeight="1">
      <c r="A244" s="22" t="s">
        <v>2201</v>
      </c>
      <c r="B244" s="25" t="s">
        <v>2202</v>
      </c>
      <c r="C244" s="25">
        <v>1</v>
      </c>
      <c r="D244" s="25"/>
      <c r="E244" s="25"/>
      <c r="F244" s="25"/>
      <c r="G244" t="s">
        <v>2203</v>
      </c>
      <c r="H244" t="str">
        <f t="shared" ref="H244:H274" si="282">IF(B244="",G244,IF(C244="",B244&amp;"_"&amp;G244,_xlfn.TEXTJOIN("_",TRUE,B244&amp;C244,D244,E244,F244,G244)))</f>
        <v>e1_access_water</v>
      </c>
      <c r="I244" s="22" t="str">
        <f>CS_Monitoring_R11!F129</f>
        <v>How is water accessed on site?</v>
      </c>
      <c r="J244" s="22" t="str">
        <f>CS_Monitoring_R11!G129</f>
        <v>Как жители МВП получают воду?</v>
      </c>
      <c r="K244" s="22" t="str">
        <f>CS_Monitoring_R11!H129</f>
        <v>Яким чином мешканці МТП отримують воду?</v>
      </c>
      <c r="L244" t="str">
        <f t="shared" ref="L244:L274" si="283">_xlfn.TEXTJOIN("_",TRUE,UPPER($B244)&amp;$C244,$D244,$E244,$F244)</f>
        <v>E1</v>
      </c>
      <c r="M244" t="str">
        <f t="shared" ref="M244:M274" si="284">IF(I244="","",IF(AND($B244="",$C244="",I244=""),"",IF(AND($B244="",$C244=""),I244,IF($C244="",UPPER($B244)&amp;"_"&amp;I244,_xlfn.TEXTJOIN(".",TRUE,UPPER($B244)&amp;$C244,$D244,$E244,$F244)))))&amp;". "&amp;I244</f>
        <v>E1. How is water accessed on site?</v>
      </c>
      <c r="N244" t="str">
        <f t="shared" ref="N244:N274" si="285">IF(J244="","",IF(AND($B244="",$C244="",J244=""),"",IF(AND($B244="",$C244=""),J244,IF($C244="",UPPER($B244)&amp;"_"&amp;J244,_xlfn.TEXTJOIN(".",TRUE,UPPER($B244)&amp;$C244,$D244,$E244,$F244)))))&amp;". "&amp;J244</f>
        <v>E1. Как жители МВП получают воду?</v>
      </c>
      <c r="O244" t="str">
        <f t="shared" ref="O244:O274" si="286">IF(K244="","",IF(AND($B244="",$C244="",K244=""),"",IF(AND($B244="",$C244=""),K244,IF($C244="",UPPER($B244)&amp;"_"&amp;K244,_xlfn.TEXTJOIN(".",TRUE,UPPER($B244)&amp;$C244,$D244,$E244,$F244)))))&amp;". "&amp;K244</f>
        <v>E1. Яким чином мешканці МТП отримують воду?</v>
      </c>
      <c r="P244" s="11" t="s">
        <v>1880</v>
      </c>
      <c r="Q244" s="11" t="s">
        <v>362</v>
      </c>
      <c r="R244" t="s">
        <v>222</v>
      </c>
      <c r="S244" t="s">
        <v>1763</v>
      </c>
      <c r="T244" s="11" t="s">
        <v>1764</v>
      </c>
      <c r="U244" t="s">
        <v>1765</v>
      </c>
      <c r="V244" t="s">
        <v>1766</v>
      </c>
      <c r="W244"/>
      <c r="Z244" t="s">
        <v>1887</v>
      </c>
      <c r="AA244" t="s">
        <v>2204</v>
      </c>
      <c r="AB244" t="s">
        <v>2205</v>
      </c>
      <c r="AC244" t="s">
        <v>2206</v>
      </c>
    </row>
    <row r="245" spans="1:30">
      <c r="A245" t="s">
        <v>1768</v>
      </c>
      <c r="B245" s="1" t="s">
        <v>2202</v>
      </c>
      <c r="C245" s="1">
        <v>1</v>
      </c>
      <c r="D245" s="1">
        <v>1</v>
      </c>
      <c r="E245" s="1"/>
      <c r="F245" s="1"/>
      <c r="G245" t="str">
        <f>G244&amp;"_other"</f>
        <v>access_water_other</v>
      </c>
      <c r="H245" t="str">
        <f t="shared" si="282"/>
        <v>e1_1_access_water_other</v>
      </c>
      <c r="I245" s="22" t="s">
        <v>1770</v>
      </c>
      <c r="J245" s="22" t="s">
        <v>1771</v>
      </c>
      <c r="K245" t="s">
        <v>1772</v>
      </c>
      <c r="L245" t="str">
        <f t="shared" si="283"/>
        <v>E1_1</v>
      </c>
      <c r="M245" t="str">
        <f t="shared" si="284"/>
        <v>E1.1. If other, please specify:</v>
      </c>
      <c r="N245" t="str">
        <f t="shared" si="285"/>
        <v>E1.1. Другое (уточните)</v>
      </c>
      <c r="O245" t="str">
        <f t="shared" si="286"/>
        <v>E1.1. Інше, уточніть</v>
      </c>
      <c r="P245" s="11" t="s">
        <v>96</v>
      </c>
      <c r="Q245" s="11" t="s">
        <v>101</v>
      </c>
      <c r="R245" s="11" t="s">
        <v>102</v>
      </c>
      <c r="S245" t="s">
        <v>1763</v>
      </c>
      <c r="T245" s="11" t="s">
        <v>1764</v>
      </c>
      <c r="U245" t="s">
        <v>1765</v>
      </c>
      <c r="V245" t="s">
        <v>1766</v>
      </c>
      <c r="Y245" t="str">
        <f>"selected(${"&amp;H244&amp;"}, 'other')"</f>
        <v>selected(${e1_access_water}, 'other')</v>
      </c>
    </row>
    <row r="246" spans="1:30" ht="28.8">
      <c r="A246" t="s">
        <v>2207</v>
      </c>
      <c r="B246" s="1" t="s">
        <v>2202</v>
      </c>
      <c r="C246" s="1">
        <v>1</v>
      </c>
      <c r="D246" s="1">
        <v>1</v>
      </c>
      <c r="E246" s="1">
        <v>1</v>
      </c>
      <c r="F246" s="1"/>
      <c r="G246" t="s">
        <v>2208</v>
      </c>
      <c r="H246" t="str">
        <f t="shared" si="282"/>
        <v>e1_1_1_access_drinking_water</v>
      </c>
      <c r="I246" s="40" t="str">
        <f>CS_Monitoring_R11!F130</f>
        <v>How are the residents of the site accessing DRINKING water?</v>
      </c>
      <c r="J246" s="40" t="str">
        <f>CS_Monitoring_R11!G130</f>
        <v>Как жители МВП получают ПИТЬЕВУЮ воду?</v>
      </c>
      <c r="K246" s="40" t="str">
        <f>CS_Monitoring_R11!H130</f>
        <v>Яким чином мешканці МТП отримують ПИТНУ воду?</v>
      </c>
      <c r="L246" t="str">
        <f t="shared" si="283"/>
        <v>E1_1_1</v>
      </c>
      <c r="M246" t="str">
        <f t="shared" si="284"/>
        <v>E1.1.1. How are the residents of the site accessing DRINKING water?</v>
      </c>
      <c r="N246" t="str">
        <f t="shared" si="285"/>
        <v>E1.1.1. Как жители МВП получают ПИТЬЕВУЮ воду?</v>
      </c>
      <c r="O246" t="str">
        <f t="shared" si="286"/>
        <v>E1.1.1. Яким чином мешканці МТП отримують ПИТНУ воду?</v>
      </c>
      <c r="P246" s="11" t="s">
        <v>1880</v>
      </c>
      <c r="Q246" s="11" t="s">
        <v>362</v>
      </c>
      <c r="R246" t="s">
        <v>222</v>
      </c>
      <c r="S246" t="s">
        <v>1763</v>
      </c>
      <c r="T246" s="11" t="s">
        <v>1764</v>
      </c>
      <c r="U246" t="s">
        <v>1765</v>
      </c>
      <c r="V246" t="s">
        <v>1766</v>
      </c>
      <c r="Z246" t="str">
        <f>"if((selected(.,'drinking_from_the_main_water_source_without_treatment') or selected(.,'available_filters')),(selected(${"&amp;H244&amp;"}, 'taps_available_in_the_site_centralized_water_supply') or selected(${"&amp;H244&amp;"},'public_tap_standpipe')), (not(selected(.,'drinking_from_the_main_water_source_without_treatment') or selected(.,'available_filters')))) and (if(selected(.,'provided_bottled_water'),selected(${"&amp;H244&amp;"}, 'bottled_water'),not(selected(.,'provided_bottled_water')))) and (if((selected(.,'borehole_without_filters') or selected(.,'borehole_with_filters')),(selected(${"&amp;H244&amp;"}, 'protected_borehole_or_well') or selected(${"&amp;H244&amp;"},'well_or_borehole_private_for_collective_site_residents')),not(selected(.,'borehole_without_filters') or selected(.,'borehole_with_filters'))))"</f>
        <v>if((selected(.,'drinking_from_the_main_water_source_without_treatment') or selected(.,'available_filters')),(selected(${e1_access_water}, 'taps_available_in_the_site_centralized_water_supply') or selected(${e1_access_water},'public_tap_standpipe')), (not(selected(.,'drinking_from_the_main_water_source_without_treatment') or selected(.,'available_filters')))) and (if(selected(.,'provided_bottled_water'),selected(${e1_access_water}, 'bottled_water'),not(selected(.,'provided_bottled_water')))) and (if((selected(.,'borehole_without_filters') or selected(.,'borehole_with_filters')),(selected(${e1_access_water}, 'protected_borehole_or_well') or selected(${e1_access_water},'well_or_borehole_private_for_collective_site_residents')),not(selected(.,'borehole_without_filters') or selected(.,'borehole_with_filters'))))</v>
      </c>
      <c r="AA246" t="s">
        <v>2209</v>
      </c>
      <c r="AB246" t="s">
        <v>2210</v>
      </c>
      <c r="AC246" t="s">
        <v>2211</v>
      </c>
    </row>
    <row r="247" spans="1:30">
      <c r="A247" t="s">
        <v>1768</v>
      </c>
      <c r="B247" s="1" t="s">
        <v>2202</v>
      </c>
      <c r="C247" s="1">
        <v>1</v>
      </c>
      <c r="D247" s="1">
        <v>1</v>
      </c>
      <c r="E247" s="1">
        <v>2</v>
      </c>
      <c r="F247" s="1"/>
      <c r="G247" t="s">
        <v>2212</v>
      </c>
      <c r="H247" t="str">
        <f t="shared" si="282"/>
        <v>e1_1_2_access_drinking_water_other</v>
      </c>
      <c r="I247" s="22" t="s">
        <v>1770</v>
      </c>
      <c r="J247" s="22" t="s">
        <v>1771</v>
      </c>
      <c r="K247" t="s">
        <v>1772</v>
      </c>
      <c r="L247" t="str">
        <f t="shared" si="283"/>
        <v>E1_1_2</v>
      </c>
      <c r="M247" t="str">
        <f t="shared" si="284"/>
        <v>E1.1.2. If other, please specify:</v>
      </c>
      <c r="N247" t="str">
        <f t="shared" si="285"/>
        <v>E1.1.2. Другое (уточните)</v>
      </c>
      <c r="O247" t="str">
        <f t="shared" si="286"/>
        <v>E1.1.2. Інше, уточніть</v>
      </c>
      <c r="P247" s="11" t="s">
        <v>96</v>
      </c>
      <c r="Q247" s="11" t="s">
        <v>101</v>
      </c>
      <c r="R247" s="11" t="s">
        <v>102</v>
      </c>
      <c r="S247" t="s">
        <v>1763</v>
      </c>
      <c r="T247" s="11" t="s">
        <v>1764</v>
      </c>
      <c r="U247" t="s">
        <v>1765</v>
      </c>
      <c r="V247" t="s">
        <v>1766</v>
      </c>
      <c r="Y247" t="str">
        <f>"selected(${"&amp;H246&amp;"}, 'other')"</f>
        <v>selected(${e1_1_1_access_drinking_water}, 'other')</v>
      </c>
    </row>
    <row r="248" spans="1:30" ht="30" customHeight="1">
      <c r="A248" s="22" t="s">
        <v>2213</v>
      </c>
      <c r="B248" s="1" t="s">
        <v>2202</v>
      </c>
      <c r="C248" s="1">
        <v>1</v>
      </c>
      <c r="D248" s="1">
        <v>2</v>
      </c>
      <c r="E248" s="1"/>
      <c r="F248" s="1"/>
      <c r="G248" t="s">
        <v>2214</v>
      </c>
      <c r="H248" t="str">
        <f t="shared" si="282"/>
        <v>e1_2_quality_drinking_water</v>
      </c>
      <c r="I248" s="22" t="str">
        <f>CS_Monitoring_R11!F131</f>
        <v>How is the drinking water quality?</v>
      </c>
      <c r="J248" s="22" t="str">
        <f>CS_Monitoring_R11!G131</f>
        <v>Каково качество питьевой воды?</v>
      </c>
      <c r="K248" s="22" t="str">
        <f>CS_Monitoring_R11!H131</f>
        <v>Якої якості питна вода?</v>
      </c>
      <c r="L248" t="str">
        <f t="shared" si="283"/>
        <v>E1_2</v>
      </c>
      <c r="M248" t="str">
        <f t="shared" si="284"/>
        <v>E1.2. How is the drinking water quality?</v>
      </c>
      <c r="N248" t="str">
        <f t="shared" si="285"/>
        <v>E1.2. Каково качество питьевой воды?</v>
      </c>
      <c r="O248" t="str">
        <f t="shared" si="286"/>
        <v>E1.2. Якої якості питна вода?</v>
      </c>
      <c r="P248" t="s">
        <v>1762</v>
      </c>
      <c r="Q248" t="s">
        <v>24</v>
      </c>
      <c r="R248" t="s">
        <v>25</v>
      </c>
      <c r="S248" t="s">
        <v>1763</v>
      </c>
      <c r="T248" s="11" t="s">
        <v>1764</v>
      </c>
      <c r="U248" t="s">
        <v>1765</v>
      </c>
      <c r="V248" t="s">
        <v>1766</v>
      </c>
      <c r="W248" t="s">
        <v>1789</v>
      </c>
    </row>
    <row r="249" spans="1:30" ht="102.6" customHeight="1">
      <c r="A249" s="22" t="s">
        <v>2215</v>
      </c>
      <c r="B249" s="1" t="s">
        <v>2202</v>
      </c>
      <c r="C249" s="1">
        <v>1</v>
      </c>
      <c r="D249" s="1">
        <v>3</v>
      </c>
      <c r="E249" s="1"/>
      <c r="F249" s="1"/>
      <c r="G249" t="s">
        <v>2216</v>
      </c>
      <c r="H249" t="str">
        <f t="shared" si="282"/>
        <v>e1_3_meeting_water_needs</v>
      </c>
      <c r="I249" s="22" t="str">
        <f>CS_Monitoring_R11!F132</f>
        <v xml:space="preserve">To your knowledge, for which of the listed needs of the site residents is there enough water?  </v>
      </c>
      <c r="J249" s="22" t="str">
        <f>CS_Monitoring_R11!G132</f>
        <v xml:space="preserve">По Вашему мнению, для удовлетворения каких из перечисленных потребностей жителей в МВП достаточно воды? </v>
      </c>
      <c r="K249" s="22" t="str">
        <f>CS_Monitoring_R11!H132</f>
        <v>На Вашу думку, для задоволення яких із перелічених потреб мешканців у МТП достатньо води?</v>
      </c>
      <c r="L249" t="str">
        <f t="shared" si="283"/>
        <v>E1_3</v>
      </c>
      <c r="M249" t="str">
        <f t="shared" si="284"/>
        <v xml:space="preserve">E1.3. To your knowledge, for which of the listed needs of the site residents is there enough water?  </v>
      </c>
      <c r="N249" t="str">
        <f t="shared" si="285"/>
        <v xml:space="preserve">E1.3. По Вашему мнению, для удовлетворения каких из перечисленных потребностей жителей в МВП достаточно воды? </v>
      </c>
      <c r="O249" t="str">
        <f t="shared" si="286"/>
        <v>E1.3. На Вашу думку, для задоволення яких із перелічених потреб мешканців у МТП достатньо води?</v>
      </c>
      <c r="P249" s="36" t="s">
        <v>2217</v>
      </c>
      <c r="Q249" s="36" t="s">
        <v>2218</v>
      </c>
      <c r="R249" s="22" t="s">
        <v>2219</v>
      </c>
      <c r="S249" t="s">
        <v>1763</v>
      </c>
      <c r="T249" s="11" t="s">
        <v>1764</v>
      </c>
      <c r="U249" t="s">
        <v>1765</v>
      </c>
      <c r="V249" t="s">
        <v>1766</v>
      </c>
      <c r="Z249" t="s">
        <v>2220</v>
      </c>
      <c r="AA249" s="11" t="s">
        <v>2221</v>
      </c>
      <c r="AB249" s="11" t="s">
        <v>2222</v>
      </c>
      <c r="AC249" t="s">
        <v>2223</v>
      </c>
    </row>
    <row r="250" spans="1:30" ht="28.8">
      <c r="A250" t="s">
        <v>1876</v>
      </c>
      <c r="B250" s="1" t="s">
        <v>2202</v>
      </c>
      <c r="C250" s="1">
        <v>1</v>
      </c>
      <c r="D250" s="1">
        <v>3</v>
      </c>
      <c r="E250" s="1">
        <v>1</v>
      </c>
      <c r="F250" s="1"/>
      <c r="G250" t="s">
        <v>2224</v>
      </c>
      <c r="H250" t="str">
        <f t="shared" si="282"/>
        <v>e1_3_1_meeting_water_needs_everyday</v>
      </c>
      <c r="I250" s="22" t="str">
        <f>CS_Monitoring_R11!F133</f>
        <v>Is there enough water to meet needs on an everyday basis?</v>
      </c>
      <c r="J250" s="22" t="str">
        <f>CS_Monitoring_R11!G133</f>
        <v>Каждый ли день достаточно воды для удовлетворения указанных выше нужд?</v>
      </c>
      <c r="K250" s="22" t="str">
        <f>CS_Monitoring_R11!H133</f>
        <v>Чи кожного дня достатньо води для задоволення зазначених вище потреб?</v>
      </c>
      <c r="L250" t="str">
        <f t="shared" si="283"/>
        <v>E1_3_1</v>
      </c>
      <c r="M250" t="str">
        <f t="shared" si="284"/>
        <v>E1.3.1. Is there enough water to meet needs on an everyday basis?</v>
      </c>
      <c r="N250" t="str">
        <f t="shared" si="285"/>
        <v>E1.3.1. Каждый ли день достаточно воды для удовлетворения указанных выше нужд?</v>
      </c>
      <c r="O250" t="str">
        <f t="shared" si="286"/>
        <v>E1.3.1. Чи кожного дня достатньо води для задоволення зазначених вище потреб?</v>
      </c>
      <c r="P250" t="s">
        <v>1762</v>
      </c>
      <c r="Q250" t="s">
        <v>24</v>
      </c>
      <c r="R250" t="s">
        <v>25</v>
      </c>
      <c r="S250" t="s">
        <v>1763</v>
      </c>
      <c r="T250" s="11" t="s">
        <v>1764</v>
      </c>
      <c r="U250" t="s">
        <v>1765</v>
      </c>
      <c r="V250" t="s">
        <v>1766</v>
      </c>
      <c r="W250" t="s">
        <v>1789</v>
      </c>
    </row>
    <row r="251" spans="1:30" s="747" customFormat="1" ht="63" customHeight="1">
      <c r="A251" s="376" t="s">
        <v>2227</v>
      </c>
      <c r="B251" s="747" t="s">
        <v>2202</v>
      </c>
      <c r="C251" s="747">
        <v>1</v>
      </c>
      <c r="D251" s="747">
        <v>4</v>
      </c>
      <c r="G251" s="747" t="s">
        <v>2228</v>
      </c>
      <c r="H251" s="747" t="str">
        <f t="shared" si="282"/>
        <v>e1_4_hot_water</v>
      </c>
      <c r="I251" s="376" t="str">
        <f>CS_Monitoring_R11!F134</f>
        <v>Please specify the availability of hot water in this site</v>
      </c>
      <c r="J251" s="376" t="str">
        <f>CS_Monitoring_R11!G134</f>
        <v>Уточните, пожалуйста, есть ли горячая вода в этом МВП?</v>
      </c>
      <c r="K251" s="376" t="str">
        <f>CS_Monitoring_R11!H134</f>
        <v>Уточніть, будь ласка, чи є гаряча вода в цьому МТП?</v>
      </c>
      <c r="L251" s="747" t="str">
        <f t="shared" si="283"/>
        <v>E1_4</v>
      </c>
      <c r="M251" s="747" t="str">
        <f t="shared" si="284"/>
        <v>E1.4. Please specify the availability of hot water in this site</v>
      </c>
      <c r="N251" s="747" t="str">
        <f t="shared" si="285"/>
        <v>E1.4. Уточните, пожалуйста, есть ли горячая вода в этом МВП?</v>
      </c>
      <c r="O251" s="747" t="str">
        <f t="shared" si="286"/>
        <v>E1.4. Уточніть, будь ласка, чи є гаряча вода в цьому МТП?</v>
      </c>
      <c r="P251" s="768" t="s">
        <v>1880</v>
      </c>
      <c r="Q251" s="768" t="s">
        <v>362</v>
      </c>
      <c r="R251" s="376" t="s">
        <v>222</v>
      </c>
      <c r="S251" s="747" t="s">
        <v>1763</v>
      </c>
      <c r="T251" s="751" t="s">
        <v>1764</v>
      </c>
      <c r="U251" s="747" t="s">
        <v>1765</v>
      </c>
      <c r="V251" s="747" t="s">
        <v>1766</v>
      </c>
      <c r="Z251" s="747" t="s">
        <v>2229</v>
      </c>
      <c r="AA251" s="751" t="s">
        <v>2230</v>
      </c>
      <c r="AB251" s="751" t="s">
        <v>2231</v>
      </c>
      <c r="AC251" s="747" t="s">
        <v>2232</v>
      </c>
    </row>
    <row r="252" spans="1:30" s="747" customFormat="1">
      <c r="A252" s="747" t="s">
        <v>1768</v>
      </c>
      <c r="B252" s="747" t="s">
        <v>2202</v>
      </c>
      <c r="C252" s="747">
        <v>1</v>
      </c>
      <c r="D252" s="747">
        <v>4</v>
      </c>
      <c r="E252" s="747">
        <v>1</v>
      </c>
      <c r="G252" s="747" t="str">
        <f>G251&amp;"_other"</f>
        <v>hot_water_other</v>
      </c>
      <c r="H252" s="747" t="str">
        <f t="shared" si="282"/>
        <v>e1_4_1_hot_water_other</v>
      </c>
      <c r="I252" s="376" t="s">
        <v>1770</v>
      </c>
      <c r="J252" s="376" t="s">
        <v>1771</v>
      </c>
      <c r="K252" s="747" t="s">
        <v>1772</v>
      </c>
      <c r="L252" s="747" t="str">
        <f t="shared" si="283"/>
        <v>E1_4_1</v>
      </c>
      <c r="M252" s="747" t="str">
        <f t="shared" si="284"/>
        <v>E1.4.1. If other, please specify:</v>
      </c>
      <c r="N252" s="747" t="str">
        <f t="shared" si="285"/>
        <v>E1.4.1. Другое (уточните)</v>
      </c>
      <c r="O252" s="747" t="str">
        <f t="shared" si="286"/>
        <v>E1.4.1. Інше, уточніть</v>
      </c>
      <c r="P252" s="751" t="s">
        <v>96</v>
      </c>
      <c r="Q252" s="751" t="s">
        <v>101</v>
      </c>
      <c r="R252" s="751" t="s">
        <v>102</v>
      </c>
      <c r="S252" s="747" t="s">
        <v>1763</v>
      </c>
      <c r="T252" s="751" t="s">
        <v>1764</v>
      </c>
      <c r="U252" s="747" t="s">
        <v>1765</v>
      </c>
      <c r="V252" s="747" t="s">
        <v>1766</v>
      </c>
      <c r="Y252" s="747" t="str">
        <f>"selected(${"&amp;H251&amp;"}, 'other')"</f>
        <v>selected(${e1_4_hot_water}, 'other')</v>
      </c>
    </row>
    <row r="253" spans="1:30" s="747" customFormat="1" ht="30" customHeight="1">
      <c r="A253" s="376" t="s">
        <v>2233</v>
      </c>
      <c r="B253" s="747" t="s">
        <v>2202</v>
      </c>
      <c r="C253" s="747">
        <v>1</v>
      </c>
      <c r="D253" s="747">
        <v>4</v>
      </c>
      <c r="E253" s="747">
        <v>2</v>
      </c>
      <c r="G253" s="747" t="s">
        <v>2234</v>
      </c>
      <c r="H253" s="747" t="str">
        <f t="shared" si="282"/>
        <v>e1_4_2_source_hot_water</v>
      </c>
      <c r="I253" s="376" t="str">
        <f>CS_Monitoring_R11!F135</f>
        <v>Please specify the main source of hot water supply in this site</v>
      </c>
      <c r="J253" s="376" t="str">
        <f>CS_Monitoring_R11!G135</f>
        <v>Укажите, пожалуйста, основной источник снабжения горячей воды в этом МВП?</v>
      </c>
      <c r="K253" s="376" t="str">
        <f>CS_Monitoring_R11!H135</f>
        <v>Вкажіть, будь ласка, основне джерело постачання гарячої води в цьому МТП?</v>
      </c>
      <c r="L253" s="747" t="str">
        <f t="shared" si="283"/>
        <v>E1_4_2</v>
      </c>
      <c r="M253" s="747" t="str">
        <f t="shared" si="284"/>
        <v>E1.4.2. Please specify the main source of hot water supply in this site</v>
      </c>
      <c r="N253" s="747" t="str">
        <f t="shared" si="285"/>
        <v>E1.4.2. Укажите, пожалуйста, основной источник снабжения горячей воды в этом МВП?</v>
      </c>
      <c r="O253" s="747" t="str">
        <f t="shared" si="286"/>
        <v>E1.4.2. Вкажіть, будь ласка, основне джерело постачання гарячої води в цьому МТП?</v>
      </c>
      <c r="P253" s="747" t="s">
        <v>1762</v>
      </c>
      <c r="Q253" s="747" t="s">
        <v>24</v>
      </c>
      <c r="R253" s="747" t="s">
        <v>25</v>
      </c>
      <c r="S253" s="747" t="s">
        <v>1763</v>
      </c>
      <c r="T253" s="751" t="s">
        <v>1764</v>
      </c>
      <c r="U253" s="747" t="s">
        <v>1765</v>
      </c>
      <c r="V253" s="747" t="s">
        <v>1766</v>
      </c>
      <c r="W253" s="747" t="s">
        <v>1789</v>
      </c>
      <c r="Y253" s="46" t="str">
        <f>"not(selected(${"&amp;H251&amp;"}, 'no_hot_water') or selected(${"&amp;H251&amp;"}, ''))"</f>
        <v>not(selected(${e1_4_hot_water}, 'no_hot_water') or selected(${e1_4_hot_water}, ''))</v>
      </c>
    </row>
    <row r="254" spans="1:30" s="747" customFormat="1">
      <c r="A254" s="747" t="s">
        <v>1768</v>
      </c>
      <c r="B254" s="747" t="s">
        <v>2202</v>
      </c>
      <c r="C254" s="747">
        <v>1</v>
      </c>
      <c r="D254" s="747">
        <v>4</v>
      </c>
      <c r="E254" s="747">
        <v>2</v>
      </c>
      <c r="F254" s="747">
        <v>1</v>
      </c>
      <c r="G254" s="747" t="str">
        <f>G253&amp;"_other"</f>
        <v>source_hot_water_other</v>
      </c>
      <c r="H254" s="747" t="str">
        <f t="shared" si="282"/>
        <v>e1_4_2_1_source_hot_water_other</v>
      </c>
      <c r="I254" s="376" t="s">
        <v>1770</v>
      </c>
      <c r="J254" s="376" t="s">
        <v>1771</v>
      </c>
      <c r="K254" s="747" t="s">
        <v>1772</v>
      </c>
      <c r="L254" s="747" t="str">
        <f t="shared" si="283"/>
        <v>E1_4_2_1</v>
      </c>
      <c r="M254" s="747" t="str">
        <f t="shared" si="284"/>
        <v>E1.4.2.1. If other, please specify:</v>
      </c>
      <c r="N254" s="747" t="str">
        <f t="shared" si="285"/>
        <v>E1.4.2.1. Другое (уточните)</v>
      </c>
      <c r="O254" s="747" t="str">
        <f t="shared" si="286"/>
        <v>E1.4.2.1. Інше, уточніть</v>
      </c>
      <c r="P254" s="751" t="s">
        <v>96</v>
      </c>
      <c r="Q254" s="751" t="s">
        <v>101</v>
      </c>
      <c r="R254" s="751" t="s">
        <v>102</v>
      </c>
      <c r="S254" s="747" t="s">
        <v>1763</v>
      </c>
      <c r="T254" s="751" t="s">
        <v>1764</v>
      </c>
      <c r="U254" s="747" t="s">
        <v>1765</v>
      </c>
      <c r="V254" s="747" t="s">
        <v>1766</v>
      </c>
      <c r="Y254" s="747" t="str">
        <f>"selected(${"&amp;H253&amp;"}, 'other')"</f>
        <v>selected(${e1_4_2_source_hot_water}, 'other')</v>
      </c>
    </row>
    <row r="255" spans="1:30" ht="28.8">
      <c r="A255" t="s">
        <v>2235</v>
      </c>
      <c r="B255" s="1" t="s">
        <v>2202</v>
      </c>
      <c r="C255" s="1">
        <v>2</v>
      </c>
      <c r="D255" s="1"/>
      <c r="E255" s="1"/>
      <c r="F255" s="1"/>
      <c r="G255" t="s">
        <v>2236</v>
      </c>
      <c r="H255" t="str">
        <f t="shared" si="282"/>
        <v>e2_wash_needs</v>
      </c>
      <c r="I255" s="40" t="s">
        <v>1194</v>
      </c>
      <c r="J255" s="40" t="s">
        <v>6181</v>
      </c>
      <c r="K255" s="40" t="s">
        <v>6182</v>
      </c>
      <c r="L255" t="str">
        <f t="shared" si="283"/>
        <v>E2</v>
      </c>
      <c r="M255" t="str">
        <f t="shared" si="284"/>
        <v>E2. What are WASH concerns or needs in the collective site?</v>
      </c>
      <c r="N255" t="str">
        <f t="shared" si="285"/>
        <v>E2. Каковы проблемы или потребности, связанные с водоснабжением, санитарией и гигиеной в МВП?</v>
      </c>
      <c r="O255" t="str">
        <f t="shared" si="286"/>
        <v>E2. Які проблеми чи потреби, пов'язані із водопостачанням, санітарією та гігієною має МТП?</v>
      </c>
      <c r="P255" s="16" t="s">
        <v>6542</v>
      </c>
      <c r="Q255" s="16" t="s">
        <v>6543</v>
      </c>
      <c r="R255" s="1" t="s">
        <v>6544</v>
      </c>
      <c r="S255" t="s">
        <v>1763</v>
      </c>
      <c r="T255" s="11" t="s">
        <v>1764</v>
      </c>
      <c r="U255" t="s">
        <v>1765</v>
      </c>
      <c r="V255" t="s">
        <v>1766</v>
      </c>
      <c r="Y255" s="22"/>
      <c r="Z255" t="str">
        <f>"if(selected(.,'no_water_connection_water_suply_system'), not(selected(${"&amp;H244&amp;"}, 'taps_available_in_the_site_centralized_water_supply')),not(selected(.,'no_water_connection_water_suply_system'))) and not(selected(., 'none') and (count-selected(.)&gt;1))"</f>
        <v>if(selected(.,'no_water_connection_water_suply_system'), not(selected(${e1_access_water}, 'taps_available_in_the_site_centralized_water_supply')),not(selected(.,'no_water_connection_water_suply_system'))) and not(selected(., 'none') and (count-selected(.)&gt;1))</v>
      </c>
      <c r="AA255" t="s">
        <v>2237</v>
      </c>
      <c r="AB255" t="s">
        <v>2238</v>
      </c>
      <c r="AC255" t="s">
        <v>2239</v>
      </c>
      <c r="AD255" s="22"/>
    </row>
    <row r="256" spans="1:30" ht="15" customHeight="1">
      <c r="A256" t="s">
        <v>1768</v>
      </c>
      <c r="B256" s="1" t="s">
        <v>2202</v>
      </c>
      <c r="C256" s="1">
        <v>2</v>
      </c>
      <c r="D256" s="1">
        <v>1</v>
      </c>
      <c r="E256" s="1"/>
      <c r="F256" s="1"/>
      <c r="G256" t="str">
        <f>G255&amp;"_other"</f>
        <v>wash_needs_other</v>
      </c>
      <c r="H256" t="str">
        <f t="shared" si="282"/>
        <v>e2_1_wash_needs_other</v>
      </c>
      <c r="I256" s="22" t="s">
        <v>1770</v>
      </c>
      <c r="J256" s="22" t="s">
        <v>1771</v>
      </c>
      <c r="K256" t="s">
        <v>1772</v>
      </c>
      <c r="L256" t="str">
        <f t="shared" si="283"/>
        <v>E2_1</v>
      </c>
      <c r="M256" t="str">
        <f t="shared" si="284"/>
        <v>E2.1. If other, please specify:</v>
      </c>
      <c r="N256" t="str">
        <f t="shared" si="285"/>
        <v>E2.1. Другое (уточните)</v>
      </c>
      <c r="O256" t="str">
        <f t="shared" si="286"/>
        <v>E2.1. Інше, уточніть</v>
      </c>
      <c r="P256" s="11" t="s">
        <v>96</v>
      </c>
      <c r="Q256" s="11" t="s">
        <v>101</v>
      </c>
      <c r="R256" s="11" t="s">
        <v>102</v>
      </c>
      <c r="S256" t="s">
        <v>1763</v>
      </c>
      <c r="T256" s="11" t="s">
        <v>1764</v>
      </c>
      <c r="U256" t="s">
        <v>1765</v>
      </c>
      <c r="V256" t="s">
        <v>1766</v>
      </c>
      <c r="Y256" t="str">
        <f>"selected(${"&amp;H255&amp;"}, 'other')"</f>
        <v>selected(${e2_wash_needs}, 'other')</v>
      </c>
    </row>
    <row r="257" spans="1:35" ht="43.2">
      <c r="A257" t="s">
        <v>2235</v>
      </c>
      <c r="B257" s="1" t="s">
        <v>2202</v>
      </c>
      <c r="C257" s="1">
        <v>2</v>
      </c>
      <c r="D257" s="1">
        <v>2</v>
      </c>
      <c r="E257" s="1"/>
      <c r="F257" s="1"/>
      <c r="G257" t="s">
        <v>2240</v>
      </c>
      <c r="H257" t="str">
        <f t="shared" si="282"/>
        <v>e2_2_top_3_wash_needs</v>
      </c>
      <c r="I257" s="40" t="s">
        <v>1199</v>
      </c>
      <c r="J257" s="40" t="s">
        <v>6183</v>
      </c>
      <c r="K257" s="40" t="s">
        <v>6184</v>
      </c>
      <c r="L257" t="str">
        <f t="shared" si="283"/>
        <v>E2_2</v>
      </c>
      <c r="M257" t="str">
        <f t="shared" si="284"/>
        <v>E2.2. What are the most urgent WASH concerns or needs in the collective site? (Select up to three)</v>
      </c>
      <c r="N257" t="str">
        <f t="shared" si="285"/>
        <v xml:space="preserve">E2.2. Каковы наиболее актуальные проблемы или потребности, связанные с водоснабжением, санитарией и гигиеной, существуют в МВП? (Выберите не более 3 вариантов) </v>
      </c>
      <c r="O257" t="str">
        <f t="shared" si="286"/>
        <v>E2.2. Які найбільш нагальні проблеми чи потреби,пов'язані із водопостачанням, санітарією та гігієною, є в МТП? (Виберіть не більше 3 варіантів)</v>
      </c>
      <c r="P257" s="16" t="s">
        <v>6545</v>
      </c>
      <c r="Q257" s="16" t="s">
        <v>6546</v>
      </c>
      <c r="R257" s="1" t="s">
        <v>6547</v>
      </c>
      <c r="S257" t="s">
        <v>1763</v>
      </c>
      <c r="T257" s="11" t="s">
        <v>1764</v>
      </c>
      <c r="U257" t="s">
        <v>1765</v>
      </c>
      <c r="V257" t="s">
        <v>1766</v>
      </c>
      <c r="X257" s="22" t="str">
        <f>"selected(${"&amp;H255&amp;"}, name)"</f>
        <v>selected(${e2_wash_needs}, name)</v>
      </c>
      <c r="Y257" s="22" t="str">
        <f>"not(selected(${"&amp;H255&amp;"}, 'none') or selected(${"&amp;H255&amp;"}, ''))"</f>
        <v>not(selected(${e2_wash_needs}, 'none') or selected(${e2_wash_needs}, ''))</v>
      </c>
      <c r="Z257" t="s">
        <v>2135</v>
      </c>
      <c r="AA257" t="s">
        <v>2182</v>
      </c>
      <c r="AB257" t="s">
        <v>2183</v>
      </c>
      <c r="AC257" t="s">
        <v>2184</v>
      </c>
      <c r="AD257" s="22"/>
      <c r="AE257" s="22"/>
      <c r="AF257" s="22"/>
      <c r="AG257" s="22"/>
      <c r="AH257" s="22"/>
      <c r="AI257" s="22"/>
    </row>
    <row r="258" spans="1:35" ht="15" customHeight="1">
      <c r="A258" t="s">
        <v>1768</v>
      </c>
      <c r="B258" s="1" t="s">
        <v>2202</v>
      </c>
      <c r="C258" s="1">
        <v>2</v>
      </c>
      <c r="D258" s="1">
        <v>2</v>
      </c>
      <c r="E258" s="1">
        <v>1</v>
      </c>
      <c r="F258" s="1"/>
      <c r="G258" t="str">
        <f>G257&amp;"_other"</f>
        <v>top_3_wash_needs_other</v>
      </c>
      <c r="H258" t="str">
        <f t="shared" si="282"/>
        <v>e2_2_1_top_3_wash_needs_other</v>
      </c>
      <c r="I258" s="22" t="s">
        <v>1770</v>
      </c>
      <c r="J258" s="22" t="s">
        <v>1771</v>
      </c>
      <c r="K258" t="s">
        <v>1772</v>
      </c>
      <c r="L258" t="str">
        <f t="shared" si="283"/>
        <v>E2_2_1</v>
      </c>
      <c r="M258" t="str">
        <f t="shared" si="284"/>
        <v>E2.2.1. If other, please specify:</v>
      </c>
      <c r="N258" t="str">
        <f t="shared" si="285"/>
        <v>E2.2.1. Другое (уточните)</v>
      </c>
      <c r="O258" t="str">
        <f t="shared" si="286"/>
        <v>E2.2.1. Інше, уточніть</v>
      </c>
      <c r="P258" s="11" t="s">
        <v>96</v>
      </c>
      <c r="Q258" s="11" t="s">
        <v>101</v>
      </c>
      <c r="R258" s="11" t="s">
        <v>102</v>
      </c>
      <c r="S258" t="s">
        <v>1763</v>
      </c>
      <c r="T258" s="11" t="s">
        <v>1764</v>
      </c>
      <c r="U258" t="s">
        <v>1765</v>
      </c>
      <c r="V258" t="s">
        <v>1766</v>
      </c>
      <c r="Y258" t="str">
        <f>"selected(${"&amp;H257&amp;"}, 'other')"</f>
        <v>selected(${e2_2_top_3_wash_needs}, 'other')</v>
      </c>
    </row>
    <row r="259" spans="1:35" ht="28.8">
      <c r="A259" t="s">
        <v>2241</v>
      </c>
      <c r="B259" s="1" t="s">
        <v>2202</v>
      </c>
      <c r="C259" s="1">
        <v>3</v>
      </c>
      <c r="D259" s="1"/>
      <c r="E259" s="1"/>
      <c r="F259" s="1"/>
      <c r="G259" t="s">
        <v>2242</v>
      </c>
      <c r="H259" t="str">
        <f t="shared" si="282"/>
        <v>e3_wash_support</v>
      </c>
      <c r="I259" s="40" t="s">
        <v>1204</v>
      </c>
      <c r="J259" s="40" t="s">
        <v>6185</v>
      </c>
      <c r="K259" s="40" t="s">
        <v>6186</v>
      </c>
      <c r="L259" t="str">
        <f t="shared" si="283"/>
        <v>E3</v>
      </c>
      <c r="M259" t="str">
        <f t="shared" si="284"/>
        <v>E3. What WASH support, if any, was received over the past 60 days on the site?</v>
      </c>
      <c r="N259" t="str">
        <f t="shared" si="285"/>
        <v>E3. Получал ли МВП какую-либо помощь в сфере водоснабжения, санитарии и гигиены за последние 60 дней?</v>
      </c>
      <c r="O259" t="str">
        <f t="shared" si="286"/>
        <v>E3. Чи отримував МТП будь-яку допомогу у сфері водопостачання, санітарії та гігієни за останні 60 днів?</v>
      </c>
      <c r="P259" s="16" t="s">
        <v>6548</v>
      </c>
      <c r="Q259" s="16" t="s">
        <v>6549</v>
      </c>
      <c r="R259" s="1" t="s">
        <v>6550</v>
      </c>
      <c r="S259" t="s">
        <v>1763</v>
      </c>
      <c r="T259" s="11" t="s">
        <v>1764</v>
      </c>
      <c r="U259" t="s">
        <v>1765</v>
      </c>
      <c r="V259" t="s">
        <v>1766</v>
      </c>
      <c r="X259" s="22"/>
      <c r="Z259" t="s">
        <v>1945</v>
      </c>
      <c r="AA259" t="s">
        <v>1946</v>
      </c>
      <c r="AB259" t="s">
        <v>2176</v>
      </c>
      <c r="AC259" t="s">
        <v>2177</v>
      </c>
      <c r="AD259" s="22"/>
      <c r="AE259" s="22"/>
      <c r="AF259" s="22"/>
      <c r="AG259" s="22"/>
      <c r="AH259" s="22"/>
      <c r="AI259" s="22"/>
    </row>
    <row r="260" spans="1:35" ht="15" customHeight="1">
      <c r="A260" t="s">
        <v>1768</v>
      </c>
      <c r="B260" s="1" t="s">
        <v>2202</v>
      </c>
      <c r="C260" s="1">
        <v>3</v>
      </c>
      <c r="D260" s="1">
        <v>1</v>
      </c>
      <c r="E260" s="1"/>
      <c r="F260" s="1"/>
      <c r="G260" t="str">
        <f>G259&amp;"_other"</f>
        <v>wash_support_other</v>
      </c>
      <c r="H260" t="str">
        <f t="shared" si="282"/>
        <v>e3_1_wash_support_other</v>
      </c>
      <c r="I260" s="22" t="s">
        <v>1770</v>
      </c>
      <c r="J260" s="22" t="s">
        <v>1771</v>
      </c>
      <c r="K260" t="s">
        <v>1772</v>
      </c>
      <c r="L260" t="str">
        <f t="shared" si="283"/>
        <v>E3_1</v>
      </c>
      <c r="M260" t="str">
        <f t="shared" si="284"/>
        <v>E3.1. If other, please specify:</v>
      </c>
      <c r="N260" t="str">
        <f t="shared" si="285"/>
        <v>E3.1. Другое (уточните)</v>
      </c>
      <c r="O260" t="str">
        <f t="shared" si="286"/>
        <v>E3.1. Інше, уточніть</v>
      </c>
      <c r="P260" s="11" t="s">
        <v>96</v>
      </c>
      <c r="Q260" s="11" t="s">
        <v>101</v>
      </c>
      <c r="R260" s="11" t="s">
        <v>102</v>
      </c>
      <c r="S260" t="s">
        <v>1763</v>
      </c>
      <c r="T260" s="11" t="s">
        <v>1764</v>
      </c>
      <c r="U260" t="s">
        <v>1765</v>
      </c>
      <c r="V260" t="s">
        <v>1766</v>
      </c>
      <c r="Y260" t="str">
        <f>"selected(${"&amp;H259&amp;"}, 'other')"</f>
        <v>selected(${e3_wash_support}, 'other')</v>
      </c>
    </row>
    <row r="261" spans="1:35" ht="45.6" customHeight="1">
      <c r="A261" t="s">
        <v>2095</v>
      </c>
      <c r="B261" s="1" t="s">
        <v>2202</v>
      </c>
      <c r="C261" s="1">
        <v>3</v>
      </c>
      <c r="D261" s="1">
        <v>1</v>
      </c>
      <c r="E261" s="1">
        <v>1</v>
      </c>
      <c r="F261" s="1"/>
      <c r="G261" t="s">
        <v>2243</v>
      </c>
      <c r="H261" t="str">
        <f t="shared" si="282"/>
        <v>e3_1_1_sufficient_wash_support_repairs_water_supply_infrastructure_drainage_system</v>
      </c>
      <c r="I261" s="40" t="str">
        <f>"Was the WASH support received sufficient to answer the needs of IDPs in the collective site?-{"&amp;choices!C590&amp;"}"</f>
        <v>Was the WASH support received sufficient to answer the needs of IDPs in the collective site?-{Installation or repairs of water supply infrastructure and/or drainage system}</v>
      </c>
      <c r="J261" s="40" t="str">
        <f>"Была ли полученная помощь  в сфере водоснабжения, санитарии и гигиены достаточной для удовлетворения потребностей ВПЛ в МВП?  -{"&amp;choices!D590&amp;"}"</f>
        <v>Была ли полученная помощь  в сфере водоснабжения, санитарии и гигиены достаточной для удовлетворения потребностей ВПЛ в МВП?  -{Оборудование или ремонт инфраструктуры водоснабжения и/или водоотведения}</v>
      </c>
      <c r="K261" s="40" t="str">
        <f>"Чи була отримана допомога у сфері водопостачання, санітарії та гігієни достатньою, щоб задовольнити потреби ВПО в МТП? -{"&amp;choices!E590&amp;"}"</f>
        <v>Чи була отримана допомога у сфері водопостачання, санітарії та гігієни достатньою, щоб задовольнити потреби ВПО в МТП? -{Облаштування чи ремонт інфраструктури водопостачання та/або водовідведення}</v>
      </c>
      <c r="L261" t="str">
        <f t="shared" si="283"/>
        <v>E3_1_1</v>
      </c>
      <c r="M261" t="str">
        <f t="shared" si="284"/>
        <v>E3.1.1. Was the WASH support received sufficient to answer the needs of IDPs in the collective site?-{Installation or repairs of water supply infrastructure and/or drainage system}</v>
      </c>
      <c r="N261" t="str">
        <f t="shared" si="285"/>
        <v>E3.1.1. Была ли полученная помощь  в сфере водоснабжения, санитарии и гигиены достаточной для удовлетворения потребностей ВПЛ в МВП?  -{Оборудование или ремонт инфраструктуры водоснабжения и/или водоотведения}</v>
      </c>
      <c r="O261" t="str">
        <f t="shared" si="286"/>
        <v>E3.1.1. Чи була отримана допомога у сфері водопостачання, санітарії та гігієни достатньою, щоб задовольнити потреби ВПО в МТП? -{Облаштування чи ремонт інфраструктури водопостачання та/або водовідведення}</v>
      </c>
      <c r="P261" s="11" t="s">
        <v>1762</v>
      </c>
      <c r="Q261" s="11" t="s">
        <v>24</v>
      </c>
      <c r="R261" t="s">
        <v>25</v>
      </c>
      <c r="S261" t="s">
        <v>1763</v>
      </c>
      <c r="T261" s="11" t="s">
        <v>1764</v>
      </c>
      <c r="U261" t="s">
        <v>1765</v>
      </c>
      <c r="V261" t="s">
        <v>1766</v>
      </c>
      <c r="W261" s="11"/>
      <c r="X261" s="22"/>
      <c r="Y261" t="str">
        <f>"selected(${"&amp;$H$259&amp;"}, '"&amp;choices!B590&amp;"')"</f>
        <v>selected(${e3_wash_support}, 'repairs_water_supply_infrastructure_drainage_system')</v>
      </c>
    </row>
    <row r="262" spans="1:35" ht="45.6" customHeight="1">
      <c r="A262" t="s">
        <v>2095</v>
      </c>
      <c r="B262" s="1" t="s">
        <v>2202</v>
      </c>
      <c r="C262" s="1">
        <v>3</v>
      </c>
      <c r="D262" s="1">
        <v>1</v>
      </c>
      <c r="E262" s="1">
        <v>2</v>
      </c>
      <c r="F262" s="1"/>
      <c r="G262" t="s">
        <v>2244</v>
      </c>
      <c r="H262" t="str">
        <f t="shared" si="282"/>
        <v>e3_1_2_sufficient_wash_support_repairs_bathing_facilities_toilets</v>
      </c>
      <c r="I262" s="40" t="str">
        <f>"Was the WASH support received sufficient to answer the needs of IDPs in the collective site?-{"&amp;choices!C591&amp;"}"</f>
        <v>Was the WASH support received sufficient to answer the needs of IDPs in the collective site?-{Repairs of bathing facilities | toilets}</v>
      </c>
      <c r="J262" s="40" t="str">
        <f>"Была ли полученная помощь  в сфере водоснабжения, санитарии и гигиены достаточной для удовлетворения потребностей ВПЛ в МВП?  -{"&amp;choices!D591&amp;"}"</f>
        <v>Была ли полученная помощь  в сфере водоснабжения, санитарии и гигиены достаточной для удовлетворения потребностей ВПЛ в МВП?  -{Ремонт душевых/ванных комнат и туалетов}</v>
      </c>
      <c r="K262" s="40" t="str">
        <f>"Чи була отримана допомога у сфері водопостачання, санітарії та гігієни достатньою, щоб задовольнити потреби ВПО в МТП? -{"&amp;choices!E591&amp;"}"</f>
        <v>Чи була отримана допомога у сфері водопостачання, санітарії та гігієни достатньою, щоб задовольнити потреби ВПО в МТП? -{Ремонт душових/ванних кімнат та/або туалетів}</v>
      </c>
      <c r="L262" t="str">
        <f t="shared" si="283"/>
        <v>E3_1_2</v>
      </c>
      <c r="M262" t="str">
        <f t="shared" si="284"/>
        <v>E3.1.2. Was the WASH support received sufficient to answer the needs of IDPs in the collective site?-{Repairs of bathing facilities | toilets}</v>
      </c>
      <c r="N262" t="str">
        <f t="shared" si="285"/>
        <v>E3.1.2. Была ли полученная помощь  в сфере водоснабжения, санитарии и гигиены достаточной для удовлетворения потребностей ВПЛ в МВП?  -{Ремонт душевых/ванных комнат и туалетов}</v>
      </c>
      <c r="O262" t="str">
        <f t="shared" si="286"/>
        <v>E3.1.2. Чи була отримана допомога у сфері водопостачання, санітарії та гігієни достатньою, щоб задовольнити потреби ВПО в МТП? -{Ремонт душових/ванних кімнат та/або туалетів}</v>
      </c>
      <c r="P262" s="11" t="s">
        <v>1762</v>
      </c>
      <c r="Q262" s="11" t="s">
        <v>24</v>
      </c>
      <c r="R262" t="s">
        <v>25</v>
      </c>
      <c r="S262" t="s">
        <v>1763</v>
      </c>
      <c r="T262" s="11" t="s">
        <v>1764</v>
      </c>
      <c r="U262" t="s">
        <v>1765</v>
      </c>
      <c r="V262" t="s">
        <v>1766</v>
      </c>
      <c r="W262" s="11"/>
      <c r="X262" s="22"/>
      <c r="Y262" t="str">
        <f>"selected(${"&amp;$H$259&amp;"}, '"&amp;choices!B591&amp;"')"</f>
        <v>selected(${e3_wash_support}, 'repairs_bathing_facilities_toilets')</v>
      </c>
    </row>
    <row r="263" spans="1:35" ht="45.6" customHeight="1">
      <c r="A263" t="s">
        <v>2095</v>
      </c>
      <c r="B263" s="1" t="s">
        <v>2202</v>
      </c>
      <c r="C263" s="1">
        <v>3</v>
      </c>
      <c r="D263" s="1">
        <v>1</v>
      </c>
      <c r="E263" s="1">
        <v>3</v>
      </c>
      <c r="F263" s="1"/>
      <c r="G263" t="s">
        <v>2245</v>
      </c>
      <c r="H263" t="str">
        <f t="shared" si="282"/>
        <v>e3_1_3_sufficient_wash_support_installation_bathing_facilities_toilet</v>
      </c>
      <c r="I263" s="40" t="str">
        <f>"Was the WASH support received sufficient to answer the needs of IDPs in the collective site?-{"&amp;choices!C592&amp;"}"</f>
        <v>Was the WASH support received sufficient to answer the needs of IDPs in the collective site?-{Installation of bathing facilities | toilet}</v>
      </c>
      <c r="J263" s="40" t="str">
        <f>"Была ли полученная помощь  в сфере водоснабжения, санитарии и гигиены достаточной для удовлетворения потребностей ВПЛ в МВП?  -{"&amp;choices!D592&amp;"}"</f>
        <v>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v>
      </c>
      <c r="K263" s="40" t="str">
        <f>"Чи була отримана допомога у сфері водопостачання, санітарії та гігієни достатньою, щоб задовольнити потреби ВПО в МТП? -{"&amp;choices!E592&amp;"}"</f>
        <v>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v>
      </c>
      <c r="L263" t="str">
        <f t="shared" si="283"/>
        <v>E3_1_3</v>
      </c>
      <c r="M263" t="str">
        <f t="shared" si="284"/>
        <v>E3.1.3. Was the WASH support received sufficient to answer the needs of IDPs in the collective site?-{Installation of bathing facilities | toilet}</v>
      </c>
      <c r="N263" t="str">
        <f t="shared" si="285"/>
        <v>E3.1.3. 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v>
      </c>
      <c r="O263" t="str">
        <f t="shared" si="286"/>
        <v>E3.1.3. 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v>
      </c>
      <c r="P263" s="11" t="s">
        <v>1762</v>
      </c>
      <c r="Q263" s="11" t="s">
        <v>24</v>
      </c>
      <c r="R263" t="s">
        <v>25</v>
      </c>
      <c r="S263" t="s">
        <v>1763</v>
      </c>
      <c r="T263" s="11" t="s">
        <v>1764</v>
      </c>
      <c r="U263" t="s">
        <v>1765</v>
      </c>
      <c r="V263" t="s">
        <v>1766</v>
      </c>
      <c r="W263" s="11"/>
      <c r="X263" s="22"/>
      <c r="Y263" t="str">
        <f>"selected(${"&amp;$H$259&amp;"}, '"&amp;choices!B592&amp;"')"</f>
        <v>selected(${e3_wash_support}, 'installation_bathing_facilities_toilet')</v>
      </c>
    </row>
    <row r="264" spans="1:35" ht="45.6" customHeight="1">
      <c r="A264" t="s">
        <v>2095</v>
      </c>
      <c r="B264" s="1" t="s">
        <v>2202</v>
      </c>
      <c r="C264" s="1">
        <v>3</v>
      </c>
      <c r="D264" s="1">
        <v>1</v>
      </c>
      <c r="E264" s="1">
        <v>4</v>
      </c>
      <c r="F264" s="1"/>
      <c r="G264" t="s">
        <v>2246</v>
      </c>
      <c r="H264" t="str">
        <f t="shared" si="282"/>
        <v>e3_1_4_sufficient_wash_support_installation_dri_facilities_toilets</v>
      </c>
      <c r="I264" s="40" t="str">
        <f>"Was the WASH support received sufficient to answer the needs of IDPs in the collective site?-{"&amp;choices!C593&amp;"}"</f>
        <v>Was the WASH support received sufficient to answer the needs of IDPs in the collective site?-{Installation of DFI facilities | toilets}</v>
      </c>
      <c r="J264" s="40" t="str">
        <f>"Была ли полученная помощь  в сфере водоснабжения, санитарии и гигиены достаточной для удовлетворения потребностей ВПЛ в МВП?  -{"&amp;choices!D593&amp;"}"</f>
        <v>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 для маломобильных групп населения}</v>
      </c>
      <c r="K264" s="40" t="str">
        <f>"Чи була отримана допомога у сфері водопостачання, санітарії та гігієни достатньою, щоб задовольнити потреби ВПО в МТП? -{"&amp;choices!E593&amp;"}"</f>
        <v>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 для маломобільних груп населення}</v>
      </c>
      <c r="L264" t="str">
        <f t="shared" si="283"/>
        <v>E3_1_4</v>
      </c>
      <c r="M264" t="str">
        <f t="shared" si="284"/>
        <v>E3.1.4. Was the WASH support received sufficient to answer the needs of IDPs in the collective site?-{Installation of DFI facilities | toilets}</v>
      </c>
      <c r="N264" t="str">
        <f t="shared" si="285"/>
        <v>E3.1.4. 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 для маломобильных групп населения}</v>
      </c>
      <c r="O264" t="str">
        <f t="shared" si="286"/>
        <v>E3.1.4. 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 для маломобільних груп населення}</v>
      </c>
      <c r="P264" s="11" t="s">
        <v>1762</v>
      </c>
      <c r="Q264" s="11" t="s">
        <v>24</v>
      </c>
      <c r="R264" t="s">
        <v>25</v>
      </c>
      <c r="S264" t="s">
        <v>1763</v>
      </c>
      <c r="T264" s="11" t="s">
        <v>1764</v>
      </c>
      <c r="U264" t="s">
        <v>1765</v>
      </c>
      <c r="V264" t="s">
        <v>1766</v>
      </c>
      <c r="W264" s="11"/>
      <c r="X264" s="22"/>
      <c r="Y264" t="str">
        <f>"selected(${"&amp;$H$259&amp;"}, '"&amp;choices!B593&amp;"')"</f>
        <v>selected(${e3_wash_support}, 'installation_dri_facilities_toilets')</v>
      </c>
    </row>
    <row r="265" spans="1:35" ht="45.6" customHeight="1">
      <c r="A265" t="s">
        <v>2095</v>
      </c>
      <c r="B265" s="1" t="s">
        <v>2202</v>
      </c>
      <c r="C265" s="1">
        <v>3</v>
      </c>
      <c r="D265" s="1">
        <v>1</v>
      </c>
      <c r="E265" s="1">
        <v>5</v>
      </c>
      <c r="F265" s="1"/>
      <c r="G265" t="s">
        <v>2247</v>
      </c>
      <c r="H265" t="str">
        <f t="shared" si="282"/>
        <v>e3_1_5_sufficient_wash_support_washing_drying_machines</v>
      </c>
      <c r="I265" s="40" t="str">
        <f>"Was the WASH support received sufficient to answer the needs of IDPs in the collective site?-{"&amp;choices!C594&amp;"}"</f>
        <v>Was the WASH support received sufficient to answer the needs of IDPs in the collective site?-{Washing/drying machines}</v>
      </c>
      <c r="J265" s="40" t="str">
        <f>"Была ли полученная помощь  в сфере водоснабжения, санитарии и гигиены достаточной для удовлетворения потребностей ВПЛ в МВП?  -{"&amp;choices!D594&amp;"}"</f>
        <v>Была ли полученная помощь  в сфере водоснабжения, санитарии и гигиены достаточной для удовлетворения потребностей ВПЛ в МВП?  -{Стиральные/сушильные машинки}</v>
      </c>
      <c r="K265" s="40" t="str">
        <f>"Чи була отримана допомога у сфері водопостачання, санітарії та гігієни достатньою, щоб задовольнити потреби ВПО в МТП? -{"&amp;choices!E594&amp;"}"</f>
        <v>Чи була отримана допомога у сфері водопостачання, санітарії та гігієни достатньою, щоб задовольнити потреби ВПО в МТП? -{Пральні/сушильні машинки }</v>
      </c>
      <c r="L265" t="str">
        <f t="shared" si="283"/>
        <v>E3_1_5</v>
      </c>
      <c r="M265" t="str">
        <f t="shared" si="284"/>
        <v>E3.1.5. Was the WASH support received sufficient to answer the needs of IDPs in the collective site?-{Washing/drying machines}</v>
      </c>
      <c r="N265" t="str">
        <f t="shared" si="285"/>
        <v>E3.1.5. Была ли полученная помощь  в сфере водоснабжения, санитарии и гигиены достаточной для удовлетворения потребностей ВПЛ в МВП?  -{Стиральные/сушильные машинки}</v>
      </c>
      <c r="O265" t="str">
        <f t="shared" si="286"/>
        <v>E3.1.5. Чи була отримана допомога у сфері водопостачання, санітарії та гігієни достатньою, щоб задовольнити потреби ВПО в МТП? -{Пральні/сушильні машинки }</v>
      </c>
      <c r="P265" s="11" t="s">
        <v>1762</v>
      </c>
      <c r="Q265" s="11" t="s">
        <v>24</v>
      </c>
      <c r="R265" t="s">
        <v>25</v>
      </c>
      <c r="S265" t="s">
        <v>1763</v>
      </c>
      <c r="T265" s="11" t="s">
        <v>1764</v>
      </c>
      <c r="U265" t="s">
        <v>1765</v>
      </c>
      <c r="V265" t="s">
        <v>1766</v>
      </c>
      <c r="W265" s="11"/>
      <c r="X265" s="22"/>
      <c r="Y265" t="str">
        <f>"selected(${"&amp;$H$259&amp;"}, '"&amp;choices!B594&amp;"')"</f>
        <v>selected(${e3_wash_support}, 'washing_drying_machines')</v>
      </c>
    </row>
    <row r="266" spans="1:35" ht="45.6" customHeight="1">
      <c r="A266" t="s">
        <v>2095</v>
      </c>
      <c r="B266" s="1" t="s">
        <v>2202</v>
      </c>
      <c r="C266" s="1">
        <v>3</v>
      </c>
      <c r="D266" s="1">
        <v>1</v>
      </c>
      <c r="E266" s="1">
        <v>6</v>
      </c>
      <c r="F266" s="1"/>
      <c r="G266" t="s">
        <v>2248</v>
      </c>
      <c r="H266" t="str">
        <f t="shared" si="282"/>
        <v>e3_1_6_sufficient_wash_support_water_pump_other_water_related_equipment</v>
      </c>
      <c r="I266" s="40" t="str">
        <f>"Was the WASH support received sufficient to answer the needs of IDPs in the collective site?-{"&amp;choices!C595&amp;"}"</f>
        <v>Was the WASH support received sufficient to answer the needs of IDPs in the collective site?-{Installation of borehole, water pump or other water-related equipment (water filter, etc.)}</v>
      </c>
      <c r="J266" s="40" t="str">
        <f>"Была ли полученная помощь  в сфере водоснабжения, санитарии и гигиены достаточной для удовлетворения потребностей ВПЛ в МВП?  -{"&amp;choices!D595&amp;"}"</f>
        <v>Была ли полученная помощь  в сфере водоснабжения, санитарии и гигиены достаточной для удовлетворения потребностей ВПЛ в МВП?  -{Оборудование скважин, насосов или другого оборудования, связанного с потреблением воды (фильтр для воды и т.д.)}</v>
      </c>
      <c r="K266" s="40" t="str">
        <f>"Чи була отримана допомога у сфері водопостачання, санітарії та гігієни достатньою, щоб задовольнити потреби ВПО в МТП? -{"&amp;choices!E595&amp;"}"</f>
        <v>Чи була отримана допомога у сфері водопостачання, санітарії та гігієни достатньою, щоб задовольнити потреби ВПО в МТП? -{Облаштування скважин, насосів або іншого обладнання, пов'язаного зі споживанням води (фільтр для води тощо)}</v>
      </c>
      <c r="L266" t="str">
        <f t="shared" si="283"/>
        <v>E3_1_6</v>
      </c>
      <c r="M266" t="str">
        <f t="shared" si="284"/>
        <v>E3.1.6. Was the WASH support received sufficient to answer the needs of IDPs in the collective site?-{Installation of borehole, water pump or other water-related equipment (water filter, etc.)}</v>
      </c>
      <c r="N266" t="str">
        <f t="shared" si="285"/>
        <v>E3.1.6. Была ли полученная помощь  в сфере водоснабжения, санитарии и гигиены достаточной для удовлетворения потребностей ВПЛ в МВП?  -{Оборудование скважин, насосов или другого оборудования, связанного с потреблением воды (фильтр для воды и т.д.)}</v>
      </c>
      <c r="O266" t="str">
        <f t="shared" si="286"/>
        <v>E3.1.6. Чи була отримана допомога у сфері водопостачання, санітарії та гігієни достатньою, щоб задовольнити потреби ВПО в МТП? -{Облаштування скважин, насосів або іншого обладнання, пов'язаного зі споживанням води (фільтр для води тощо)}</v>
      </c>
      <c r="P266" s="11" t="s">
        <v>1762</v>
      </c>
      <c r="Q266" s="11" t="s">
        <v>24</v>
      </c>
      <c r="R266" t="s">
        <v>25</v>
      </c>
      <c r="S266" t="s">
        <v>1763</v>
      </c>
      <c r="T266" s="11" t="s">
        <v>1764</v>
      </c>
      <c r="U266" t="s">
        <v>1765</v>
      </c>
      <c r="V266" t="s">
        <v>1766</v>
      </c>
      <c r="W266" s="11"/>
      <c r="X266" s="22"/>
      <c r="Y266" t="str">
        <f>"selected(${"&amp;$H$259&amp;"}, '"&amp;choices!B595&amp;"')"</f>
        <v>selected(${e3_wash_support}, 'water_pump_other_water_related_equipment')</v>
      </c>
    </row>
    <row r="267" spans="1:35" ht="45.6" customHeight="1">
      <c r="A267" t="s">
        <v>2095</v>
      </c>
      <c r="B267" s="1" t="s">
        <v>2202</v>
      </c>
      <c r="C267" s="1">
        <v>3</v>
      </c>
      <c r="D267" s="1">
        <v>1</v>
      </c>
      <c r="E267" s="1">
        <v>7</v>
      </c>
      <c r="F267" s="1"/>
      <c r="G267" t="s">
        <v>2249</v>
      </c>
      <c r="H267" t="str">
        <f t="shared" si="282"/>
        <v>e3_1_7_sufficient_wash_support_boilers_heating_water</v>
      </c>
      <c r="I267" s="40" t="str">
        <f>"Was the WASH support received sufficient to answer the needs of IDPs in the collective site?-{"&amp;choices!C596&amp;"}"</f>
        <v>Was the WASH support received sufficient to answer the needs of IDPs in the collective site?-{Boilers for heating water}</v>
      </c>
      <c r="J267" s="40" t="str">
        <f>"Была ли полученная помощь  в сфере водоснабжения, санитарии и гигиены достаточной для удовлетворения потребностей ВПЛ в МВП?  -{"&amp;choices!D596&amp;"}"</f>
        <v>Была ли полученная помощь  в сфере водоснабжения, санитарии и гигиены достаточной для удовлетворения потребностей ВПЛ в МВП?  -{Бойлеры для нагрева воды}</v>
      </c>
      <c r="K267" s="40" t="str">
        <f>"Чи була отримана допомога у сфері водопостачання, санітарії та гігієни достатньою, щоб задовольнити потреби ВПО в МТП? -{"&amp;choices!E596&amp;"}"</f>
        <v>Чи була отримана допомога у сфері водопостачання, санітарії та гігієни достатньою, щоб задовольнити потреби ВПО в МТП? -{Бойлери для нагрівання води }</v>
      </c>
      <c r="L267" t="str">
        <f t="shared" si="283"/>
        <v>E3_1_7</v>
      </c>
      <c r="M267" t="str">
        <f t="shared" si="284"/>
        <v>E3.1.7. Was the WASH support received sufficient to answer the needs of IDPs in the collective site?-{Boilers for heating water}</v>
      </c>
      <c r="N267" t="str">
        <f t="shared" si="285"/>
        <v>E3.1.7. Была ли полученная помощь  в сфере водоснабжения, санитарии и гигиены достаточной для удовлетворения потребностей ВПЛ в МВП?  -{Бойлеры для нагрева воды}</v>
      </c>
      <c r="O267" t="str">
        <f t="shared" si="286"/>
        <v>E3.1.7. Чи була отримана допомога у сфері водопостачання, санітарії та гігієни достатньою, щоб задовольнити потреби ВПО в МТП? -{Бойлери для нагрівання води }</v>
      </c>
      <c r="P267" s="11" t="s">
        <v>1762</v>
      </c>
      <c r="Q267" s="11" t="s">
        <v>24</v>
      </c>
      <c r="R267" t="s">
        <v>25</v>
      </c>
      <c r="S267" t="s">
        <v>1763</v>
      </c>
      <c r="T267" s="11" t="s">
        <v>1764</v>
      </c>
      <c r="U267" t="s">
        <v>1765</v>
      </c>
      <c r="V267" t="s">
        <v>1766</v>
      </c>
      <c r="W267" s="11"/>
      <c r="X267" s="22"/>
      <c r="Y267" t="str">
        <f>"selected(${"&amp;$H$259&amp;"}, '"&amp;choices!B596&amp;"')"</f>
        <v>selected(${e3_wash_support}, 'boilers_heating_water')</v>
      </c>
    </row>
    <row r="268" spans="1:35" ht="45.6" customHeight="1">
      <c r="A268" t="s">
        <v>2095</v>
      </c>
      <c r="B268" s="1" t="s">
        <v>2202</v>
      </c>
      <c r="C268" s="1">
        <v>3</v>
      </c>
      <c r="D268" s="1">
        <v>1</v>
      </c>
      <c r="E268" s="1">
        <v>8</v>
      </c>
      <c r="F268" s="1"/>
      <c r="G268" t="s">
        <v>2250</v>
      </c>
      <c r="H268" t="str">
        <f t="shared" si="282"/>
        <v>e3_1_8_sufficient_wash_support_cleaning_washing_materials</v>
      </c>
      <c r="I268" s="40" t="str">
        <f>"Was the WASH support received sufficient to answer the needs of IDPs in the collective site?-{"&amp;choices!C597&amp;"}"</f>
        <v>Was the WASH support received sufficient to answer the needs of IDPs in the collective site?-{Cleaning | washing materials}</v>
      </c>
      <c r="J268" s="40" t="str">
        <f>"Была ли полученная помощь  в сфере водоснабжения, санитарии и гигиены достаточной для удовлетворения потребностей ВПЛ в МВП?  -{"&amp;choices!D597&amp;"}"</f>
        <v>Была ли полученная помощь  в сфере водоснабжения, санитарии и гигиены достаточной для удовлетворения потребностей ВПЛ в МВП?  -{Чистящие | моющие средства                                                                                                                                                                                                                                                                                                                                      Индивидуальные предметы гигиены }</v>
      </c>
      <c r="K268" s="40" t="str">
        <f>"Чи була отримана допомога у сфері водопостачання, санітарії та гігієни достатньою, щоб задовольнити потреби ВПО в МТП? -{"&amp;choices!E597&amp;"}"</f>
        <v>Чи була отримана допомога у сфері водопостачання, санітарії та гігієни достатньою, щоб задовольнити потреби ВПО в МТП? -{Миючі засоби }</v>
      </c>
      <c r="L268" t="str">
        <f t="shared" si="283"/>
        <v>E3_1_8</v>
      </c>
      <c r="M268" t="str">
        <f t="shared" si="284"/>
        <v>E3.1.8. Was the WASH support received sufficient to answer the needs of IDPs in the collective site?-{Cleaning | washing materials}</v>
      </c>
      <c r="N268" t="str">
        <f t="shared" si="285"/>
        <v>E3.1.8. Была ли полученная помощь  в сфере водоснабжения, санитарии и гигиены достаточной для удовлетворения потребностей ВПЛ в МВП?  -{Чистящие | моющие средства                                                                                                                                                                                                                                                                                                                                      Индивидуальные предметы гигиены }</v>
      </c>
      <c r="O268" t="str">
        <f t="shared" si="286"/>
        <v>E3.1.8. Чи була отримана допомога у сфері водопостачання, санітарії та гігієни достатньою, щоб задовольнити потреби ВПО в МТП? -{Миючі засоби }</v>
      </c>
      <c r="P268" s="11" t="s">
        <v>1762</v>
      </c>
      <c r="Q268" s="11" t="s">
        <v>24</v>
      </c>
      <c r="R268" t="s">
        <v>25</v>
      </c>
      <c r="S268" t="s">
        <v>1763</v>
      </c>
      <c r="T268" s="11" t="s">
        <v>1764</v>
      </c>
      <c r="U268" t="s">
        <v>1765</v>
      </c>
      <c r="V268" t="s">
        <v>1766</v>
      </c>
      <c r="W268" s="11"/>
      <c r="X268" s="22"/>
      <c r="Y268" t="str">
        <f>"selected(${"&amp;$H$259&amp;"}, '"&amp;choices!B597&amp;"')"</f>
        <v>selected(${e3_wash_support}, 'cleaning_washing_materials')</v>
      </c>
    </row>
    <row r="269" spans="1:35" ht="45.6" customHeight="1">
      <c r="A269" t="s">
        <v>2095</v>
      </c>
      <c r="B269" s="1" t="s">
        <v>2202</v>
      </c>
      <c r="C269" s="1">
        <v>3</v>
      </c>
      <c r="D269" s="1">
        <v>1</v>
      </c>
      <c r="E269" s="1">
        <v>9</v>
      </c>
      <c r="F269" s="1"/>
      <c r="G269" t="s">
        <v>2251</v>
      </c>
      <c r="H269" t="str">
        <f t="shared" si="282"/>
        <v>e3_1_9_sufficient_wash_support_individual_hygiene_items</v>
      </c>
      <c r="I269" s="40" t="str">
        <f>"Was the WASH support received sufficient to answer the needs of IDPs in the collective site?-{"&amp;choices!C598&amp;"}"</f>
        <v>Was the WASH support received sufficient to answer the needs of IDPs in the collective site?-{Individual hygiene items }</v>
      </c>
      <c r="J269" s="40" t="str">
        <f>"Была ли полученная помощь  в сфере водоснабжения, санитарии и гигиены достаточной для удовлетворения потребностей ВПЛ в МВП?  -{"&amp;choices!D598&amp;"}"</f>
        <v>Была ли полученная помощь  в сфере водоснабжения, санитарии и гигиены достаточной для удовлетворения потребностей ВПЛ в МВП?  -{Предметы личной гигие}</v>
      </c>
      <c r="K269" s="40" t="str">
        <f>"Чи була отримана допомога у сфері водопостачання, санітарії та гігієни достатньою, щоб задовольнити потреби ВПО в МТП? -{"&amp;choices!E598&amp;"}"</f>
        <v>Чи була отримана допомога у сфері водопостачання, санітарії та гігієни достатньою, щоб задовольнити потреби ВПО в МТП? -{Предмети особистої гігієни}</v>
      </c>
      <c r="L269" t="str">
        <f t="shared" si="283"/>
        <v>E3_1_9</v>
      </c>
      <c r="M269" t="str">
        <f t="shared" si="284"/>
        <v>E3.1.9. Was the WASH support received sufficient to answer the needs of IDPs in the collective site?-{Individual hygiene items }</v>
      </c>
      <c r="N269" t="str">
        <f t="shared" si="285"/>
        <v>E3.1.9. Была ли полученная помощь  в сфере водоснабжения, санитарии и гигиены достаточной для удовлетворения потребностей ВПЛ в МВП?  -{Предметы личной гигие}</v>
      </c>
      <c r="O269" t="str">
        <f t="shared" si="286"/>
        <v>E3.1.9. Чи була отримана допомога у сфері водопостачання, санітарії та гігієни достатньою, щоб задовольнити потреби ВПО в МТП? -{Предмети особистої гігієни}</v>
      </c>
      <c r="P269" s="11" t="s">
        <v>1762</v>
      </c>
      <c r="Q269" s="11" t="s">
        <v>24</v>
      </c>
      <c r="R269" t="s">
        <v>25</v>
      </c>
      <c r="S269" t="s">
        <v>1763</v>
      </c>
      <c r="T269" s="11" t="s">
        <v>1764</v>
      </c>
      <c r="U269" t="s">
        <v>1765</v>
      </c>
      <c r="V269" t="s">
        <v>1766</v>
      </c>
      <c r="W269" s="11"/>
      <c r="X269" s="22"/>
      <c r="Y269" t="str">
        <f>"selected(${"&amp;$H$259&amp;"}, '"&amp;choices!B598&amp;"')"</f>
        <v>selected(${e3_wash_support}, 'individual_hygiene_items')</v>
      </c>
    </row>
    <row r="270" spans="1:35" ht="45.6" customHeight="1">
      <c r="A270" t="s">
        <v>2095</v>
      </c>
      <c r="B270" s="1" t="s">
        <v>2202</v>
      </c>
      <c r="C270" s="1">
        <v>3</v>
      </c>
      <c r="D270" s="1">
        <v>1</v>
      </c>
      <c r="E270" s="1">
        <v>10</v>
      </c>
      <c r="F270" s="1"/>
      <c r="G270" t="s">
        <v>2252</v>
      </c>
      <c r="H270" t="str">
        <f t="shared" si="282"/>
        <v>e3_1_10_sufficient_wash_support_cleaning_from_mold</v>
      </c>
      <c r="I270" s="40" t="str">
        <f>"Was the WASH support received sufficient to answer the needs of IDPs in the collective site?-{"&amp;choices!C599&amp;"}"</f>
        <v>Was the WASH support received sufficient to answer the needs of IDPs in the collective site?-{Cleaning from mold}</v>
      </c>
      <c r="J270" s="40" t="str">
        <f>"Была ли полученная помощь  в сфере водоснабжения, санитарии и гигиены достаточной для удовлетворения потребностей ВПЛ в МВП?  -{"&amp;choices!D599&amp;"}"</f>
        <v>Была ли полученная помощь  в сфере водоснабжения, санитарии и гигиены достаточной для удовлетворения потребностей ВПЛ в МВП?  -{Очистка от плесени}</v>
      </c>
      <c r="K270" s="40" t="str">
        <f>"Чи була отримана допомога у сфері водопостачання, санітарії та гігієни достатньою, щоб задовольнити потреби ВПО в МТП? -{"&amp;choices!E599&amp;"}"</f>
        <v>Чи була отримана допомога у сфері водопостачання, санітарії та гігієни достатньою, щоб задовольнити потреби ВПО в МТП? -{Очищення від цвілі }</v>
      </c>
      <c r="L270" t="str">
        <f t="shared" si="283"/>
        <v>E3_1_10</v>
      </c>
      <c r="M270" t="str">
        <f t="shared" si="284"/>
        <v>E3.1.10. Was the WASH support received sufficient to answer the needs of IDPs in the collective site?-{Cleaning from mold}</v>
      </c>
      <c r="N270" t="str">
        <f t="shared" si="285"/>
        <v>E3.1.10. Была ли полученная помощь  в сфере водоснабжения, санитарии и гигиены достаточной для удовлетворения потребностей ВПЛ в МВП?  -{Очистка от плесени}</v>
      </c>
      <c r="O270" t="str">
        <f t="shared" si="286"/>
        <v>E3.1.10. Чи була отримана допомога у сфері водопостачання, санітарії та гігієни достатньою, щоб задовольнити потреби ВПО в МТП? -{Очищення від цвілі }</v>
      </c>
      <c r="P270" s="11" t="s">
        <v>1762</v>
      </c>
      <c r="Q270" s="11" t="s">
        <v>24</v>
      </c>
      <c r="R270" t="s">
        <v>25</v>
      </c>
      <c r="S270" t="s">
        <v>1763</v>
      </c>
      <c r="T270" s="11" t="s">
        <v>1764</v>
      </c>
      <c r="U270" t="s">
        <v>1765</v>
      </c>
      <c r="V270" t="s">
        <v>1766</v>
      </c>
      <c r="W270" s="11"/>
      <c r="X270" s="22"/>
      <c r="Y270" t="str">
        <f>"selected(${"&amp;$H$259&amp;"}, '"&amp;choices!B599&amp;"')"</f>
        <v>selected(${e3_wash_support}, 'cleaning_from_mold')</v>
      </c>
    </row>
    <row r="271" spans="1:35" ht="45.6" customHeight="1">
      <c r="A271" t="s">
        <v>2095</v>
      </c>
      <c r="B271" s="1" t="s">
        <v>2202</v>
      </c>
      <c r="C271" s="1">
        <v>3</v>
      </c>
      <c r="D271" s="1">
        <v>1</v>
      </c>
      <c r="E271" s="1">
        <v>11</v>
      </c>
      <c r="F271" s="1"/>
      <c r="G271" t="s">
        <v>2253</v>
      </c>
      <c r="H271" t="str">
        <f t="shared" si="282"/>
        <v>e3_1_11_sufficient_wash_support_disinfection__rodents_insects</v>
      </c>
      <c r="I271" s="40" t="str">
        <f>"Was the WASH support received sufficient to answer the needs of IDPs in the collective site?-{"&amp;choices!C600&amp;"}"</f>
        <v>Was the WASH support received sufficient to answer the needs of IDPs in the collective site?-{Disinfection from rodents and insects}</v>
      </c>
      <c r="J271" s="40" t="str">
        <f>"Была ли полученная помощь  в сфере водоснабжения, санитарии и гигиены достаточной для удовлетворения потребностей ВПЛ в МВП?  -{"&amp;choices!D600&amp;"}"</f>
        <v>Была ли полученная помощь  в сфере водоснабжения, санитарии и гигиены достаточной для удовлетворения потребностей ВПЛ в МВП?  -{Дезинфекция от грызунов и насекомых}</v>
      </c>
      <c r="K271" s="40" t="str">
        <f>"Чи була отримана допомога у сфері водопостачання, санітарії та гігієни достатньою, щоб задовольнити потреби ВПО в МТП? -{"&amp;choices!E600&amp;"}"</f>
        <v>Чи була отримана допомога у сфері водопостачання, санітарії та гігієни достатньою, щоб задовольнити потреби ВПО в МТП? -{Дезінфекція від гризунів та комах }</v>
      </c>
      <c r="L271" t="str">
        <f t="shared" si="283"/>
        <v>E3_1_11</v>
      </c>
      <c r="M271" t="str">
        <f t="shared" si="284"/>
        <v>E3.1.11. Was the WASH support received sufficient to answer the needs of IDPs in the collective site?-{Disinfection from rodents and insects}</v>
      </c>
      <c r="N271" t="str">
        <f t="shared" si="285"/>
        <v>E3.1.11. Была ли полученная помощь  в сфере водоснабжения, санитарии и гигиены достаточной для удовлетворения потребностей ВПЛ в МВП?  -{Дезинфекция от грызунов и насекомых}</v>
      </c>
      <c r="O271" t="str">
        <f t="shared" si="286"/>
        <v>E3.1.11. Чи була отримана допомога у сфері водопостачання, санітарії та гігієни достатньою, щоб задовольнити потреби ВПО в МТП? -{Дезінфекція від гризунів та комах }</v>
      </c>
      <c r="P271" s="11" t="s">
        <v>1762</v>
      </c>
      <c r="Q271" s="11" t="s">
        <v>24</v>
      </c>
      <c r="R271" t="s">
        <v>25</v>
      </c>
      <c r="S271" t="s">
        <v>1763</v>
      </c>
      <c r="T271" s="11" t="s">
        <v>1764</v>
      </c>
      <c r="U271" t="s">
        <v>1765</v>
      </c>
      <c r="V271" t="s">
        <v>1766</v>
      </c>
      <c r="W271" s="11"/>
      <c r="X271" s="22"/>
      <c r="Y271" t="str">
        <f>"selected(${"&amp;$H$259&amp;"}, '"&amp;choices!B600&amp;"')"</f>
        <v>selected(${e3_wash_support}, 'disinfection__rodents_insects')</v>
      </c>
    </row>
    <row r="272" spans="1:35" ht="45.6" customHeight="1">
      <c r="A272" t="s">
        <v>2095</v>
      </c>
      <c r="B272" s="1" t="s">
        <v>2202</v>
      </c>
      <c r="C272" s="1">
        <v>3</v>
      </c>
      <c r="D272" s="1">
        <v>1</v>
      </c>
      <c r="E272" s="1">
        <v>12</v>
      </c>
      <c r="F272" s="1"/>
      <c r="G272" t="s">
        <v>2254</v>
      </c>
      <c r="H272" t="str">
        <f t="shared" si="282"/>
        <v>e3_1_12_sufficient_wash_support_technical_water</v>
      </c>
      <c r="I272" s="40" t="str">
        <f>"Was the WASH support received sufficient to answer the needs of IDPs in the collective site?-{"&amp;choices!C601&amp;"}"</f>
        <v>Was the WASH support received sufficient to answer the needs of IDPs in the collective site?-{Technical water}</v>
      </c>
      <c r="J272" s="40" t="str">
        <f>"Была ли полученная помощь  в сфере водоснабжения, санитарии и гигиены достаточной для удовлетворения потребностей ВПЛ в МВП?  -{"&amp;choices!D601&amp;"}"</f>
        <v>Была ли полученная помощь  в сфере водоснабжения, санитарии и гигиены достаточной для удовлетворения потребностей ВПЛ в МВП?  -{Техническая вода}</v>
      </c>
      <c r="K272" s="40" t="str">
        <f>"Чи була отримана допомога у сфері водопостачання, санітарії та гігієни достатньою, щоб задовольнити потреби ВПО в МТП? -{"&amp;choices!E601&amp;"}"</f>
        <v>Чи була отримана допомога у сфері водопостачання, санітарії та гігієни достатньою, щоб задовольнити потреби ВПО в МТП? -{Технічна вода }</v>
      </c>
      <c r="L272" t="str">
        <f t="shared" si="283"/>
        <v>E3_1_12</v>
      </c>
      <c r="M272" t="str">
        <f t="shared" si="284"/>
        <v>E3.1.12. Was the WASH support received sufficient to answer the needs of IDPs in the collective site?-{Technical water}</v>
      </c>
      <c r="N272" t="str">
        <f t="shared" si="285"/>
        <v>E3.1.12. Была ли полученная помощь  в сфере водоснабжения, санитарии и гигиены достаточной для удовлетворения потребностей ВПЛ в МВП?  -{Техническая вода}</v>
      </c>
      <c r="O272" t="str">
        <f t="shared" si="286"/>
        <v>E3.1.12. Чи була отримана допомога у сфері водопостачання, санітарії та гігієни достатньою, щоб задовольнити потреби ВПО в МТП? -{Технічна вода }</v>
      </c>
      <c r="P272" s="11" t="s">
        <v>1762</v>
      </c>
      <c r="Q272" s="11" t="s">
        <v>24</v>
      </c>
      <c r="R272" t="s">
        <v>25</v>
      </c>
      <c r="S272" t="s">
        <v>1763</v>
      </c>
      <c r="T272" s="11" t="s">
        <v>1764</v>
      </c>
      <c r="U272" t="s">
        <v>1765</v>
      </c>
      <c r="V272" t="s">
        <v>1766</v>
      </c>
      <c r="W272" s="11"/>
      <c r="X272" s="22"/>
      <c r="Y272" t="str">
        <f>"selected(${"&amp;$H$259&amp;"}, '"&amp;choices!B601&amp;"')"</f>
        <v>selected(${e3_wash_support}, 'technical_water')</v>
      </c>
    </row>
    <row r="273" spans="1:29" ht="45.6" customHeight="1">
      <c r="A273" t="s">
        <v>2095</v>
      </c>
      <c r="B273" s="1" t="s">
        <v>2202</v>
      </c>
      <c r="C273" s="1">
        <v>3</v>
      </c>
      <c r="D273" s="1">
        <v>1</v>
      </c>
      <c r="E273" s="1">
        <v>13</v>
      </c>
      <c r="F273" s="1"/>
      <c r="G273" t="s">
        <v>2255</v>
      </c>
      <c r="H273" t="str">
        <f t="shared" si="282"/>
        <v>e3_1_13_sufficient_wash_support_drinking_water</v>
      </c>
      <c r="I273" s="40" t="str">
        <f>"Was the WASH support received sufficient to answer the needs of IDPs in the collective site?-{"&amp;choices!C602&amp;"}"</f>
        <v>Was the WASH support received sufficient to answer the needs of IDPs in the collective site?-{Drinking water}</v>
      </c>
      <c r="J273" s="40" t="str">
        <f>"Была ли полученная помощь  в сфере водоснабжения, санитарии и гигиены достаточной для удовлетворения потребностей ВПЛ в МВП?  -{"&amp;choices!D602&amp;"}"</f>
        <v>Была ли полученная помощь  в сфере водоснабжения, санитарии и гигиены достаточной для удовлетворения потребностей ВПЛ в МВП?  -{Питьевая вода}</v>
      </c>
      <c r="K273" s="40" t="str">
        <f>"Чи була отримана допомога у сфері водопостачання, санітарії та гігієни достатньою, щоб задовольнити потреби ВПО в МТП? -{"&amp;choices!E602&amp;"}"</f>
        <v>Чи була отримана допомога у сфері водопостачання, санітарії та гігієни достатньою, щоб задовольнити потреби ВПО в МТП? -{Питна вода }</v>
      </c>
      <c r="L273" t="str">
        <f t="shared" si="283"/>
        <v>E3_1_13</v>
      </c>
      <c r="M273" t="str">
        <f t="shared" si="284"/>
        <v>E3.1.13. Was the WASH support received sufficient to answer the needs of IDPs in the collective site?-{Drinking water}</v>
      </c>
      <c r="N273" t="str">
        <f t="shared" si="285"/>
        <v>E3.1.13. Была ли полученная помощь  в сфере водоснабжения, санитарии и гигиены достаточной для удовлетворения потребностей ВПЛ в МВП?  -{Питьевая вода}</v>
      </c>
      <c r="O273" t="str">
        <f t="shared" si="286"/>
        <v>E3.1.13. Чи була отримана допомога у сфері водопостачання, санітарії та гігієни достатньою, щоб задовольнити потреби ВПО в МТП? -{Питна вода }</v>
      </c>
      <c r="P273" s="11" t="s">
        <v>1762</v>
      </c>
      <c r="Q273" s="11" t="s">
        <v>24</v>
      </c>
      <c r="R273" t="s">
        <v>25</v>
      </c>
      <c r="S273" t="s">
        <v>1763</v>
      </c>
      <c r="T273" s="11" t="s">
        <v>1764</v>
      </c>
      <c r="U273" t="s">
        <v>1765</v>
      </c>
      <c r="V273" t="s">
        <v>1766</v>
      </c>
      <c r="W273" s="11"/>
      <c r="X273" s="22"/>
      <c r="Y273" t="str">
        <f>"selected(${"&amp;$H$259&amp;"}, '"&amp;choices!B602&amp;"')"</f>
        <v>selected(${e3_wash_support}, 'drinking_water')</v>
      </c>
    </row>
    <row r="274" spans="1:29" ht="45.6" customHeight="1">
      <c r="A274" t="s">
        <v>2095</v>
      </c>
      <c r="B274" s="1" t="s">
        <v>2202</v>
      </c>
      <c r="C274" s="1">
        <v>3</v>
      </c>
      <c r="D274" s="1">
        <v>1</v>
      </c>
      <c r="E274" s="1">
        <v>14</v>
      </c>
      <c r="F274" s="1"/>
      <c r="G274" t="s">
        <v>2256</v>
      </c>
      <c r="H274" t="str">
        <f t="shared" si="282"/>
        <v>e3_1_14_sufficient_wash_support_oth</v>
      </c>
      <c r="I274" s="40" t="str">
        <f>"Was the WASH support received sufficient to answer the needs of IDPs in the collective site?-Other (*${"&amp;H260&amp;"}*)"</f>
        <v>Was the WASH support received sufficient to answer the needs of IDPs in the collective site?-Other (*${e3_1_wash_support_other}*)</v>
      </c>
      <c r="J274" s="40" t="str">
        <f>"Была ли полученная помощь  в сфере водоснабжения, санитарии и гигиены достаточной для удовлетворения потребностей ВПЛ в МВП?  - Другое(*${"&amp;H260&amp;"}*)"</f>
        <v>Была ли полученная помощь  в сфере водоснабжения, санитарии и гигиены достаточной для удовлетворения потребностей ВПЛ в МВП?  - Другое(*${e3_1_wash_support_other}*)</v>
      </c>
      <c r="K274" s="40" t="str">
        <f>"Чи була отримана допомога у сфері водопостачання, санітарії та гігієни достатньою, щоб задовольнити потреби ВПО в МТП? -Інше(*${"&amp;H260&amp;"}*)"</f>
        <v>Чи була отримана допомога у сфері водопостачання, санітарії та гігієни достатньою, щоб задовольнити потреби ВПО в МТП? -Інше(*${e3_1_wash_support_other}*)</v>
      </c>
      <c r="L274" t="str">
        <f t="shared" si="283"/>
        <v>E3_1_14</v>
      </c>
      <c r="M274" t="str">
        <f t="shared" si="284"/>
        <v>E3.1.14. Was the WASH support received sufficient to answer the needs of IDPs in the collective site?-Other (*${e3_1_wash_support_other}*)</v>
      </c>
      <c r="N274" t="str">
        <f t="shared" si="285"/>
        <v>E3.1.14. Была ли полученная помощь  в сфере водоснабжения, санитарии и гигиены достаточной для удовлетворения потребностей ВПЛ в МВП?  - Другое(*${e3_1_wash_support_other}*)</v>
      </c>
      <c r="O274" t="str">
        <f t="shared" si="286"/>
        <v>E3.1.14. Чи була отримана допомога у сфері водопостачання, санітарії та гігієни достатньою, щоб задовольнити потреби ВПО в МТП? -Інше(*${e3_1_wash_support_other}*)</v>
      </c>
      <c r="P274" s="11" t="s">
        <v>1762</v>
      </c>
      <c r="Q274" s="11" t="s">
        <v>24</v>
      </c>
      <c r="R274" t="s">
        <v>25</v>
      </c>
      <c r="S274" t="s">
        <v>1763</v>
      </c>
      <c r="T274" s="11" t="s">
        <v>1764</v>
      </c>
      <c r="U274" t="s">
        <v>1765</v>
      </c>
      <c r="V274" t="s">
        <v>1766</v>
      </c>
      <c r="W274" s="11"/>
      <c r="X274" s="22"/>
      <c r="Y274" t="str">
        <f>"selected(${"&amp;$H$259&amp;"}, '"&amp;choices!B603&amp;"')"</f>
        <v>selected(${e3_wash_support}, 'other')</v>
      </c>
    </row>
    <row r="275" spans="1:29" s="41" customFormat="1" ht="28.8">
      <c r="A275" s="41" t="s">
        <v>1748</v>
      </c>
      <c r="B275" s="758"/>
      <c r="G275" s="759" t="s">
        <v>2257</v>
      </c>
      <c r="H275" s="41" t="str">
        <f>IF(B275="",G275,IF(C275="",B275&amp;"_"&amp;G275,_xlfn.TEXTJOIN("_",TRUE,B275&amp;C275,D275,E275,G275)))</f>
        <v>information_on_bathing_facilities</v>
      </c>
      <c r="I275" s="759" t="s">
        <v>1230</v>
      </c>
      <c r="J275" s="760" t="s">
        <v>1231</v>
      </c>
      <c r="K275" s="41" t="s">
        <v>1232</v>
      </c>
      <c r="M275" s="760" t="str">
        <f>IF(I275="","",IF(AND($B275="",$C275="",I275=""),"",IF(AND($B275="",$C275=""),I275,IF($C275="",UPPER($B275)&amp;"_"&amp;I275,_xlfn.TEXTJOIN(".",TRUE,UPPER($B275)&amp;$C275,$D275,$E275,I275)))))</f>
        <v>Information on Bathing facilities</v>
      </c>
      <c r="N275" s="41" t="str">
        <f>IF(J275="","",IF(AND($B275="",$C275="",J275=""),"",IF(AND($B275="",$C275=""),J275,IF($C275="",UPPER($B275)&amp;"_"&amp;J275,_xlfn.TEXTJOIN(".",TRUE,UPPER($B275)&amp;$C275,$D275,$E275,J275)))))</f>
        <v>Информация о душевых / ванных комнатах</v>
      </c>
      <c r="O275" s="41" t="str">
        <f>IF(K275="","",IF(AND($B275="",$C275="",K275=""),"",IF(AND($B275="",$C275=""),K275,IF($C275="",UPPER($B275)&amp;"_"&amp;K275,_xlfn.TEXTJOIN(".",TRUE,UPPER($B275)&amp;$C275,$D275,$E275,K275)))))</f>
        <v>Інформація про душові / ванні кімнати</v>
      </c>
      <c r="P275" s="761"/>
      <c r="Q275" s="761"/>
      <c r="R275" s="761"/>
      <c r="T275" s="761"/>
      <c r="Y275" s="41" t="str">
        <f>"not(selected(${"&amp;H45&amp;"}, 'no')"&amp;" or selected(${"&amp;H45&amp;"}, ''))"&amp;" and ${"&amp;H$48&amp;"}&gt;=10"</f>
        <v>not(selected(${a1_site_active}, 'no') or selected(${a1_site_active}, '')) and ${a1_2_people_can_hosted_number}&gt;=10</v>
      </c>
    </row>
    <row r="276" spans="1:29" ht="48" customHeight="1">
      <c r="A276" t="s">
        <v>1961</v>
      </c>
      <c r="B276" s="1" t="s">
        <v>2202</v>
      </c>
      <c r="C276" s="1">
        <v>4</v>
      </c>
      <c r="D276" s="1"/>
      <c r="E276" s="1"/>
      <c r="F276" s="1"/>
      <c r="G276" t="s">
        <v>2258</v>
      </c>
      <c r="H276" t="str">
        <f t="shared" ref="H276:H285" si="287">IF(B276="",G276,IF(C276="",B276&amp;"_"&amp;G276,_xlfn.TEXTJOIN("_",TRUE,B276&amp;C276,D276,E276,F276,G276)))</f>
        <v>e4_bathing_facilities</v>
      </c>
      <c r="I276" s="40" t="str">
        <f>CS_Monitoring_R11!F141</f>
        <v>Does this site have functioning bathing facilities?</v>
      </c>
      <c r="J276" s="40" t="str">
        <f>CS_Monitoring_R11!G141</f>
        <v>Есть ли в данном МВП функционирующие душевые / ванные комнаты?</v>
      </c>
      <c r="K276" s="40" t="str">
        <f>CS_Monitoring_R11!H141</f>
        <v>Чи є у цьому МТП функціонуючі душові / ванні кімнати?</v>
      </c>
      <c r="L276" t="str">
        <f t="shared" ref="L276:L285" si="288">_xlfn.TEXTJOIN("_",TRUE,UPPER($B276)&amp;$C276,$D276,$E276,$F276)</f>
        <v>E4</v>
      </c>
      <c r="M276" t="str">
        <f t="shared" ref="M276:M285" si="289">IF(I276="","",IF(AND($B276="",$C276="",I276=""),"",IF(AND($B276="",$C276=""),I276,IF($C276="",UPPER($B276)&amp;"_"&amp;I276,_xlfn.TEXTJOIN(".",TRUE,UPPER($B276)&amp;$C276,$D276,$E276,$F276)))))&amp;". "&amp;I276</f>
        <v>E4. Does this site have functioning bathing facilities?</v>
      </c>
      <c r="N276" t="str">
        <f t="shared" ref="N276:N285" si="290">IF(J276="","",IF(AND($B276="",$C276="",J276=""),"",IF(AND($B276="",$C276=""),J276,IF($C276="",UPPER($B276)&amp;"_"&amp;J276,_xlfn.TEXTJOIN(".",TRUE,UPPER($B276)&amp;$C276,$D276,$E276,$F276)))))&amp;". "&amp;J276</f>
        <v>E4. Есть ли в данном МВП функционирующие душевые / ванные комнаты?</v>
      </c>
      <c r="O276" t="str">
        <f t="shared" ref="O276:O285" si="291">IF(K276="","",IF(AND($B276="",$C276="",K276=""),"",IF(AND($B276="",$C276=""),K276,IF($C276="",UPPER($B276)&amp;"_"&amp;K276,_xlfn.TEXTJOIN(".",TRUE,UPPER($B276)&amp;$C276,$D276,$E276,$F276)))))&amp;". "&amp;K276</f>
        <v>E4. Чи є у цьому МТП функціонуючі душові / ванні кімнати?</v>
      </c>
      <c r="P276" t="s">
        <v>1762</v>
      </c>
      <c r="Q276" t="s">
        <v>24</v>
      </c>
      <c r="R276" t="s">
        <v>25</v>
      </c>
      <c r="S276" t="s">
        <v>1763</v>
      </c>
      <c r="T276" s="11" t="s">
        <v>1764</v>
      </c>
      <c r="U276" t="s">
        <v>1765</v>
      </c>
      <c r="V276" t="s">
        <v>1766</v>
      </c>
      <c r="W276" t="s">
        <v>1789</v>
      </c>
    </row>
    <row r="277" spans="1:29" s="747" customFormat="1" ht="28.8">
      <c r="A277" s="747" t="s">
        <v>1876</v>
      </c>
      <c r="B277" s="747" t="s">
        <v>2202</v>
      </c>
      <c r="C277" s="747">
        <v>4</v>
      </c>
      <c r="D277" s="747">
        <v>0</v>
      </c>
      <c r="E277" s="747">
        <v>1</v>
      </c>
      <c r="G277" s="747" t="s">
        <v>2259</v>
      </c>
      <c r="H277" s="747" t="str">
        <f t="shared" si="287"/>
        <v>e4_0_1_distance_to_bathing_facilities</v>
      </c>
      <c r="I277" s="753" t="str">
        <f>CS_Monitoring_R11!F142</f>
        <v>Are there bathing facilities available within 50m of the residential premises of the collective site?</v>
      </c>
      <c r="J277" s="753" t="str">
        <f>CS_Monitoring_R11!G142</f>
        <v>Находятся ли душевые / ванные комнаты в пределах 50 м от жилых помещений МВП?</v>
      </c>
      <c r="K277" s="753" t="str">
        <f>CS_Monitoring_R11!H142</f>
        <v>Чи душові / ванні кімнати знаходяться в межах 50 м від житлових приміщень МТП?</v>
      </c>
      <c r="L277" s="747" t="str">
        <f t="shared" si="288"/>
        <v>E4_0_1</v>
      </c>
      <c r="M277" s="747" t="str">
        <f t="shared" si="289"/>
        <v>E4.0.1. Are there bathing facilities available within 50m of the residential premises of the collective site?</v>
      </c>
      <c r="N277" s="747" t="str">
        <f t="shared" si="290"/>
        <v>E4.0.1. Находятся ли душевые / ванные комнаты в пределах 50 м от жилых помещений МВП?</v>
      </c>
      <c r="O277" s="747" t="str">
        <f t="shared" si="291"/>
        <v>E4.0.1. Чи душові / ванні кімнати знаходяться в межах 50 м від житлових приміщень МТП?</v>
      </c>
      <c r="P277" s="747" t="s">
        <v>1762</v>
      </c>
      <c r="Q277" s="747" t="s">
        <v>24</v>
      </c>
      <c r="R277" s="747" t="s">
        <v>25</v>
      </c>
      <c r="S277" s="747" t="s">
        <v>1763</v>
      </c>
      <c r="T277" s="751" t="s">
        <v>1764</v>
      </c>
      <c r="U277" s="747" t="s">
        <v>1765</v>
      </c>
      <c r="V277" s="747" t="s">
        <v>1766</v>
      </c>
      <c r="W277" s="747" t="s">
        <v>1789</v>
      </c>
      <c r="Y277" s="747" t="str">
        <f>"not(selected(${"&amp;H276&amp;"},'yes') or selected(${"&amp;H276&amp;"},''))"</f>
        <v>not(selected(${e4_bathing_facilities},'yes') or selected(${e4_bathing_facilities},''))</v>
      </c>
    </row>
    <row r="278" spans="1:29" ht="70.95" customHeight="1">
      <c r="A278" t="s">
        <v>1817</v>
      </c>
      <c r="B278" s="1" t="s">
        <v>2202</v>
      </c>
      <c r="C278" s="1">
        <v>4</v>
      </c>
      <c r="D278" s="1">
        <v>1</v>
      </c>
      <c r="E278" s="1"/>
      <c r="F278" s="1"/>
      <c r="G278" t="s">
        <v>2260</v>
      </c>
      <c r="H278" t="str">
        <f t="shared" si="287"/>
        <v>e4_1_number_showers_yn</v>
      </c>
      <c r="I278" s="40" t="str">
        <f>CS_Monitoring_R11!F143</f>
        <v>Can you indicate the number of unitary places for bathing (shower heads, cabins, etc.)?</v>
      </c>
      <c r="J278" s="40" t="str">
        <f>CS_Monitoring_R11!G143</f>
        <v>Можете ли Вы сказать количество отдельных мест для купания (душевые лейки, кабины и т.д.)?</v>
      </c>
      <c r="K278" s="40" t="str">
        <f>CS_Monitoring_R11!H143</f>
        <v>Чи можете Ви вказати кількість окремих місць для купання (душові лійки, кабіни тощо)?</v>
      </c>
      <c r="L278" t="str">
        <f t="shared" si="288"/>
        <v>E4_1</v>
      </c>
      <c r="M278" t="str">
        <f t="shared" si="289"/>
        <v>E4.1. Can you indicate the number of unitary places for bathing (shower heads, cabins, etc.)?</v>
      </c>
      <c r="N278" t="str">
        <f t="shared" si="290"/>
        <v>E4.1. Можете ли Вы сказать количество отдельных мест для купания (душевые лейки, кабины и т.д.)?</v>
      </c>
      <c r="O278" t="str">
        <f t="shared" si="291"/>
        <v>E4.1. Чи можете Ви вказати кількість окремих місць для купання (душові лійки, кабіни тощо)?</v>
      </c>
      <c r="P278" s="22" t="s">
        <v>1852</v>
      </c>
      <c r="Q278" t="s">
        <v>1853</v>
      </c>
      <c r="R278" t="s">
        <v>1854</v>
      </c>
      <c r="S278" t="s">
        <v>1763</v>
      </c>
      <c r="T278" s="11" t="s">
        <v>1764</v>
      </c>
      <c r="U278" t="s">
        <v>1765</v>
      </c>
      <c r="V278" t="s">
        <v>1766</v>
      </c>
      <c r="W278" t="s">
        <v>1789</v>
      </c>
      <c r="Y278" t="str">
        <f>"selected(${"&amp;H276&amp;"}, 'yes')"</f>
        <v>selected(${e4_bathing_facilities}, 'yes')</v>
      </c>
      <c r="AA278" s="22"/>
      <c r="AB278" s="22"/>
      <c r="AC278" s="22"/>
    </row>
    <row r="279" spans="1:29" ht="28.8">
      <c r="A279" t="s">
        <v>1844</v>
      </c>
      <c r="B279" s="1" t="s">
        <v>2202</v>
      </c>
      <c r="C279" s="1">
        <v>4</v>
      </c>
      <c r="D279" s="1">
        <v>1</v>
      </c>
      <c r="E279" s="1">
        <v>1</v>
      </c>
      <c r="F279" s="1"/>
      <c r="G279" t="s">
        <v>2261</v>
      </c>
      <c r="H279" t="str">
        <f t="shared" si="287"/>
        <v>e4_1_1_number_showers</v>
      </c>
      <c r="I279" s="40" t="str">
        <f>CS_Monitoring_R11!F144</f>
        <v>Please indicate the number of unitary places for bathing (shower heads, cabins, etc.)</v>
      </c>
      <c r="J279" s="40" t="str">
        <f>CS_Monitoring_R11!G144</f>
        <v>Укажите, пожалуйста, количество отдельных мест для купания (леек, кабинок и т.п.)</v>
      </c>
      <c r="K279" s="40" t="str">
        <f>CS_Monitoring_R11!H144</f>
        <v xml:space="preserve"> Зазначте, будь ласка, кількість окремих місць для купання (лейок, кабінок тощо) </v>
      </c>
      <c r="L279" t="str">
        <f t="shared" si="288"/>
        <v>E4_1_1</v>
      </c>
      <c r="M279" t="str">
        <f t="shared" si="289"/>
        <v>E4.1.1. Please indicate the number of unitary places for bathing (shower heads, cabins, etc.)</v>
      </c>
      <c r="N279" t="str">
        <f t="shared" si="290"/>
        <v>E4.1.1. Укажите, пожалуйста, количество отдельных мест для купания (леек, кабинок и т.п.)</v>
      </c>
      <c r="O279" t="str">
        <f t="shared" si="291"/>
        <v xml:space="preserve">E4.1.1.  Зазначте, будь ласка, кількість окремих місць для купання (лейок, кабінок тощо) </v>
      </c>
      <c r="P279" s="11" t="s">
        <v>2303</v>
      </c>
      <c r="Q279" s="36" t="s">
        <v>2304</v>
      </c>
      <c r="R279" s="11" t="s">
        <v>2305</v>
      </c>
      <c r="S279" t="s">
        <v>1763</v>
      </c>
      <c r="T279" s="11" t="s">
        <v>1764</v>
      </c>
      <c r="U279" t="s">
        <v>1765</v>
      </c>
      <c r="V279" t="s">
        <v>1766</v>
      </c>
      <c r="W279" t="s">
        <v>1846</v>
      </c>
      <c r="Y279" s="54" t="str">
        <f>"selected(${"&amp;H278&amp;"}, 'yes')"&amp;" and not(selected(${"&amp;H276&amp;"}, ''))"</f>
        <v>selected(${e4_1_number_showers_yn}, 'yes') and not(selected(${e4_bathing_facilities}, ''))</v>
      </c>
      <c r="Z279" t="s">
        <v>2262</v>
      </c>
      <c r="AA279" t="s">
        <v>1925</v>
      </c>
      <c r="AB279" t="s">
        <v>2263</v>
      </c>
      <c r="AC279" t="s">
        <v>2264</v>
      </c>
    </row>
    <row r="280" spans="1:29" ht="28.8">
      <c r="A280" t="s">
        <v>2265</v>
      </c>
      <c r="B280" s="1" t="s">
        <v>2202</v>
      </c>
      <c r="C280" s="1">
        <v>4</v>
      </c>
      <c r="D280" s="1">
        <v>2</v>
      </c>
      <c r="E280" s="1"/>
      <c r="F280" s="1"/>
      <c r="G280" t="s">
        <v>2266</v>
      </c>
      <c r="H280" t="str">
        <f t="shared" si="287"/>
        <v>e4_2_shower_facilities_private</v>
      </c>
      <c r="I280" s="40" t="str">
        <f>CS_Monitoring_R11!F145</f>
        <v>Are the bathing facilities private?</v>
      </c>
      <c r="J280" s="40" t="str">
        <f>CS_Monitoring_R11!G145</f>
        <v>Обеспечивается ли приватность в душевых / ванных комнатах?</v>
      </c>
      <c r="K280" s="40" t="str">
        <f>CS_Monitoring_R11!H145</f>
        <v>Чи забезпечується приватність у душових / ванних кімнатах?</v>
      </c>
      <c r="L280" t="str">
        <f t="shared" si="288"/>
        <v>E4_2</v>
      </c>
      <c r="M280" t="str">
        <f t="shared" si="289"/>
        <v>E4.2. Are the bathing facilities private?</v>
      </c>
      <c r="N280" t="str">
        <f t="shared" si="290"/>
        <v>E4.2. Обеспечивается ли приватность в душевых / ванных комнатах?</v>
      </c>
      <c r="O280" t="str">
        <f t="shared" si="291"/>
        <v>E4.2. Чи забезпечується приватність у душових / ванних кімнатах?</v>
      </c>
      <c r="P280" t="s">
        <v>2267</v>
      </c>
      <c r="Q280" t="s">
        <v>2268</v>
      </c>
      <c r="R280" t="s">
        <v>2269</v>
      </c>
      <c r="S280" t="s">
        <v>1763</v>
      </c>
      <c r="T280" s="11" t="s">
        <v>1764</v>
      </c>
      <c r="U280" t="s">
        <v>1765</v>
      </c>
      <c r="V280" t="s">
        <v>1766</v>
      </c>
      <c r="W280" t="s">
        <v>1789</v>
      </c>
      <c r="Y280" t="str">
        <f>"selected(${"&amp;H276&amp;"}, 'yes')"</f>
        <v>selected(${e4_bathing_facilities}, 'yes')</v>
      </c>
    </row>
    <row r="281" spans="1:29" ht="28.8">
      <c r="A281" t="s">
        <v>2270</v>
      </c>
      <c r="B281" s="1" t="s">
        <v>2202</v>
      </c>
      <c r="C281" s="1">
        <v>4</v>
      </c>
      <c r="D281" s="1">
        <v>3</v>
      </c>
      <c r="E281" s="1"/>
      <c r="F281" s="1"/>
      <c r="G281" t="s">
        <v>2271</v>
      </c>
      <c r="H281" t="str">
        <f t="shared" si="287"/>
        <v>e4_3_shower_gender</v>
      </c>
      <c r="I281" s="40" t="str">
        <f>CS_Monitoring_R11!F146</f>
        <v>Are the bathing facilities separated by gender?</v>
      </c>
      <c r="J281" s="40" t="str">
        <f>CS_Monitoring_R11!G146</f>
        <v>Разделены ли душевые / ванные комнаты по половому признаку?</v>
      </c>
      <c r="K281" s="40" t="str">
        <f>CS_Monitoring_R11!H146</f>
        <v>Чи розділені душові / ванні кімнати за ознакою статі?</v>
      </c>
      <c r="L281" t="str">
        <f t="shared" si="288"/>
        <v>E4_3</v>
      </c>
      <c r="M281" t="str">
        <f t="shared" si="289"/>
        <v>E4.3. Are the bathing facilities separated by gender?</v>
      </c>
      <c r="N281" t="str">
        <f t="shared" si="290"/>
        <v>E4.3. Разделены ли душевые / ванные комнаты по половому признаку?</v>
      </c>
      <c r="O281" t="str">
        <f t="shared" si="291"/>
        <v>E4.3. Чи розділені душові / ванні кімнати за ознакою статі?</v>
      </c>
      <c r="P281" t="s">
        <v>1762</v>
      </c>
      <c r="Q281" t="s">
        <v>24</v>
      </c>
      <c r="R281" t="s">
        <v>25</v>
      </c>
      <c r="S281" t="s">
        <v>1763</v>
      </c>
      <c r="T281" s="11" t="s">
        <v>1764</v>
      </c>
      <c r="U281" t="s">
        <v>1765</v>
      </c>
      <c r="V281" t="s">
        <v>1766</v>
      </c>
      <c r="W281" t="s">
        <v>1789</v>
      </c>
      <c r="Y281" t="str">
        <f>"selected(${"&amp;H276&amp;"}, 'yes')"</f>
        <v>selected(${e4_bathing_facilities}, 'yes')</v>
      </c>
    </row>
    <row r="282" spans="1:29" s="1" customFormat="1" ht="28.8">
      <c r="A282" s="1" t="s">
        <v>2272</v>
      </c>
      <c r="B282" s="1" t="s">
        <v>2202</v>
      </c>
      <c r="C282" s="1">
        <v>4</v>
      </c>
      <c r="D282" s="1">
        <v>4</v>
      </c>
      <c r="G282" s="1" t="s">
        <v>2273</v>
      </c>
      <c r="H282" s="1" t="str">
        <f t="shared" si="287"/>
        <v>e4_4_shower_hot_water</v>
      </c>
      <c r="I282" s="40" t="str">
        <f>CS_Monitoring_R11!F147</f>
        <v>Do the bathing facilities have the availability of hot water?</v>
      </c>
      <c r="J282" s="40" t="str">
        <f>CS_Monitoring_R11!G147</f>
        <v>Обеспечены ли душевые / ванные комнаты горячей водой?</v>
      </c>
      <c r="K282" s="40" t="str">
        <f>CS_Monitoring_R11!H147</f>
        <v>Чи забезпечені душові / ванні кімнати гарячою водою?</v>
      </c>
      <c r="L282" s="1" t="str">
        <f t="shared" si="288"/>
        <v>E4_4</v>
      </c>
      <c r="M282" s="1" t="str">
        <f t="shared" si="289"/>
        <v>E4.4. Do the bathing facilities have the availability of hot water?</v>
      </c>
      <c r="N282" s="1" t="str">
        <f t="shared" si="290"/>
        <v>E4.4. Обеспечены ли душевые / ванные комнаты горячей водой?</v>
      </c>
      <c r="O282" s="1" t="str">
        <f t="shared" si="291"/>
        <v>E4.4. Чи забезпечені душові / ванні кімнати гарячою водою?</v>
      </c>
      <c r="P282" s="1" t="s">
        <v>1762</v>
      </c>
      <c r="Q282" s="1" t="s">
        <v>24</v>
      </c>
      <c r="R282" s="1" t="s">
        <v>25</v>
      </c>
      <c r="S282" s="1" t="s">
        <v>1763</v>
      </c>
      <c r="T282" s="16" t="s">
        <v>1764</v>
      </c>
      <c r="U282" s="1" t="s">
        <v>1765</v>
      </c>
      <c r="V282" s="1" t="s">
        <v>1766</v>
      </c>
      <c r="W282" s="1" t="s">
        <v>1789</v>
      </c>
      <c r="Y282" s="46" t="str">
        <f>"selected(${"&amp;H276&amp;"}, 'yes')"</f>
        <v>selected(${e4_bathing_facilities}, 'yes')</v>
      </c>
    </row>
    <row r="283" spans="1:29" ht="28.8">
      <c r="A283" t="s">
        <v>1961</v>
      </c>
      <c r="B283" s="1" t="s">
        <v>2202</v>
      </c>
      <c r="C283" s="1">
        <v>4</v>
      </c>
      <c r="D283" s="1">
        <v>5</v>
      </c>
      <c r="E283" s="1"/>
      <c r="F283" s="1"/>
      <c r="G283" t="s">
        <v>2274</v>
      </c>
      <c r="H283" t="str">
        <f t="shared" si="287"/>
        <v>e4_5_disability_showers</v>
      </c>
      <c r="I283" s="40" t="str">
        <f>CS_Monitoring_R11!F148</f>
        <v>Are disability-friendly bathing facilities available on the site?</v>
      </c>
      <c r="J283" s="40" t="str">
        <f>CS_Monitoring_R11!G148</f>
        <v>Есть ли в МВП душевые / ванные комнаты для маломобильных групп населения?</v>
      </c>
      <c r="K283" s="40" t="str">
        <f>CS_Monitoring_R11!H148</f>
        <v>Чи наявні в МТП душові / ванні кімнати для маломобільних груп населення?</v>
      </c>
      <c r="L283" t="str">
        <f t="shared" si="288"/>
        <v>E4_5</v>
      </c>
      <c r="M283" t="str">
        <f t="shared" si="289"/>
        <v>E4.5. Are disability-friendly bathing facilities available on the site?</v>
      </c>
      <c r="N283" t="str">
        <f t="shared" si="290"/>
        <v>E4.5. Есть ли в МВП душевые / ванные комнаты для маломобильных групп населения?</v>
      </c>
      <c r="O283" t="str">
        <f t="shared" si="291"/>
        <v>E4.5. Чи наявні в МТП душові / ванні кімнати для маломобільних груп населення?</v>
      </c>
      <c r="P283" s="1" t="s">
        <v>2275</v>
      </c>
      <c r="Q283" t="s">
        <v>2276</v>
      </c>
      <c r="R283" t="s">
        <v>2277</v>
      </c>
      <c r="S283" t="s">
        <v>1763</v>
      </c>
      <c r="T283" s="11" t="s">
        <v>1764</v>
      </c>
      <c r="U283" t="s">
        <v>1765</v>
      </c>
      <c r="V283" t="s">
        <v>1766</v>
      </c>
      <c r="W283" t="s">
        <v>1789</v>
      </c>
      <c r="Y283" t="str">
        <f>"selected(${"&amp;H276&amp;"}, 'yes')"</f>
        <v>selected(${e4_bathing_facilities}, 'yes')</v>
      </c>
    </row>
    <row r="284" spans="1:29" ht="70.95" customHeight="1">
      <c r="A284" t="s">
        <v>1817</v>
      </c>
      <c r="B284" s="1" t="s">
        <v>2202</v>
      </c>
      <c r="C284" s="1">
        <v>4</v>
      </c>
      <c r="D284" s="1">
        <v>5</v>
      </c>
      <c r="E284" s="1">
        <v>1</v>
      </c>
      <c r="F284" s="1"/>
      <c r="G284" t="s">
        <v>2278</v>
      </c>
      <c r="H284" t="str">
        <f t="shared" si="287"/>
        <v>e4_5_1_number_disability_showers_yn</v>
      </c>
      <c r="I284" s="40" t="str">
        <f>CS_Monitoring_R11!F149</f>
        <v>Can you indicate the number of disability-friendly places for bathing (shower heads, cabins, etc.) ?</v>
      </c>
      <c r="J284" s="40" t="str">
        <f>CS_Monitoring_R11!G149</f>
        <v>Можете ли Вы указать количество отдельных мест для купания (душевых леек, кабинок и т.п.)?</v>
      </c>
      <c r="K284" s="40" t="str">
        <f>CS_Monitoring_R11!H149</f>
        <v>Чи можете Ви вказати кількість окремих місць для купання (душових лейок, кабінок тощо)?</v>
      </c>
      <c r="L284" t="str">
        <f t="shared" si="288"/>
        <v>E4_5_1</v>
      </c>
      <c r="M284" t="str">
        <f t="shared" si="289"/>
        <v>E4.5.1. Can you indicate the number of disability-friendly places for bathing (shower heads, cabins, etc.) ?</v>
      </c>
      <c r="N284" t="str">
        <f t="shared" si="290"/>
        <v>E4.5.1. Можете ли Вы указать количество отдельных мест для купания (душевых леек, кабинок и т.п.)?</v>
      </c>
      <c r="O284" t="str">
        <f t="shared" si="291"/>
        <v>E4.5.1. Чи можете Ви вказати кількість окремих місць для купання (душових лейок, кабінок тощо)?</v>
      </c>
      <c r="P284" t="s">
        <v>1852</v>
      </c>
      <c r="Q284" t="s">
        <v>1853</v>
      </c>
      <c r="R284" t="s">
        <v>1854</v>
      </c>
      <c r="S284" t="s">
        <v>1763</v>
      </c>
      <c r="T284" s="11" t="s">
        <v>1764</v>
      </c>
      <c r="U284" t="s">
        <v>1765</v>
      </c>
      <c r="V284" t="s">
        <v>1766</v>
      </c>
      <c r="W284" t="s">
        <v>1789</v>
      </c>
      <c r="Y284" t="str">
        <f>"selected(${"&amp;H283&amp;"}, 'yes')"</f>
        <v>selected(${e4_5_disability_showers}, 'yes')</v>
      </c>
      <c r="AA284" s="22" t="s">
        <v>600</v>
      </c>
      <c r="AB284" s="22" t="s">
        <v>601</v>
      </c>
      <c r="AC284" s="22" t="s">
        <v>602</v>
      </c>
    </row>
    <row r="285" spans="1:29" ht="46.95" customHeight="1">
      <c r="A285" t="s">
        <v>1844</v>
      </c>
      <c r="B285" s="1" t="s">
        <v>2202</v>
      </c>
      <c r="C285" s="1">
        <v>4</v>
      </c>
      <c r="D285" s="1">
        <v>5</v>
      </c>
      <c r="E285" s="1">
        <v>2</v>
      </c>
      <c r="F285" s="1"/>
      <c r="G285" t="s">
        <v>2279</v>
      </c>
      <c r="H285" t="str">
        <f t="shared" si="287"/>
        <v>e4_5_2_number_disability_showers</v>
      </c>
      <c r="I285" s="40" t="str">
        <f>CS_Monitoring_R11!F150</f>
        <v xml:space="preserve">Please indicate the number of disability-friendly places for bathing (shower heads, cabins, etc.) </v>
      </c>
      <c r="J285" s="40" t="str">
        <f>CS_Monitoring_R11!G150</f>
        <v>Укажите, пожалуйста, количество отдельных мест для купания (душевых леек, кабинок и т.п.)</v>
      </c>
      <c r="K285" s="40" t="str">
        <f>CS_Monitoring_R11!H150</f>
        <v xml:space="preserve"> Зазначте, будь ласка, кількість окремих місць для купання (душових лейок, кабінок тощо) </v>
      </c>
      <c r="L285" t="str">
        <f t="shared" si="288"/>
        <v>E4_5_2</v>
      </c>
      <c r="M285" t="str">
        <f t="shared" si="289"/>
        <v xml:space="preserve">E4.5.2. Please indicate the number of disability-friendly places for bathing (shower heads, cabins, etc.) </v>
      </c>
      <c r="N285" t="str">
        <f t="shared" si="290"/>
        <v>E4.5.2. Укажите, пожалуйста, количество отдельных мест для купания (душевых леек, кабинок и т.п.)</v>
      </c>
      <c r="O285" t="str">
        <f t="shared" si="291"/>
        <v xml:space="preserve">E4.5.2.  Зазначте, будь ласка, кількість окремих місць для купання (душових лейок, кабінок тощо) </v>
      </c>
      <c r="P285" s="11" t="s">
        <v>2303</v>
      </c>
      <c r="Q285" s="11" t="s">
        <v>2304</v>
      </c>
      <c r="R285" s="11" t="s">
        <v>2305</v>
      </c>
      <c r="S285" t="s">
        <v>1763</v>
      </c>
      <c r="T285" s="11" t="s">
        <v>1764</v>
      </c>
      <c r="U285" t="s">
        <v>1765</v>
      </c>
      <c r="V285" t="s">
        <v>1766</v>
      </c>
      <c r="W285" t="s">
        <v>1846</v>
      </c>
      <c r="Y285" s="54" t="str">
        <f>"selected(${"&amp;H284&amp;"}, 'yes')"&amp;" and not(selected(${"&amp;H283&amp;"}, ''))"</f>
        <v>selected(${e4_5_1_number_disability_showers_yn}, 'yes') and not(selected(${e4_5_disability_showers}, ''))</v>
      </c>
      <c r="Z285" t="s">
        <v>2262</v>
      </c>
      <c r="AA285" t="s">
        <v>1925</v>
      </c>
      <c r="AB285" t="s">
        <v>2263</v>
      </c>
      <c r="AC285" t="s">
        <v>2264</v>
      </c>
    </row>
    <row r="286" spans="1:29" s="758" customFormat="1">
      <c r="A286" s="41" t="s">
        <v>1754</v>
      </c>
      <c r="G286" s="762" t="s">
        <v>2257</v>
      </c>
      <c r="H286" s="763" t="str">
        <f>IF(B286="",G286,IF(C286="",B286&amp;"_"&amp;G286,_xlfn.TEXTJOIN("_",TRUE,B286&amp;C286,D286,E286,G286)))</f>
        <v>information_on_bathing_facilities</v>
      </c>
      <c r="I286" s="764"/>
      <c r="J286" s="765"/>
      <c r="K286" s="765"/>
      <c r="M286" s="766"/>
      <c r="P286" s="767"/>
      <c r="Q286" s="767"/>
      <c r="R286" s="767"/>
      <c r="T286" s="767"/>
    </row>
    <row r="287" spans="1:29" ht="28.8">
      <c r="A287" t="s">
        <v>2280</v>
      </c>
      <c r="B287" s="1" t="s">
        <v>2202</v>
      </c>
      <c r="C287" s="1">
        <v>5</v>
      </c>
      <c r="D287" s="1"/>
      <c r="E287" s="1"/>
      <c r="F287" s="1"/>
      <c r="G287" t="s">
        <v>2281</v>
      </c>
      <c r="H287" t="str">
        <f t="shared" ref="H287:H306" si="292">IF(B287="",G287,IF(C287="",B287&amp;"_"&amp;G287,_xlfn.TEXTJOIN("_",TRUE,B287&amp;C287,D287,E287,F287,G287)))</f>
        <v>e5_type_sanitary_unit</v>
      </c>
      <c r="I287" s="40" t="str">
        <f>CS_Monitoring_R11!F151</f>
        <v>What is the main type of sanitation facility (latrine/toilet) used in the site?</v>
      </c>
      <c r="J287" s="40" t="str">
        <f>CS_Monitoring_R11!G151</f>
        <v>Какой основной тип санитарного помещения (уборная/туалет) используется на МВП?</v>
      </c>
      <c r="K287" s="40" t="str">
        <f>CS_Monitoring_R11!H151</f>
        <v>Яким є основний тип санітарного приміщення (туалет), що використовується в МТП?</v>
      </c>
      <c r="L287" t="str">
        <f t="shared" ref="L287:L306" si="293">_xlfn.TEXTJOIN("_",TRUE,UPPER($B287)&amp;$C287,$D287,$E287,$F287)</f>
        <v>E5</v>
      </c>
      <c r="M287" t="str">
        <f t="shared" ref="M287:M306" si="294">IF(I287="","",IF(AND($B287="",$C287="",I287=""),"",IF(AND($B287="",$C287=""),I287,IF($C287="",UPPER($B287)&amp;"_"&amp;I287,_xlfn.TEXTJOIN(".",TRUE,UPPER($B287)&amp;$C287,$D287,$E287,$F287)))))&amp;". "&amp;I287</f>
        <v>E5. What is the main type of sanitation facility (latrine/toilet) used in the site?</v>
      </c>
      <c r="N287" t="str">
        <f t="shared" ref="N287:N306" si="295">IF(J287="","",IF(AND($B287="",$C287="",J287=""),"",IF(AND($B287="",$C287=""),J287,IF($C287="",UPPER($B287)&amp;"_"&amp;J287,_xlfn.TEXTJOIN(".",TRUE,UPPER($B287)&amp;$C287,$D287,$E287,$F287)))))&amp;". "&amp;J287</f>
        <v>E5. Какой основной тип санитарного помещения (уборная/туалет) используется на МВП?</v>
      </c>
      <c r="O287" t="str">
        <f t="shared" ref="O287:O306" si="296">IF(K287="","",IF(AND($B287="",$C287="",K287=""),"",IF(AND($B287="",$C287=""),K287,IF($C287="",UPPER($B287)&amp;"_"&amp;K287,_xlfn.TEXTJOIN(".",TRUE,UPPER($B287)&amp;$C287,$D287,$E287,$F287)))))&amp;". "&amp;K287</f>
        <v>E5. Яким є основний тип санітарного приміщення (туалет), що використовується в МТП?</v>
      </c>
      <c r="P287" t="s">
        <v>1762</v>
      </c>
      <c r="Q287" t="s">
        <v>24</v>
      </c>
      <c r="R287" t="s">
        <v>25</v>
      </c>
      <c r="S287" t="s">
        <v>1763</v>
      </c>
      <c r="T287" s="11" t="s">
        <v>1764</v>
      </c>
      <c r="U287" t="s">
        <v>1765</v>
      </c>
      <c r="V287" t="s">
        <v>1766</v>
      </c>
      <c r="W287" t="s">
        <v>1789</v>
      </c>
    </row>
    <row r="288" spans="1:29">
      <c r="A288" t="s">
        <v>1768</v>
      </c>
      <c r="B288" s="1" t="s">
        <v>2202</v>
      </c>
      <c r="C288" s="1">
        <v>5</v>
      </c>
      <c r="D288" s="1">
        <v>0</v>
      </c>
      <c r="E288" s="1">
        <v>1</v>
      </c>
      <c r="F288" s="1"/>
      <c r="G288" t="str">
        <f>G287&amp;"_other"</f>
        <v>type_sanitary_unit_other</v>
      </c>
      <c r="H288" t="str">
        <f t="shared" si="292"/>
        <v>e5_0_1_type_sanitary_unit_other</v>
      </c>
      <c r="I288" s="22" t="s">
        <v>1770</v>
      </c>
      <c r="J288" s="22" t="s">
        <v>1771</v>
      </c>
      <c r="K288" t="s">
        <v>1772</v>
      </c>
      <c r="L288" t="str">
        <f t="shared" si="293"/>
        <v>E5_0_1</v>
      </c>
      <c r="M288" t="str">
        <f t="shared" si="294"/>
        <v>E5.0.1. If other, please specify:</v>
      </c>
      <c r="N288" t="str">
        <f t="shared" si="295"/>
        <v>E5.0.1. Другое (уточните)</v>
      </c>
      <c r="O288" t="str">
        <f t="shared" si="296"/>
        <v>E5.0.1. Інше, уточніть</v>
      </c>
      <c r="P288" s="11" t="s">
        <v>96</v>
      </c>
      <c r="Q288" s="11" t="s">
        <v>101</v>
      </c>
      <c r="R288" s="11" t="s">
        <v>102</v>
      </c>
      <c r="S288" t="s">
        <v>1763</v>
      </c>
      <c r="T288" s="11" t="s">
        <v>1764</v>
      </c>
      <c r="U288" t="s">
        <v>1765</v>
      </c>
      <c r="V288" t="s">
        <v>1766</v>
      </c>
      <c r="Y288" t="str">
        <f>"selected(${"&amp;H287&amp;"}, 'other')"</f>
        <v>selected(${e5_type_sanitary_unit}, 'other')</v>
      </c>
    </row>
    <row r="289" spans="1:29">
      <c r="A289" t="s">
        <v>1961</v>
      </c>
      <c r="B289" s="1" t="s">
        <v>2202</v>
      </c>
      <c r="C289" s="1">
        <v>5</v>
      </c>
      <c r="D289" s="1">
        <v>1</v>
      </c>
      <c r="E289" s="1"/>
      <c r="F289" s="1"/>
      <c r="G289" t="s">
        <v>2282</v>
      </c>
      <c r="H289" t="str">
        <f t="shared" si="292"/>
        <v>e5_1_toilets</v>
      </c>
      <c r="I289" s="40" t="str">
        <f>CS_Monitoring_R11!F152</f>
        <v>Does this site have functioning toilets in its premises?</v>
      </c>
      <c r="J289" s="40" t="str">
        <f>CS_Monitoring_R11!G152</f>
        <v>Имеются ли функционирующие туалеты в здании МВП?</v>
      </c>
      <c r="K289" s="40" t="str">
        <f>CS_Monitoring_R11!H152</f>
        <v>Чи наявні функціонуючі туалети в будівлі МТП?</v>
      </c>
      <c r="L289" t="str">
        <f t="shared" si="293"/>
        <v>E5_1</v>
      </c>
      <c r="M289" t="str">
        <f t="shared" si="294"/>
        <v>E5.1. Does this site have functioning toilets in its premises?</v>
      </c>
      <c r="N289" t="str">
        <f t="shared" si="295"/>
        <v>E5.1. Имеются ли функционирующие туалеты в здании МВП?</v>
      </c>
      <c r="O289" t="str">
        <f t="shared" si="296"/>
        <v>E5.1. Чи наявні функціонуючі туалети в будівлі МТП?</v>
      </c>
      <c r="P289" t="s">
        <v>1762</v>
      </c>
      <c r="Q289" t="s">
        <v>24</v>
      </c>
      <c r="R289" t="s">
        <v>25</v>
      </c>
      <c r="S289" t="s">
        <v>1763</v>
      </c>
      <c r="T289" s="11" t="s">
        <v>1764</v>
      </c>
      <c r="U289" t="s">
        <v>1765</v>
      </c>
      <c r="V289" t="s">
        <v>1766</v>
      </c>
      <c r="W289" t="s">
        <v>1789</v>
      </c>
    </row>
    <row r="290" spans="1:29" s="747" customFormat="1" ht="28.8">
      <c r="A290" s="747" t="s">
        <v>1876</v>
      </c>
      <c r="B290" s="747" t="s">
        <v>2202</v>
      </c>
      <c r="C290" s="747">
        <v>5</v>
      </c>
      <c r="D290" s="747">
        <v>1</v>
      </c>
      <c r="E290" s="747">
        <v>1</v>
      </c>
      <c r="G290" s="747" t="s">
        <v>2283</v>
      </c>
      <c r="H290" s="747" t="str">
        <f t="shared" si="292"/>
        <v>e5_1_1_distance_to_toilets</v>
      </c>
      <c r="I290" s="753" t="str">
        <f>CS_Monitoring_R11!F153</f>
        <v>Are there toilets within 50m of the residential premises of the collective site?</v>
      </c>
      <c r="J290" s="753" t="str">
        <f>CS_Monitoring_R11!G153</f>
        <v>Имеются ли туалеты в пределах 50 м от здания МВП?</v>
      </c>
      <c r="K290" s="753" t="str">
        <f>CS_Monitoring_R11!H153</f>
        <v>Чи є туалети в межах 50 м від будівлі МТП?</v>
      </c>
      <c r="L290" s="747" t="str">
        <f t="shared" si="293"/>
        <v>E5_1_1</v>
      </c>
      <c r="M290" s="747" t="str">
        <f t="shared" si="294"/>
        <v>E5.1.1. Are there toilets within 50m of the residential premises of the collective site?</v>
      </c>
      <c r="N290" s="747" t="str">
        <f t="shared" si="295"/>
        <v>E5.1.1. Имеются ли туалеты в пределах 50 м от здания МВП?</v>
      </c>
      <c r="O290" s="747" t="str">
        <f t="shared" si="296"/>
        <v>E5.1.1. Чи є туалети в межах 50 м від будівлі МТП?</v>
      </c>
      <c r="P290" s="747" t="s">
        <v>1762</v>
      </c>
      <c r="Q290" s="747" t="s">
        <v>24</v>
      </c>
      <c r="R290" s="747" t="s">
        <v>25</v>
      </c>
      <c r="S290" s="747" t="s">
        <v>1763</v>
      </c>
      <c r="T290" s="751" t="s">
        <v>1764</v>
      </c>
      <c r="U290" s="747" t="s">
        <v>1765</v>
      </c>
      <c r="V290" s="747" t="s">
        <v>1766</v>
      </c>
      <c r="W290" s="747" t="s">
        <v>1789</v>
      </c>
      <c r="Y290" s="747" t="str">
        <f>"not(selected(${"&amp;H289&amp;"},'yes') or selected(${"&amp;H289&amp;"},''))"</f>
        <v>not(selected(${e5_1_toilets},'yes') or selected(${e5_1_toilets},''))</v>
      </c>
    </row>
    <row r="291" spans="1:29" ht="70.95" customHeight="1">
      <c r="A291" t="s">
        <v>1817</v>
      </c>
      <c r="B291" s="1" t="s">
        <v>2202</v>
      </c>
      <c r="C291" s="1">
        <v>5</v>
      </c>
      <c r="D291" s="1">
        <v>2</v>
      </c>
      <c r="E291" s="1"/>
      <c r="F291" s="1"/>
      <c r="G291" t="s">
        <v>2284</v>
      </c>
      <c r="H291" t="str">
        <f t="shared" si="292"/>
        <v>e5_2_number_toilets_yn</v>
      </c>
      <c r="I291" s="40" t="str">
        <f>CS_Monitoring_R11!F154</f>
        <v>Can you indicate the number of functioning toilets in the site? (number of toilets themselves, not rooms)</v>
      </c>
      <c r="J291" s="40" t="str">
        <f>CS_Monitoring_R11!G154</f>
        <v>Можете ли Вы указать количество отдельных мест в таких помещениях?</v>
      </c>
      <c r="K291" s="40" t="str">
        <f>CS_Monitoring_R11!H154</f>
        <v>Чи можете вказати кількість окремих місць у таких приміщеннях</v>
      </c>
      <c r="L291" t="str">
        <f t="shared" si="293"/>
        <v>E5_2</v>
      </c>
      <c r="M291" t="str">
        <f t="shared" si="294"/>
        <v>E5.2. Can you indicate the number of functioning toilets in the site? (number of toilets themselves, not rooms)</v>
      </c>
      <c r="N291" t="str">
        <f t="shared" si="295"/>
        <v>E5.2. Можете ли Вы указать количество отдельных мест в таких помещениях?</v>
      </c>
      <c r="O291" t="str">
        <f t="shared" si="296"/>
        <v>E5.2. Чи можете вказати кількість окремих місць у таких приміщеннях</v>
      </c>
      <c r="P291" t="s">
        <v>1852</v>
      </c>
      <c r="Q291" t="s">
        <v>1853</v>
      </c>
      <c r="R291" t="s">
        <v>1854</v>
      </c>
      <c r="S291" t="s">
        <v>1763</v>
      </c>
      <c r="T291" s="11" t="s">
        <v>1764</v>
      </c>
      <c r="U291" t="s">
        <v>1765</v>
      </c>
      <c r="V291" t="s">
        <v>1766</v>
      </c>
      <c r="W291" t="s">
        <v>1789</v>
      </c>
      <c r="Y291" t="str">
        <f>"selected(${"&amp;H289&amp;"}, 'yes')"</f>
        <v>selected(${e5_1_toilets}, 'yes')</v>
      </c>
      <c r="AA291" s="22" t="s">
        <v>600</v>
      </c>
      <c r="AB291" s="22" t="s">
        <v>601</v>
      </c>
      <c r="AC291" s="22" t="s">
        <v>602</v>
      </c>
    </row>
    <row r="292" spans="1:29" ht="46.95" customHeight="1">
      <c r="A292" t="s">
        <v>1844</v>
      </c>
      <c r="B292" s="1" t="s">
        <v>2202</v>
      </c>
      <c r="C292" s="1">
        <v>5</v>
      </c>
      <c r="D292" s="1">
        <v>2</v>
      </c>
      <c r="E292" s="1">
        <v>1</v>
      </c>
      <c r="F292" s="1"/>
      <c r="G292" t="s">
        <v>2285</v>
      </c>
      <c r="H292" t="str">
        <f t="shared" si="292"/>
        <v>e5_2_1_number_toilets</v>
      </c>
      <c r="I292" s="40" t="str">
        <f>CS_Monitoring_R11!F155</f>
        <v>Please indicate the number of toilets in the site? (number of toilets themselves, not rooms)</v>
      </c>
      <c r="J292" s="40" t="str">
        <f>CS_Monitoring_R11!G155</f>
        <v>Укажите, пожалуйста, количество отдельных мест в таких помещениях</v>
      </c>
      <c r="K292" s="40" t="str">
        <f>CS_Monitoring_R11!H155</f>
        <v xml:space="preserve">Зазначте, будь ласка, кількість окремих місць у таких приміщеннях </v>
      </c>
      <c r="L292" t="str">
        <f t="shared" si="293"/>
        <v>E5_2_1</v>
      </c>
      <c r="M292" t="str">
        <f t="shared" si="294"/>
        <v>E5.2.1. Please indicate the number of toilets in the site? (number of toilets themselves, not rooms)</v>
      </c>
      <c r="N292" t="str">
        <f t="shared" si="295"/>
        <v>E5.2.1. Укажите, пожалуйста, количество отдельных мест в таких помещениях</v>
      </c>
      <c r="O292" t="str">
        <f t="shared" si="296"/>
        <v xml:space="preserve">E5.2.1. Зазначте, будь ласка, кількість окремих місць у таких приміщеннях </v>
      </c>
      <c r="P292" s="36" t="s">
        <v>85</v>
      </c>
      <c r="Q292" s="36" t="s">
        <v>2304</v>
      </c>
      <c r="R292" s="36" t="s">
        <v>2305</v>
      </c>
      <c r="S292" t="s">
        <v>1763</v>
      </c>
      <c r="T292" s="11" t="s">
        <v>1764</v>
      </c>
      <c r="U292" t="s">
        <v>1765</v>
      </c>
      <c r="V292" t="s">
        <v>1766</v>
      </c>
      <c r="W292" t="s">
        <v>1846</v>
      </c>
      <c r="Y292" s="54" t="str">
        <f>"selected(${"&amp;H291&amp;"}, 'yes')"&amp;" and not(selected(${"&amp;H289&amp;"}, ''))"</f>
        <v>selected(${e5_2_number_toilets_yn}, 'yes') and not(selected(${e5_1_toilets}, ''))</v>
      </c>
      <c r="Z292" t="s">
        <v>2262</v>
      </c>
      <c r="AA292" t="s">
        <v>1925</v>
      </c>
      <c r="AB292" t="s">
        <v>2263</v>
      </c>
      <c r="AC292" t="s">
        <v>2264</v>
      </c>
    </row>
    <row r="293" spans="1:29" ht="30" customHeight="1">
      <c r="A293" t="s">
        <v>2289</v>
      </c>
      <c r="B293" s="1" t="s">
        <v>2202</v>
      </c>
      <c r="C293" s="1">
        <v>5</v>
      </c>
      <c r="D293" s="1">
        <v>3</v>
      </c>
      <c r="E293" s="1"/>
      <c r="F293" s="1"/>
      <c r="G293" t="s">
        <v>2290</v>
      </c>
      <c r="H293" t="str">
        <f t="shared" si="292"/>
        <v>e5_3_toilet_private</v>
      </c>
      <c r="I293" s="40" t="str">
        <f>CS_Monitoring_R11!F156</f>
        <v>Are the toilets private?</v>
      </c>
      <c r="J293" s="40" t="str">
        <f>CS_Monitoring_R11!G156</f>
        <v>Обеспечивается ли приватность в туалетах?</v>
      </c>
      <c r="K293" s="40" t="str">
        <f>CS_Monitoring_R11!H156</f>
        <v>Чи забезпечується ли приватність у туалетах?</v>
      </c>
      <c r="L293" t="str">
        <f t="shared" si="293"/>
        <v>E5_3</v>
      </c>
      <c r="M293" t="str">
        <f t="shared" si="294"/>
        <v>E5.3. Are the toilets private?</v>
      </c>
      <c r="N293" t="str">
        <f t="shared" si="295"/>
        <v>E5.3. Обеспечивается ли приватность в туалетах?</v>
      </c>
      <c r="O293" t="str">
        <f t="shared" si="296"/>
        <v>E5.3. Чи забезпечується ли приватність у туалетах?</v>
      </c>
      <c r="P293" t="s">
        <v>2291</v>
      </c>
      <c r="Q293" t="s">
        <v>2292</v>
      </c>
      <c r="R293" t="s">
        <v>2293</v>
      </c>
      <c r="S293" t="s">
        <v>1763</v>
      </c>
      <c r="T293" s="11" t="s">
        <v>1764</v>
      </c>
      <c r="U293" t="s">
        <v>1765</v>
      </c>
      <c r="V293" t="s">
        <v>1766</v>
      </c>
      <c r="W293" t="s">
        <v>1789</v>
      </c>
      <c r="Y293" t="str">
        <f>"selected(${"&amp;H289&amp;"}, 'yes')"&amp;" and not(selected(${"&amp;H289&amp;"}, ''))"</f>
        <v>selected(${e5_1_toilets}, 'yes') and not(selected(${e5_1_toilets}, ''))</v>
      </c>
    </row>
    <row r="294" spans="1:29" ht="34.950000000000003" customHeight="1">
      <c r="A294" t="s">
        <v>2294</v>
      </c>
      <c r="B294" s="1" t="s">
        <v>2202</v>
      </c>
      <c r="C294" s="1">
        <v>5</v>
      </c>
      <c r="D294" s="1">
        <v>4</v>
      </c>
      <c r="E294" s="1"/>
      <c r="F294" s="1"/>
      <c r="G294" t="s">
        <v>2295</v>
      </c>
      <c r="H294" t="str">
        <f t="shared" si="292"/>
        <v>e5_4_toilet_gender</v>
      </c>
      <c r="I294" s="40" t="str">
        <f>CS_Monitoring_R11!F157</f>
        <v>Are all toilets separated by gender (or private)?</v>
      </c>
      <c r="J294" s="40" t="str">
        <f>CS_Monitoring_R11!G157</f>
        <v>Все ли туалеты разделены по половому признаку?</v>
      </c>
      <c r="K294" s="40" t="str">
        <f>CS_Monitoring_R11!H157</f>
        <v>Чи всі туалети розділені за ознакою статі?</v>
      </c>
      <c r="L294" t="str">
        <f t="shared" si="293"/>
        <v>E5_4</v>
      </c>
      <c r="M294" t="str">
        <f t="shared" si="294"/>
        <v>E5.4. Are all toilets separated by gender (or private)?</v>
      </c>
      <c r="N294" t="str">
        <f t="shared" si="295"/>
        <v>E5.4. Все ли туалеты разделены по половому признаку?</v>
      </c>
      <c r="O294" t="str">
        <f t="shared" si="296"/>
        <v>E5.4. Чи всі туалети розділені за ознакою статі?</v>
      </c>
      <c r="P294" t="s">
        <v>1762</v>
      </c>
      <c r="Q294" t="s">
        <v>24</v>
      </c>
      <c r="R294" t="s">
        <v>25</v>
      </c>
      <c r="S294" t="s">
        <v>1763</v>
      </c>
      <c r="T294" s="11" t="s">
        <v>1764</v>
      </c>
      <c r="U294" t="s">
        <v>1765</v>
      </c>
      <c r="V294" t="s">
        <v>1766</v>
      </c>
      <c r="W294" t="s">
        <v>1789</v>
      </c>
    </row>
    <row r="295" spans="1:29" ht="38.4" customHeight="1">
      <c r="A295" t="s">
        <v>1961</v>
      </c>
      <c r="B295" s="1" t="s">
        <v>2202</v>
      </c>
      <c r="C295" s="1">
        <v>5</v>
      </c>
      <c r="D295" s="1">
        <v>5</v>
      </c>
      <c r="E295" s="1"/>
      <c r="F295" s="1"/>
      <c r="G295" t="s">
        <v>2296</v>
      </c>
      <c r="H295" t="str">
        <f t="shared" si="292"/>
        <v>e5_5_disability_toilets</v>
      </c>
      <c r="I295" s="40" t="str">
        <f>CS_Monitoring_R11!F158</f>
        <v>Are disability-friendly toilets available on the site?</v>
      </c>
      <c r="J295" s="40" t="str">
        <f>CS_Monitoring_R11!G158</f>
        <v>Есть ли в данном МВП туалеты для маломобильных групп населения?</v>
      </c>
      <c r="K295" s="40" t="str">
        <f>CS_Monitoring_R11!H158</f>
        <v>Чи наявні в цьому МТП туалети для маломобільних груп населення?</v>
      </c>
      <c r="L295" t="str">
        <f t="shared" si="293"/>
        <v>E5_5</v>
      </c>
      <c r="M295" t="str">
        <f t="shared" si="294"/>
        <v>E5.5. Are disability-friendly toilets available on the site?</v>
      </c>
      <c r="N295" t="str">
        <f t="shared" si="295"/>
        <v>E5.5. Есть ли в данном МВП туалеты для маломобильных групп населения?</v>
      </c>
      <c r="O295" t="str">
        <f t="shared" si="296"/>
        <v>E5.5. Чи наявні в цьому МТП туалети для маломобільних груп населення?</v>
      </c>
      <c r="P295" s="22" t="s">
        <v>2297</v>
      </c>
      <c r="Q295" s="22" t="s">
        <v>2276</v>
      </c>
      <c r="R295" s="22" t="s">
        <v>2277</v>
      </c>
      <c r="S295" t="s">
        <v>1763</v>
      </c>
      <c r="T295" s="11" t="s">
        <v>1764</v>
      </c>
      <c r="U295" t="s">
        <v>1765</v>
      </c>
      <c r="V295" t="s">
        <v>1766</v>
      </c>
      <c r="W295" t="s">
        <v>1789</v>
      </c>
    </row>
    <row r="296" spans="1:29" ht="70.95" customHeight="1">
      <c r="A296" t="s">
        <v>1817</v>
      </c>
      <c r="B296" s="1" t="s">
        <v>2202</v>
      </c>
      <c r="C296" s="1">
        <v>5</v>
      </c>
      <c r="D296" s="1">
        <v>5</v>
      </c>
      <c r="E296" s="1">
        <v>1</v>
      </c>
      <c r="F296" s="1"/>
      <c r="G296" t="s">
        <v>2298</v>
      </c>
      <c r="H296" t="str">
        <f t="shared" si="292"/>
        <v>e5_5_1_number_disability_toilets_yn</v>
      </c>
      <c r="I296" s="40" t="str">
        <f>CS_Monitoring_R11!F159</f>
        <v>Can you indicate the number of disability-friendly toilets on the site? (number of toilets themselves, not rooms)</v>
      </c>
      <c r="J296" s="40" t="str">
        <f>CS_Monitoring_R11!G159</f>
        <v>Можете ли Вы указать количество туалетов, приспособленных для маломобильных групп населения? (количество количество отдельных мест в таких помещениях, а не комнат)?</v>
      </c>
      <c r="K296" s="40" t="str">
        <f>CS_Monitoring_R11!H159</f>
        <v>Чи можете Ви зазначити кількість туалетів, пристосованих для маломобільних груп населення (кількість окремих місць у таких приміщеннях, а не кімнат)?</v>
      </c>
      <c r="L296" t="str">
        <f t="shared" si="293"/>
        <v>E5_5_1</v>
      </c>
      <c r="M296" t="str">
        <f t="shared" si="294"/>
        <v>E5.5.1. Can you indicate the number of disability-friendly toilets on the site? (number of toilets themselves, not rooms)</v>
      </c>
      <c r="N296" t="str">
        <f t="shared" si="295"/>
        <v>E5.5.1. Можете ли Вы указать количество туалетов, приспособленных для маломобильных групп населения? (количество количество отдельных мест в таких помещениях, а не комнат)?</v>
      </c>
      <c r="O296" t="str">
        <f t="shared" si="296"/>
        <v>E5.5.1. Чи можете Ви зазначити кількість туалетів, пристосованих для маломобільних груп населення (кількість окремих місць у таких приміщеннях, а не кімнат)?</v>
      </c>
      <c r="P296" t="s">
        <v>1852</v>
      </c>
      <c r="Q296" t="s">
        <v>1853</v>
      </c>
      <c r="R296" t="s">
        <v>1854</v>
      </c>
      <c r="S296" t="s">
        <v>1763</v>
      </c>
      <c r="T296" s="11" t="s">
        <v>1764</v>
      </c>
      <c r="U296" t="s">
        <v>1765</v>
      </c>
      <c r="V296" t="s">
        <v>1766</v>
      </c>
      <c r="W296" t="s">
        <v>1789</v>
      </c>
      <c r="Y296" t="str">
        <f>"selected(${"&amp;H295&amp;"}, 'yes')"</f>
        <v>selected(${e5_5_disability_toilets}, 'yes')</v>
      </c>
      <c r="AA296" s="22" t="s">
        <v>600</v>
      </c>
      <c r="AB296" s="22" t="s">
        <v>601</v>
      </c>
      <c r="AC296" s="22" t="s">
        <v>602</v>
      </c>
    </row>
    <row r="297" spans="1:29" ht="34.200000000000003" customHeight="1">
      <c r="A297" t="s">
        <v>1844</v>
      </c>
      <c r="B297" s="1" t="s">
        <v>2202</v>
      </c>
      <c r="C297" s="1">
        <v>5</v>
      </c>
      <c r="D297" s="1">
        <v>5</v>
      </c>
      <c r="E297" s="1">
        <v>1</v>
      </c>
      <c r="F297" s="1">
        <v>1</v>
      </c>
      <c r="G297" t="s">
        <v>2299</v>
      </c>
      <c r="H297" t="str">
        <f t="shared" si="292"/>
        <v>e5_5_1_1_number_disability_toilets</v>
      </c>
      <c r="I297" s="40" t="str">
        <f>CS_Monitoring_R11!F160</f>
        <v>Please indicate the number of disability-friendly toilets on the site? (number of toilets themselves, not rooms)</v>
      </c>
      <c r="J297" s="40" t="str">
        <f>CS_Monitoring_R11!G160</f>
        <v>Укажите, пожалуйста, количество отдельных мест в таких помещениях</v>
      </c>
      <c r="K297" s="40" t="str">
        <f>CS_Monitoring_R11!H160</f>
        <v xml:space="preserve">Зазначте, будь ласка, кількість окремих місць у таких приміщеннях </v>
      </c>
      <c r="L297" t="str">
        <f t="shared" si="293"/>
        <v>E5_5_1_1</v>
      </c>
      <c r="M297" t="str">
        <f t="shared" si="294"/>
        <v>E5.5.1.1. Please indicate the number of disability-friendly toilets on the site? (number of toilets themselves, not rooms)</v>
      </c>
      <c r="N297" t="str">
        <f t="shared" si="295"/>
        <v>E5.5.1.1. Укажите, пожалуйста, количество отдельных мест в таких помещениях</v>
      </c>
      <c r="O297" t="str">
        <f t="shared" si="296"/>
        <v xml:space="preserve">E5.5.1.1. Зазначте, будь ласка, кількість окремих місць у таких приміщеннях </v>
      </c>
      <c r="P297" s="36" t="s">
        <v>2286</v>
      </c>
      <c r="Q297" s="36" t="s">
        <v>2287</v>
      </c>
      <c r="R297" s="36" t="s">
        <v>2288</v>
      </c>
      <c r="S297" t="s">
        <v>1763</v>
      </c>
      <c r="T297" s="11" t="s">
        <v>1764</v>
      </c>
      <c r="U297" t="s">
        <v>1765</v>
      </c>
      <c r="V297" t="s">
        <v>1766</v>
      </c>
      <c r="W297" t="s">
        <v>1846</v>
      </c>
      <c r="Y297" t="str">
        <f>"selected(${"&amp;H296&amp;"}, 'yes')"&amp;" and not(selected(${"&amp;H295&amp;"}, ''))"</f>
        <v>selected(${e5_5_1_number_disability_toilets_yn}, 'yes') and not(selected(${e5_5_disability_toilets}, ''))</v>
      </c>
      <c r="Z297" t="s">
        <v>2262</v>
      </c>
      <c r="AA297" t="s">
        <v>1925</v>
      </c>
      <c r="AB297" t="s">
        <v>2263</v>
      </c>
      <c r="AC297" t="s">
        <v>2264</v>
      </c>
    </row>
    <row r="298" spans="1:29" ht="28.8">
      <c r="A298" t="s">
        <v>1961</v>
      </c>
      <c r="B298" s="1" t="s">
        <v>2202</v>
      </c>
      <c r="C298" s="1">
        <v>6</v>
      </c>
      <c r="D298" s="1"/>
      <c r="E298" s="1"/>
      <c r="F298" s="1"/>
      <c r="G298" t="s">
        <v>2300</v>
      </c>
      <c r="H298" t="str">
        <f t="shared" si="292"/>
        <v>e6_washing_machines</v>
      </c>
      <c r="I298" s="40" t="str">
        <f>CS_Monitoring_R11!F161</f>
        <v>Are washing machines available and accessible for the residents of the site?</v>
      </c>
      <c r="J298" s="40" t="str">
        <f>CS_Monitoring_R11!G161</f>
        <v>Имеются ли стиральные машины и доступны ли они для жителей МВП?</v>
      </c>
      <c r="K298" s="40" t="str">
        <f>CS_Monitoring_R11!H161</f>
        <v>Чи наявні пральні машини та чи доступні вони для мешканців МТП?</v>
      </c>
      <c r="L298" t="str">
        <f t="shared" si="293"/>
        <v>E6</v>
      </c>
      <c r="M298" t="str">
        <f t="shared" si="294"/>
        <v>E6. Are washing machines available and accessible for the residents of the site?</v>
      </c>
      <c r="N298" t="str">
        <f t="shared" si="295"/>
        <v>E6. Имеются ли стиральные машины и доступны ли они для жителей МВП?</v>
      </c>
      <c r="O298" t="str">
        <f t="shared" si="296"/>
        <v>E6. Чи наявні пральні машини та чи доступні вони для мешканців МТП?</v>
      </c>
      <c r="P298" t="s">
        <v>1762</v>
      </c>
      <c r="Q298" t="s">
        <v>24</v>
      </c>
      <c r="R298" t="s">
        <v>25</v>
      </c>
      <c r="S298" t="s">
        <v>1763</v>
      </c>
      <c r="T298" s="11" t="s">
        <v>1764</v>
      </c>
      <c r="U298" t="s">
        <v>1765</v>
      </c>
      <c r="V298" t="s">
        <v>1766</v>
      </c>
      <c r="W298" t="s">
        <v>1789</v>
      </c>
    </row>
    <row r="299" spans="1:29" ht="70.95" customHeight="1">
      <c r="A299" t="s">
        <v>1817</v>
      </c>
      <c r="B299" s="1" t="s">
        <v>2202</v>
      </c>
      <c r="C299" s="1">
        <v>6</v>
      </c>
      <c r="D299" s="1">
        <v>1</v>
      </c>
      <c r="E299" s="1"/>
      <c r="F299" s="1"/>
      <c r="G299" t="s">
        <v>2301</v>
      </c>
      <c r="H299" t="str">
        <f t="shared" si="292"/>
        <v>e6_1_number_washing_machines_yn</v>
      </c>
      <c r="I299" s="40" t="str">
        <f>CS_Monitoring_R11!F162</f>
        <v>Can you indicate how many washing machines are currently functional / usable in the site?</v>
      </c>
      <c r="J299" s="40" t="str">
        <f>CS_Monitoring_R11!G162</f>
        <v>Можете ли Вы указать количество стиральных машинок в МВП, пригодных для использования ВПЛ?</v>
      </c>
      <c r="K299" s="40" t="str">
        <f>CS_Monitoring_R11!H162</f>
        <v>Чи можете Ви зазначити, кількість пральних машин у МТП, придатних для використання ВПО?</v>
      </c>
      <c r="L299" t="str">
        <f t="shared" si="293"/>
        <v>E6_1</v>
      </c>
      <c r="M299" t="str">
        <f t="shared" si="294"/>
        <v>E6.1. Can you indicate how many washing machines are currently functional / usable in the site?</v>
      </c>
      <c r="N299" t="str">
        <f t="shared" si="295"/>
        <v>E6.1. Можете ли Вы указать количество стиральных машинок в МВП, пригодных для использования ВПЛ?</v>
      </c>
      <c r="O299" t="str">
        <f t="shared" si="296"/>
        <v>E6.1. Чи можете Ви зазначити, кількість пральних машин у МТП, придатних для використання ВПО?</v>
      </c>
      <c r="P299" t="s">
        <v>1852</v>
      </c>
      <c r="Q299" t="s">
        <v>1853</v>
      </c>
      <c r="R299" t="s">
        <v>1854</v>
      </c>
      <c r="S299" t="s">
        <v>1763</v>
      </c>
      <c r="T299" s="11" t="s">
        <v>1764</v>
      </c>
      <c r="U299" t="s">
        <v>1765</v>
      </c>
      <c r="V299" t="s">
        <v>1766</v>
      </c>
      <c r="W299" t="s">
        <v>1789</v>
      </c>
      <c r="Y299" t="str">
        <f>"selected(${"&amp;H298&amp;"}, 'yes')"</f>
        <v>selected(${e6_washing_machines}, 'yes')</v>
      </c>
      <c r="AA299" s="22" t="s">
        <v>600</v>
      </c>
      <c r="AB299" s="22" t="s">
        <v>601</v>
      </c>
      <c r="AC299" s="22" t="s">
        <v>602</v>
      </c>
    </row>
    <row r="300" spans="1:29" ht="43.95" customHeight="1">
      <c r="A300" t="s">
        <v>1844</v>
      </c>
      <c r="B300" s="1" t="s">
        <v>2202</v>
      </c>
      <c r="C300" s="1">
        <v>6</v>
      </c>
      <c r="D300" s="1">
        <v>1</v>
      </c>
      <c r="E300" s="1">
        <v>1</v>
      </c>
      <c r="F300" s="1"/>
      <c r="G300" t="s">
        <v>2302</v>
      </c>
      <c r="H300" t="str">
        <f t="shared" si="292"/>
        <v>e6_1_1_number_washing_machines</v>
      </c>
      <c r="I300" s="40" t="str">
        <f>CS_Monitoring_R11!F163</f>
        <v>Please indicate how many washing machines are currently functional / usable in the site.</v>
      </c>
      <c r="J300" s="40" t="str">
        <f>CS_Monitoring_R11!G163</f>
        <v>Сколько стиральных машин в настоящее время работают/пригодны для использования в МВП?</v>
      </c>
      <c r="K300" s="40" t="str">
        <f>CS_Monitoring_R11!H163</f>
        <v>Скільки пральних машин на даний момент працюють/придатні для використання в МТП?</v>
      </c>
      <c r="L300" t="str">
        <f t="shared" si="293"/>
        <v>E6_1_1</v>
      </c>
      <c r="M300" t="str">
        <f t="shared" si="294"/>
        <v>E6.1.1. Please indicate how many washing machines are currently functional / usable in the site.</v>
      </c>
      <c r="N300" t="str">
        <f t="shared" si="295"/>
        <v>E6.1.1. Сколько стиральных машин в настоящее время работают/пригодны для использования в МВП?</v>
      </c>
      <c r="O300" t="str">
        <f t="shared" si="296"/>
        <v>E6.1.1. Скільки пральних машин на даний момент працюють/придатні для використання в МТП?</v>
      </c>
      <c r="P300" s="11" t="s">
        <v>2303</v>
      </c>
      <c r="Q300" s="11" t="s">
        <v>2304</v>
      </c>
      <c r="R300" s="11" t="s">
        <v>2305</v>
      </c>
      <c r="S300" t="s">
        <v>1763</v>
      </c>
      <c r="T300" s="11" t="s">
        <v>1764</v>
      </c>
      <c r="U300" t="s">
        <v>1765</v>
      </c>
      <c r="V300" t="s">
        <v>1766</v>
      </c>
      <c r="W300" t="s">
        <v>1846</v>
      </c>
      <c r="Y300" t="str">
        <f>"selected(${"&amp;H299&amp;"}, 'yes')"&amp;" and not(selected(${"&amp;H298&amp;"}, ''))"</f>
        <v>selected(${e6_1_number_washing_machines_yn}, 'yes') and not(selected(${e6_washing_machines}, ''))</v>
      </c>
      <c r="Z300" t="s">
        <v>2262</v>
      </c>
      <c r="AA300" t="s">
        <v>1925</v>
      </c>
      <c r="AB300" t="s">
        <v>2263</v>
      </c>
      <c r="AC300" t="s">
        <v>2264</v>
      </c>
    </row>
    <row r="301" spans="1:29" ht="28.8">
      <c r="A301" t="s">
        <v>1961</v>
      </c>
      <c r="B301" s="1" t="s">
        <v>2202</v>
      </c>
      <c r="C301" s="1">
        <v>7</v>
      </c>
      <c r="D301" s="1"/>
      <c r="E301" s="1"/>
      <c r="F301" s="1"/>
      <c r="G301" t="s">
        <v>2306</v>
      </c>
      <c r="H301" t="str">
        <f t="shared" si="292"/>
        <v>e7_drying_machines</v>
      </c>
      <c r="I301" s="40" t="str">
        <f>CS_Monitoring_R11!F164</f>
        <v>Are dryer machines available and accessible for the residents of the site?</v>
      </c>
      <c r="J301" s="40" t="str">
        <f>CS_Monitoring_R11!G164</f>
        <v>Имеются ли сушильные машины и доступны ли они для жителей МВП?</v>
      </c>
      <c r="K301" s="40" t="str">
        <f>CS_Monitoring_R11!H164</f>
        <v>Чи є сушильні машини та чи доступні вони для мешканців МТП?</v>
      </c>
      <c r="L301" t="str">
        <f t="shared" si="293"/>
        <v>E7</v>
      </c>
      <c r="M301" t="str">
        <f t="shared" si="294"/>
        <v>E7. Are dryer machines available and accessible for the residents of the site?</v>
      </c>
      <c r="N301" t="str">
        <f t="shared" si="295"/>
        <v>E7. Имеются ли сушильные машины и доступны ли они для жителей МВП?</v>
      </c>
      <c r="O301" t="str">
        <f t="shared" si="296"/>
        <v>E7. Чи є сушильні машини та чи доступні вони для мешканців МТП?</v>
      </c>
      <c r="P301" t="s">
        <v>1762</v>
      </c>
      <c r="Q301" t="s">
        <v>24</v>
      </c>
      <c r="R301" t="s">
        <v>25</v>
      </c>
      <c r="S301" t="s">
        <v>1763</v>
      </c>
      <c r="T301" s="11" t="s">
        <v>1764</v>
      </c>
      <c r="U301" t="s">
        <v>1765</v>
      </c>
      <c r="V301" t="s">
        <v>1766</v>
      </c>
      <c r="W301" t="s">
        <v>1789</v>
      </c>
    </row>
    <row r="302" spans="1:29" ht="70.95" customHeight="1">
      <c r="A302" t="s">
        <v>1817</v>
      </c>
      <c r="B302" s="1" t="s">
        <v>2202</v>
      </c>
      <c r="C302" s="1">
        <v>7</v>
      </c>
      <c r="D302" s="1">
        <v>1</v>
      </c>
      <c r="E302" s="1"/>
      <c r="F302" s="1"/>
      <c r="G302" t="s">
        <v>2307</v>
      </c>
      <c r="H302" t="str">
        <f t="shared" si="292"/>
        <v>e7_1_number_drying_machines_yn</v>
      </c>
      <c r="I302" s="40" t="str">
        <f>CS_Monitoring_R11!F165</f>
        <v>Can you indicate how many drying machines are currently functional / usable in the site?</v>
      </c>
      <c r="J302" s="40" t="str">
        <f>CS_Monitoring_R11!G165</f>
        <v>Можете ли Вы указать количество сушильных машинок в МВП, пригодных для использования ВПЛ?</v>
      </c>
      <c r="K302" s="40" t="str">
        <f>CS_Monitoring_R11!H165</f>
        <v>Чи можете Ви зазначити, кількість сушильних машинок у МТП, придатних для використання ВПО?</v>
      </c>
      <c r="L302" t="str">
        <f t="shared" si="293"/>
        <v>E7_1</v>
      </c>
      <c r="M302" t="str">
        <f t="shared" si="294"/>
        <v>E7.1. Can you indicate how many drying machines are currently functional / usable in the site?</v>
      </c>
      <c r="N302" t="str">
        <f t="shared" si="295"/>
        <v>E7.1. Можете ли Вы указать количество сушильных машинок в МВП, пригодных для использования ВПЛ?</v>
      </c>
      <c r="O302" t="str">
        <f t="shared" si="296"/>
        <v>E7.1. Чи можете Ви зазначити, кількість сушильних машинок у МТП, придатних для використання ВПО?</v>
      </c>
      <c r="P302" t="s">
        <v>1852</v>
      </c>
      <c r="Q302" t="s">
        <v>1853</v>
      </c>
      <c r="R302" s="22" t="s">
        <v>1854</v>
      </c>
      <c r="S302" t="s">
        <v>1763</v>
      </c>
      <c r="T302" s="11" t="s">
        <v>1764</v>
      </c>
      <c r="U302" t="s">
        <v>1765</v>
      </c>
      <c r="V302" t="s">
        <v>1766</v>
      </c>
      <c r="W302" t="s">
        <v>1789</v>
      </c>
      <c r="Y302" t="str">
        <f>"selected(${"&amp;H301&amp;"}, 'yes')"</f>
        <v>selected(${e7_drying_machines}, 'yes')</v>
      </c>
      <c r="AA302" s="22" t="s">
        <v>600</v>
      </c>
      <c r="AB302" s="22" t="s">
        <v>601</v>
      </c>
      <c r="AC302" s="22" t="s">
        <v>602</v>
      </c>
    </row>
    <row r="303" spans="1:29" ht="43.95" customHeight="1">
      <c r="A303" t="s">
        <v>1844</v>
      </c>
      <c r="B303" s="1" t="s">
        <v>2202</v>
      </c>
      <c r="C303" s="1">
        <v>7</v>
      </c>
      <c r="D303" s="1">
        <v>1</v>
      </c>
      <c r="E303" s="1">
        <v>1</v>
      </c>
      <c r="F303" s="1"/>
      <c r="G303" t="s">
        <v>2308</v>
      </c>
      <c r="H303" t="str">
        <f t="shared" si="292"/>
        <v>e7_1_1_number_drying_machines</v>
      </c>
      <c r="I303" s="40" t="str">
        <f>CS_Monitoring_R11!F166</f>
        <v>Please indicate how many drying machines are currently functional / usable in the site.</v>
      </c>
      <c r="J303" s="40" t="str">
        <f>CS_Monitoring_R11!G166</f>
        <v>Укажите, пожалуйста, сколько сушильных машин сейчас пригодны для использования в МВП?</v>
      </c>
      <c r="K303" s="40" t="str">
        <f>CS_Monitoring_R11!H166</f>
        <v>Зазначте, будь ласка, скільки сушильних машин наразі є придатними для використання в МТП?</v>
      </c>
      <c r="L303" t="str">
        <f t="shared" si="293"/>
        <v>E7_1_1</v>
      </c>
      <c r="M303" t="str">
        <f t="shared" si="294"/>
        <v>E7.1.1. Please indicate how many drying machines are currently functional / usable in the site.</v>
      </c>
      <c r="N303" t="str">
        <f t="shared" si="295"/>
        <v>E7.1.1. Укажите, пожалуйста, сколько сушильных машин сейчас пригодны для использования в МВП?</v>
      </c>
      <c r="O303" t="str">
        <f t="shared" si="296"/>
        <v>E7.1.1. Зазначте, будь ласка, скільки сушильних машин наразі є придатними для використання в МТП?</v>
      </c>
      <c r="P303" s="11" t="s">
        <v>2303</v>
      </c>
      <c r="Q303" s="11" t="s">
        <v>86</v>
      </c>
      <c r="R303" s="11" t="s">
        <v>2305</v>
      </c>
      <c r="S303" t="s">
        <v>1763</v>
      </c>
      <c r="T303" s="11" t="s">
        <v>1764</v>
      </c>
      <c r="U303" t="s">
        <v>1765</v>
      </c>
      <c r="V303" t="s">
        <v>1766</v>
      </c>
      <c r="W303" t="s">
        <v>1846</v>
      </c>
      <c r="Y303" t="str">
        <f>"selected(${"&amp;H302&amp;"}, 'yes')"&amp;" and not(selected(${"&amp;H301&amp;"}, ''))"</f>
        <v>selected(${e7_1_number_drying_machines_yn}, 'yes') and not(selected(${e7_drying_machines}, ''))</v>
      </c>
      <c r="Z303" t="s">
        <v>2262</v>
      </c>
      <c r="AA303" t="s">
        <v>1925</v>
      </c>
      <c r="AB303" t="s">
        <v>2263</v>
      </c>
      <c r="AC303" t="s">
        <v>2264</v>
      </c>
    </row>
    <row r="304" spans="1:29" ht="70.95" customHeight="1">
      <c r="A304" t="s">
        <v>2309</v>
      </c>
      <c r="B304" s="1" t="s">
        <v>2202</v>
      </c>
      <c r="C304" s="1">
        <v>7</v>
      </c>
      <c r="D304" s="1">
        <v>2</v>
      </c>
      <c r="E304" s="1"/>
      <c r="F304" s="1"/>
      <c r="G304" t="s">
        <v>2310</v>
      </c>
      <c r="H304" t="str">
        <f t="shared" si="292"/>
        <v>e7_2_drying_clothing</v>
      </c>
      <c r="I304" s="40" t="str">
        <f>CS_Monitoring_R11!F167</f>
        <v>Is a separate space available for drying clothing?</v>
      </c>
      <c r="J304" s="40" t="str">
        <f>CS_Monitoring_R11!G167</f>
        <v>Есть ли отдельное пространство/место для сушки одежды?</v>
      </c>
      <c r="K304" s="40" t="str">
        <f>CS_Monitoring_R11!H167</f>
        <v>Чи є окремий простір/місце для сушіння одягу?</v>
      </c>
      <c r="L304" t="str">
        <f t="shared" si="293"/>
        <v>E7_2</v>
      </c>
      <c r="M304" t="str">
        <f t="shared" si="294"/>
        <v>E7.2. Is a separate space available for drying clothing?</v>
      </c>
      <c r="N304" t="str">
        <f t="shared" si="295"/>
        <v>E7.2. Есть ли отдельное пространство/место для сушки одежды?</v>
      </c>
      <c r="O304" t="str">
        <f t="shared" si="296"/>
        <v>E7.2. Чи є окремий простір/місце для сушіння одягу?</v>
      </c>
      <c r="P304" t="s">
        <v>1762</v>
      </c>
      <c r="Q304" s="22" t="s">
        <v>24</v>
      </c>
      <c r="R304" t="s">
        <v>25</v>
      </c>
      <c r="S304" t="s">
        <v>1763</v>
      </c>
      <c r="T304" s="11" t="s">
        <v>1764</v>
      </c>
      <c r="U304" t="s">
        <v>1765</v>
      </c>
      <c r="V304" t="s">
        <v>1766</v>
      </c>
      <c r="W304" t="s">
        <v>1789</v>
      </c>
      <c r="AA304" s="22" t="s">
        <v>600</v>
      </c>
      <c r="AB304" s="22" t="s">
        <v>601</v>
      </c>
      <c r="AC304" s="22" t="s">
        <v>602</v>
      </c>
    </row>
    <row r="305" spans="1:29" ht="28.8">
      <c r="A305" s="1" t="s">
        <v>1876</v>
      </c>
      <c r="B305" s="1" t="s">
        <v>2202</v>
      </c>
      <c r="C305" s="1">
        <v>8</v>
      </c>
      <c r="D305" s="1"/>
      <c r="E305" s="1"/>
      <c r="F305" s="1"/>
      <c r="G305" t="s">
        <v>2311</v>
      </c>
      <c r="H305" t="str">
        <f t="shared" si="292"/>
        <v>e8_waste_disposal_capacity</v>
      </c>
      <c r="I305" s="40" t="str">
        <f>CS_Monitoring_R11!F168</f>
        <v>Is there a sufficient space/waste disposal capacity on the site?</v>
      </c>
      <c r="J305" s="40" t="str">
        <f>CS_Monitoring_R11!G168</f>
        <v>Достаточно ли в здании МВП мест для сбора отходов?</v>
      </c>
      <c r="K305" s="40" t="str">
        <f>CS_Monitoring_R11!H168</f>
        <v>Чи достатньо в будівлі МТП  місць для збору відходів?</v>
      </c>
      <c r="L305" t="str">
        <f t="shared" si="293"/>
        <v>E8</v>
      </c>
      <c r="M305" t="str">
        <f t="shared" si="294"/>
        <v>E8. Is there a sufficient space/waste disposal capacity on the site?</v>
      </c>
      <c r="N305" t="str">
        <f t="shared" si="295"/>
        <v>E8. Достаточно ли в здании МВП мест для сбора отходов?</v>
      </c>
      <c r="O305" t="str">
        <f t="shared" si="296"/>
        <v>E8. Чи достатньо в будівлі МТП  місць для збору відходів?</v>
      </c>
      <c r="P305" t="s">
        <v>1762</v>
      </c>
      <c r="Q305" t="s">
        <v>24</v>
      </c>
      <c r="R305" t="s">
        <v>25</v>
      </c>
      <c r="S305" t="s">
        <v>1763</v>
      </c>
      <c r="T305" s="11" t="s">
        <v>1764</v>
      </c>
      <c r="U305" t="s">
        <v>1765</v>
      </c>
      <c r="V305" t="s">
        <v>1766</v>
      </c>
      <c r="W305" t="s">
        <v>1789</v>
      </c>
    </row>
    <row r="306" spans="1:29" s="747" customFormat="1" ht="28.8">
      <c r="A306" s="747" t="s">
        <v>1876</v>
      </c>
      <c r="B306" s="747" t="s">
        <v>2202</v>
      </c>
      <c r="C306" s="747">
        <v>8</v>
      </c>
      <c r="D306" s="747">
        <v>1</v>
      </c>
      <c r="G306" s="747" t="s">
        <v>2312</v>
      </c>
      <c r="H306" s="747" t="str">
        <f t="shared" si="292"/>
        <v>e8_1_garbage_bins_radius_50</v>
      </c>
      <c r="I306" s="753" t="str">
        <f>CS_Monitoring_R11!F169</f>
        <v>Are there available garbage bins within a radius of 50 m from the collective site?</v>
      </c>
      <c r="J306" s="753" t="str">
        <f>CS_Monitoring_R11!G169</f>
        <v>Находятся ли мусорные баки в радиусе 50 м от МВП?</v>
      </c>
      <c r="K306" s="753" t="str">
        <f>CS_Monitoring_R11!H169</f>
        <v xml:space="preserve">Чи в радіусі 50 м від МТП є сміттєві баки? </v>
      </c>
      <c r="L306" s="747" t="str">
        <f t="shared" si="293"/>
        <v>E8_1</v>
      </c>
      <c r="M306" s="747" t="str">
        <f t="shared" si="294"/>
        <v>E8.1. Are there available garbage bins within a radius of 50 m from the collective site?</v>
      </c>
      <c r="N306" s="747" t="str">
        <f t="shared" si="295"/>
        <v>E8.1. Находятся ли мусорные баки в радиусе 50 м от МВП?</v>
      </c>
      <c r="O306" s="747" t="str">
        <f t="shared" si="296"/>
        <v xml:space="preserve">E8.1. Чи в радіусі 50 м від МТП є сміттєві баки? </v>
      </c>
      <c r="P306" s="747" t="s">
        <v>1762</v>
      </c>
      <c r="Q306" s="747" t="s">
        <v>24</v>
      </c>
      <c r="R306" s="747" t="s">
        <v>25</v>
      </c>
      <c r="S306" s="747" t="s">
        <v>1763</v>
      </c>
      <c r="T306" s="751" t="s">
        <v>1764</v>
      </c>
      <c r="U306" s="747" t="s">
        <v>1765</v>
      </c>
      <c r="V306" s="747" t="s">
        <v>1766</v>
      </c>
      <c r="W306" s="747" t="s">
        <v>1789</v>
      </c>
      <c r="Y306" s="747" t="str">
        <f>"not(selected(${"&amp;H305&amp;"},'yes') or selected(${"&amp;H305&amp;"},''))"</f>
        <v>not(selected(${e8_waste_disposal_capacity},'yes') or selected(${e8_waste_disposal_capacity},''))</v>
      </c>
    </row>
    <row r="307" spans="1:29">
      <c r="A307" s="7" t="s">
        <v>1754</v>
      </c>
      <c r="C307" s="2" t="s">
        <v>1755</v>
      </c>
      <c r="D307" s="2" t="s">
        <v>1755</v>
      </c>
      <c r="E307" s="2"/>
      <c r="F307" s="2"/>
      <c r="G307" t="s">
        <v>2198</v>
      </c>
      <c r="H307" t="str">
        <f>IF(B307="",G307,IF(C307="",B307&amp;"_"&amp;G307,_xlfn.TEXTJOIN("_",TRUE,B307&amp;C307,D307,E307,G307)))</f>
        <v>wash_hygiene</v>
      </c>
      <c r="L307" t="str">
        <f>_xlfn.TEXTJOIN("_",TRUE,UPPER($B307)&amp;$C307,$D307,$E307)</f>
        <v/>
      </c>
      <c r="M307" s="23" t="str">
        <f t="shared" ref="M307:O308" si="297">IF(I307="","",IF(AND($B307="",$C307="",I307=""),"",IF(AND($B307="",$C307=""),I307,IF($C307="",UPPER($B307)&amp;"_"&amp;I307,_xlfn.TEXTJOIN(".",TRUE,UPPER($B307)&amp;$C307,$D307,$E307,I307)))))</f>
        <v/>
      </c>
      <c r="N307" t="str">
        <f t="shared" si="297"/>
        <v/>
      </c>
      <c r="O307" t="str">
        <f t="shared" si="297"/>
        <v/>
      </c>
    </row>
    <row r="308" spans="1:29" s="18" customFormat="1">
      <c r="A308" s="30" t="s">
        <v>1748</v>
      </c>
      <c r="C308" s="17" t="s">
        <v>1755</v>
      </c>
      <c r="D308" s="17"/>
      <c r="E308" s="17"/>
      <c r="F308" s="17"/>
      <c r="G308" s="18" t="s">
        <v>2313</v>
      </c>
      <c r="H308" s="18" t="str">
        <f>IF(B308="",G308,IF(C308="",B308&amp;"_"&amp;G308,_xlfn.TEXTJOIN("_",TRUE,B308&amp;C308,D308,E308,G308)))</f>
        <v>food</v>
      </c>
      <c r="I308" s="23" t="s">
        <v>983</v>
      </c>
      <c r="J308" s="23" t="s">
        <v>984</v>
      </c>
      <c r="K308" s="18" t="s">
        <v>985</v>
      </c>
      <c r="L308" t="str">
        <f>_xlfn.TEXTJOIN("_",TRUE,UPPER($B308)&amp;$C308,$D308,$E308)</f>
        <v/>
      </c>
      <c r="M308" s="23" t="str">
        <f t="shared" si="297"/>
        <v>Food</v>
      </c>
      <c r="N308" s="18" t="str">
        <f t="shared" si="297"/>
        <v>Питание</v>
      </c>
      <c r="O308" s="18" t="str">
        <f t="shared" si="297"/>
        <v>Харчування</v>
      </c>
      <c r="Y308" s="18" t="str">
        <f>"not(selected(${"&amp;H45&amp;"}, 'no')"&amp;" or selected(${"&amp;H45&amp;"}, ''))"&amp;" and ${"&amp;H$48&amp;"}&gt;=10"</f>
        <v>not(selected(${a1_site_active}, 'no') or selected(${a1_site_active}, '')) and ${a1_2_people_can_hosted_number}&gt;=10</v>
      </c>
    </row>
    <row r="309" spans="1:29" ht="48.6" customHeight="1">
      <c r="A309" t="s">
        <v>2314</v>
      </c>
      <c r="B309" s="1" t="s">
        <v>2315</v>
      </c>
      <c r="C309" s="1">
        <v>1</v>
      </c>
      <c r="D309" s="1"/>
      <c r="E309" s="1"/>
      <c r="F309" s="1"/>
      <c r="G309" t="s">
        <v>2316</v>
      </c>
      <c r="H309" t="str">
        <f t="shared" ref="H309:H310" si="298">IF(B309="",G309,IF(C309="",B309&amp;"_"&amp;G309,_xlfn.TEXTJOIN("_",TRUE,B309&amp;C309,D309,E309,F309,G309)))</f>
        <v>f1_access_food</v>
      </c>
      <c r="I309" s="40" t="str">
        <f>CS_Monitoring_R11!F171</f>
        <v>How are (or how will) IDPs be accessing food?</v>
      </c>
      <c r="J309" s="40" t="str">
        <f>CS_Monitoring_R11!G171</f>
        <v>Как жители МВП получают (или будут получать) продукты питания?</v>
      </c>
      <c r="K309" s="40" t="str">
        <f>CS_Monitoring_R11!H171</f>
        <v>Як мешканці МТП отримують (чи будуть отримувати) продукти харчування?</v>
      </c>
      <c r="L309" t="str">
        <f t="shared" ref="L309:L331" si="299">_xlfn.TEXTJOIN("_",TRUE,UPPER($B309)&amp;$C309,$D309,$E309,$F309)</f>
        <v>F1</v>
      </c>
      <c r="M309" t="str">
        <f t="shared" ref="M309:M331" si="300">IF(I309="","",IF(AND($B309="",$C309="",I309=""),"",IF(AND($B309="",$C309=""),I309,IF($C309="",UPPER($B309)&amp;"_"&amp;I309,_xlfn.TEXTJOIN(".",TRUE,UPPER($B309)&amp;$C309,$D309,$E309,$F309)))))&amp;". "&amp;I309</f>
        <v>F1. How are (or how will) IDPs be accessing food?</v>
      </c>
      <c r="N309" t="str">
        <f t="shared" ref="N309:N331" si="301">IF(J309="","",IF(AND($B309="",$C309="",J309=""),"",IF(AND($B309="",$C309=""),J309,IF($C309="",UPPER($B309)&amp;"_"&amp;J309,_xlfn.TEXTJOIN(".",TRUE,UPPER($B309)&amp;$C309,$D309,$E309,$F309)))))&amp;". "&amp;J309</f>
        <v>F1. Как жители МВП получают (или будут получать) продукты питания?</v>
      </c>
      <c r="O309" t="str">
        <f t="shared" ref="O309:O331" si="302">IF(K309="","",IF(AND($B309="",$C309="",K309=""),"",IF(AND($B309="",$C309=""),K309,IF($C309="",UPPER($B309)&amp;"_"&amp;K309,_xlfn.TEXTJOIN(".",TRUE,UPPER($B309)&amp;$C309,$D309,$E309,$F309)))))&amp;". "&amp;K309</f>
        <v>F1. Як мешканці МТП отримують (чи будуть отримувати) продукти харчування?</v>
      </c>
      <c r="P309" s="11" t="s">
        <v>1880</v>
      </c>
      <c r="Q309" s="11" t="s">
        <v>362</v>
      </c>
      <c r="R309" t="s">
        <v>222</v>
      </c>
      <c r="S309" t="s">
        <v>1763</v>
      </c>
      <c r="T309" s="11" t="s">
        <v>1764</v>
      </c>
      <c r="U309" t="s">
        <v>1765</v>
      </c>
      <c r="V309" t="s">
        <v>1766</v>
      </c>
      <c r="Z309" t="s">
        <v>2317</v>
      </c>
      <c r="AA309" t="s">
        <v>2318</v>
      </c>
      <c r="AB309" t="s">
        <v>2319</v>
      </c>
      <c r="AC309" t="s">
        <v>2320</v>
      </c>
    </row>
    <row r="310" spans="1:29">
      <c r="A310" t="s">
        <v>1768</v>
      </c>
      <c r="B310" s="1" t="s">
        <v>2315</v>
      </c>
      <c r="C310" s="1">
        <v>1</v>
      </c>
      <c r="D310" s="1">
        <v>1</v>
      </c>
      <c r="E310" s="1"/>
      <c r="F310" s="1"/>
      <c r="G310" t="str">
        <f>G309&amp;"_other"</f>
        <v>access_food_other</v>
      </c>
      <c r="H310" t="str">
        <f t="shared" si="298"/>
        <v>f1_1_access_food_other</v>
      </c>
      <c r="I310" s="22" t="s">
        <v>2093</v>
      </c>
      <c r="J310" s="22" t="s">
        <v>2094</v>
      </c>
      <c r="K310" t="s">
        <v>1772</v>
      </c>
      <c r="L310" t="str">
        <f t="shared" si="299"/>
        <v>F1_1</v>
      </c>
      <c r="M310" t="str">
        <f t="shared" si="300"/>
        <v>F1.1. Other (specify)</v>
      </c>
      <c r="N310" t="str">
        <f t="shared" si="301"/>
        <v>F1.1. Другое (укажите)</v>
      </c>
      <c r="O310" t="str">
        <f t="shared" si="302"/>
        <v>F1.1. Інше, уточніть</v>
      </c>
      <c r="P310" s="11" t="s">
        <v>96</v>
      </c>
      <c r="Q310" s="11" t="s">
        <v>101</v>
      </c>
      <c r="R310" s="11" t="s">
        <v>102</v>
      </c>
      <c r="S310" t="s">
        <v>1763</v>
      </c>
      <c r="T310" s="11" t="s">
        <v>1764</v>
      </c>
      <c r="U310" t="s">
        <v>1765</v>
      </c>
      <c r="V310" t="s">
        <v>1766</v>
      </c>
      <c r="Y310" t="str">
        <f>"selected(${"&amp;H309&amp;"}, 'other')"</f>
        <v>selected(${f1_access_food}, 'other')</v>
      </c>
    </row>
    <row r="311" spans="1:29">
      <c r="A311" t="s">
        <v>2321</v>
      </c>
      <c r="B311" s="1" t="s">
        <v>2315</v>
      </c>
      <c r="C311" s="1">
        <v>2</v>
      </c>
      <c r="D311" s="1"/>
      <c r="E311" s="1"/>
      <c r="F311" s="1"/>
      <c r="G311" t="s">
        <v>2322</v>
      </c>
      <c r="H311" t="str">
        <f t="shared" ref="H311:H313" si="303">IF(B311="",G311,IF(C311="",B311&amp;"_"&amp;G311,_xlfn.TEXTJOIN("_",TRUE,B311&amp;C311,D311,E311,F311,G311)))</f>
        <v>f2_food_products_needs</v>
      </c>
      <c r="I311" s="40" t="str">
        <f>CS_Monitoring_R11!F172</f>
        <v>Does this site need food products?</v>
      </c>
      <c r="J311" s="40" t="str">
        <f>CS_Monitoring_R11!G172</f>
        <v>Нужны ли данному МВП продукты питания?</v>
      </c>
      <c r="K311" s="40" t="str">
        <f>CS_Monitoring_R11!H172</f>
        <v>Чи потрібні цьому МТП продукти харчування?</v>
      </c>
      <c r="L311" t="str">
        <f t="shared" si="299"/>
        <v>F2</v>
      </c>
      <c r="M311" t="str">
        <f t="shared" si="300"/>
        <v>F2. Does this site need food products?</v>
      </c>
      <c r="N311" t="str">
        <f t="shared" si="301"/>
        <v>F2. Нужны ли данному МВП продукты питания?</v>
      </c>
      <c r="O311" t="str">
        <f t="shared" si="302"/>
        <v>F2. Чи потрібні цьому МТП продукти харчування?</v>
      </c>
      <c r="P311" t="s">
        <v>1762</v>
      </c>
      <c r="Q311" t="s">
        <v>24</v>
      </c>
      <c r="R311" t="s">
        <v>25</v>
      </c>
      <c r="S311" t="s">
        <v>1763</v>
      </c>
      <c r="T311" s="11" t="s">
        <v>1764</v>
      </c>
      <c r="U311" t="s">
        <v>1765</v>
      </c>
      <c r="V311" t="s">
        <v>1766</v>
      </c>
      <c r="W311" t="s">
        <v>1789</v>
      </c>
      <c r="Y311" s="46" t="str">
        <f>"selected(${"&amp;H309&amp;"},'collective_site_provides_cooked_meals') or selected(${"&amp;H309&amp;"},'collective_site_provides_food_products')"</f>
        <v>selected(${f1_access_food},'collective_site_provides_cooked_meals') or selected(${f1_access_food},'collective_site_provides_food_products')</v>
      </c>
    </row>
    <row r="312" spans="1:29" ht="36.6" customHeight="1">
      <c r="A312" t="s">
        <v>2323</v>
      </c>
      <c r="B312" s="1" t="s">
        <v>2315</v>
      </c>
      <c r="C312" s="1">
        <v>2</v>
      </c>
      <c r="D312" s="1">
        <v>1</v>
      </c>
      <c r="E312" s="1"/>
      <c r="F312" s="1"/>
      <c r="G312" t="s">
        <v>2324</v>
      </c>
      <c r="H312" t="str">
        <f t="shared" si="303"/>
        <v>f2_1_food_products_type</v>
      </c>
      <c r="I312" s="40" t="str">
        <f>CS_Monitoring_R11!F173</f>
        <v>If yes, which type of food products?</v>
      </c>
      <c r="J312" s="40" t="str">
        <f>CS_Monitoring_R11!G173</f>
        <v>Если да, то какие именно продукты питания?</v>
      </c>
      <c r="K312" s="40" t="str">
        <f>CS_Monitoring_R11!H173</f>
        <v>Якщо так, то які саме продукти харчування?</v>
      </c>
      <c r="L312" t="str">
        <f t="shared" si="299"/>
        <v>F2_1</v>
      </c>
      <c r="M312" t="str">
        <f t="shared" si="300"/>
        <v>F2.1. If yes, which type of food products?</v>
      </c>
      <c r="N312" t="str">
        <f t="shared" si="301"/>
        <v>F2.1. Если да, то какие именно продукты питания?</v>
      </c>
      <c r="O312" t="str">
        <f t="shared" si="302"/>
        <v>F2.1. Якщо так, то які саме продукти харчування?</v>
      </c>
      <c r="P312" s="754" t="s">
        <v>1880</v>
      </c>
      <c r="Q312" s="754" t="s">
        <v>362</v>
      </c>
      <c r="R312" s="25" t="s">
        <v>222</v>
      </c>
      <c r="S312" t="s">
        <v>1763</v>
      </c>
      <c r="T312" s="11" t="s">
        <v>1764</v>
      </c>
      <c r="U312" t="s">
        <v>1765</v>
      </c>
      <c r="V312" t="s">
        <v>1766</v>
      </c>
      <c r="W312" s="11"/>
      <c r="Y312" t="str">
        <f>"selected(${"&amp;H311&amp;"}, 'yes')"&amp;" or selected(${"&amp;H311&amp;"}, 'partially')"</f>
        <v>selected(${f2_food_products_needs}, 'yes') or selected(${f2_food_products_needs}, 'partially')</v>
      </c>
    </row>
    <row r="313" spans="1:29">
      <c r="A313" t="s">
        <v>1768</v>
      </c>
      <c r="B313" s="1" t="s">
        <v>2315</v>
      </c>
      <c r="C313" s="1">
        <v>2</v>
      </c>
      <c r="D313" s="1">
        <v>1</v>
      </c>
      <c r="E313" s="1">
        <v>1</v>
      </c>
      <c r="F313" s="1"/>
      <c r="G313" t="str">
        <f>G312&amp;"_other"</f>
        <v>food_products_type_other</v>
      </c>
      <c r="H313" t="str">
        <f t="shared" si="303"/>
        <v>f2_1_1_food_products_type_other</v>
      </c>
      <c r="I313" s="22" t="s">
        <v>1770</v>
      </c>
      <c r="J313" s="22" t="s">
        <v>1771</v>
      </c>
      <c r="K313" t="s">
        <v>1772</v>
      </c>
      <c r="L313" t="str">
        <f t="shared" si="299"/>
        <v>F2_1_1</v>
      </c>
      <c r="M313" t="str">
        <f t="shared" si="300"/>
        <v>F2.1.1. If other, please specify:</v>
      </c>
      <c r="N313" t="str">
        <f t="shared" si="301"/>
        <v>F2.1.1. Другое (уточните)</v>
      </c>
      <c r="O313" t="str">
        <f t="shared" si="302"/>
        <v>F2.1.1. Інше, уточніть</v>
      </c>
      <c r="P313" s="11" t="s">
        <v>96</v>
      </c>
      <c r="Q313" s="11" t="s">
        <v>101</v>
      </c>
      <c r="R313" s="11" t="s">
        <v>102</v>
      </c>
      <c r="S313" t="s">
        <v>1763</v>
      </c>
      <c r="T313" s="11" t="s">
        <v>1764</v>
      </c>
      <c r="U313" t="s">
        <v>1765</v>
      </c>
      <c r="V313" t="s">
        <v>1766</v>
      </c>
      <c r="Y313" s="46" t="str">
        <f>"selected(${"&amp;H312&amp;"}, 'other')"</f>
        <v>selected(${f2_1_food_products_type}, 'other')</v>
      </c>
    </row>
    <row r="314" spans="1:29" ht="45.6" customHeight="1">
      <c r="A314" t="s">
        <v>2323</v>
      </c>
      <c r="B314" s="1" t="s">
        <v>2315</v>
      </c>
      <c r="C314" s="1">
        <v>2</v>
      </c>
      <c r="D314" s="1">
        <v>2</v>
      </c>
      <c r="E314" s="1"/>
      <c r="F314" s="1"/>
      <c r="G314" t="s">
        <v>2325</v>
      </c>
      <c r="H314" t="str">
        <f t="shared" ref="H314:H315" si="304">IF(B314="",G314,IF(C314="",B314&amp;"_"&amp;G314,_xlfn.TEXTJOIN("_",TRUE,B314&amp;C314,D314,E314,F314,G314)))</f>
        <v>f2_2_top_3_food_products_needs</v>
      </c>
      <c r="I314" s="40" t="str">
        <f>CS_Monitoring_R11!F174</f>
        <v>What are the most urgent food product needs in the collective site? (Select up to three)</v>
      </c>
      <c r="J314" s="40" t="str">
        <f>CS_Monitoring_R11!G174</f>
        <v>Какие потребности в продуктах питания наиболее актуальны для МВП? (Выберите не более 3 вариантов)</v>
      </c>
      <c r="K314" s="40" t="str">
        <f>CS_Monitoring_R11!H174</f>
        <v>Які найбільш нагальні потреби в продуктах харчування в МТП? (Виберіть не більше трьох варіантів)</v>
      </c>
      <c r="L314" t="str">
        <f t="shared" si="299"/>
        <v>F2_2</v>
      </c>
      <c r="M314" t="str">
        <f t="shared" si="300"/>
        <v>F2.2. What are the most urgent food product needs in the collective site? (Select up to three)</v>
      </c>
      <c r="N314" t="str">
        <f t="shared" si="301"/>
        <v>F2.2. Какие потребности в продуктах питания наиболее актуальны для МВП? (Выберите не более 3 вариантов)</v>
      </c>
      <c r="O314" t="str">
        <f t="shared" si="302"/>
        <v>F2.2. Які найбільш нагальні потреби в продуктах харчування в МТП? (Виберіть не більше трьох варіантів)</v>
      </c>
      <c r="P314" s="754" t="s">
        <v>2326</v>
      </c>
      <c r="Q314" s="754" t="s">
        <v>2327</v>
      </c>
      <c r="R314" s="25" t="s">
        <v>2328</v>
      </c>
      <c r="S314" t="s">
        <v>1763</v>
      </c>
      <c r="T314" s="11" t="s">
        <v>1764</v>
      </c>
      <c r="U314" t="s">
        <v>1765</v>
      </c>
      <c r="V314" t="s">
        <v>1766</v>
      </c>
      <c r="W314" s="11"/>
      <c r="X314" s="22" t="str">
        <f>"selected(${"&amp;H312&amp;"}, name)"</f>
        <v>selected(${f2_1_food_products_type}, name)</v>
      </c>
      <c r="Y314" t="str">
        <f>"not(selected(${"&amp;H311&amp;"}, ''))"&amp;" and (selected(${"&amp;H311&amp;"}, 'yes')"&amp;" or selected(${"&amp;H311&amp;"}, 'partially'))"</f>
        <v>not(selected(${f2_food_products_needs}, '')) and (selected(${f2_food_products_needs}, 'yes') or selected(${f2_food_products_needs}, 'partially'))</v>
      </c>
      <c r="Z314" t="s">
        <v>2329</v>
      </c>
      <c r="AA314" t="s">
        <v>2330</v>
      </c>
      <c r="AB314" t="s">
        <v>2183</v>
      </c>
      <c r="AC314" t="s">
        <v>2331</v>
      </c>
    </row>
    <row r="315" spans="1:29">
      <c r="A315" t="s">
        <v>1768</v>
      </c>
      <c r="B315" s="1" t="s">
        <v>2315</v>
      </c>
      <c r="C315" s="1">
        <v>2</v>
      </c>
      <c r="D315" s="1">
        <v>2</v>
      </c>
      <c r="E315" s="1">
        <v>1</v>
      </c>
      <c r="F315" s="1"/>
      <c r="G315" t="str">
        <f>G314&amp;"_other"</f>
        <v>top_3_food_products_needs_other</v>
      </c>
      <c r="H315" t="str">
        <f t="shared" si="304"/>
        <v>f2_2_1_top_3_food_products_needs_other</v>
      </c>
      <c r="I315" s="22" t="s">
        <v>1770</v>
      </c>
      <c r="J315" s="22" t="s">
        <v>1771</v>
      </c>
      <c r="K315" t="s">
        <v>1772</v>
      </c>
      <c r="L315" t="str">
        <f t="shared" si="299"/>
        <v>F2_2_1</v>
      </c>
      <c r="M315" t="str">
        <f t="shared" si="300"/>
        <v>F2.2.1. If other, please specify:</v>
      </c>
      <c r="N315" t="str">
        <f t="shared" si="301"/>
        <v>F2.2.1. Другое (уточните)</v>
      </c>
      <c r="O315" t="str">
        <f t="shared" si="302"/>
        <v>F2.2.1. Інше, уточніть</v>
      </c>
      <c r="P315" s="11" t="s">
        <v>96</v>
      </c>
      <c r="Q315" s="11" t="s">
        <v>101</v>
      </c>
      <c r="R315" s="11" t="s">
        <v>102</v>
      </c>
      <c r="S315" t="s">
        <v>1763</v>
      </c>
      <c r="T315" s="11" t="s">
        <v>1764</v>
      </c>
      <c r="U315" t="s">
        <v>1765</v>
      </c>
      <c r="V315" t="s">
        <v>1766</v>
      </c>
      <c r="Y315" t="str">
        <f>"selected(${"&amp;H314&amp;"}, 'other')"</f>
        <v>selected(${f2_2_top_3_food_products_needs}, 'other')</v>
      </c>
    </row>
    <row r="316" spans="1:29" ht="45.6" customHeight="1">
      <c r="A316" t="s">
        <v>2332</v>
      </c>
      <c r="B316" s="1" t="s">
        <v>2315</v>
      </c>
      <c r="C316" s="1">
        <v>3</v>
      </c>
      <c r="D316" s="1"/>
      <c r="E316" s="1"/>
      <c r="F316" s="1"/>
      <c r="G316" t="s">
        <v>2333</v>
      </c>
      <c r="H316" t="str">
        <f t="shared" ref="H316:H330" si="305">IF(B316="",G316,IF(C316="",B316&amp;"_"&amp;G316,_xlfn.TEXTJOIN("_",TRUE,B316&amp;C316,D316,E316,F316,G316)))</f>
        <v>f3_types_food_provided</v>
      </c>
      <c r="I316" s="40" t="str">
        <f>CS_Monitoring_R11!F175</f>
        <v>What types of food were provided in the past 60 days to IDPs in the collective site?</v>
      </c>
      <c r="J316" s="40" t="str">
        <f>CS_Monitoring_R11!G175</f>
        <v>Какие продукты питания были предоставлены ВПЛ в МВП за последние 60 дней?</v>
      </c>
      <c r="K316" s="40" t="str">
        <f>CS_Monitoring_R11!H175</f>
        <v>Які продукти харчування були надані ВПО в МТП протягом останніх 60 днів?</v>
      </c>
      <c r="L316" t="str">
        <f t="shared" si="299"/>
        <v>F3</v>
      </c>
      <c r="M316" t="str">
        <f t="shared" si="300"/>
        <v>F3. What types of food were provided in the past 60 days to IDPs in the collective site?</v>
      </c>
      <c r="N316" t="str">
        <f t="shared" si="301"/>
        <v>F3. Какие продукты питания были предоставлены ВПЛ в МВП за последние 60 дней?</v>
      </c>
      <c r="O316" t="str">
        <f t="shared" si="302"/>
        <v>F3. Які продукти харчування були надані ВПО в МТП протягом останніх 60 днів?</v>
      </c>
      <c r="P316" s="11" t="s">
        <v>1880</v>
      </c>
      <c r="Q316" s="11" t="s">
        <v>362</v>
      </c>
      <c r="R316" t="s">
        <v>222</v>
      </c>
      <c r="S316" t="s">
        <v>1763</v>
      </c>
      <c r="T316" s="11" t="s">
        <v>1764</v>
      </c>
      <c r="U316" t="s">
        <v>1765</v>
      </c>
      <c r="V316" t="s">
        <v>1766</v>
      </c>
      <c r="W316" s="11"/>
      <c r="X316" s="22"/>
      <c r="Y316" s="46" t="str">
        <f>"selected(${"&amp;H309&amp;"},'collective_site_provides_food_products')"</f>
        <v>selected(${f1_access_food},'collective_site_provides_food_products')</v>
      </c>
      <c r="Z316" t="s">
        <v>1945</v>
      </c>
      <c r="AA316" t="s">
        <v>2087</v>
      </c>
      <c r="AB316" t="s">
        <v>1959</v>
      </c>
      <c r="AC316" t="s">
        <v>1960</v>
      </c>
    </row>
    <row r="317" spans="1:29">
      <c r="A317" t="s">
        <v>1768</v>
      </c>
      <c r="B317" s="1" t="s">
        <v>2315</v>
      </c>
      <c r="C317" s="1">
        <v>3</v>
      </c>
      <c r="D317" s="1">
        <v>1</v>
      </c>
      <c r="E317" s="1"/>
      <c r="F317" s="1"/>
      <c r="G317" t="str">
        <f>G316&amp;"_other"</f>
        <v>types_food_provided_other</v>
      </c>
      <c r="H317" t="str">
        <f t="shared" si="305"/>
        <v>f3_1_types_food_provided_other</v>
      </c>
      <c r="I317" s="22" t="s">
        <v>1770</v>
      </c>
      <c r="J317" s="22" t="s">
        <v>1771</v>
      </c>
      <c r="K317" t="s">
        <v>1772</v>
      </c>
      <c r="L317" t="str">
        <f t="shared" si="299"/>
        <v>F3_1</v>
      </c>
      <c r="M317" t="str">
        <f t="shared" si="300"/>
        <v>F3.1. If other, please specify:</v>
      </c>
      <c r="N317" t="str">
        <f t="shared" si="301"/>
        <v>F3.1. Другое (уточните)</v>
      </c>
      <c r="O317" t="str">
        <f t="shared" si="302"/>
        <v>F3.1. Інше, уточніть</v>
      </c>
      <c r="P317" s="11" t="s">
        <v>96</v>
      </c>
      <c r="Q317" s="11" t="s">
        <v>101</v>
      </c>
      <c r="R317" s="11" t="s">
        <v>102</v>
      </c>
      <c r="S317" t="s">
        <v>1763</v>
      </c>
      <c r="T317" s="11" t="s">
        <v>1764</v>
      </c>
      <c r="U317" t="s">
        <v>1765</v>
      </c>
      <c r="V317" t="s">
        <v>1766</v>
      </c>
      <c r="Y317" t="str">
        <f>"selected(${"&amp;H316&amp;"}, 'other')"</f>
        <v>selected(${f3_types_food_provided}, 'other')</v>
      </c>
    </row>
    <row r="318" spans="1:29" ht="45.6" customHeight="1">
      <c r="A318" t="s">
        <v>2095</v>
      </c>
      <c r="B318" s="1" t="s">
        <v>2315</v>
      </c>
      <c r="C318" s="1">
        <v>3</v>
      </c>
      <c r="D318" s="1">
        <v>1</v>
      </c>
      <c r="E318" s="1">
        <v>1</v>
      </c>
      <c r="F318" s="1"/>
      <c r="G318" t="s">
        <v>2334</v>
      </c>
      <c r="H318" t="str">
        <f t="shared" si="305"/>
        <v>f3_1_1_sufficient_food_received_fresh_or_frozen_meat</v>
      </c>
      <c r="I318" s="40" t="str">
        <f>"Was the food received sufficient to answer the needs of IDPs in the collective site? -{"&amp;choices!C475&amp;"}"</f>
        <v>Was the food received sufficient to answer the needs of IDPs in the collective site? -{Fresh or frozen meat (chicken, beef, pork) }</v>
      </c>
      <c r="J318" s="40" t="str">
        <f>"Было ли полученных продуктов питания достаточно, чтобы удовлетворить потребности ВПЛ в МВП? -{"&amp;choices!D475&amp;"}"</f>
        <v>Было ли полученных продуктов питания достаточно, чтобы удовлетворить потребности ВПЛ в МВП? -{Свежее или замороженное мясо (курица, говядина, свинина) }</v>
      </c>
      <c r="K318" s="40" t="str">
        <f>"Чи достатньо було отриманих продуктів харчування для задоволення потреб ВПО в МТП? -{"&amp;choices!E475&amp;"}"</f>
        <v>Чи достатньо було отриманих продуктів харчування для задоволення потреб ВПО в МТП? -{Свіже або заморожене м'ясо (курка, яловичина, свинина)}</v>
      </c>
      <c r="L318" t="str">
        <f t="shared" si="299"/>
        <v>F3_1_1</v>
      </c>
      <c r="M318" t="str">
        <f t="shared" si="300"/>
        <v>F3.1.1. Was the food received sufficient to answer the needs of IDPs in the collective site? -{Fresh or frozen meat (chicken, beef, pork) }</v>
      </c>
      <c r="N318" t="str">
        <f t="shared" si="301"/>
        <v>F3.1.1. Было ли полученных продуктов питания достаточно, чтобы удовлетворить потребности ВПЛ в МВП? -{Свежее или замороженное мясо (курица, говядина, свинина) }</v>
      </c>
      <c r="O318" t="str">
        <f t="shared" si="302"/>
        <v>F3.1.1. Чи достатньо було отриманих продуктів харчування для задоволення потреб ВПО в МТП? -{Свіже або заморожене м'ясо (курка, яловичина, свинина)}</v>
      </c>
      <c r="P318" s="11" t="s">
        <v>1762</v>
      </c>
      <c r="Q318" s="11" t="s">
        <v>24</v>
      </c>
      <c r="R318" t="s">
        <v>25</v>
      </c>
      <c r="S318" t="s">
        <v>1763</v>
      </c>
      <c r="T318" s="11" t="s">
        <v>1764</v>
      </c>
      <c r="U318" t="s">
        <v>1765</v>
      </c>
      <c r="V318" t="s">
        <v>1766</v>
      </c>
      <c r="W318" s="11"/>
      <c r="X318" s="22"/>
      <c r="Y318" t="str">
        <f>"selected(${"&amp;$H$316&amp;"}, '"&amp;choices!B475&amp;"')"</f>
        <v>selected(${f3_types_food_provided}, 'fresh_or_frozen_meat')</v>
      </c>
    </row>
    <row r="319" spans="1:29" ht="45.6" customHeight="1">
      <c r="A319" t="s">
        <v>2095</v>
      </c>
      <c r="B319" s="1" t="s">
        <v>2315</v>
      </c>
      <c r="C319" s="1">
        <v>3</v>
      </c>
      <c r="D319" s="1">
        <v>1</v>
      </c>
      <c r="E319" s="1">
        <v>2</v>
      </c>
      <c r="F319" s="1"/>
      <c r="G319" t="s">
        <v>2335</v>
      </c>
      <c r="H319" t="str">
        <f t="shared" ref="H319" si="306">IF(B319="",G319,IF(C319="",B319&amp;"_"&amp;G319,_xlfn.TEXTJOIN("_",TRUE,B319&amp;C319,D319,E319,F319,G319)))</f>
        <v>f3_1_2_sufficient_food_received_canned_fish_or_meat</v>
      </c>
      <c r="I319" s="40" t="str">
        <f>"Was the food received sufficient to answer the needs of IDPs in the collective site? -{"&amp;choices!C476&amp;"}"</f>
        <v>Was the food received sufficient to answer the needs of IDPs in the collective site? -{Canned fish or meat }</v>
      </c>
      <c r="J319" s="40" t="str">
        <f>"Было ли полученных продуктов питания достаточно, чтобы удовлетворить потребности ВПЛ в МВП? -{"&amp;choices!D476&amp;"}"</f>
        <v>Было ли полученных продуктов питания достаточно, чтобы удовлетворить потребности ВПЛ в МВП? -{Рыбные или мясные консервы }</v>
      </c>
      <c r="K319" s="40" t="str">
        <f>"Чи достатньо було отриманих продуктів харчування для задоволення потреб ВПО в МТП? -{"&amp;choices!E476&amp;"}"</f>
        <v>Чи достатньо було отриманих продуктів харчування для задоволення потреб ВПО в МТП? -{Рибні чи м'ясні консерви}</v>
      </c>
      <c r="L319" t="str">
        <f t="shared" si="299"/>
        <v>F3_1_2</v>
      </c>
      <c r="M319" t="str">
        <f t="shared" si="300"/>
        <v>F3.1.2. Was the food received sufficient to answer the needs of IDPs in the collective site? -{Canned fish or meat }</v>
      </c>
      <c r="N319" t="str">
        <f t="shared" si="301"/>
        <v>F3.1.2. Было ли полученных продуктов питания достаточно, чтобы удовлетворить потребности ВПЛ в МВП? -{Рыбные или мясные консервы }</v>
      </c>
      <c r="O319" t="str">
        <f t="shared" si="302"/>
        <v>F3.1.2. Чи достатньо було отриманих продуктів харчування для задоволення потреб ВПО в МТП? -{Рибні чи м'ясні консерви}</v>
      </c>
      <c r="P319" s="11" t="s">
        <v>1762</v>
      </c>
      <c r="Q319" s="11" t="s">
        <v>24</v>
      </c>
      <c r="R319" t="s">
        <v>25</v>
      </c>
      <c r="S319" t="s">
        <v>1763</v>
      </c>
      <c r="T319" s="11" t="s">
        <v>1764</v>
      </c>
      <c r="U319" t="s">
        <v>1765</v>
      </c>
      <c r="V319" t="s">
        <v>1766</v>
      </c>
      <c r="W319" s="11"/>
      <c r="X319" s="22"/>
      <c r="Y319" t="str">
        <f>"selected(${"&amp;$H$316&amp;"}, '"&amp;choices!B476&amp;"')"</f>
        <v>selected(${f3_types_food_provided}, 'canned_fish_or_meat')</v>
      </c>
    </row>
    <row r="320" spans="1:29" ht="45.6" customHeight="1">
      <c r="A320" t="s">
        <v>2095</v>
      </c>
      <c r="B320" s="1" t="s">
        <v>2315</v>
      </c>
      <c r="C320" s="1">
        <v>3</v>
      </c>
      <c r="D320" s="1">
        <v>1</v>
      </c>
      <c r="E320" s="1">
        <v>3</v>
      </c>
      <c r="F320" s="1"/>
      <c r="G320" t="s">
        <v>2336</v>
      </c>
      <c r="H320" t="str">
        <f t="shared" si="305"/>
        <v>f3_1_3_sufficient_food_received_vegetables</v>
      </c>
      <c r="I320" s="40" t="str">
        <f>"Was the food received sufficient to answer the needs of IDPs in the collective site? -{"&amp;choices!C477&amp;"}"</f>
        <v>Was the food received sufficient to answer the needs of IDPs in the collective site? -{Vegetables}</v>
      </c>
      <c r="J320" s="40" t="str">
        <f>"Было ли полученных продуктов питания достаточно, чтобы удовлетворить потребности ВПЛ в МВП? -{"&amp;choices!D477&amp;"}"</f>
        <v>Было ли полученных продуктов питания достаточно, чтобы удовлетворить потребности ВПЛ в МВП? -{Овощи}</v>
      </c>
      <c r="K320" s="40" t="str">
        <f>"Чи достатньо було отриманих продуктів харчування для задоволення потреб ВПО в МТП? -{"&amp;choices!E477&amp;"}"</f>
        <v>Чи достатньо було отриманих продуктів харчування для задоволення потреб ВПО в МТП? -{Овочі}</v>
      </c>
      <c r="L320" t="str">
        <f t="shared" si="299"/>
        <v>F3_1_3</v>
      </c>
      <c r="M320" t="str">
        <f t="shared" si="300"/>
        <v>F3.1.3. Was the food received sufficient to answer the needs of IDPs in the collective site? -{Vegetables}</v>
      </c>
      <c r="N320" t="str">
        <f t="shared" si="301"/>
        <v>F3.1.3. Было ли полученных продуктов питания достаточно, чтобы удовлетворить потребности ВПЛ в МВП? -{Овощи}</v>
      </c>
      <c r="O320" t="str">
        <f t="shared" si="302"/>
        <v>F3.1.3. Чи достатньо було отриманих продуктів харчування для задоволення потреб ВПО в МТП? -{Овочі}</v>
      </c>
      <c r="P320" s="11" t="s">
        <v>1762</v>
      </c>
      <c r="Q320" s="11" t="s">
        <v>24</v>
      </c>
      <c r="R320" t="s">
        <v>25</v>
      </c>
      <c r="S320" t="s">
        <v>1763</v>
      </c>
      <c r="T320" s="11" t="s">
        <v>1764</v>
      </c>
      <c r="U320" t="s">
        <v>1765</v>
      </c>
      <c r="V320" t="s">
        <v>1766</v>
      </c>
      <c r="W320" s="11"/>
      <c r="X320" s="22"/>
      <c r="Y320" t="str">
        <f>"selected(${"&amp;$H$316&amp;"}, '"&amp;choices!B477&amp;"')"</f>
        <v>selected(${f3_types_food_provided}, 'vegetables')</v>
      </c>
    </row>
    <row r="321" spans="1:29" ht="45.6" customHeight="1">
      <c r="A321" t="s">
        <v>2095</v>
      </c>
      <c r="B321" s="1" t="s">
        <v>2315</v>
      </c>
      <c r="C321" s="1">
        <v>3</v>
      </c>
      <c r="D321" s="1">
        <v>1</v>
      </c>
      <c r="E321" s="1">
        <v>4</v>
      </c>
      <c r="F321" s="1"/>
      <c r="G321" t="s">
        <v>2337</v>
      </c>
      <c r="H321" t="str">
        <f t="shared" ref="H321" si="307">IF(B321="",G321,IF(C321="",B321&amp;"_"&amp;G321,_xlfn.TEXTJOIN("_",TRUE,B321&amp;C321,D321,E321,F321,G321)))</f>
        <v>f3_1_4_sufficient_food_received_fruit</v>
      </c>
      <c r="I321" s="40" t="str">
        <f>"Was the food received sufficient to answer the needs of IDPs in the collective site? -{"&amp;choices!C478&amp;"}"</f>
        <v>Was the food received sufficient to answer the needs of IDPs in the collective site? -{Fruit}</v>
      </c>
      <c r="J321" s="40" t="str">
        <f>"Было ли полученных продуктов питания достаточно, чтобы удовлетворить потребности ВПЛ в МВП? -{"&amp;choices!D478&amp;"}"</f>
        <v>Было ли полученных продуктов питания достаточно, чтобы удовлетворить потребности ВПЛ в МВП? -{Фрукты}</v>
      </c>
      <c r="K321" s="40" t="str">
        <f>"Чи достатньо було отриманих продуктів харчування для задоволення потреб ВПО в МТП? -{"&amp;choices!E478&amp;"}"</f>
        <v>Чи достатньо було отриманих продуктів харчування для задоволення потреб ВПО в МТП? -{Фрукти}</v>
      </c>
      <c r="L321" t="str">
        <f t="shared" si="299"/>
        <v>F3_1_4</v>
      </c>
      <c r="M321" t="str">
        <f t="shared" si="300"/>
        <v>F3.1.4. Was the food received sufficient to answer the needs of IDPs in the collective site? -{Fruit}</v>
      </c>
      <c r="N321" t="str">
        <f t="shared" si="301"/>
        <v>F3.1.4. Было ли полученных продуктов питания достаточно, чтобы удовлетворить потребности ВПЛ в МВП? -{Фрукты}</v>
      </c>
      <c r="O321" t="str">
        <f t="shared" si="302"/>
        <v>F3.1.4. Чи достатньо було отриманих продуктів харчування для задоволення потреб ВПО в МТП? -{Фрукти}</v>
      </c>
      <c r="P321" s="11" t="s">
        <v>1762</v>
      </c>
      <c r="Q321" s="11" t="s">
        <v>24</v>
      </c>
      <c r="R321" t="s">
        <v>25</v>
      </c>
      <c r="S321" t="s">
        <v>1763</v>
      </c>
      <c r="T321" s="11" t="s">
        <v>1764</v>
      </c>
      <c r="U321" t="s">
        <v>1765</v>
      </c>
      <c r="V321" t="s">
        <v>1766</v>
      </c>
      <c r="W321" s="11"/>
      <c r="X321" s="22"/>
      <c r="Y321" t="str">
        <f>"selected(${"&amp;$H$316&amp;"}, '"&amp;choices!B478&amp;"')"</f>
        <v>selected(${f3_types_food_provided}, 'fruit')</v>
      </c>
    </row>
    <row r="322" spans="1:29" ht="45.6" customHeight="1">
      <c r="A322" t="s">
        <v>2095</v>
      </c>
      <c r="B322" s="1" t="s">
        <v>2315</v>
      </c>
      <c r="C322" s="1">
        <v>3</v>
      </c>
      <c r="D322" s="1">
        <v>1</v>
      </c>
      <c r="E322" s="1">
        <v>5</v>
      </c>
      <c r="F322" s="1"/>
      <c r="G322" t="s">
        <v>2338</v>
      </c>
      <c r="H322" t="str">
        <f t="shared" si="305"/>
        <v>f3_1_5_sufficient_food_received_staples</v>
      </c>
      <c r="I322" s="40" t="str">
        <f>"Was the food received sufficient to answer the needs of IDPs in the collective site? -{"&amp;choices!C479&amp;"}"</f>
        <v>Was the food received sufficient to answer the needs of IDPs in the collective site? -{Staples (rice, wheat, pasta, buckwheat etc.) }</v>
      </c>
      <c r="J322" s="40" t="str">
        <f>"Было ли полученных продуктов питания достаточно, чтобы удовлетворить потребности ВПЛ в МВП? -{"&amp;choices!D479&amp;"}"</f>
        <v>Было ли полученных продуктов питания достаточно, чтобы удовлетворить потребности ВПЛ в МВП? -{Базовые продукты питания (рис, пшеница, макароны, гречка и т.д.) }</v>
      </c>
      <c r="K322" s="40" t="str">
        <f>"Чи достатньо було отриманих продуктів харчування для задоволення потреб ВПО в МТП? -{"&amp;choices!E479&amp;"}"</f>
        <v>Чи достатньо було отриманих продуктів харчування для задоволення потреб ВПО в МТП? -{Базові продукти харчування (рис, пшениця, макарони, гречка тощо)}</v>
      </c>
      <c r="L322" t="str">
        <f t="shared" si="299"/>
        <v>F3_1_5</v>
      </c>
      <c r="M322" t="str">
        <f t="shared" si="300"/>
        <v>F3.1.5. Was the food received sufficient to answer the needs of IDPs in the collective site? -{Staples (rice, wheat, pasta, buckwheat etc.) }</v>
      </c>
      <c r="N322" t="str">
        <f t="shared" si="301"/>
        <v>F3.1.5. Было ли полученных продуктов питания достаточно, чтобы удовлетворить потребности ВПЛ в МВП? -{Базовые продукты питания (рис, пшеница, макароны, гречка и т.д.) }</v>
      </c>
      <c r="O322" t="str">
        <f t="shared" si="302"/>
        <v>F3.1.5. Чи достатньо було отриманих продуктів харчування для задоволення потреб ВПО в МТП? -{Базові продукти харчування (рис, пшениця, макарони, гречка тощо)}</v>
      </c>
      <c r="P322" s="11" t="s">
        <v>1762</v>
      </c>
      <c r="Q322" s="11" t="s">
        <v>24</v>
      </c>
      <c r="R322" t="s">
        <v>25</v>
      </c>
      <c r="S322" t="s">
        <v>1763</v>
      </c>
      <c r="T322" s="11" t="s">
        <v>1764</v>
      </c>
      <c r="U322" t="s">
        <v>1765</v>
      </c>
      <c r="V322" t="s">
        <v>1766</v>
      </c>
      <c r="W322" s="11"/>
      <c r="X322" s="22"/>
      <c r="Y322" t="str">
        <f>"selected(${"&amp;$H$316&amp;"}, '"&amp;choices!B479&amp;"')"</f>
        <v>selected(${f3_types_food_provided}, 'staples')</v>
      </c>
    </row>
    <row r="323" spans="1:29" ht="45.6" customHeight="1">
      <c r="A323" t="s">
        <v>2095</v>
      </c>
      <c r="B323" s="1" t="s">
        <v>2315</v>
      </c>
      <c r="C323" s="1">
        <v>3</v>
      </c>
      <c r="D323" s="1">
        <v>1</v>
      </c>
      <c r="E323" s="1">
        <v>6</v>
      </c>
      <c r="F323" s="1"/>
      <c r="G323" t="s">
        <v>2339</v>
      </c>
      <c r="H323" t="str">
        <f t="shared" ref="H323" si="308">IF(B323="",G323,IF(C323="",B323&amp;"_"&amp;G323,_xlfn.TEXTJOIN("_",TRUE,B323&amp;C323,D323,E323,F323,G323)))</f>
        <v>f3_1_6_sufficient_food_received_vegetable_oil</v>
      </c>
      <c r="I323" s="40" t="str">
        <f>"Was the food received sufficient to answer the needs of IDPs in the collective site? -{"&amp;choices!C480&amp;"}"</f>
        <v>Was the food received sufficient to answer the needs of IDPs in the collective site? -{Vegetable oil }</v>
      </c>
      <c r="J323" s="40" t="str">
        <f>"Было ли полученных продуктов питания достаточно, чтобы удовлетворить потребности ВПЛ в МВП? -{"&amp;choices!D480&amp;"}"</f>
        <v>Было ли полученных продуктов питания достаточно, чтобы удовлетворить потребности ВПЛ в МВП? -{Растительное масло }</v>
      </c>
      <c r="K323" s="40" t="str">
        <f>"Чи достатньо було отриманих продуктів харчування для задоволення потреб ВПО в МТП? -{"&amp;choices!E480&amp;"}"</f>
        <v>Чи достатньо було отриманих продуктів харчування для задоволення потреб ВПО в МТП? -{Рослинна олія}</v>
      </c>
      <c r="L323" t="str">
        <f t="shared" si="299"/>
        <v>F3_1_6</v>
      </c>
      <c r="M323" t="str">
        <f t="shared" si="300"/>
        <v>F3.1.6. Was the food received sufficient to answer the needs of IDPs in the collective site? -{Vegetable oil }</v>
      </c>
      <c r="N323" t="str">
        <f t="shared" si="301"/>
        <v>F3.1.6. Было ли полученных продуктов питания достаточно, чтобы удовлетворить потребности ВПЛ в МВП? -{Растительное масло }</v>
      </c>
      <c r="O323" t="str">
        <f t="shared" si="302"/>
        <v>F3.1.6. Чи достатньо було отриманих продуктів харчування для задоволення потреб ВПО в МТП? -{Рослинна олія}</v>
      </c>
      <c r="P323" s="11" t="s">
        <v>1762</v>
      </c>
      <c r="Q323" s="11" t="s">
        <v>24</v>
      </c>
      <c r="R323" t="s">
        <v>25</v>
      </c>
      <c r="S323" t="s">
        <v>1763</v>
      </c>
      <c r="T323" s="11" t="s">
        <v>1764</v>
      </c>
      <c r="U323" t="s">
        <v>1765</v>
      </c>
      <c r="V323" t="s">
        <v>1766</v>
      </c>
      <c r="W323" s="11"/>
      <c r="X323" s="22"/>
      <c r="Y323" t="str">
        <f>"selected(${"&amp;$H$316&amp;"}, '"&amp;choices!B480&amp;"')"</f>
        <v>selected(${f3_types_food_provided}, 'vegetable_oil')</v>
      </c>
    </row>
    <row r="324" spans="1:29" ht="45.6" customHeight="1">
      <c r="A324" t="s">
        <v>2095</v>
      </c>
      <c r="B324" s="1" t="s">
        <v>2315</v>
      </c>
      <c r="C324" s="1">
        <v>3</v>
      </c>
      <c r="D324" s="1">
        <v>1</v>
      </c>
      <c r="E324" s="1">
        <v>7</v>
      </c>
      <c r="F324" s="1"/>
      <c r="G324" t="s">
        <v>2340</v>
      </c>
      <c r="H324" t="str">
        <f t="shared" si="305"/>
        <v>f3_1_7_sufficient_food_received_milk_dairy_products</v>
      </c>
      <c r="I324" s="40" t="str">
        <f>"Was the food received sufficient to answer the needs of IDPs in the collective site? -{"&amp;choices!C481&amp;"}"</f>
        <v>Was the food received sufficient to answer the needs of IDPs in the collective site? -{Milk, dairy products}</v>
      </c>
      <c r="J324" s="40" t="str">
        <f>"Было ли полученных продуктов питания достаточно, чтобы удовлетворить потребности ВПЛ в МВП? -{"&amp;choices!D481&amp;"}"</f>
        <v>Было ли полученных продуктов питания достаточно, чтобы удовлетворить потребности ВПЛ в МВП? -{Молоко, молочные продукты}</v>
      </c>
      <c r="K324" s="40" t="str">
        <f>"Чи достатньо було отриманих продуктів харчування для задоволення потреб ВПО в МТП? -{"&amp;choices!E481&amp;"}"</f>
        <v>Чи достатньо було отриманих продуктів харчування для задоволення потреб ВПО в МТП? -{Молоко, молочні продукти}</v>
      </c>
      <c r="L324" t="str">
        <f t="shared" si="299"/>
        <v>F3_1_7</v>
      </c>
      <c r="M324" t="str">
        <f t="shared" si="300"/>
        <v>F3.1.7. Was the food received sufficient to answer the needs of IDPs in the collective site? -{Milk, dairy products}</v>
      </c>
      <c r="N324" t="str">
        <f t="shared" si="301"/>
        <v>F3.1.7. Было ли полученных продуктов питания достаточно, чтобы удовлетворить потребности ВПЛ в МВП? -{Молоко, молочные продукты}</v>
      </c>
      <c r="O324" t="str">
        <f t="shared" si="302"/>
        <v>F3.1.7. Чи достатньо було отриманих продуктів харчування для задоволення потреб ВПО в МТП? -{Молоко, молочні продукти}</v>
      </c>
      <c r="P324" s="11" t="s">
        <v>1762</v>
      </c>
      <c r="Q324" s="11" t="s">
        <v>24</v>
      </c>
      <c r="R324" t="s">
        <v>25</v>
      </c>
      <c r="S324" t="s">
        <v>1763</v>
      </c>
      <c r="T324" s="11" t="s">
        <v>1764</v>
      </c>
      <c r="U324" t="s">
        <v>1765</v>
      </c>
      <c r="V324" t="s">
        <v>1766</v>
      </c>
      <c r="W324" s="11"/>
      <c r="X324" s="22"/>
      <c r="Y324" t="str">
        <f>"selected(${"&amp;$H$316&amp;"}, '"&amp;choices!B481&amp;"')"</f>
        <v>selected(${f3_types_food_provided}, 'milk_dairy_products')</v>
      </c>
    </row>
    <row r="325" spans="1:29" ht="45.6" customHeight="1">
      <c r="A325" t="s">
        <v>2095</v>
      </c>
      <c r="B325" s="1" t="s">
        <v>2315</v>
      </c>
      <c r="C325" s="1">
        <v>3</v>
      </c>
      <c r="D325" s="1">
        <v>1</v>
      </c>
      <c r="E325" s="1">
        <v>8</v>
      </c>
      <c r="F325" s="1"/>
      <c r="G325" t="s">
        <v>2341</v>
      </c>
      <c r="H325" t="str">
        <f t="shared" ref="H325" si="309">IF(B325="",G325,IF(C325="",B325&amp;"_"&amp;G325,_xlfn.TEXTJOIN("_",TRUE,B325&amp;C325,D325,E325,F325,G325)))</f>
        <v>f3_1_8_sufficient_food_received_bottled_water</v>
      </c>
      <c r="I325" s="40" t="str">
        <f>"Was the food received sufficient to answer the needs of IDPs in the collective site? -{"&amp;choices!C482&amp;"}"</f>
        <v>Was the food received sufficient to answer the needs of IDPs in the collective site? -{Bottled water }</v>
      </c>
      <c r="J325" s="40" t="str">
        <f>"Было ли полученных продуктов питания достаточно, чтобы удовлетворить потребности ВПЛ в МВП? -{"&amp;choices!D482&amp;"}"</f>
        <v>Было ли полученных продуктов питания достаточно, чтобы удовлетворить потребности ВПЛ в МВП? -{Бутилированная вода }</v>
      </c>
      <c r="K325" s="40" t="str">
        <f>"Чи достатньо було отриманих продуктів харчування для задоволення потреб ВПО в МТП? -{"&amp;choices!E482&amp;"}"</f>
        <v>Чи достатньо було отриманих продуктів харчування для задоволення потреб ВПО в МТП? -{Бутильована вода}</v>
      </c>
      <c r="L325" t="str">
        <f t="shared" si="299"/>
        <v>F3_1_8</v>
      </c>
      <c r="M325" t="str">
        <f t="shared" si="300"/>
        <v>F3.1.8. Was the food received sufficient to answer the needs of IDPs in the collective site? -{Bottled water }</v>
      </c>
      <c r="N325" t="str">
        <f t="shared" si="301"/>
        <v>F3.1.8. Было ли полученных продуктов питания достаточно, чтобы удовлетворить потребности ВПЛ в МВП? -{Бутилированная вода }</v>
      </c>
      <c r="O325" t="str">
        <f t="shared" si="302"/>
        <v>F3.1.8. Чи достатньо було отриманих продуктів харчування для задоволення потреб ВПО в МТП? -{Бутильована вода}</v>
      </c>
      <c r="P325" s="11" t="s">
        <v>1762</v>
      </c>
      <c r="Q325" s="11" t="s">
        <v>24</v>
      </c>
      <c r="R325" t="s">
        <v>25</v>
      </c>
      <c r="S325" t="s">
        <v>1763</v>
      </c>
      <c r="T325" s="11" t="s">
        <v>1764</v>
      </c>
      <c r="U325" t="s">
        <v>1765</v>
      </c>
      <c r="V325" t="s">
        <v>1766</v>
      </c>
      <c r="W325" s="11"/>
      <c r="X325" s="22"/>
      <c r="Y325" t="str">
        <f>"selected(${"&amp;$H$316&amp;"}, '"&amp;choices!B482&amp;"')"</f>
        <v>selected(${f3_types_food_provided}, 'bottled_water')</v>
      </c>
    </row>
    <row r="326" spans="1:29" ht="45.6" customHeight="1">
      <c r="A326" t="s">
        <v>2095</v>
      </c>
      <c r="B326" s="1" t="s">
        <v>2315</v>
      </c>
      <c r="C326" s="1">
        <v>3</v>
      </c>
      <c r="D326" s="1">
        <v>1</v>
      </c>
      <c r="E326" s="1">
        <v>9</v>
      </c>
      <c r="F326" s="1"/>
      <c r="G326" t="s">
        <v>2342</v>
      </c>
      <c r="H326" t="str">
        <f t="shared" si="305"/>
        <v>f3_1_9_sufficient_food_received_flour</v>
      </c>
      <c r="I326" s="40" t="str">
        <f>"Was the food received sufficient to answer the needs of IDPs in the collective site? -{"&amp;choices!C483&amp;"}"</f>
        <v>Was the food received sufficient to answer the needs of IDPs in the collective site? -{Wheat and/or corn flour }</v>
      </c>
      <c r="J326" s="40" t="str">
        <f>"Было ли полученных продуктов питания достаточно, чтобы удовлетворить потребности ВПЛ в МВП? -{"&amp;choices!D483&amp;"}"</f>
        <v>Было ли полученных продуктов питания достаточно, чтобы удовлетворить потребности ВПЛ в МВП? -{Пшеничная и/или кукурузная мука}</v>
      </c>
      <c r="K326" s="40" t="str">
        <f>"Чи достатньо було отриманих продуктів харчування для задоволення потреб ВПО в МТП? -{"&amp;choices!E483&amp;"}"</f>
        <v>Чи достатньо було отриманих продуктів харчування для задоволення потреб ВПО в МТП? -{Пшеничне та/або кукурудзяне борошно}</v>
      </c>
      <c r="L326" t="str">
        <f t="shared" si="299"/>
        <v>F3_1_9</v>
      </c>
      <c r="M326" t="str">
        <f t="shared" si="300"/>
        <v>F3.1.9. Was the food received sufficient to answer the needs of IDPs in the collective site? -{Wheat and/or corn flour }</v>
      </c>
      <c r="N326" t="str">
        <f t="shared" si="301"/>
        <v>F3.1.9. Было ли полученных продуктов питания достаточно, чтобы удовлетворить потребности ВПЛ в МВП? -{Пшеничная и/или кукурузная мука}</v>
      </c>
      <c r="O326" t="str">
        <f t="shared" si="302"/>
        <v>F3.1.9. Чи достатньо було отриманих продуктів харчування для задоволення потреб ВПО в МТП? -{Пшеничне та/або кукурудзяне борошно}</v>
      </c>
      <c r="P326" s="11" t="s">
        <v>1762</v>
      </c>
      <c r="Q326" s="11" t="s">
        <v>24</v>
      </c>
      <c r="R326" t="s">
        <v>25</v>
      </c>
      <c r="S326" t="s">
        <v>1763</v>
      </c>
      <c r="T326" s="11" t="s">
        <v>1764</v>
      </c>
      <c r="U326" t="s">
        <v>1765</v>
      </c>
      <c r="V326" t="s">
        <v>1766</v>
      </c>
      <c r="W326" s="11"/>
      <c r="X326" s="22"/>
      <c r="Y326" t="str">
        <f>"selected(${"&amp;$H$316&amp;"}, '"&amp;choices!B483&amp;"')"</f>
        <v>selected(${f3_types_food_provided}, 'flour')</v>
      </c>
    </row>
    <row r="327" spans="1:29" ht="45.6" customHeight="1">
      <c r="A327" t="s">
        <v>2095</v>
      </c>
      <c r="B327" s="1" t="s">
        <v>2315</v>
      </c>
      <c r="C327" s="1">
        <v>3</v>
      </c>
      <c r="D327" s="1">
        <v>1</v>
      </c>
      <c r="E327" s="1">
        <v>10</v>
      </c>
      <c r="F327" s="1"/>
      <c r="G327" t="s">
        <v>2343</v>
      </c>
      <c r="H327" t="str">
        <f t="shared" ref="H327" si="310">IF(B327="",G327,IF(C327="",B327&amp;"_"&amp;G327,_xlfn.TEXTJOIN("_",TRUE,B327&amp;C327,D327,E327,F327,G327)))</f>
        <v>f3_1_10_sufficient_food_received_spices</v>
      </c>
      <c r="I327" s="40" t="str">
        <f>"Was the food received sufficient to answer the needs of IDPs in the collective site? -{"&amp;choices!C484&amp;"}"</f>
        <v>Was the food received sufficient to answer the needs of IDPs in the collective site? -{Spices (salt, pepper, coffee, tea)}</v>
      </c>
      <c r="J327" s="40" t="str">
        <f>"Было ли полученных продуктов питания достаточно, чтобы удовлетворить потребности ВПЛ в МВП? -{"&amp;choices!D484&amp;"}"</f>
        <v>Было ли полученных продуктов питания достаточно, чтобы удовлетворить потребности ВПЛ в МВП? -{Специи (соль, перец, кофе, чай)}</v>
      </c>
      <c r="K327" s="40" t="str">
        <f>"Чи достатньо було отриманих продуктів харчування для задоволення потреб ВПО в МТП? -{"&amp;choices!E484&amp;"}"</f>
        <v>Чи достатньо було отриманих продуктів харчування для задоволення потреб ВПО в МТП? -{Спеції (сіль, перець, кава, чай)}</v>
      </c>
      <c r="L327" t="str">
        <f t="shared" si="299"/>
        <v>F3_1_10</v>
      </c>
      <c r="M327" t="str">
        <f t="shared" si="300"/>
        <v>F3.1.10. Was the food received sufficient to answer the needs of IDPs in the collective site? -{Spices (salt, pepper, coffee, tea)}</v>
      </c>
      <c r="N327" t="str">
        <f t="shared" si="301"/>
        <v>F3.1.10. Было ли полученных продуктов питания достаточно, чтобы удовлетворить потребности ВПЛ в МВП? -{Специи (соль, перец, кофе, чай)}</v>
      </c>
      <c r="O327" t="str">
        <f t="shared" si="302"/>
        <v>F3.1.10. Чи достатньо було отриманих продуктів харчування для задоволення потреб ВПО в МТП? -{Спеції (сіль, перець, кава, чай)}</v>
      </c>
      <c r="P327" s="11" t="s">
        <v>1762</v>
      </c>
      <c r="Q327" s="11" t="s">
        <v>24</v>
      </c>
      <c r="R327" t="s">
        <v>25</v>
      </c>
      <c r="S327" t="s">
        <v>1763</v>
      </c>
      <c r="T327" s="11" t="s">
        <v>1764</v>
      </c>
      <c r="U327" t="s">
        <v>1765</v>
      </c>
      <c r="V327" t="s">
        <v>1766</v>
      </c>
      <c r="W327" s="11"/>
      <c r="X327" s="22"/>
      <c r="Y327" t="str">
        <f>"selected(${"&amp;$H$316&amp;"}, '"&amp;choices!B484&amp;"')"</f>
        <v>selected(${f3_types_food_provided}, 'spices')</v>
      </c>
    </row>
    <row r="328" spans="1:29" ht="45.6" customHeight="1">
      <c r="A328" t="s">
        <v>2095</v>
      </c>
      <c r="B328" s="1" t="s">
        <v>2315</v>
      </c>
      <c r="C328" s="1">
        <v>3</v>
      </c>
      <c r="D328" s="1">
        <v>1</v>
      </c>
      <c r="E328" s="1">
        <v>11</v>
      </c>
      <c r="F328" s="1"/>
      <c r="G328" t="s">
        <v>2344</v>
      </c>
      <c r="H328" t="str">
        <f t="shared" si="305"/>
        <v>f3_1_11_sufficient_food_received_sweets</v>
      </c>
      <c r="I328" s="40" t="str">
        <f>"Was the food received sufficient to answer the needs of IDPs in the collective site? -{"&amp;choices!C485&amp;"}"</f>
        <v>Was the food received sufficient to answer the needs of IDPs in the collective site? -{Sweets (sugar, candy, cookies)}</v>
      </c>
      <c r="J328" s="40" t="str">
        <f>"Было ли полученных продуктов питания достаточно, чтобы удовлетворить потребности ВПЛ в МВП? -{"&amp;choices!D485&amp;"}"</f>
        <v>Было ли полученных продуктов питания достаточно, чтобы удовлетворить потребности ВПЛ в МВП? -{Сладости (сахар, конфеты, печенье)}</v>
      </c>
      <c r="K328" s="40" t="str">
        <f>"Чи достатньо було отриманих продуктів харчування для задоволення потреб ВПО в МТП? -{"&amp;choices!E485&amp;"}"</f>
        <v>Чи достатньо було отриманих продуктів харчування для задоволення потреб ВПО в МТП? -{Солодощі (цукор, цукерки, печиво)}</v>
      </c>
      <c r="L328" t="str">
        <f t="shared" si="299"/>
        <v>F3_1_11</v>
      </c>
      <c r="M328" t="str">
        <f t="shared" si="300"/>
        <v>F3.1.11. Was the food received sufficient to answer the needs of IDPs in the collective site? -{Sweets (sugar, candy, cookies)}</v>
      </c>
      <c r="N328" t="str">
        <f t="shared" si="301"/>
        <v>F3.1.11. Было ли полученных продуктов питания достаточно, чтобы удовлетворить потребности ВПЛ в МВП? -{Сладости (сахар, конфеты, печенье)}</v>
      </c>
      <c r="O328" t="str">
        <f t="shared" si="302"/>
        <v>F3.1.11. Чи достатньо було отриманих продуктів харчування для задоволення потреб ВПО в МТП? -{Солодощі (цукор, цукерки, печиво)}</v>
      </c>
      <c r="P328" s="11" t="s">
        <v>1762</v>
      </c>
      <c r="Q328" s="11" t="s">
        <v>24</v>
      </c>
      <c r="R328" t="s">
        <v>25</v>
      </c>
      <c r="S328" t="s">
        <v>1763</v>
      </c>
      <c r="T328" s="11" t="s">
        <v>1764</v>
      </c>
      <c r="U328" t="s">
        <v>1765</v>
      </c>
      <c r="V328" t="s">
        <v>1766</v>
      </c>
      <c r="W328" s="11"/>
      <c r="X328" s="22"/>
      <c r="Y328" t="str">
        <f>"selected(${"&amp;$H$316&amp;"}, '"&amp;choices!B485&amp;"')"</f>
        <v>selected(${f3_types_food_provided}, 'sweets')</v>
      </c>
    </row>
    <row r="329" spans="1:29" ht="45.6" customHeight="1">
      <c r="A329" t="s">
        <v>2095</v>
      </c>
      <c r="B329" s="1" t="s">
        <v>2315</v>
      </c>
      <c r="C329" s="1">
        <v>3</v>
      </c>
      <c r="D329" s="1">
        <v>1</v>
      </c>
      <c r="E329" s="1">
        <v>12</v>
      </c>
      <c r="F329" s="1"/>
      <c r="G329" t="s">
        <v>2345</v>
      </c>
      <c r="H329" t="str">
        <f t="shared" ref="H329" si="311">IF(B329="",G329,IF(C329="",B329&amp;"_"&amp;G329,_xlfn.TEXTJOIN("_",TRUE,B329&amp;C329,D329,E329,F329,G329)))</f>
        <v>f3_1_12_sufficient_food_received_babyfood_instant_formula</v>
      </c>
      <c r="I329" s="40" t="str">
        <f>"Was the food received sufficient to answer the needs of IDPs in the collective site? -{"&amp;choices!C486&amp;"}"</f>
        <v>Was the food received sufficient to answer the needs of IDPs in the collective site? -{Babyfood - instant formula}</v>
      </c>
      <c r="J329" s="40" t="str">
        <f>"Было ли полученных продуктов питания достаточно, чтобы удовлетворить потребности ВПЛ в МВП? -{"&amp;choices!D486&amp;"}"</f>
        <v>Было ли полученных продуктов питания достаточно, чтобы удовлетворить потребности ВПЛ в МВП? -{Молочная смесь для детей}</v>
      </c>
      <c r="K329" s="40" t="str">
        <f>"Чи достатньо було отриманих продуктів харчування для задоволення потреб ВПО в МТП? -{"&amp;choices!E486&amp;"}"</f>
        <v>Чи достатньо було отриманих продуктів харчування для задоволення потреб ВПО в МТП? -{Молочна суміш для дітей}</v>
      </c>
      <c r="L329" t="str">
        <f t="shared" si="299"/>
        <v>F3_1_12</v>
      </c>
      <c r="M329" t="str">
        <f t="shared" si="300"/>
        <v>F3.1.12. Was the food received sufficient to answer the needs of IDPs in the collective site? -{Babyfood - instant formula}</v>
      </c>
      <c r="N329" t="str">
        <f t="shared" si="301"/>
        <v>F3.1.12. Было ли полученных продуктов питания достаточно, чтобы удовлетворить потребности ВПЛ в МВП? -{Молочная смесь для детей}</v>
      </c>
      <c r="O329" t="str">
        <f t="shared" si="302"/>
        <v>F3.1.12. Чи достатньо було отриманих продуктів харчування для задоволення потреб ВПО в МТП? -{Молочна суміш для дітей}</v>
      </c>
      <c r="P329" s="11" t="s">
        <v>1762</v>
      </c>
      <c r="Q329" s="11" t="s">
        <v>24</v>
      </c>
      <c r="R329" t="s">
        <v>25</v>
      </c>
      <c r="S329" t="s">
        <v>1763</v>
      </c>
      <c r="T329" s="11" t="s">
        <v>1764</v>
      </c>
      <c r="U329" t="s">
        <v>1765</v>
      </c>
      <c r="V329" t="s">
        <v>1766</v>
      </c>
      <c r="W329" s="11"/>
      <c r="X329" s="22"/>
      <c r="Y329" t="str">
        <f>"selected(${"&amp;$H$316&amp;"}, '"&amp;choices!B486&amp;"')"</f>
        <v>selected(${f3_types_food_provided}, 'babyfood_instant_formula')</v>
      </c>
    </row>
    <row r="330" spans="1:29" ht="45.6" customHeight="1">
      <c r="A330" t="s">
        <v>2095</v>
      </c>
      <c r="B330" s="1" t="s">
        <v>2315</v>
      </c>
      <c r="C330" s="1">
        <v>3</v>
      </c>
      <c r="D330" s="1">
        <v>1</v>
      </c>
      <c r="E330" s="1">
        <v>13</v>
      </c>
      <c r="F330" s="1"/>
      <c r="G330" t="s">
        <v>2346</v>
      </c>
      <c r="H330" t="str">
        <f t="shared" si="305"/>
        <v>f3_1_13_sufficient_food_received_babyfood_puree</v>
      </c>
      <c r="I330" s="40" t="str">
        <f>"Was the food received sufficient to answer the needs of IDPs in the collective site? -{"&amp;choices!C487&amp;"}"</f>
        <v>Was the food received sufficient to answer the needs of IDPs in the collective site? -{Babyfood - puree}</v>
      </c>
      <c r="J330" s="40" t="str">
        <f>"Было ли полученных продуктов питания достаточно, чтобы удовлетворить потребности ВПЛ в МВП? -{"&amp;choices!D487&amp;"}"</f>
        <v>Было ли полученных продуктов питания достаточно, чтобы удовлетворить потребности ВПЛ в МВП? -{Детские пюре }</v>
      </c>
      <c r="K330" s="40" t="str">
        <f>"Чи достатньо було отриманих продуктів харчування для задоволення потреб ВПО в МТП? -{"&amp;choices!E487&amp;"}"</f>
        <v>Чи достатньо було отриманих продуктів харчування для задоволення потреб ВПО в МТП? -{Дитячі пюре}</v>
      </c>
      <c r="L330" t="str">
        <f t="shared" si="299"/>
        <v>F3_1_13</v>
      </c>
      <c r="M330" t="str">
        <f t="shared" si="300"/>
        <v>F3.1.13. Was the food received sufficient to answer the needs of IDPs in the collective site? -{Babyfood - puree}</v>
      </c>
      <c r="N330" t="str">
        <f t="shared" si="301"/>
        <v>F3.1.13. Было ли полученных продуктов питания достаточно, чтобы удовлетворить потребности ВПЛ в МВП? -{Детские пюре }</v>
      </c>
      <c r="O330" t="str">
        <f t="shared" si="302"/>
        <v>F3.1.13. Чи достатньо було отриманих продуктів харчування для задоволення потреб ВПО в МТП? -{Дитячі пюре}</v>
      </c>
      <c r="P330" s="11" t="s">
        <v>1762</v>
      </c>
      <c r="Q330" s="11" t="s">
        <v>24</v>
      </c>
      <c r="R330" t="s">
        <v>25</v>
      </c>
      <c r="S330" t="s">
        <v>1763</v>
      </c>
      <c r="T330" s="11" t="s">
        <v>1764</v>
      </c>
      <c r="U330" t="s">
        <v>1765</v>
      </c>
      <c r="V330" t="s">
        <v>1766</v>
      </c>
      <c r="W330" s="11"/>
      <c r="X330" s="22"/>
      <c r="Y330" t="str">
        <f>"selected(${"&amp;$H$316&amp;"}, '"&amp;choices!B487&amp;"')"</f>
        <v>selected(${f3_types_food_provided}, 'babyfood_puree')</v>
      </c>
    </row>
    <row r="331" spans="1:29" ht="45.6" customHeight="1">
      <c r="A331" t="s">
        <v>2095</v>
      </c>
      <c r="B331" s="1" t="s">
        <v>2315</v>
      </c>
      <c r="C331" s="1">
        <v>3</v>
      </c>
      <c r="D331" s="1">
        <v>1</v>
      </c>
      <c r="E331" s="1">
        <v>14</v>
      </c>
      <c r="F331" s="1"/>
      <c r="G331" t="s">
        <v>2347</v>
      </c>
      <c r="H331" t="str">
        <f t="shared" ref="H331" si="312">IF(B331="",G331,IF(C331="",B331&amp;"_"&amp;G331,_xlfn.TEXTJOIN("_",TRUE,B331&amp;C331,D331,E331,F331,G331)))</f>
        <v>f3_1_14_sufficient_food_received_oth</v>
      </c>
      <c r="I331" s="40" t="str">
        <f>"Was the food received sufficient to answer the needs of IDPs in the collective site? - Other (*${"&amp;H317&amp;"}*)"</f>
        <v>Was the food received sufficient to answer the needs of IDPs in the collective site? - Other (*${f3_1_types_food_provided_other}*)</v>
      </c>
      <c r="J331" s="40" t="str">
        <f>"Было ли полученных продуктов питания достаточно, чтобы удовлетворить потребности ВПЛ в МВП? - Other (*${"&amp;H317&amp;"}*)"</f>
        <v>Было ли полученных продуктов питания достаточно, чтобы удовлетворить потребности ВПЛ в МВП? - Other (*${f3_1_types_food_provided_other}*)</v>
      </c>
      <c r="K331" s="40" t="str">
        <f>"Чи достатньо було отриманих продуктів харчування для задоволення потреб ВПО в МТП? - Other (*${"&amp;H317&amp;"}*)"</f>
        <v>Чи достатньо було отриманих продуктів харчування для задоволення потреб ВПО в МТП? - Other (*${f3_1_types_food_provided_other}*)</v>
      </c>
      <c r="L331" t="str">
        <f t="shared" si="299"/>
        <v>F3_1_14</v>
      </c>
      <c r="M331" t="str">
        <f t="shared" si="300"/>
        <v>F3.1.14. Was the food received sufficient to answer the needs of IDPs in the collective site? - Other (*${f3_1_types_food_provided_other}*)</v>
      </c>
      <c r="N331" t="str">
        <f t="shared" si="301"/>
        <v>F3.1.14. Было ли полученных продуктов питания достаточно, чтобы удовлетворить потребности ВПЛ в МВП? - Other (*${f3_1_types_food_provided_other}*)</v>
      </c>
      <c r="O331" t="str">
        <f t="shared" si="302"/>
        <v>F3.1.14. Чи достатньо було отриманих продуктів харчування для задоволення потреб ВПО в МТП? - Other (*${f3_1_types_food_provided_other}*)</v>
      </c>
      <c r="P331" s="11" t="s">
        <v>1762</v>
      </c>
      <c r="Q331" s="11" t="s">
        <v>24</v>
      </c>
      <c r="R331" t="s">
        <v>25</v>
      </c>
      <c r="S331" t="s">
        <v>1763</v>
      </c>
      <c r="T331" s="11" t="s">
        <v>1764</v>
      </c>
      <c r="U331" t="s">
        <v>1765</v>
      </c>
      <c r="V331" t="s">
        <v>1766</v>
      </c>
      <c r="W331" s="11"/>
      <c r="X331" s="22"/>
      <c r="Y331" t="str">
        <f>"selected(${"&amp;$H$316&amp;"}, '"&amp;choices!B474&amp;"')"</f>
        <v>selected(${f3_types_food_provided}, 'other')</v>
      </c>
    </row>
    <row r="332" spans="1:29">
      <c r="A332" s="6" t="s">
        <v>1754</v>
      </c>
      <c r="C332" s="2" t="s">
        <v>1755</v>
      </c>
      <c r="D332" s="2" t="s">
        <v>1755</v>
      </c>
      <c r="E332" s="2"/>
      <c r="F332" s="2"/>
      <c r="G332" t="s">
        <v>2313</v>
      </c>
      <c r="H332" t="str">
        <f>IF(B332="",G332,IF(C332="",B332&amp;"_"&amp;G332,_xlfn.TEXTJOIN("_",TRUE,B332&amp;C332,D332,E332,G332)))</f>
        <v>food</v>
      </c>
      <c r="L332" t="str">
        <f>_xlfn.TEXTJOIN("_",TRUE,UPPER($B332)&amp;$C332,$D332,$E332)</f>
        <v/>
      </c>
      <c r="M332" s="23" t="str">
        <f t="shared" ref="M332:O333" si="313">IF(I332="","",IF(AND($B332="",$C332="",I332=""),"",IF(AND($B332="",$C332=""),I332,IF($C332="",UPPER($B332)&amp;"_"&amp;I332,_xlfn.TEXTJOIN(".",TRUE,UPPER($B332)&amp;$C332,$D332,$E332,I332)))))</f>
        <v/>
      </c>
      <c r="N332" t="str">
        <f t="shared" si="313"/>
        <v/>
      </c>
      <c r="O332" t="str">
        <f t="shared" si="313"/>
        <v/>
      </c>
    </row>
    <row r="333" spans="1:29" s="18" customFormat="1">
      <c r="A333" s="33" t="s">
        <v>1748</v>
      </c>
      <c r="C333" s="17" t="s">
        <v>1755</v>
      </c>
      <c r="D333" s="17"/>
      <c r="E333" s="17"/>
      <c r="F333" s="17"/>
      <c r="G333" s="18" t="s">
        <v>2348</v>
      </c>
      <c r="H333" s="18" t="str">
        <f>IF(B333="",G333,IF(C333="",B333&amp;"_"&amp;G333,_xlfn.TEXTJOIN("_",TRUE,B333&amp;C333,D333,E333,G333)))</f>
        <v>nfi</v>
      </c>
      <c r="I333" s="23" t="s">
        <v>861</v>
      </c>
      <c r="J333" s="23" t="s">
        <v>862</v>
      </c>
      <c r="K333" s="18" t="s">
        <v>863</v>
      </c>
      <c r="L333" t="str">
        <f>_xlfn.TEXTJOIN("_",TRUE,UPPER($B333)&amp;$C333,$D333,$E333)</f>
        <v/>
      </c>
      <c r="M333" s="23" t="str">
        <f t="shared" si="313"/>
        <v>NFI</v>
      </c>
      <c r="N333" s="18" t="str">
        <f t="shared" si="313"/>
        <v>Непродовольственные товары и услуги</v>
      </c>
      <c r="O333" s="18" t="str">
        <f t="shared" si="313"/>
        <v>Непродовольчі товари та послуги</v>
      </c>
      <c r="Y333" s="18" t="str">
        <f>"not(selected(${"&amp;H45&amp;"}, 'no')"&amp;" or selected(${"&amp;H45&amp;"}, ''))"&amp;" and ${"&amp;H$48&amp;"}&gt;=10"</f>
        <v>not(selected(${a1_site_active}, 'no') or selected(${a1_site_active}, '')) and ${a1_2_people_can_hosted_number}&gt;=10</v>
      </c>
    </row>
    <row r="334" spans="1:29" ht="33.6" customHeight="1">
      <c r="A334" t="s">
        <v>2349</v>
      </c>
      <c r="B334" s="1" t="s">
        <v>2350</v>
      </c>
      <c r="C334" s="1">
        <v>1</v>
      </c>
      <c r="D334" s="1"/>
      <c r="E334" s="1"/>
      <c r="F334" s="1"/>
      <c r="G334" t="s">
        <v>2351</v>
      </c>
      <c r="H334" t="str">
        <f t="shared" ref="H334:H335" si="314">IF(B334="",G334,IF(C334="",B334&amp;"_"&amp;G334,_xlfn.TEXTJOIN("_",TRUE,B334&amp;C334,D334,E334,F334,G334)))</f>
        <v>g1_types_nfi_need</v>
      </c>
      <c r="I334" s="40" t="s">
        <v>866</v>
      </c>
      <c r="J334" s="40" t="s">
        <v>6287</v>
      </c>
      <c r="K334" s="40" t="s">
        <v>6288</v>
      </c>
      <c r="L334" t="str">
        <f t="shared" ref="L334:L355" si="315">_xlfn.TEXTJOIN("_",TRUE,UPPER($B334)&amp;$C334,$D334,$E334,$F334)</f>
        <v>G1</v>
      </c>
      <c r="M334" t="str">
        <f t="shared" ref="M334:M355" si="316">IF(I334="","",IF(AND($B334="",$C334="",I334=""),"",IF(AND($B334="",$C334=""),I334,IF($C334="",UPPER($B334)&amp;"_"&amp;I334,_xlfn.TEXTJOIN(".",TRUE,UPPER($B334)&amp;$C334,$D334,$E334,$F334)))))&amp;". "&amp;I334</f>
        <v>G1. What types of NFIs are needed in the collective site?</v>
      </c>
      <c r="N334" t="str">
        <f t="shared" ref="N334:N355" si="317">IF(J334="","",IF(AND($B334="",$C334="",J334=""),"",IF(AND($B334="",$C334=""),J334,IF($C334="",UPPER($B334)&amp;"_"&amp;J334,_xlfn.TEXTJOIN(".",TRUE,UPPER($B334)&amp;$C334,$D334,$E334,$F334)))))&amp;". "&amp;J334</f>
        <v>G1. Какие непродовольственные товары нужны в МВП?</v>
      </c>
      <c r="O334" t="str">
        <f t="shared" ref="O334:O355" si="318">IF(K334="","",IF(AND($B334="",$C334="",K334=""),"",IF(AND($B334="",$C334=""),K334,IF($C334="",UPPER($B334)&amp;"_"&amp;K334,_xlfn.TEXTJOIN(".",TRUE,UPPER($B334)&amp;$C334,$D334,$E334,$F334)))))&amp;". "&amp;K334</f>
        <v>G1. Які непродовольчі товари потрібні в МТП?</v>
      </c>
      <c r="P334" s="754" t="s">
        <v>2352</v>
      </c>
      <c r="Q334" s="754" t="s">
        <v>6466</v>
      </c>
      <c r="R334" s="25" t="s">
        <v>6467</v>
      </c>
      <c r="S334" t="s">
        <v>1763</v>
      </c>
      <c r="T334" s="11" t="s">
        <v>1764</v>
      </c>
      <c r="U334" t="s">
        <v>1765</v>
      </c>
      <c r="V334" t="s">
        <v>1766</v>
      </c>
      <c r="Z334" t="s">
        <v>1945</v>
      </c>
      <c r="AA334" t="s">
        <v>2087</v>
      </c>
      <c r="AB334" t="s">
        <v>1959</v>
      </c>
      <c r="AC334" t="s">
        <v>1960</v>
      </c>
    </row>
    <row r="335" spans="1:29">
      <c r="A335" t="s">
        <v>1768</v>
      </c>
      <c r="B335" s="1" t="s">
        <v>2350</v>
      </c>
      <c r="C335" s="1">
        <v>1</v>
      </c>
      <c r="D335" s="1">
        <v>0</v>
      </c>
      <c r="E335" s="1">
        <v>1</v>
      </c>
      <c r="F335" s="1"/>
      <c r="G335" t="str">
        <f>G334&amp;"_other"</f>
        <v>types_nfi_need_other</v>
      </c>
      <c r="H335" t="str">
        <f t="shared" si="314"/>
        <v>g1_0_1_types_nfi_need_other</v>
      </c>
      <c r="I335" s="22" t="s">
        <v>2093</v>
      </c>
      <c r="J335" s="22" t="s">
        <v>2094</v>
      </c>
      <c r="K335" t="s">
        <v>1772</v>
      </c>
      <c r="L335" t="str">
        <f t="shared" si="315"/>
        <v>G1_0_1</v>
      </c>
      <c r="M335" t="str">
        <f t="shared" si="316"/>
        <v>G1.0.1. Other (specify)</v>
      </c>
      <c r="N335" t="str">
        <f t="shared" si="317"/>
        <v>G1.0.1. Другое (укажите)</v>
      </c>
      <c r="O335" t="str">
        <f t="shared" si="318"/>
        <v>G1.0.1. Інше, уточніть</v>
      </c>
      <c r="P335" s="11" t="s">
        <v>96</v>
      </c>
      <c r="Q335" s="11" t="s">
        <v>101</v>
      </c>
      <c r="R335" s="11" t="s">
        <v>102</v>
      </c>
      <c r="S335" t="s">
        <v>1763</v>
      </c>
      <c r="T335" s="11" t="s">
        <v>1764</v>
      </c>
      <c r="U335" t="s">
        <v>1765</v>
      </c>
      <c r="V335" t="s">
        <v>1766</v>
      </c>
      <c r="Y335" t="str">
        <f>"selected(${"&amp;H334&amp;"}, 'other')"</f>
        <v>selected(${g1_types_nfi_need}, 'other')</v>
      </c>
    </row>
    <row r="336" spans="1:29" ht="33.6" customHeight="1">
      <c r="A336" t="s">
        <v>2353</v>
      </c>
      <c r="B336" s="1" t="s">
        <v>2350</v>
      </c>
      <c r="C336" s="1">
        <v>1</v>
      </c>
      <c r="D336" s="1">
        <v>1</v>
      </c>
      <c r="E336" s="1"/>
      <c r="F336" s="1"/>
      <c r="G336" t="s">
        <v>2354</v>
      </c>
      <c r="H336" t="str">
        <f t="shared" ref="H336:H337" si="319">IF(B336="",G336,IF(C336="",B336&amp;"_"&amp;G336,_xlfn.TEXTJOIN("_",TRUE,B336&amp;C336,D336,E336,F336,G336)))</f>
        <v>g1_1_furniture_need</v>
      </c>
      <c r="I336" s="40" t="str">
        <f>CS_Monitoring_R11!F179</f>
        <v>What furniture NFIs are needed?</v>
      </c>
      <c r="J336" s="40" t="str">
        <f>CS_Monitoring_R11!G179</f>
        <v xml:space="preserve">Какая мебель нужна?   </v>
      </c>
      <c r="K336" s="40" t="str">
        <f>CS_Monitoring_R11!H179</f>
        <v>Які меблі потрібні?</v>
      </c>
      <c r="L336" t="str">
        <f t="shared" si="315"/>
        <v>G1_1</v>
      </c>
      <c r="M336" t="str">
        <f t="shared" si="316"/>
        <v>G1.1. What furniture NFIs are needed?</v>
      </c>
      <c r="N336" t="str">
        <f t="shared" si="317"/>
        <v xml:space="preserve">G1.1. Какая мебель нужна?   </v>
      </c>
      <c r="O336" t="str">
        <f t="shared" si="318"/>
        <v>G1.1. Які меблі потрібні?</v>
      </c>
      <c r="P336" s="36" t="s">
        <v>1880</v>
      </c>
      <c r="Q336" s="11" t="s">
        <v>362</v>
      </c>
      <c r="R336" t="s">
        <v>222</v>
      </c>
      <c r="S336" t="s">
        <v>1763</v>
      </c>
      <c r="T336" s="11" t="s">
        <v>1764</v>
      </c>
      <c r="U336" t="s">
        <v>1765</v>
      </c>
      <c r="V336" t="s">
        <v>1766</v>
      </c>
      <c r="Y336" t="str">
        <f>"selected(${"&amp;H334&amp;"}, 'furniture')"</f>
        <v>selected(${g1_types_nfi_need}, 'furniture')</v>
      </c>
    </row>
    <row r="337" spans="1:29">
      <c r="A337" t="s">
        <v>1768</v>
      </c>
      <c r="B337" s="1" t="s">
        <v>2350</v>
      </c>
      <c r="C337" s="1">
        <v>1</v>
      </c>
      <c r="D337" s="1">
        <v>1</v>
      </c>
      <c r="E337" s="1">
        <v>1</v>
      </c>
      <c r="F337" s="1"/>
      <c r="G337" t="str">
        <f>G336&amp;"_other"</f>
        <v>furniture_need_other</v>
      </c>
      <c r="H337" t="str">
        <f t="shared" si="319"/>
        <v>g1_1_1_furniture_need_other</v>
      </c>
      <c r="I337" s="22" t="s">
        <v>2093</v>
      </c>
      <c r="J337" s="22" t="s">
        <v>2094</v>
      </c>
      <c r="K337" t="s">
        <v>1772</v>
      </c>
      <c r="L337" t="str">
        <f t="shared" si="315"/>
        <v>G1_1_1</v>
      </c>
      <c r="M337" t="str">
        <f t="shared" si="316"/>
        <v>G1.1.1. Other (specify)</v>
      </c>
      <c r="N337" t="str">
        <f t="shared" si="317"/>
        <v>G1.1.1. Другое (укажите)</v>
      </c>
      <c r="O337" t="str">
        <f t="shared" si="318"/>
        <v>G1.1.1. Інше, уточніть</v>
      </c>
      <c r="P337" s="11" t="s">
        <v>96</v>
      </c>
      <c r="Q337" s="11" t="s">
        <v>101</v>
      </c>
      <c r="R337" s="11" t="s">
        <v>102</v>
      </c>
      <c r="S337" t="s">
        <v>1763</v>
      </c>
      <c r="T337" s="11" t="s">
        <v>1764</v>
      </c>
      <c r="U337" t="s">
        <v>1765</v>
      </c>
      <c r="V337" t="s">
        <v>1766</v>
      </c>
      <c r="Y337" t="str">
        <f>"selected(${"&amp;H336&amp;"}, 'other')"</f>
        <v>selected(${g1_1_furniture_need}, 'other')</v>
      </c>
    </row>
    <row r="338" spans="1:29" ht="33.6" customHeight="1">
      <c r="A338" t="s">
        <v>2355</v>
      </c>
      <c r="B338" s="1" t="s">
        <v>2350</v>
      </c>
      <c r="C338" s="1">
        <v>1</v>
      </c>
      <c r="D338" s="1">
        <v>2</v>
      </c>
      <c r="E338" s="1"/>
      <c r="F338" s="1"/>
      <c r="G338" t="s">
        <v>2356</v>
      </c>
      <c r="H338" t="str">
        <f t="shared" ref="H338:H339" si="320">IF(B338="",G338,IF(C338="",B338&amp;"_"&amp;G338,_xlfn.TEXTJOIN("_",TRUE,B338&amp;C338,D338,E338,F338,G338)))</f>
        <v>g1_2_sleeping_nfi_need</v>
      </c>
      <c r="I338" s="40" t="str">
        <f>CS_Monitoring_R11!F180</f>
        <v>What sleeping NFIs are needed?</v>
      </c>
      <c r="J338" s="40" t="str">
        <f>CS_Monitoring_R11!G180</f>
        <v>Какие спальные принадлежности нужны?</v>
      </c>
      <c r="K338" s="40" t="str">
        <f>CS_Monitoring_R11!H180</f>
        <v>Які постільні речі потрібні?</v>
      </c>
      <c r="L338" t="str">
        <f t="shared" si="315"/>
        <v>G1_2</v>
      </c>
      <c r="M338" t="str">
        <f t="shared" si="316"/>
        <v>G1.2. What sleeping NFIs are needed?</v>
      </c>
      <c r="N338" t="str">
        <f t="shared" si="317"/>
        <v>G1.2. Какие спальные принадлежности нужны?</v>
      </c>
      <c r="O338" t="str">
        <f t="shared" si="318"/>
        <v>G1.2. Які постільні речі потрібні?</v>
      </c>
      <c r="P338" s="36" t="s">
        <v>1880</v>
      </c>
      <c r="Q338" s="11" t="s">
        <v>362</v>
      </c>
      <c r="R338" t="s">
        <v>222</v>
      </c>
      <c r="S338" t="s">
        <v>1763</v>
      </c>
      <c r="T338" s="11" t="s">
        <v>1764</v>
      </c>
      <c r="U338" t="s">
        <v>1765</v>
      </c>
      <c r="V338" t="s">
        <v>1766</v>
      </c>
      <c r="Y338" t="str">
        <f>"selected(${"&amp;H334&amp;"}, 'sleeping_items')"</f>
        <v>selected(${g1_types_nfi_need}, 'sleeping_items')</v>
      </c>
    </row>
    <row r="339" spans="1:29">
      <c r="A339" t="s">
        <v>1768</v>
      </c>
      <c r="B339" s="1" t="s">
        <v>2350</v>
      </c>
      <c r="C339" s="1">
        <v>1</v>
      </c>
      <c r="D339" s="1">
        <v>2</v>
      </c>
      <c r="E339" s="1">
        <v>1</v>
      </c>
      <c r="F339" s="1"/>
      <c r="G339" t="str">
        <f>G338&amp;"_other"</f>
        <v>sleeping_nfi_need_other</v>
      </c>
      <c r="H339" t="str">
        <f t="shared" si="320"/>
        <v>g1_2_1_sleeping_nfi_need_other</v>
      </c>
      <c r="I339" s="22" t="s">
        <v>2093</v>
      </c>
      <c r="J339" s="22" t="s">
        <v>2094</v>
      </c>
      <c r="K339" t="s">
        <v>1772</v>
      </c>
      <c r="L339" t="str">
        <f t="shared" si="315"/>
        <v>G1_2_1</v>
      </c>
      <c r="M339" t="str">
        <f t="shared" si="316"/>
        <v>G1.2.1. Other (specify)</v>
      </c>
      <c r="N339" t="str">
        <f t="shared" si="317"/>
        <v>G1.2.1. Другое (укажите)</v>
      </c>
      <c r="O339" t="str">
        <f t="shared" si="318"/>
        <v>G1.2.1. Інше, уточніть</v>
      </c>
      <c r="P339" s="11" t="s">
        <v>96</v>
      </c>
      <c r="Q339" s="11" t="s">
        <v>101</v>
      </c>
      <c r="R339" s="11" t="s">
        <v>102</v>
      </c>
      <c r="S339" t="s">
        <v>1763</v>
      </c>
      <c r="T339" s="11" t="s">
        <v>1764</v>
      </c>
      <c r="U339" t="s">
        <v>1765</v>
      </c>
      <c r="V339" t="s">
        <v>1766</v>
      </c>
      <c r="Y339" t="str">
        <f>"selected(${"&amp;H338&amp;"}, 'other')"</f>
        <v>selected(${g1_2_sleeping_nfi_need}, 'other')</v>
      </c>
    </row>
    <row r="340" spans="1:29" ht="34.950000000000003" customHeight="1">
      <c r="A340" t="s">
        <v>2357</v>
      </c>
      <c r="B340" s="1" t="s">
        <v>2350</v>
      </c>
      <c r="C340" s="1">
        <v>1</v>
      </c>
      <c r="D340" s="1">
        <v>3</v>
      </c>
      <c r="E340" s="1"/>
      <c r="F340" s="1"/>
      <c r="G340" t="s">
        <v>2358</v>
      </c>
      <c r="H340" t="str">
        <f t="shared" ref="H340:H341" si="321">IF(B340="",G340,IF(C340="",B340&amp;"_"&amp;G340,_xlfn.TEXTJOIN("_",TRUE,B340&amp;C340,D340,E340,F340,G340)))</f>
        <v>g1_3_kitchen_amenities_nfi_need</v>
      </c>
      <c r="I340" s="40" t="str">
        <f>CS_Monitoring_R11!F181</f>
        <v>What kitchen amenities NFIs are needed?</v>
      </c>
      <c r="J340" s="40" t="str">
        <f>CS_Monitoring_R11!G181</f>
        <v>Какие кухонные принадлежности нужны?</v>
      </c>
      <c r="K340" s="40" t="str">
        <f>CS_Monitoring_R11!H181</f>
        <v>Які кухонні приналежності потрібні?</v>
      </c>
      <c r="L340" t="str">
        <f t="shared" si="315"/>
        <v>G1_3</v>
      </c>
      <c r="M340" t="str">
        <f t="shared" si="316"/>
        <v>G1.3. What kitchen amenities NFIs are needed?</v>
      </c>
      <c r="N340" t="str">
        <f t="shared" si="317"/>
        <v>G1.3. Какие кухонные принадлежности нужны?</v>
      </c>
      <c r="O340" t="str">
        <f t="shared" si="318"/>
        <v>G1.3. Які кухонні приналежності потрібні?</v>
      </c>
      <c r="P340" s="36" t="s">
        <v>1880</v>
      </c>
      <c r="Q340" s="11" t="s">
        <v>362</v>
      </c>
      <c r="R340" t="s">
        <v>222</v>
      </c>
      <c r="S340" t="s">
        <v>1763</v>
      </c>
      <c r="T340" s="11" t="s">
        <v>1764</v>
      </c>
      <c r="U340" t="s">
        <v>1765</v>
      </c>
      <c r="V340" t="s">
        <v>1766</v>
      </c>
      <c r="Y340" t="str">
        <f>"selected(${"&amp;H334&amp;"}, 'kitchen_amenities')"</f>
        <v>selected(${g1_types_nfi_need}, 'kitchen_amenities')</v>
      </c>
    </row>
    <row r="341" spans="1:29">
      <c r="A341" t="s">
        <v>1768</v>
      </c>
      <c r="B341" s="1" t="s">
        <v>2350</v>
      </c>
      <c r="C341" s="1">
        <v>1</v>
      </c>
      <c r="D341" s="1">
        <v>3</v>
      </c>
      <c r="E341" s="1">
        <v>1</v>
      </c>
      <c r="F341" s="1"/>
      <c r="G341" t="str">
        <f>G340&amp;"_other"</f>
        <v>kitchen_amenities_nfi_need_other</v>
      </c>
      <c r="H341" t="str">
        <f t="shared" si="321"/>
        <v>g1_3_1_kitchen_amenities_nfi_need_other</v>
      </c>
      <c r="I341" s="22" t="s">
        <v>2093</v>
      </c>
      <c r="J341" s="22" t="s">
        <v>2094</v>
      </c>
      <c r="K341" t="s">
        <v>1772</v>
      </c>
      <c r="L341" t="str">
        <f t="shared" si="315"/>
        <v>G1_3_1</v>
      </c>
      <c r="M341" t="str">
        <f t="shared" si="316"/>
        <v>G1.3.1. Other (specify)</v>
      </c>
      <c r="N341" t="str">
        <f t="shared" si="317"/>
        <v>G1.3.1. Другое (укажите)</v>
      </c>
      <c r="O341" t="str">
        <f t="shared" si="318"/>
        <v>G1.3.1. Інше, уточніть</v>
      </c>
      <c r="P341" s="11" t="s">
        <v>96</v>
      </c>
      <c r="Q341" s="11" t="s">
        <v>101</v>
      </c>
      <c r="R341" s="11" t="s">
        <v>102</v>
      </c>
      <c r="S341" t="s">
        <v>1763</v>
      </c>
      <c r="T341" s="11" t="s">
        <v>1764</v>
      </c>
      <c r="U341" t="s">
        <v>1765</v>
      </c>
      <c r="V341" t="s">
        <v>1766</v>
      </c>
      <c r="Y341" t="str">
        <f>"selected(${"&amp;H340&amp;"}, 'other')"</f>
        <v>selected(${g1_3_kitchen_amenities_nfi_need}, 'other')</v>
      </c>
    </row>
    <row r="342" spans="1:29" ht="33.6" customHeight="1">
      <c r="A342" t="s">
        <v>2359</v>
      </c>
      <c r="B342" s="1" t="s">
        <v>2350</v>
      </c>
      <c r="C342" s="1">
        <v>1</v>
      </c>
      <c r="D342" s="1">
        <v>4</v>
      </c>
      <c r="E342" s="1"/>
      <c r="F342" s="1"/>
      <c r="G342" t="s">
        <v>2360</v>
      </c>
      <c r="H342" t="str">
        <f t="shared" ref="H342:H344" si="322">IF(B342="",G342,IF(C342="",B342&amp;"_"&amp;G342,_xlfn.TEXTJOIN("_",TRUE,B342&amp;C342,D342,E342,F342,G342)))</f>
        <v>g1_4_clothing_shoe_nfi_need</v>
      </c>
      <c r="I342" s="40" t="str">
        <f>CS_Monitoring_R11!F182</f>
        <v>What clothing or shoe NFIs are needed?</v>
      </c>
      <c r="J342" s="40" t="str">
        <f>CS_Monitoring_R11!G182</f>
        <v>Какая одежда или обувь нужна?</v>
      </c>
      <c r="K342" s="40" t="str">
        <f>CS_Monitoring_R11!H182</f>
        <v>Який одяг чи взуття потрібні?</v>
      </c>
      <c r="L342" t="str">
        <f t="shared" si="315"/>
        <v>G1_4</v>
      </c>
      <c r="M342" t="str">
        <f t="shared" si="316"/>
        <v>G1.4. What clothing or shoe NFIs are needed?</v>
      </c>
      <c r="N342" t="str">
        <f t="shared" si="317"/>
        <v>G1.4. Какая одежда или обувь нужна?</v>
      </c>
      <c r="O342" t="str">
        <f t="shared" si="318"/>
        <v>G1.4. Який одяг чи взуття потрібні?</v>
      </c>
      <c r="P342" s="36" t="s">
        <v>1880</v>
      </c>
      <c r="Q342" s="11" t="s">
        <v>362</v>
      </c>
      <c r="R342" t="s">
        <v>222</v>
      </c>
      <c r="S342" t="s">
        <v>1763</v>
      </c>
      <c r="T342" s="11" t="s">
        <v>1764</v>
      </c>
      <c r="U342" t="s">
        <v>1765</v>
      </c>
      <c r="V342" t="s">
        <v>1766</v>
      </c>
      <c r="Y342" t="str">
        <f>"selected(${"&amp;H334&amp;"}, 'clothes_shoes')"</f>
        <v>selected(${g1_types_nfi_need}, 'clothes_shoes')</v>
      </c>
    </row>
    <row r="343" spans="1:29">
      <c r="A343" t="s">
        <v>1768</v>
      </c>
      <c r="B343" s="1" t="s">
        <v>2350</v>
      </c>
      <c r="C343" s="1">
        <v>1</v>
      </c>
      <c r="D343" s="1">
        <v>4</v>
      </c>
      <c r="E343" s="1">
        <v>1</v>
      </c>
      <c r="F343" s="1"/>
      <c r="G343" t="str">
        <f>G342&amp;"_other"</f>
        <v>clothing_shoe_nfi_need_other</v>
      </c>
      <c r="H343" t="str">
        <f t="shared" si="322"/>
        <v>g1_4_1_clothing_shoe_nfi_need_other</v>
      </c>
      <c r="I343" s="22" t="s">
        <v>2093</v>
      </c>
      <c r="J343" s="22" t="s">
        <v>2094</v>
      </c>
      <c r="K343" t="s">
        <v>1772</v>
      </c>
      <c r="L343" t="str">
        <f t="shared" si="315"/>
        <v>G1_4_1</v>
      </c>
      <c r="M343" t="str">
        <f t="shared" si="316"/>
        <v>G1.4.1. Other (specify)</v>
      </c>
      <c r="N343" t="str">
        <f t="shared" si="317"/>
        <v>G1.4.1. Другое (укажите)</v>
      </c>
      <c r="O343" t="str">
        <f t="shared" si="318"/>
        <v>G1.4.1. Інше, уточніть</v>
      </c>
      <c r="P343" s="11" t="s">
        <v>96</v>
      </c>
      <c r="Q343" s="11" t="s">
        <v>101</v>
      </c>
      <c r="R343" s="11" t="s">
        <v>102</v>
      </c>
      <c r="S343" t="s">
        <v>1763</v>
      </c>
      <c r="T343" s="11" t="s">
        <v>1764</v>
      </c>
      <c r="U343" t="s">
        <v>1765</v>
      </c>
      <c r="V343" t="s">
        <v>1766</v>
      </c>
      <c r="Y343" t="str">
        <f>"selected(${"&amp;H342&amp;"}, 'other')"</f>
        <v>selected(${g1_4_clothing_shoe_nfi_need}, 'other')</v>
      </c>
    </row>
    <row r="344" spans="1:29" s="747" customFormat="1" ht="74.400000000000006" customHeight="1">
      <c r="A344" s="747" t="s">
        <v>2361</v>
      </c>
      <c r="B344" s="747" t="s">
        <v>2350</v>
      </c>
      <c r="C344" s="747">
        <v>2</v>
      </c>
      <c r="G344" s="747" t="s">
        <v>2362</v>
      </c>
      <c r="H344" s="747" t="str">
        <f t="shared" si="322"/>
        <v>g2_items_for_arranging_beds</v>
      </c>
      <c r="I344" s="753" t="str">
        <f>CS_Monitoring_R11!F183</f>
        <v>Are the residents of the collective provided with items for arranging beds, including beds, furniture for storing personal belongings, bedding (mattresses, pillows, blankets, bed linen)?</v>
      </c>
      <c r="J344" s="753" t="str">
        <f>CS_Monitoring_R11!G183</f>
        <v>Обеспечены ли жители МВП предметами для обустройства спальных мест, в том числе кроватями, мебелью для хранения личных вещей, постельным бельем (матрасы, подушки, одеяла, постельное белье)?</v>
      </c>
      <c r="K344" s="753" t="str">
        <f>CS_Monitoring_R11!H183</f>
        <v>Чи забезпечені мешканці МТП предметами для облаштування спальних місць, в тому числі ліжками, меблями для зберігання особистих речей, постільною білизною (матраци, подушки, ковдри, постільна білизна)?</v>
      </c>
      <c r="L344" s="747" t="str">
        <f t="shared" si="315"/>
        <v>G2</v>
      </c>
      <c r="M344" s="747" t="str">
        <f t="shared" si="316"/>
        <v>G2. Are the residents of the collective provided with items for arranging beds, including beds, furniture for storing personal belongings, bedding (mattresses, pillows, blankets, bed linen)?</v>
      </c>
      <c r="N344" s="747" t="str">
        <f t="shared" si="317"/>
        <v>G2. Обеспечены ли жители МВП предметами для обустройства спальных мест, в том числе кроватями, мебелью для хранения личных вещей, постельным бельем (матрасы, подушки, одеяла, постельное белье)?</v>
      </c>
      <c r="O344" s="747" t="str">
        <f t="shared" si="318"/>
        <v>G2. Чи забезпечені мешканці МТП предметами для облаштування спальних місць, в тому числі ліжками, меблями для зберігання особистих речей, постільною білизною (матраци, подушки, ковдри, постільна білизна)?</v>
      </c>
      <c r="P344" s="747" t="s">
        <v>1762</v>
      </c>
      <c r="Q344" s="747" t="s">
        <v>24</v>
      </c>
      <c r="R344" s="747" t="s">
        <v>25</v>
      </c>
      <c r="S344" s="747" t="s">
        <v>1763</v>
      </c>
      <c r="T344" s="751" t="s">
        <v>1764</v>
      </c>
      <c r="U344" s="747" t="s">
        <v>1765</v>
      </c>
      <c r="V344" s="747" t="s">
        <v>1766</v>
      </c>
    </row>
    <row r="345" spans="1:29" ht="33.6" customHeight="1">
      <c r="A345" t="s">
        <v>2349</v>
      </c>
      <c r="B345" s="1" t="s">
        <v>2350</v>
      </c>
      <c r="C345" s="1">
        <v>3</v>
      </c>
      <c r="D345" s="1"/>
      <c r="E345" s="1"/>
      <c r="F345" s="1"/>
      <c r="G345" t="s">
        <v>2363</v>
      </c>
      <c r="H345" t="str">
        <f t="shared" ref="H345:H347" si="323">IF(B345="",G345,IF(C345="",B345&amp;"_"&amp;G345,_xlfn.TEXTJOIN("_",TRUE,B345&amp;C345,D345,E345,F345,G345)))</f>
        <v>g3_types_nfis_provided</v>
      </c>
      <c r="I345" s="40" t="s">
        <v>896</v>
      </c>
      <c r="J345" s="40" t="s">
        <v>6289</v>
      </c>
      <c r="K345" s="40" t="s">
        <v>6290</v>
      </c>
      <c r="L345" t="str">
        <f t="shared" si="315"/>
        <v>G3</v>
      </c>
      <c r="M345" t="str">
        <f t="shared" si="316"/>
        <v>G3. What types of NFIs were provided in the past 60 days to IDPs in the collective site?</v>
      </c>
      <c r="N345" t="str">
        <f t="shared" si="317"/>
        <v>G3. Какая помощь в виде непродовольственных товаров была предоставлена ВПЛ в МВП за последние 60 дней?</v>
      </c>
      <c r="O345" t="str">
        <f t="shared" si="318"/>
        <v>G3. Яка допомога у вигляді непродовольчих товарів була надана ВПО в МВП протягом останніх 60 днів?</v>
      </c>
      <c r="P345" s="36" t="s">
        <v>1880</v>
      </c>
      <c r="Q345" s="11" t="s">
        <v>362</v>
      </c>
      <c r="R345" t="s">
        <v>222</v>
      </c>
      <c r="S345" t="s">
        <v>1763</v>
      </c>
      <c r="T345" s="11" t="s">
        <v>1764</v>
      </c>
      <c r="U345" t="s">
        <v>1765</v>
      </c>
      <c r="V345" t="s">
        <v>1766</v>
      </c>
      <c r="Y345" s="46" t="str">
        <f>"not(selected(${"&amp;H156&amp;"}, 'no_hosted_idps_yet'))"</f>
        <v>not(selected(${b3_stay_long}, 'no_hosted_idps_yet'))</v>
      </c>
      <c r="Z345" t="s">
        <v>1945</v>
      </c>
      <c r="AA345" t="s">
        <v>2087</v>
      </c>
      <c r="AB345" t="s">
        <v>1959</v>
      </c>
      <c r="AC345" t="s">
        <v>1960</v>
      </c>
    </row>
    <row r="346" spans="1:29">
      <c r="A346" t="s">
        <v>1768</v>
      </c>
      <c r="B346" s="1" t="s">
        <v>2350</v>
      </c>
      <c r="C346" s="1">
        <v>3</v>
      </c>
      <c r="D346" s="1">
        <v>0</v>
      </c>
      <c r="E346" s="1">
        <v>1</v>
      </c>
      <c r="F346" s="1"/>
      <c r="G346" t="str">
        <f>G345&amp;"_other"</f>
        <v>types_nfis_provided_other</v>
      </c>
      <c r="H346" t="str">
        <f t="shared" si="323"/>
        <v>g3_0_1_types_nfis_provided_other</v>
      </c>
      <c r="I346" s="22" t="s">
        <v>2093</v>
      </c>
      <c r="J346" s="22" t="s">
        <v>2094</v>
      </c>
      <c r="K346" t="s">
        <v>1772</v>
      </c>
      <c r="L346" t="str">
        <f t="shared" si="315"/>
        <v>G3_0_1</v>
      </c>
      <c r="M346" t="str">
        <f t="shared" si="316"/>
        <v>G3.0.1. Other (specify)</v>
      </c>
      <c r="N346" t="str">
        <f t="shared" si="317"/>
        <v>G3.0.1. Другое (укажите)</v>
      </c>
      <c r="O346" t="str">
        <f t="shared" si="318"/>
        <v>G3.0.1. Інше, уточніть</v>
      </c>
      <c r="P346" s="11" t="s">
        <v>96</v>
      </c>
      <c r="Q346" s="11" t="s">
        <v>101</v>
      </c>
      <c r="R346" s="11" t="s">
        <v>102</v>
      </c>
      <c r="S346" t="s">
        <v>1763</v>
      </c>
      <c r="T346" s="11" t="s">
        <v>1764</v>
      </c>
      <c r="U346" t="s">
        <v>1765</v>
      </c>
      <c r="V346" t="s">
        <v>1766</v>
      </c>
      <c r="Y346" t="str">
        <f>"selected(${"&amp;H345&amp;"}, 'other')"</f>
        <v>selected(${g3_types_nfis_provided}, 'other')</v>
      </c>
    </row>
    <row r="347" spans="1:29" ht="33.6" customHeight="1">
      <c r="A347" t="s">
        <v>2095</v>
      </c>
      <c r="B347" s="1" t="s">
        <v>2350</v>
      </c>
      <c r="C347" s="1">
        <v>3</v>
      </c>
      <c r="D347" s="1">
        <v>1</v>
      </c>
      <c r="E347" s="1">
        <v>1</v>
      </c>
      <c r="F347" s="1"/>
      <c r="G347" t="s">
        <v>2364</v>
      </c>
      <c r="H347" t="str">
        <f t="shared" si="323"/>
        <v>g3_1_1_provided_furniture</v>
      </c>
      <c r="I347" s="40" t="str">
        <f>"Was the NFIs received sufficient to answer the needs of IDPs in the collective site? -{"&amp;choices!C359&amp;"}"</f>
        <v>Was the NFIs received sufficient to answer the needs of IDPs in the collective site? -{Furniture (communal and individual use)}</v>
      </c>
      <c r="J347" s="40" t="str">
        <f>"Было ли полученных непродовольственных товаров достаточно, чтобы удовлетворить потребности ВПЛ в МВП?  -{"&amp;choices!D359&amp;"}"</f>
        <v>Было ли полученных непродовольственных товаров достаточно, чтобы удовлетворить потребности ВПЛ в МВП?  -{Мебель (общего и индивидуального пользования)}</v>
      </c>
      <c r="K347" s="40" t="str">
        <f>"Чи були отримані непродовольчі товари достатніми, щоб задовольнити потреби ВПО в МТП? -{"&amp;choices!E359&amp;"}"</f>
        <v>Чи були отримані непродовольчі товари достатніми, щоб задовольнити потреби ВПО в МТП? -{Меблі (загального та індивідуального користування)}</v>
      </c>
      <c r="L347" t="str">
        <f t="shared" si="315"/>
        <v>G3_1_1</v>
      </c>
      <c r="M347" t="str">
        <f t="shared" si="316"/>
        <v>G3.1.1. Was the NFIs received sufficient to answer the needs of IDPs in the collective site? -{Furniture (communal and individual use)}</v>
      </c>
      <c r="N347" t="str">
        <f t="shared" si="317"/>
        <v>G3.1.1. Было ли полученных непродовольственных товаров достаточно, чтобы удовлетворить потребности ВПЛ в МВП?  -{Мебель (общего и индивидуального пользования)}</v>
      </c>
      <c r="O347" t="str">
        <f t="shared" si="318"/>
        <v>G3.1.1. Чи були отримані непродовольчі товари достатніми, щоб задовольнити потреби ВПО в МТП? -{Меблі (загального та індивідуального користування)}</v>
      </c>
      <c r="P347" t="s">
        <v>1762</v>
      </c>
      <c r="Q347" t="s">
        <v>24</v>
      </c>
      <c r="R347" t="s">
        <v>25</v>
      </c>
      <c r="S347" t="s">
        <v>1763</v>
      </c>
      <c r="T347" s="11" t="s">
        <v>1764</v>
      </c>
      <c r="U347" t="s">
        <v>1765</v>
      </c>
      <c r="V347" t="s">
        <v>1766</v>
      </c>
      <c r="Y347" t="str">
        <f>"selected(${"&amp;$H$345&amp;"}, '"&amp;choices!B359&amp;"')"</f>
        <v>selected(${g3_types_nfis_provided}, 'furniture')</v>
      </c>
    </row>
    <row r="348" spans="1:29" ht="33.6" customHeight="1">
      <c r="A348" t="s">
        <v>2095</v>
      </c>
      <c r="B348" s="1" t="s">
        <v>2350</v>
      </c>
      <c r="C348" s="1">
        <v>3</v>
      </c>
      <c r="D348" s="1">
        <v>1</v>
      </c>
      <c r="E348" s="1">
        <v>2</v>
      </c>
      <c r="F348" s="1"/>
      <c r="G348" t="s">
        <v>2365</v>
      </c>
      <c r="H348" t="str">
        <f t="shared" ref="H348" si="324">IF(B348="",G348,IF(C348="",B348&amp;"_"&amp;G348,_xlfn.TEXTJOIN("_",TRUE,B348&amp;C348,D348,E348,F348,G348)))</f>
        <v>g3_1_2_provided_sleeping_items</v>
      </c>
      <c r="I348" s="40" t="str">
        <f>"Was the NFIs received sufficient to answer the needs of IDPs in the collective site? -{"&amp;choices!C360&amp;"}"</f>
        <v>Was the NFIs received sufficient to answer the needs of IDPs in the collective site? -{Sleeping items}</v>
      </c>
      <c r="J348" s="40" t="str">
        <f>"Было ли полученных непродовольственных товаров достаточно, чтобы удовлетворить потребности ВПЛ в МВП?  -{"&amp;choices!D360&amp;"}"</f>
        <v>Было ли полученных непродовольственных товаров достаточно, чтобы удовлетворить потребности ВПЛ в МВП?  -{Спальные принадлежности}</v>
      </c>
      <c r="K348" s="40" t="str">
        <f>"Чи були отримані непродовольчі товари достатніми, щоб задовольнити потреби ВПО в МТП? -{"&amp;choices!E360&amp;"}"</f>
        <v>Чи були отримані непродовольчі товари достатніми, щоб задовольнити потреби ВПО в МТП? -{Постільні речі}</v>
      </c>
      <c r="L348" t="str">
        <f t="shared" si="315"/>
        <v>G3_1_2</v>
      </c>
      <c r="M348" t="str">
        <f t="shared" si="316"/>
        <v>G3.1.2. Was the NFIs received sufficient to answer the needs of IDPs in the collective site? -{Sleeping items}</v>
      </c>
      <c r="N348" t="str">
        <f t="shared" si="317"/>
        <v>G3.1.2. Было ли полученных непродовольственных товаров достаточно, чтобы удовлетворить потребности ВПЛ в МВП?  -{Спальные принадлежности}</v>
      </c>
      <c r="O348" t="str">
        <f t="shared" si="318"/>
        <v>G3.1.2. Чи були отримані непродовольчі товари достатніми, щоб задовольнити потреби ВПО в МТП? -{Постільні речі}</v>
      </c>
      <c r="P348" t="s">
        <v>1762</v>
      </c>
      <c r="Q348" t="s">
        <v>24</v>
      </c>
      <c r="R348" t="s">
        <v>25</v>
      </c>
      <c r="S348" t="s">
        <v>1763</v>
      </c>
      <c r="T348" s="11" t="s">
        <v>1764</v>
      </c>
      <c r="U348" t="s">
        <v>1765</v>
      </c>
      <c r="V348" t="s">
        <v>1766</v>
      </c>
      <c r="Y348" t="str">
        <f>"selected(${"&amp;$H$345&amp;"}, '"&amp;choices!B360&amp;"')"</f>
        <v>selected(${g3_types_nfis_provided}, 'sleeping_items')</v>
      </c>
    </row>
    <row r="349" spans="1:29" ht="33.6" customHeight="1">
      <c r="A349" t="s">
        <v>2095</v>
      </c>
      <c r="B349" s="1" t="s">
        <v>2350</v>
      </c>
      <c r="C349" s="1">
        <v>3</v>
      </c>
      <c r="D349" s="1">
        <v>1</v>
      </c>
      <c r="E349" s="1">
        <v>3</v>
      </c>
      <c r="F349" s="1"/>
      <c r="G349" t="s">
        <v>2366</v>
      </c>
      <c r="H349" t="str">
        <f t="shared" ref="H349" si="325">IF(B349="",G349,IF(C349="",B349&amp;"_"&amp;G349,_xlfn.TEXTJOIN("_",TRUE,B349&amp;C349,D349,E349,F349,G349)))</f>
        <v>g3_1_3_provided_kitchen_amenities</v>
      </c>
      <c r="I349" s="40" t="str">
        <f>"Was the NFIs received sufficient to answer the needs of IDPs in the collective site? -{"&amp;choices!C361&amp;"}"</f>
        <v>Was the NFIs received sufficient to answer the needs of IDPs in the collective site? -{Kitchen amenities}</v>
      </c>
      <c r="J349" s="40" t="str">
        <f>"Было ли полученных непродовольственных товаров достаточно, чтобы удовлетворить потребности ВПЛ в МВП?  -{"&amp;choices!D361&amp;"}"</f>
        <v>Было ли полученных непродовольственных товаров достаточно, чтобы удовлетворить потребности ВПЛ в МВП?  -{Кухонные оборудование и принадлежності}</v>
      </c>
      <c r="K349" s="40" t="str">
        <f>"Чи були отримані непродовольчі товари достатніми, щоб задовольнити потреби ВПО в МТП? -{"&amp;choices!E361&amp;"}"</f>
        <v>Чи були отримані непродовольчі товари достатніми, щоб задовольнити потреби ВПО в МТП? -{Кухонне обладнання та приладдя}</v>
      </c>
      <c r="L349" t="str">
        <f t="shared" si="315"/>
        <v>G3_1_3</v>
      </c>
      <c r="M349" t="str">
        <f t="shared" si="316"/>
        <v>G3.1.3. Was the NFIs received sufficient to answer the needs of IDPs in the collective site? -{Kitchen amenities}</v>
      </c>
      <c r="N349" t="str">
        <f t="shared" si="317"/>
        <v>G3.1.3. Было ли полученных непродовольственных товаров достаточно, чтобы удовлетворить потребности ВПЛ в МВП?  -{Кухонные оборудование и принадлежності}</v>
      </c>
      <c r="O349" t="str">
        <f t="shared" si="318"/>
        <v>G3.1.3. Чи були отримані непродовольчі товари достатніми, щоб задовольнити потреби ВПО в МТП? -{Кухонне обладнання та приладдя}</v>
      </c>
      <c r="P349" t="s">
        <v>1762</v>
      </c>
      <c r="Q349" t="s">
        <v>24</v>
      </c>
      <c r="R349" t="s">
        <v>25</v>
      </c>
      <c r="S349" t="s">
        <v>1763</v>
      </c>
      <c r="T349" s="11" t="s">
        <v>1764</v>
      </c>
      <c r="U349" t="s">
        <v>1765</v>
      </c>
      <c r="V349" t="s">
        <v>1766</v>
      </c>
      <c r="Y349" t="str">
        <f>"selected(${"&amp;$H$345&amp;"}, '"&amp;choices!B361&amp;"')"</f>
        <v>selected(${g3_types_nfis_provided}, 'kitchen_amenities')</v>
      </c>
    </row>
    <row r="350" spans="1:29" ht="33.6" customHeight="1">
      <c r="A350" t="s">
        <v>2095</v>
      </c>
      <c r="B350" s="1" t="s">
        <v>2350</v>
      </c>
      <c r="C350" s="1">
        <v>3</v>
      </c>
      <c r="D350" s="1">
        <v>1</v>
      </c>
      <c r="E350" s="1">
        <v>4</v>
      </c>
      <c r="F350" s="1"/>
      <c r="G350" t="s">
        <v>2367</v>
      </c>
      <c r="H350" t="str">
        <f t="shared" ref="H350:H351" si="326">IF(B350="",G350,IF(C350="",B350&amp;"_"&amp;G350,_xlfn.TEXTJOIN("_",TRUE,B350&amp;C350,D350,E350,F350,G350)))</f>
        <v>g3_1_4_provided_clothes_shoes</v>
      </c>
      <c r="I350" s="40" t="str">
        <f>"Was the NFIs received sufficient to answer the needs of IDPs in the collective site? -{"&amp;choices!C362&amp;"}"</f>
        <v>Was the NFIs received sufficient to answer the needs of IDPs in the collective site? -{Clothes and/or shoes  }</v>
      </c>
      <c r="J350" s="40" t="str">
        <f>"Было ли полученных непродовольственных товаров достаточно, чтобы удовлетворить потребности ВПЛ в МВП?  -{"&amp;choices!D362&amp;"}"</f>
        <v>Было ли полученных непродовольственных товаров достаточно, чтобы удовлетворить потребности ВПЛ в МВП?  -{Одежда и/или обувь  }</v>
      </c>
      <c r="K350" s="40" t="str">
        <f>"Чи були отримані непродовольчі товари достатніми, щоб задовольнити потреби ВПО в МТП? -{"&amp;choices!E362&amp;"}"</f>
        <v>Чи були отримані непродовольчі товари достатніми, щоб задовольнити потреби ВПО в МТП? -{Одяг і/чи взуття  }</v>
      </c>
      <c r="L350" t="str">
        <f t="shared" si="315"/>
        <v>G3_1_4</v>
      </c>
      <c r="M350" t="str">
        <f t="shared" si="316"/>
        <v>G3.1.4. Was the NFIs received sufficient to answer the needs of IDPs in the collective site? -{Clothes and/or shoes  }</v>
      </c>
      <c r="N350" t="str">
        <f t="shared" si="317"/>
        <v>G3.1.4. Было ли полученных непродовольственных товаров достаточно, чтобы удовлетворить потребности ВПЛ в МВП?  -{Одежда и/или обувь  }</v>
      </c>
      <c r="O350" t="str">
        <f t="shared" si="318"/>
        <v>G3.1.4. Чи були отримані непродовольчі товари достатніми, щоб задовольнити потреби ВПО в МТП? -{Одяг і/чи взуття  }</v>
      </c>
      <c r="P350" t="s">
        <v>1762</v>
      </c>
      <c r="Q350" t="s">
        <v>24</v>
      </c>
      <c r="R350" t="s">
        <v>25</v>
      </c>
      <c r="S350" t="s">
        <v>1763</v>
      </c>
      <c r="T350" s="11" t="s">
        <v>1764</v>
      </c>
      <c r="U350" t="s">
        <v>1765</v>
      </c>
      <c r="V350" t="s">
        <v>1766</v>
      </c>
      <c r="Y350" t="str">
        <f>"selected(${"&amp;$H$345&amp;"}, '"&amp;choices!B362&amp;"')"</f>
        <v>selected(${g3_types_nfis_provided}, 'clothes_shoes')</v>
      </c>
    </row>
    <row r="351" spans="1:29" ht="33.6" customHeight="1">
      <c r="A351" t="s">
        <v>2095</v>
      </c>
      <c r="B351" s="1" t="s">
        <v>2350</v>
      </c>
      <c r="C351" s="1">
        <v>3</v>
      </c>
      <c r="D351" s="1">
        <v>1</v>
      </c>
      <c r="E351" s="1">
        <v>5</v>
      </c>
      <c r="F351" s="1"/>
      <c r="G351" t="s">
        <v>2368</v>
      </c>
      <c r="H351" t="str">
        <f t="shared" si="326"/>
        <v>g3_1_5_provided_communications_equipment</v>
      </c>
      <c r="I351" s="40" t="str">
        <f>"Was the NFIs received sufficient to answer the needs of IDPs in the collective site? -{"&amp;choices!C363&amp;"}"</f>
        <v>Was the NFIs received sufficient to answer the needs of IDPs in the collective site? -{Communications equipment (Wifi, computer equipment, etc.)}</v>
      </c>
      <c r="J351" s="40" t="str">
        <f>"Было ли полученных непродовольственных товаров достаточно, чтобы удовлетворить потребности ВПЛ в МВП?  -{"&amp;choices!D363&amp;"}"</f>
        <v>Было ли полученных непродовольственных товаров достаточно, чтобы удовлетворить потребности ВПЛ в МВП?  -{Средства связи (Wifi, компьютерная техника и т.д.)}</v>
      </c>
      <c r="K351" s="40" t="str">
        <f>"Чи були отримані непродовольчі товари достатніми, щоб задовольнити потреби ВПО в МТП? -{"&amp;choices!E363&amp;"}"</f>
        <v>Чи були отримані непродовольчі товари достатніми, щоб задовольнити потреби ВПО в МТП? -{Засоби зв'язку (Wifi, комп'ютерна техніка і т.д.)}</v>
      </c>
      <c r="L351" t="str">
        <f t="shared" si="315"/>
        <v>G3_1_5</v>
      </c>
      <c r="M351" t="str">
        <f t="shared" si="316"/>
        <v>G3.1.5. Was the NFIs received sufficient to answer the needs of IDPs in the collective site? -{Communications equipment (Wifi, computer equipment, etc.)}</v>
      </c>
      <c r="N351" t="str">
        <f t="shared" si="317"/>
        <v>G3.1.5. Было ли полученных непродовольственных товаров достаточно, чтобы удовлетворить потребности ВПЛ в МВП?  -{Средства связи (Wifi, компьютерная техника и т.д.)}</v>
      </c>
      <c r="O351" t="str">
        <f t="shared" si="318"/>
        <v>G3.1.5. Чи були отримані непродовольчі товари достатніми, щоб задовольнити потреби ВПО в МТП? -{Засоби зв'язку (Wifi, комп'ютерна техніка і т.д.)}</v>
      </c>
      <c r="P351" t="s">
        <v>1762</v>
      </c>
      <c r="Q351" t="s">
        <v>24</v>
      </c>
      <c r="R351" t="s">
        <v>25</v>
      </c>
      <c r="S351" t="s">
        <v>1763</v>
      </c>
      <c r="T351" s="11" t="s">
        <v>1764</v>
      </c>
      <c r="U351" t="s">
        <v>1765</v>
      </c>
      <c r="V351" t="s">
        <v>1766</v>
      </c>
      <c r="Y351" t="str">
        <f>"selected(${"&amp;$H$345&amp;"}, '"&amp;choices!B363&amp;"')"</f>
        <v>selected(${g3_types_nfis_provided}, 'communications_equipment')</v>
      </c>
    </row>
    <row r="352" spans="1:29" ht="33.6" customHeight="1">
      <c r="A352" t="s">
        <v>2095</v>
      </c>
      <c r="B352" s="1" t="s">
        <v>2350</v>
      </c>
      <c r="C352" s="1">
        <v>3</v>
      </c>
      <c r="D352" s="1">
        <v>1</v>
      </c>
      <c r="E352" s="1">
        <v>6</v>
      </c>
      <c r="F352" s="1"/>
      <c r="G352" t="s">
        <v>2369</v>
      </c>
      <c r="H352" t="str">
        <f t="shared" ref="H352" si="327">IF(B352="",G352,IF(C352="",B352&amp;"_"&amp;G352,_xlfn.TEXTJOIN("_",TRUE,B352&amp;C352,D352,E352,F352,G352)))</f>
        <v>g3_1_6_provided_oth</v>
      </c>
      <c r="I352" s="40" t="str">
        <f>"Was the NFIs received sufficient to answer the needs of IDPs in the collective site? - Other (*${"&amp;H346&amp;"}*)"</f>
        <v>Was the NFIs received sufficient to answer the needs of IDPs in the collective site? - Other (*${g3_0_1_types_nfis_provided_other}*)</v>
      </c>
      <c r="J352" s="40" t="str">
        <f>"Было ли полученных непродовольственных товаров достаточно, чтобы удовлетворить потребности ВПЛ в МВП?  -Other (*${"&amp;H346&amp;"}*)"</f>
        <v>Было ли полученных непродовольственных товаров достаточно, чтобы удовлетворить потребности ВПЛ в МВП?  -Other (*${g3_0_1_types_nfis_provided_other}*)</v>
      </c>
      <c r="K352" s="40" t="str">
        <f>"Чи були отримані непродовольчі товари достатніми, щоб задовольнити потреби ВПО в МТП? -Other (*${"&amp;H346&amp;"}*)"</f>
        <v>Чи були отримані непродовольчі товари достатніми, щоб задовольнити потреби ВПО в МТП? -Other (*${g3_0_1_types_nfis_provided_other}*)</v>
      </c>
      <c r="L352" t="str">
        <f t="shared" si="315"/>
        <v>G3_1_6</v>
      </c>
      <c r="M352" t="str">
        <f t="shared" si="316"/>
        <v>G3.1.6. Was the NFIs received sufficient to answer the needs of IDPs in the collective site? - Other (*${g3_0_1_types_nfis_provided_other}*)</v>
      </c>
      <c r="N352" t="str">
        <f t="shared" si="317"/>
        <v>G3.1.6. Было ли полученных непродовольственных товаров достаточно, чтобы удовлетворить потребности ВПЛ в МВП?  -Other (*${g3_0_1_types_nfis_provided_other}*)</v>
      </c>
      <c r="O352" t="str">
        <f t="shared" si="318"/>
        <v>G3.1.6. Чи були отримані непродовольчі товари достатніми, щоб задовольнити потреби ВПО в МТП? -Other (*${g3_0_1_types_nfis_provided_other}*)</v>
      </c>
      <c r="P352" t="s">
        <v>1762</v>
      </c>
      <c r="Q352" t="s">
        <v>24</v>
      </c>
      <c r="R352" t="s">
        <v>25</v>
      </c>
      <c r="S352" t="s">
        <v>1763</v>
      </c>
      <c r="T352" s="11" t="s">
        <v>1764</v>
      </c>
      <c r="U352" t="s">
        <v>1765</v>
      </c>
      <c r="V352" t="s">
        <v>1766</v>
      </c>
      <c r="Y352" t="str">
        <f>"selected(${"&amp;$H$345&amp;"}, '"&amp;choices!B364&amp;"')"</f>
        <v>selected(${g3_types_nfis_provided}, 'other')</v>
      </c>
    </row>
    <row r="353" spans="1:35" ht="28.8">
      <c r="A353" t="s">
        <v>2370</v>
      </c>
      <c r="B353" s="1" t="s">
        <v>2350</v>
      </c>
      <c r="C353" s="1">
        <v>4</v>
      </c>
      <c r="D353" s="1"/>
      <c r="E353" s="1"/>
      <c r="F353" s="1"/>
      <c r="G353" t="s">
        <v>2371</v>
      </c>
      <c r="H353" t="str">
        <f t="shared" ref="H353:H354" si="328">IF(B353="",G353,IF(C353="",B353&amp;"_"&amp;G353,_xlfn.TEXTJOIN("_",TRUE,B353&amp;C353,D353,E353,F353,G353)))</f>
        <v>g4_wifi_connection</v>
      </c>
      <c r="I353" s="40" t="str">
        <f>CS_Monitoring_R11!F186</f>
        <v>Is there Wifi connection available for the residents of the site?</v>
      </c>
      <c r="J353" s="40" t="str">
        <f>CS_Monitoring_R11!G186</f>
        <v>Доступен ли для жителей МВП Wi-Fi?</v>
      </c>
      <c r="K353" s="40" t="str">
        <f>CS_Monitoring_R11!H186</f>
        <v>Чи доступний мешканцям МТП Wi-Fi?</v>
      </c>
      <c r="L353" t="str">
        <f t="shared" si="315"/>
        <v>G4</v>
      </c>
      <c r="M353" t="str">
        <f t="shared" si="316"/>
        <v>G4. Is there Wifi connection available for the residents of the site?</v>
      </c>
      <c r="N353" t="str">
        <f t="shared" si="317"/>
        <v>G4. Доступен ли для жителей МВП Wi-Fi?</v>
      </c>
      <c r="O353" t="str">
        <f t="shared" si="318"/>
        <v>G4. Чи доступний мешканцям МТП Wi-Fi?</v>
      </c>
      <c r="P353" t="s">
        <v>1762</v>
      </c>
      <c r="Q353" t="s">
        <v>24</v>
      </c>
      <c r="R353" t="s">
        <v>25</v>
      </c>
      <c r="S353" t="s">
        <v>1763</v>
      </c>
      <c r="T353" s="11" t="s">
        <v>1764</v>
      </c>
      <c r="U353" t="s">
        <v>1765</v>
      </c>
      <c r="V353" t="s">
        <v>1766</v>
      </c>
      <c r="W353" t="s">
        <v>1789</v>
      </c>
    </row>
    <row r="354" spans="1:35" ht="28.8">
      <c r="A354" t="s">
        <v>2372</v>
      </c>
      <c r="B354" s="1" t="s">
        <v>2350</v>
      </c>
      <c r="C354" s="1">
        <v>4</v>
      </c>
      <c r="D354" s="1">
        <v>1</v>
      </c>
      <c r="E354" s="1"/>
      <c r="F354" s="1"/>
      <c r="G354" t="s">
        <v>2373</v>
      </c>
      <c r="H354" t="str">
        <f t="shared" si="328"/>
        <v>g4_1_wifi_free</v>
      </c>
      <c r="I354" s="40" t="str">
        <f>CS_Monitoring_R11!F187</f>
        <v>Is Wifi connection free or on pay-per-use basis?</v>
      </c>
      <c r="J354" s="40" t="str">
        <f>CS_Monitoring_R11!G187</f>
        <v>Пользование Wi-Fi является бесплатным или платным для ВПЛ?</v>
      </c>
      <c r="K354" s="40" t="str">
        <f>CS_Monitoring_R11!H187</f>
        <v>Користування Wi-Fi є безкоштовним чи платним для ВПО?</v>
      </c>
      <c r="L354" t="str">
        <f t="shared" si="315"/>
        <v>G4_1</v>
      </c>
      <c r="M354" t="str">
        <f t="shared" si="316"/>
        <v>G4.1. Is Wifi connection free or on pay-per-use basis?</v>
      </c>
      <c r="N354" t="str">
        <f t="shared" si="317"/>
        <v>G4.1. Пользование Wi-Fi является бесплатным или платным для ВПЛ?</v>
      </c>
      <c r="O354" t="str">
        <f t="shared" si="318"/>
        <v>G4.1. Користування Wi-Fi є безкоштовним чи платним для ВПО?</v>
      </c>
      <c r="P354" t="s">
        <v>1762</v>
      </c>
      <c r="Q354" t="s">
        <v>24</v>
      </c>
      <c r="R354" t="s">
        <v>25</v>
      </c>
      <c r="S354" t="s">
        <v>1763</v>
      </c>
      <c r="T354" s="11" t="s">
        <v>1764</v>
      </c>
      <c r="U354" t="s">
        <v>1765</v>
      </c>
      <c r="V354" t="s">
        <v>1766</v>
      </c>
      <c r="W354" t="s">
        <v>1789</v>
      </c>
      <c r="Y354" t="str">
        <f>"selected(${"&amp;H353&amp;"}, 'yes_full_access') or selected(${"&amp;H353&amp;"}, 'yes_occasional_access')"</f>
        <v>selected(${g4_wifi_connection}, 'yes_full_access') or selected(${g4_wifi_connection}, 'yes_occasional_access')</v>
      </c>
    </row>
    <row r="355" spans="1:35" ht="28.8">
      <c r="A355" t="s">
        <v>2374</v>
      </c>
      <c r="B355" s="1" t="s">
        <v>2350</v>
      </c>
      <c r="C355" s="1">
        <v>5</v>
      </c>
      <c r="D355" s="1"/>
      <c r="E355" s="1"/>
      <c r="F355" s="1"/>
      <c r="G355" t="s">
        <v>2375</v>
      </c>
      <c r="H355" t="str">
        <f t="shared" ref="H355" si="329">IF(B355="",G355,IF(C355="",B355&amp;"_"&amp;G355,_xlfn.TEXTJOIN("_",TRUE,B355&amp;C355,D355,E355,F355,G355)))</f>
        <v>g5_mobile_signal</v>
      </c>
      <c r="I355" s="40" t="str">
        <f>CS_Monitoring_R11!F188</f>
        <v>Please rate mobile network signal strength in this location</v>
      </c>
      <c r="J355" s="40" t="str">
        <f>CS_Monitoring_R11!G188</f>
        <v>Пожалуйста, оцените мощность сигнала мобильной сети в этом МВП:</v>
      </c>
      <c r="K355" s="40" t="str">
        <f>CS_Monitoring_R11!H188</f>
        <v>Оцініть, будь ласка, потужність сигналу мобільного зв'язку у цьому МТП:</v>
      </c>
      <c r="L355" t="str">
        <f t="shared" si="315"/>
        <v>G5</v>
      </c>
      <c r="M355" t="str">
        <f t="shared" si="316"/>
        <v>G5. Please rate mobile network signal strength in this location</v>
      </c>
      <c r="N355" t="str">
        <f t="shared" si="317"/>
        <v>G5. Пожалуйста, оцените мощность сигнала мобильной сети в этом МВП:</v>
      </c>
      <c r="O355" t="str">
        <f t="shared" si="318"/>
        <v>G5. Оцініть, будь ласка, потужність сигналу мобільного зв'язку у цьому МТП:</v>
      </c>
      <c r="P355" t="s">
        <v>1762</v>
      </c>
      <c r="Q355" t="s">
        <v>24</v>
      </c>
      <c r="R355" t="s">
        <v>25</v>
      </c>
      <c r="S355" t="s">
        <v>1763</v>
      </c>
      <c r="T355" s="11" t="s">
        <v>1764</v>
      </c>
      <c r="U355" t="s">
        <v>1765</v>
      </c>
      <c r="V355" t="s">
        <v>1766</v>
      </c>
      <c r="W355" t="s">
        <v>1789</v>
      </c>
    </row>
    <row r="356" spans="1:35" s="18" customFormat="1">
      <c r="A356" s="33" t="s">
        <v>1754</v>
      </c>
      <c r="C356" s="17" t="s">
        <v>1755</v>
      </c>
      <c r="D356" s="17" t="s">
        <v>1755</v>
      </c>
      <c r="E356" s="17"/>
      <c r="F356" s="17"/>
      <c r="G356" s="18" t="s">
        <v>2348</v>
      </c>
      <c r="H356" s="18" t="str">
        <f>IF(B356="",G356,IF(C356="",B356&amp;"_"&amp;G356,_xlfn.TEXTJOIN("_",TRUE,B356&amp;C356,D356,E356,G356)))</f>
        <v>nfi</v>
      </c>
      <c r="I356" s="23"/>
      <c r="J356" s="23"/>
      <c r="L356" s="18" t="str">
        <f>_xlfn.TEXTJOIN("_",TRUE,UPPER($B356)&amp;$C356,$D356,$E356)</f>
        <v/>
      </c>
      <c r="M356" s="23" t="str">
        <f>IF(I356="","",IF(AND($B356="",$C356="",I356=""),"",IF(AND($B356="",$C356=""),I356,IF($C356="",UPPER($B356)&amp;"_"&amp;I356,_xlfn.TEXTJOIN(".",TRUE,UPPER($B356)&amp;$C356,$D356,$E356,I356)))))</f>
        <v/>
      </c>
      <c r="N356" s="18" t="str">
        <f>IF(J356="","",IF(AND($B356="",$C356="",J356=""),"",IF(AND($B356="",$C356=""),J356,IF($C356="",UPPER($B356)&amp;"_"&amp;J356,_xlfn.TEXTJOIN(".",TRUE,UPPER($B356)&amp;$C356,$D356,$E356,J356)))))</f>
        <v/>
      </c>
      <c r="O356" s="18" t="str">
        <f>IF(K356="","",IF(AND($B356="",$C356="",K356=""),"",IF(AND($B356="",$C356=""),K356,IF($C356="",UPPER($B356)&amp;"_"&amp;K356,_xlfn.TEXTJOIN(".",TRUE,UPPER($B356)&amp;$C356,$D356,$E356,K356)))))</f>
        <v/>
      </c>
    </row>
    <row r="357" spans="1:35" s="18" customFormat="1">
      <c r="A357" s="32" t="s">
        <v>1748</v>
      </c>
      <c r="C357" s="17" t="s">
        <v>1755</v>
      </c>
      <c r="D357" s="17"/>
      <c r="E357" s="17"/>
      <c r="F357" s="17"/>
      <c r="G357" s="18" t="s">
        <v>2376</v>
      </c>
      <c r="H357" s="18" t="str">
        <f t="shared" ref="H357:H391" si="330">IF(B357="",G357,IF(C357="",B357&amp;"_"&amp;G357,_xlfn.TEXTJOIN("_",TRUE,B357&amp;C357,D357,E357,G357)))</f>
        <v>protection</v>
      </c>
      <c r="I357" s="23" t="s">
        <v>1453</v>
      </c>
      <c r="J357" s="23" t="s">
        <v>1454</v>
      </c>
      <c r="K357" s="18" t="s">
        <v>1455</v>
      </c>
      <c r="L357" t="str">
        <f t="shared" ref="L357:L402" si="331">_xlfn.TEXTJOIN("_",TRUE,UPPER($B357)&amp;$C357,$D357,$E357)</f>
        <v/>
      </c>
      <c r="M357" s="23" t="str">
        <f t="shared" ref="M357" si="332">IF(I357="","",IF(AND($B357="",$C357="",I357=""),"",IF(AND($B357="",$C357=""),I357,IF($C357="",UPPER($B357)&amp;"_"&amp;I357,_xlfn.TEXTJOIN(".",TRUE,UPPER($B357)&amp;$C357,$D357,$E357,I357)))))</f>
        <v>Protection</v>
      </c>
      <c r="N357" s="18" t="str">
        <f>IF(J357="","",IF(AND($B357="",$C357="",J357=""),"",IF(AND($B357="",$C357=""),J357,IF($C357="",UPPER($B357)&amp;"_"&amp;J357,_xlfn.TEXTJOIN(".",TRUE,UPPER($B357)&amp;$C357,$D357,$E357,J357)))))</f>
        <v>Защищенность</v>
      </c>
      <c r="O357" s="18" t="str">
        <f t="shared" ref="O357" si="333">IF(K357="","",IF(AND($B357="",$C357="",K357=""),"",IF(AND($B357="",$C357=""),K357,IF($C357="",UPPER($B357)&amp;"_"&amp;K357,_xlfn.TEXTJOIN(".",TRUE,UPPER($B357)&amp;$C357,$D357,$E357,K357)))))</f>
        <v>Захищеність</v>
      </c>
      <c r="Y357" s="675" t="str">
        <f>"(selected(${"&amp;H45&amp;"}, 'yes') and not(selected(${"&amp;H45&amp;"}, 'no')"&amp;" or selected(${"&amp;H45&amp;"}, '')))"&amp;" and ${"&amp;H$48&amp;"}&gt;=10"</f>
        <v>(selected(${a1_site_active}, 'yes') and not(selected(${a1_site_active}, 'no') or selected(${a1_site_active}, ''))) and ${a1_2_people_can_hosted_number}&gt;=10</v>
      </c>
    </row>
    <row r="358" spans="1:35" ht="38.4" customHeight="1">
      <c r="A358" t="s">
        <v>2377</v>
      </c>
      <c r="B358" t="s">
        <v>2378</v>
      </c>
      <c r="C358">
        <v>1</v>
      </c>
      <c r="G358" t="s">
        <v>2379</v>
      </c>
      <c r="H358" t="str">
        <f t="shared" ref="H358:H360" si="334">IF(B358="",G358,IF(C358="",B358&amp;"_"&amp;G358,_xlfn.TEXTJOIN("_",TRUE,B358&amp;C358,D358,E358,F358,G358)))</f>
        <v>h1_protection_needs</v>
      </c>
      <c r="I358" s="40" t="str">
        <f>CS_Monitoring_R11!F190</f>
        <v>What are Protection concerns or needs in the collective site?</v>
      </c>
      <c r="J358" s="40" t="str">
        <f>CS_Monitoring_R11!G190</f>
        <v>Каковы проблемы или потребности в области защиты в МВП?</v>
      </c>
      <c r="K358" s="40" t="str">
        <f>CS_Monitoring_R11!H190</f>
        <v>Які проблеми чи потреби у сфері захисту має МТП?</v>
      </c>
      <c r="L358" t="str">
        <f>_xlfn.TEXTJOIN("_",TRUE,UPPER($B358)&amp;$C358,$D358,$E358,$F358)</f>
        <v>H1</v>
      </c>
      <c r="M358" t="str">
        <f>IF(I358="","",IF(AND($B358="",$C358="",I358=""),"",IF(AND($B358="",$C358=""),I358,IF($C358="",UPPER($B358)&amp;"_"&amp;I358,_xlfn.TEXTJOIN(".",TRUE,UPPER($B358)&amp;$C358,$D358,$E358,$F358)))))&amp;". "&amp;I358</f>
        <v>H1. What are Protection concerns or needs in the collective site?</v>
      </c>
      <c r="N358" t="str">
        <f>IF(J358="","",IF(AND($B358="",$C358="",J358=""),"",IF(AND($B358="",$C358=""),J358,IF($C358="",UPPER($B358)&amp;"_"&amp;J358,_xlfn.TEXTJOIN(".",TRUE,UPPER($B358)&amp;$C358,$D358,$E358,$F358)))))&amp;". "&amp;J358</f>
        <v>H1. Каковы проблемы или потребности в области защиты в МВП?</v>
      </c>
      <c r="O358" t="str">
        <f>IF(K358="","",IF(AND($B358="",$C358="",K358=""),"",IF(AND($B358="",$C358=""),K358,IF($C358="",UPPER($B358)&amp;"_"&amp;K358,_xlfn.TEXTJOIN(".",TRUE,UPPER($B358)&amp;$C358,$D358,$E358,$F358)))))&amp;". "&amp;K358</f>
        <v>H1. Які проблеми чи потреби у сфері захисту має МТП?</v>
      </c>
      <c r="P358" s="754" t="s">
        <v>2380</v>
      </c>
      <c r="Q358" s="754" t="s">
        <v>6471</v>
      </c>
      <c r="R358" s="25" t="s">
        <v>2381</v>
      </c>
      <c r="S358" t="s">
        <v>1763</v>
      </c>
      <c r="T358" s="11" t="s">
        <v>1764</v>
      </c>
      <c r="U358" t="s">
        <v>1765</v>
      </c>
      <c r="V358" t="s">
        <v>1766</v>
      </c>
      <c r="Z358" t="s">
        <v>1945</v>
      </c>
      <c r="AA358" t="s">
        <v>1946</v>
      </c>
      <c r="AB358" t="s">
        <v>2176</v>
      </c>
      <c r="AC358" t="s">
        <v>2177</v>
      </c>
      <c r="AD358" s="22"/>
    </row>
    <row r="359" spans="1:35">
      <c r="A359" t="s">
        <v>1768</v>
      </c>
      <c r="B359" t="s">
        <v>2378</v>
      </c>
      <c r="C359">
        <v>1</v>
      </c>
      <c r="D359">
        <v>0</v>
      </c>
      <c r="E359">
        <v>1</v>
      </c>
      <c r="G359" t="str">
        <f>G358&amp;"_other"</f>
        <v>protection_needs_other</v>
      </c>
      <c r="H359" t="str">
        <f t="shared" si="334"/>
        <v>h1_0_1_protection_needs_other</v>
      </c>
      <c r="I359" s="22" t="s">
        <v>1770</v>
      </c>
      <c r="J359" s="22" t="s">
        <v>1771</v>
      </c>
      <c r="K359" t="s">
        <v>1772</v>
      </c>
      <c r="L359" t="str">
        <f t="shared" ref="L359:L375" si="335">_xlfn.TEXTJOIN("_",TRUE,UPPER($B359)&amp;$C359,$D359,$E359,$F359)</f>
        <v>H1_0_1</v>
      </c>
      <c r="M359" t="str">
        <f t="shared" ref="M359:M360" si="336">IF(I359="","",IF(AND($B359="",$C359="",I359=""),"",IF(AND($B359="",$C359=""),I359,IF($C359="",UPPER($B359)&amp;"_"&amp;I359,_xlfn.TEXTJOIN(".",TRUE,UPPER($B359)&amp;$C359,$D359,$E359,$F359)))))&amp;". "&amp;I359</f>
        <v>H1.0.1. If other, please specify:</v>
      </c>
      <c r="N359" t="str">
        <f t="shared" ref="N359:N360" si="337">IF(J359="","",IF(AND($B359="",$C359="",J359=""),"",IF(AND($B359="",$C359=""),J359,IF($C359="",UPPER($B359)&amp;"_"&amp;J359,_xlfn.TEXTJOIN(".",TRUE,UPPER($B359)&amp;$C359,$D359,$E359,$F359)))))&amp;". "&amp;J359</f>
        <v>H1.0.1. Другое (уточните)</v>
      </c>
      <c r="O359" t="str">
        <f t="shared" ref="O359:O360" si="338">IF(K359="","",IF(AND($B359="",$C359="",K359=""),"",IF(AND($B359="",$C359=""),K359,IF($C359="",UPPER($B359)&amp;"_"&amp;K359,_xlfn.TEXTJOIN(".",TRUE,UPPER($B359)&amp;$C359,$D359,$E359,$F359)))))&amp;". "&amp;K359</f>
        <v>H1.0.1. Інше, уточніть</v>
      </c>
      <c r="P359" s="11" t="s">
        <v>96</v>
      </c>
      <c r="Q359" s="11" t="s">
        <v>101</v>
      </c>
      <c r="R359" s="11" t="s">
        <v>102</v>
      </c>
      <c r="S359" t="s">
        <v>1763</v>
      </c>
      <c r="T359" s="11" t="s">
        <v>1764</v>
      </c>
      <c r="U359" t="s">
        <v>1765</v>
      </c>
      <c r="V359" t="s">
        <v>1766</v>
      </c>
      <c r="Y359" t="str">
        <f>"selected(${"&amp;H358&amp;"}, 'other')"</f>
        <v>selected(${h1_protection_needs}, 'other')</v>
      </c>
    </row>
    <row r="360" spans="1:35" ht="90.6" customHeight="1">
      <c r="A360" t="s">
        <v>2377</v>
      </c>
      <c r="B360" t="s">
        <v>2378</v>
      </c>
      <c r="C360">
        <v>1</v>
      </c>
      <c r="D360">
        <v>1</v>
      </c>
      <c r="G360" t="s">
        <v>2382</v>
      </c>
      <c r="H360" t="str">
        <f t="shared" si="334"/>
        <v>h1_1_top_3_protection_needs</v>
      </c>
      <c r="I360" s="40" t="str">
        <f>CS_Monitoring_R11!F191</f>
        <v xml:space="preserve">What are the most urgent Protection concerns or needs in the collective site? (Select up to three) </v>
      </c>
      <c r="J360" s="40" t="str">
        <f>CS_Monitoring_R11!G191</f>
        <v xml:space="preserve">Каковы наиболее актуальные проблемы или потребности в области защиты в МВП? (Выберите не более 3 вариантов) </v>
      </c>
      <c r="K360" s="40" t="str">
        <f>CS_Monitoring_R11!H191</f>
        <v>Які найбільш нагальні проблеми чи потреби у сфері захисту має МТП? (Виберіть не більше 3 варіантів)</v>
      </c>
      <c r="L360" t="str">
        <f t="shared" si="335"/>
        <v>H1_1</v>
      </c>
      <c r="M360" t="str">
        <f t="shared" si="336"/>
        <v xml:space="preserve">H1.1. What are the most urgent Protection concerns or needs in the collective site? (Select up to three) </v>
      </c>
      <c r="N360" t="str">
        <f t="shared" si="337"/>
        <v xml:space="preserve">H1.1. Каковы наиболее актуальные проблемы или потребности в области защиты в МВП? (Выберите не более 3 вариантов) </v>
      </c>
      <c r="O360" t="str">
        <f t="shared" si="338"/>
        <v>H1.1. Які найбільш нагальні проблеми чи потреби у сфері захисту має МТП? (Виберіть не більше 3 варіантів)</v>
      </c>
      <c r="P360" s="16" t="s">
        <v>2383</v>
      </c>
      <c r="Q360" s="754" t="s">
        <v>6472</v>
      </c>
      <c r="R360" s="1" t="s">
        <v>2384</v>
      </c>
      <c r="S360" t="s">
        <v>1763</v>
      </c>
      <c r="T360" s="11" t="s">
        <v>1764</v>
      </c>
      <c r="U360" t="s">
        <v>1765</v>
      </c>
      <c r="V360" t="s">
        <v>1766</v>
      </c>
      <c r="X360" s="22" t="str">
        <f>"selected(${"&amp;H358&amp;"}, name)"</f>
        <v>selected(${h1_protection_needs}, name)</v>
      </c>
      <c r="Y360" s="22" t="str">
        <f>"not(selected(${"&amp;H358&amp;"}, 'none') or selected(${"&amp;H358&amp;"}, ''))"</f>
        <v>not(selected(${h1_protection_needs}, 'none') or selected(${h1_protection_needs}, ''))</v>
      </c>
      <c r="Z360" t="s">
        <v>2135</v>
      </c>
      <c r="AA360" t="s">
        <v>2182</v>
      </c>
      <c r="AB360" t="s">
        <v>2183</v>
      </c>
      <c r="AC360" t="s">
        <v>2184</v>
      </c>
      <c r="AD360" s="22"/>
      <c r="AE360" s="22"/>
      <c r="AF360" s="22"/>
      <c r="AG360" s="22"/>
      <c r="AH360" s="22"/>
      <c r="AI360" s="22"/>
    </row>
    <row r="361" spans="1:35">
      <c r="A361" t="s">
        <v>1768</v>
      </c>
      <c r="B361" t="s">
        <v>2378</v>
      </c>
      <c r="C361">
        <v>1</v>
      </c>
      <c r="D361">
        <v>1</v>
      </c>
      <c r="E361">
        <v>1</v>
      </c>
      <c r="G361" t="str">
        <f>G360&amp;"_other"</f>
        <v>top_3_protection_needs_other</v>
      </c>
      <c r="H361" t="str">
        <f t="shared" ref="H361:H362" si="339">IF(B361="",G361,IF(C361="",B361&amp;"_"&amp;G361,_xlfn.TEXTJOIN("_",TRUE,B361&amp;C361,D361,E361,F361,G361)))</f>
        <v>h1_1_1_top_3_protection_needs_other</v>
      </c>
      <c r="I361" s="22" t="s">
        <v>1770</v>
      </c>
      <c r="J361" s="22" t="s">
        <v>1771</v>
      </c>
      <c r="K361" t="s">
        <v>1772</v>
      </c>
      <c r="L361" t="str">
        <f t="shared" si="335"/>
        <v>H1_1_1</v>
      </c>
      <c r="M361" t="str">
        <f t="shared" ref="M361:M362" si="340">IF(I361="","",IF(AND($B361="",$C361="",I361=""),"",IF(AND($B361="",$C361=""),I361,IF($C361="",UPPER($B361)&amp;"_"&amp;I361,_xlfn.TEXTJOIN(".",TRUE,UPPER($B361)&amp;$C361,$D361,$E361,$F361)))))&amp;". "&amp;I361</f>
        <v>H1.1.1. If other, please specify:</v>
      </c>
      <c r="N361" t="str">
        <f t="shared" ref="N361:N362" si="341">IF(J361="","",IF(AND($B361="",$C361="",J361=""),"",IF(AND($B361="",$C361=""),J361,IF($C361="",UPPER($B361)&amp;"_"&amp;J361,_xlfn.TEXTJOIN(".",TRUE,UPPER($B361)&amp;$C361,$D361,$E361,$F361)))))&amp;". "&amp;J361</f>
        <v>H1.1.1. Другое (уточните)</v>
      </c>
      <c r="O361" t="str">
        <f t="shared" ref="O361:O362" si="342">IF(K361="","",IF(AND($B361="",$C361="",K361=""),"",IF(AND($B361="",$C361=""),K361,IF($C361="",UPPER($B361)&amp;"_"&amp;K361,_xlfn.TEXTJOIN(".",TRUE,UPPER($B361)&amp;$C361,$D361,$E361,$F361)))))&amp;". "&amp;K361</f>
        <v>H1.1.1. Інше, уточніть</v>
      </c>
      <c r="P361" s="11" t="s">
        <v>96</v>
      </c>
      <c r="Q361" s="11" t="s">
        <v>101</v>
      </c>
      <c r="R361" s="11" t="s">
        <v>102</v>
      </c>
      <c r="S361" t="s">
        <v>1763</v>
      </c>
      <c r="T361" s="11" t="s">
        <v>1764</v>
      </c>
      <c r="U361" t="s">
        <v>1765</v>
      </c>
      <c r="V361" t="s">
        <v>1766</v>
      </c>
      <c r="Y361" t="str">
        <f>"selected(${"&amp;H360&amp;"}, 'other')"</f>
        <v>selected(${h1_1_top_3_protection_needs}, 'other')</v>
      </c>
    </row>
    <row r="362" spans="1:35" ht="28.8">
      <c r="A362" t="s">
        <v>2385</v>
      </c>
      <c r="B362" t="s">
        <v>2378</v>
      </c>
      <c r="C362">
        <v>2</v>
      </c>
      <c r="G362" t="s">
        <v>2386</v>
      </c>
      <c r="H362" t="str">
        <f t="shared" si="339"/>
        <v>h2_protection_support</v>
      </c>
      <c r="I362" s="40" t="str">
        <f>CS_Monitoring_R11!F192</f>
        <v>What Protection support, if any, was received over the past 60 days on the site?</v>
      </c>
      <c r="J362" s="40" t="str">
        <f>CS_Monitoring_R11!G192</f>
        <v>Какую поддержку в области защиты, если таковая была, получило МВП в течение последних 60 дней?</v>
      </c>
      <c r="K362" s="40" t="str">
        <f>CS_Monitoring_R11!H192</f>
        <v xml:space="preserve">Яку підтримку у сфері захисту, якщо така була, отримало МТП впродовж останніх 60 днів? </v>
      </c>
      <c r="L362" t="str">
        <f t="shared" si="335"/>
        <v>H2</v>
      </c>
      <c r="M362" t="str">
        <f t="shared" si="340"/>
        <v>H2. What Protection support, if any, was received over the past 60 days on the site?</v>
      </c>
      <c r="N362" t="str">
        <f t="shared" si="341"/>
        <v>H2. Какую поддержку в области защиты, если таковая была, получило МВП в течение последних 60 дней?</v>
      </c>
      <c r="O362" t="str">
        <f t="shared" si="342"/>
        <v xml:space="preserve">H2. Яку підтримку у сфері захисту, якщо така була, отримало МТП впродовж останніх 60 днів? </v>
      </c>
      <c r="P362" s="11" t="s">
        <v>1880</v>
      </c>
      <c r="Q362" s="11" t="s">
        <v>362</v>
      </c>
      <c r="R362" t="s">
        <v>222</v>
      </c>
      <c r="S362" t="s">
        <v>1763</v>
      </c>
      <c r="T362" s="11" t="s">
        <v>1764</v>
      </c>
      <c r="U362" t="s">
        <v>1765</v>
      </c>
      <c r="V362" t="s">
        <v>1766</v>
      </c>
      <c r="X362" s="22"/>
      <c r="Z362" t="s">
        <v>1945</v>
      </c>
      <c r="AA362" t="s">
        <v>1946</v>
      </c>
      <c r="AB362" t="s">
        <v>2176</v>
      </c>
      <c r="AC362" t="s">
        <v>2177</v>
      </c>
      <c r="AD362" s="22"/>
      <c r="AE362" s="22"/>
      <c r="AF362" s="22"/>
      <c r="AG362" s="22"/>
      <c r="AH362" s="22"/>
      <c r="AI362" s="22"/>
    </row>
    <row r="363" spans="1:35">
      <c r="A363" t="s">
        <v>1768</v>
      </c>
      <c r="B363" t="s">
        <v>2378</v>
      </c>
      <c r="C363">
        <v>2</v>
      </c>
      <c r="D363">
        <v>0</v>
      </c>
      <c r="E363">
        <v>1</v>
      </c>
      <c r="G363" t="str">
        <f>G362&amp;"_other"</f>
        <v>protection_support_other</v>
      </c>
      <c r="H363" t="str">
        <f t="shared" ref="H363:H371" si="343">IF(B363="",G363,IF(C363="",B363&amp;"_"&amp;G363,_xlfn.TEXTJOIN("_",TRUE,B363&amp;C363,D363,E363,F363,G363)))</f>
        <v>h2_0_1_protection_support_other</v>
      </c>
      <c r="I363" s="22" t="s">
        <v>1770</v>
      </c>
      <c r="J363" s="22" t="s">
        <v>1771</v>
      </c>
      <c r="K363" t="s">
        <v>1772</v>
      </c>
      <c r="L363" t="str">
        <f t="shared" si="335"/>
        <v>H2_0_1</v>
      </c>
      <c r="M363" t="str">
        <f t="shared" ref="M363:M371" si="344">IF(I363="","",IF(AND($B363="",$C363="",I363=""),"",IF(AND($B363="",$C363=""),I363,IF($C363="",UPPER($B363)&amp;"_"&amp;I363,_xlfn.TEXTJOIN(".",TRUE,UPPER($B363)&amp;$C363,$D363,$E363,$F363)))))&amp;". "&amp;I363</f>
        <v>H2.0.1. If other, please specify:</v>
      </c>
      <c r="N363" t="str">
        <f t="shared" ref="N363:N371" si="345">IF(J363="","",IF(AND($B363="",$C363="",J363=""),"",IF(AND($B363="",$C363=""),J363,IF($C363="",UPPER($B363)&amp;"_"&amp;J363,_xlfn.TEXTJOIN(".",TRUE,UPPER($B363)&amp;$C363,$D363,$E363,$F363)))))&amp;". "&amp;J363</f>
        <v>H2.0.1. Другое (уточните)</v>
      </c>
      <c r="O363" t="str">
        <f t="shared" ref="O363:O371" si="346">IF(K363="","",IF(AND($B363="",$C363="",K363=""),"",IF(AND($B363="",$C363=""),K363,IF($C363="",UPPER($B363)&amp;"_"&amp;K363,_xlfn.TEXTJOIN(".",TRUE,UPPER($B363)&amp;$C363,$D363,$E363,$F363)))))&amp;". "&amp;K363</f>
        <v>H2.0.1. Інше, уточніть</v>
      </c>
      <c r="P363" s="11" t="s">
        <v>96</v>
      </c>
      <c r="Q363" s="11" t="s">
        <v>101</v>
      </c>
      <c r="R363" s="11" t="s">
        <v>102</v>
      </c>
      <c r="S363" t="s">
        <v>1763</v>
      </c>
      <c r="T363" s="11" t="s">
        <v>1764</v>
      </c>
      <c r="U363" t="s">
        <v>1765</v>
      </c>
      <c r="V363" t="s">
        <v>1766</v>
      </c>
      <c r="Y363" t="str">
        <f>"selected(${"&amp;H362&amp;"}, 'other')"</f>
        <v>selected(${h2_protection_support}, 'other')</v>
      </c>
    </row>
    <row r="364" spans="1:35" ht="45.6" customHeight="1">
      <c r="A364" t="s">
        <v>2095</v>
      </c>
      <c r="B364" t="s">
        <v>2378</v>
      </c>
      <c r="C364">
        <v>2</v>
      </c>
      <c r="D364">
        <v>1</v>
      </c>
      <c r="E364">
        <v>1</v>
      </c>
      <c r="G364" t="s">
        <v>2387</v>
      </c>
      <c r="H364" t="str">
        <f t="shared" si="343"/>
        <v>h2_1_1_sufficient_protection_support_provision_information_individual_counselling</v>
      </c>
      <c r="I364" s="40" t="str">
        <f>"Was the Protection support received sufficient to answer the needs of IDPs in the collective site? -{"&amp;choices!C622&amp;"}"</f>
        <v>Was the Protection support received sufficient to answer the needs of IDPs in the collective site? -{Provision of information or individual counselling}</v>
      </c>
      <c r="J364" s="40" t="str">
        <f>"Была ли полученная поддержка в области защиты достаточной для удовлетворения потребностей ВПЛ в МВП? -{"&amp;choices!D622&amp;"}"</f>
        <v>Была ли полученная поддержка в области защиты достаточной для удовлетворения потребностей ВПЛ в МВП? -{Предоставление информации или индивидуального консультирования}</v>
      </c>
      <c r="K364" s="40" t="str">
        <f>"Чи була отримана підтримка у сфері захисту достатньою для задоволення потреб ВПО в МТП? -{"&amp;choices!E622&amp;"}"</f>
        <v>Чи була отримана підтримка у сфері захисту достатньою для задоволення потреб ВПО в МТП? -{Надання інформації чи індивідуального консультування }</v>
      </c>
      <c r="L364" t="str">
        <f t="shared" si="335"/>
        <v>H2_1_1</v>
      </c>
      <c r="M364" t="str">
        <f t="shared" si="344"/>
        <v>H2.1.1. Was the Protection support received sufficient to answer the needs of IDPs in the collective site? -{Provision of information or individual counselling}</v>
      </c>
      <c r="N364" t="str">
        <f t="shared" si="345"/>
        <v>H2.1.1. Была ли полученная поддержка в области защиты достаточной для удовлетворения потребностей ВПЛ в МВП? -{Предоставление информации или индивидуального консультирования}</v>
      </c>
      <c r="O364" t="str">
        <f t="shared" si="346"/>
        <v>H2.1.1. Чи була отримана підтримка у сфері захисту достатньою для задоволення потреб ВПО в МТП? -{Надання інформації чи індивідуального консультування }</v>
      </c>
      <c r="P364" s="11" t="s">
        <v>1762</v>
      </c>
      <c r="Q364" s="11" t="s">
        <v>24</v>
      </c>
      <c r="R364" t="s">
        <v>25</v>
      </c>
      <c r="S364" t="s">
        <v>1763</v>
      </c>
      <c r="T364" s="11" t="s">
        <v>1764</v>
      </c>
      <c r="U364" t="s">
        <v>1765</v>
      </c>
      <c r="V364" t="s">
        <v>1766</v>
      </c>
      <c r="W364" s="11"/>
      <c r="X364" s="22"/>
      <c r="Y364" t="str">
        <f>"selected(${"&amp;$H$362&amp;"}, '"&amp;choices!B622&amp;"')"</f>
        <v>selected(${h2_protection_support}, 'provision_information_individual_counselling')</v>
      </c>
    </row>
    <row r="365" spans="1:35" ht="45.6" customHeight="1">
      <c r="A365" t="s">
        <v>2095</v>
      </c>
      <c r="B365" t="s">
        <v>2378</v>
      </c>
      <c r="C365">
        <v>2</v>
      </c>
      <c r="D365">
        <v>1</v>
      </c>
      <c r="E365">
        <v>2</v>
      </c>
      <c r="G365" t="s">
        <v>2388</v>
      </c>
      <c r="H365" t="str">
        <f t="shared" si="343"/>
        <v>h2_1_2_sufficient_protection_support_legal_assistance</v>
      </c>
      <c r="I365" s="40" t="str">
        <f>"Was the Protection support received sufficient to answer the needs of IDPs in the collective site? -{"&amp;choices!C623&amp;"}"</f>
        <v>Was the Protection support received sufficient to answer the needs of IDPs in the collective site? -{Legal assistance}</v>
      </c>
      <c r="J365" s="40" t="str">
        <f>"Была ли полученная поддержка в области защиты достаточной для удовлетворения потребностей ВПЛ в МВП? -{"&amp;choices!D623&amp;"}"</f>
        <v>Была ли полученная поддержка в области защиты достаточной для удовлетворения потребностей ВПЛ в МВП? -{Юридическая помощь}</v>
      </c>
      <c r="K365" s="40" t="str">
        <f>"Чи була отримана підтримка у сфері захисту достатньою для задоволення потреб ВПО в МТП? -{"&amp;choices!E623&amp;"}"</f>
        <v>Чи була отримана підтримка у сфері захисту достатньою для задоволення потреб ВПО в МТП? -{Юридична допомога }</v>
      </c>
      <c r="L365" t="str">
        <f t="shared" si="335"/>
        <v>H2_1_2</v>
      </c>
      <c r="M365" t="str">
        <f t="shared" si="344"/>
        <v>H2.1.2. Was the Protection support received sufficient to answer the needs of IDPs in the collective site? -{Legal assistance}</v>
      </c>
      <c r="N365" t="str">
        <f t="shared" si="345"/>
        <v>H2.1.2. Была ли полученная поддержка в области защиты достаточной для удовлетворения потребностей ВПЛ в МВП? -{Юридическая помощь}</v>
      </c>
      <c r="O365" t="str">
        <f t="shared" si="346"/>
        <v>H2.1.2. Чи була отримана підтримка у сфері захисту достатньою для задоволення потреб ВПО в МТП? -{Юридична допомога }</v>
      </c>
      <c r="P365" s="11" t="s">
        <v>1762</v>
      </c>
      <c r="Q365" s="11" t="s">
        <v>24</v>
      </c>
      <c r="R365" t="s">
        <v>25</v>
      </c>
      <c r="S365" t="s">
        <v>1763</v>
      </c>
      <c r="T365" s="11" t="s">
        <v>1764</v>
      </c>
      <c r="U365" t="s">
        <v>1765</v>
      </c>
      <c r="V365" t="s">
        <v>1766</v>
      </c>
      <c r="W365" s="11"/>
      <c r="X365" s="22"/>
      <c r="Y365" t="str">
        <f>"selected(${"&amp;$H$362&amp;"}, '"&amp;choices!B623&amp;"')"</f>
        <v>selected(${h2_protection_support}, 'legal_assistance')</v>
      </c>
    </row>
    <row r="366" spans="1:35" ht="45.6" customHeight="1">
      <c r="A366" t="s">
        <v>2095</v>
      </c>
      <c r="B366" t="s">
        <v>2378</v>
      </c>
      <c r="C366">
        <v>2</v>
      </c>
      <c r="D366">
        <v>1</v>
      </c>
      <c r="E366">
        <v>3</v>
      </c>
      <c r="G366" t="s">
        <v>2389</v>
      </c>
      <c r="H366" t="str">
        <f t="shared" ref="H366" si="347">IF(B366="",G366,IF(C366="",B366&amp;"_"&amp;G366,_xlfn.TEXTJOIN("_",TRUE,B366&amp;C366,D366,E366,F366,G366)))</f>
        <v>h2_1_3_sufficient_protection_support_psychological_support_adults</v>
      </c>
      <c r="I366" s="40" t="str">
        <f>"Was the Protection support received sufficient to answer the needs of IDPs in the collective site? -{"&amp;choices!C624&amp;"}"</f>
        <v>Was the Protection support received sufficient to answer the needs of IDPs in the collective site? -{Psychological support for adults }</v>
      </c>
      <c r="J366" s="40" t="str">
        <f>"Была ли полученная поддержка в области защиты достаточной для удовлетворения потребностей ВПЛ в МВП? -{"&amp;choices!D624&amp;"}"</f>
        <v>Была ли полученная поддержка в области защиты достаточной для удовлетворения потребностей ВПЛ в МВП? -{Психологическая помощь взрослым }</v>
      </c>
      <c r="K366" s="40" t="str">
        <f>"Чи була отримана підтримка у сфері захисту достатньою для задоволення потреб ВПО в МТП? -{"&amp;choices!E624&amp;"}"</f>
        <v>Чи була отримана підтримка у сфері захисту достатньою для задоволення потреб ВПО в МТП? -{Психологічна допомога дорослим}</v>
      </c>
      <c r="L366" t="str">
        <f t="shared" si="335"/>
        <v>H2_1_3</v>
      </c>
      <c r="M366" t="str">
        <f t="shared" ref="M366" si="348">IF(I366="","",IF(AND($B366="",$C366="",I366=""),"",IF(AND($B366="",$C366=""),I366,IF($C366="",UPPER($B366)&amp;"_"&amp;I366,_xlfn.TEXTJOIN(".",TRUE,UPPER($B366)&amp;$C366,$D366,$E366,$F366)))))&amp;". "&amp;I366</f>
        <v>H2.1.3. Was the Protection support received sufficient to answer the needs of IDPs in the collective site? -{Psychological support for adults }</v>
      </c>
      <c r="N366" t="str">
        <f t="shared" ref="N366" si="349">IF(J366="","",IF(AND($B366="",$C366="",J366=""),"",IF(AND($B366="",$C366=""),J366,IF($C366="",UPPER($B366)&amp;"_"&amp;J366,_xlfn.TEXTJOIN(".",TRUE,UPPER($B366)&amp;$C366,$D366,$E366,$F366)))))&amp;". "&amp;J366</f>
        <v>H2.1.3. Была ли полученная поддержка в области защиты достаточной для удовлетворения потребностей ВПЛ в МВП? -{Психологическая помощь взрослым }</v>
      </c>
      <c r="O366" t="str">
        <f t="shared" ref="O366" si="350">IF(K366="","",IF(AND($B366="",$C366="",K366=""),"",IF(AND($B366="",$C366=""),K366,IF($C366="",UPPER($B366)&amp;"_"&amp;K366,_xlfn.TEXTJOIN(".",TRUE,UPPER($B366)&amp;$C366,$D366,$E366,$F366)))))&amp;". "&amp;K366</f>
        <v>H2.1.3. Чи була отримана підтримка у сфері захисту достатньою для задоволення потреб ВПО в МТП? -{Психологічна допомога дорослим}</v>
      </c>
      <c r="P366" s="11" t="s">
        <v>1762</v>
      </c>
      <c r="Q366" s="11" t="s">
        <v>24</v>
      </c>
      <c r="R366" t="s">
        <v>25</v>
      </c>
      <c r="S366" t="s">
        <v>1763</v>
      </c>
      <c r="T366" s="11" t="s">
        <v>1764</v>
      </c>
      <c r="U366" t="s">
        <v>1765</v>
      </c>
      <c r="V366" t="s">
        <v>1766</v>
      </c>
      <c r="W366" s="11"/>
      <c r="X366" s="22"/>
      <c r="Y366" t="str">
        <f>"selected(${"&amp;$H$362&amp;"}, '"&amp;choices!B624&amp;"')"</f>
        <v>selected(${h2_protection_support}, 'psychological_support_adults')</v>
      </c>
    </row>
    <row r="367" spans="1:35" ht="45.6" customHeight="1">
      <c r="A367" t="s">
        <v>2095</v>
      </c>
      <c r="B367" t="s">
        <v>2378</v>
      </c>
      <c r="C367">
        <v>2</v>
      </c>
      <c r="D367">
        <v>1</v>
      </c>
      <c r="E367">
        <v>4</v>
      </c>
      <c r="G367" t="s">
        <v>2390</v>
      </c>
      <c r="H367" t="str">
        <f t="shared" si="343"/>
        <v>h2_1_4_sufficient_protection_support_psychological_support_children</v>
      </c>
      <c r="I367" s="40" t="str">
        <f>"Was the Protection support received sufficient to answer the needs of IDPs in the collective site? -{"&amp;choices!C625&amp;"}"</f>
        <v>Was the Protection support received sufficient to answer the needs of IDPs in the collective site? -{Psychological support for children}</v>
      </c>
      <c r="J367" s="40" t="str">
        <f>"Была ли полученная поддержка в области защиты достаточной для удовлетворения потребностей ВПЛ в МВП? -{"&amp;choices!D625&amp;"}"</f>
        <v>Была ли полученная поддержка в области защиты достаточной для удовлетворения потребностей ВПЛ в МВП? -{Психологическая помощь детям }</v>
      </c>
      <c r="K367" s="40" t="str">
        <f>"Чи була отримана підтримка у сфері захисту достатньою для задоволення потреб ВПО в МТП? -{"&amp;choices!E625&amp;"}"</f>
        <v>Чи була отримана підтримка у сфері захисту достатньою для задоволення потреб ВПО в МТП? -{Психологічна допомога дітям }</v>
      </c>
      <c r="L367" t="str">
        <f t="shared" si="335"/>
        <v>H2_1_4</v>
      </c>
      <c r="M367" t="str">
        <f t="shared" si="344"/>
        <v>H2.1.4. Was the Protection support received sufficient to answer the needs of IDPs in the collective site? -{Psychological support for children}</v>
      </c>
      <c r="N367" t="str">
        <f t="shared" si="345"/>
        <v>H2.1.4. Была ли полученная поддержка в области защиты достаточной для удовлетворения потребностей ВПЛ в МВП? -{Психологическая помощь детям }</v>
      </c>
      <c r="O367" t="str">
        <f t="shared" si="346"/>
        <v>H2.1.4. Чи була отримана підтримка у сфері захисту достатньою для задоволення потреб ВПО в МТП? -{Психологічна допомога дітям }</v>
      </c>
      <c r="P367" s="11" t="s">
        <v>1762</v>
      </c>
      <c r="Q367" s="11" t="s">
        <v>24</v>
      </c>
      <c r="R367" t="s">
        <v>25</v>
      </c>
      <c r="S367" t="s">
        <v>1763</v>
      </c>
      <c r="T367" s="11" t="s">
        <v>1764</v>
      </c>
      <c r="U367" t="s">
        <v>1765</v>
      </c>
      <c r="V367" t="s">
        <v>1766</v>
      </c>
      <c r="W367" s="11"/>
      <c r="X367" s="22"/>
      <c r="Y367" t="str">
        <f>"selected(${"&amp;$H$362&amp;"}, '"&amp;choices!B625&amp;"')"</f>
        <v>selected(${h2_protection_support}, 'psychological_support_children')</v>
      </c>
    </row>
    <row r="368" spans="1:35" ht="45.6" customHeight="1">
      <c r="A368" t="s">
        <v>2095</v>
      </c>
      <c r="B368" t="s">
        <v>2378</v>
      </c>
      <c r="C368">
        <v>2</v>
      </c>
      <c r="D368">
        <v>1</v>
      </c>
      <c r="E368">
        <v>5</v>
      </c>
      <c r="G368" t="s">
        <v>2391</v>
      </c>
      <c r="H368" t="str">
        <f t="shared" ref="H368" si="351">IF(B368="",G368,IF(C368="",B368&amp;"_"&amp;G368,_xlfn.TEXTJOIN("_",TRUE,B368&amp;C368,D368,E368,F368,G368)))</f>
        <v>h2_1_5_sufficient_protection_support_transportation_assistance</v>
      </c>
      <c r="I368" s="40" t="str">
        <f>"Was the Protection support received sufficient to answer the needs of IDPs in the collective site? -{"&amp;choices!C626&amp;"}"</f>
        <v>Was the Protection support received sufficient to answer the needs of IDPs in the collective site? -{Transportation assistance}</v>
      </c>
      <c r="J368" s="40" t="str">
        <f>"Была ли полученная поддержка в области защиты достаточной для удовлетворения потребностей ВПЛ в МВП? -{"&amp;choices!D626&amp;"}"</f>
        <v>Была ли полученная поддержка в области защиты достаточной для удовлетворения потребностей ВПЛ в МВП? -{Помощь транспортом                                                                                                                                                                                                                                                                                                                                       Препятствия в доступе к государственным услугам (администартивным, социальным и т.д.)}</v>
      </c>
      <c r="K368" s="40" t="str">
        <f>"Чи була отримана підтримка у сфері захисту достатньою для задоволення потреб ВПО в МТП? -{"&amp;choices!E626&amp;"}"</f>
        <v>Чи була отримана підтримка у сфері захисту достатньою для задоволення потреб ВПО в МТП? -{Допомога транспортом}</v>
      </c>
      <c r="L368" t="str">
        <f t="shared" si="335"/>
        <v>H2_1_5</v>
      </c>
      <c r="M368" t="str">
        <f t="shared" ref="M368" si="352">IF(I368="","",IF(AND($B368="",$C368="",I368=""),"",IF(AND($B368="",$C368=""),I368,IF($C368="",UPPER($B368)&amp;"_"&amp;I368,_xlfn.TEXTJOIN(".",TRUE,UPPER($B368)&amp;$C368,$D368,$E368,$F368)))))&amp;". "&amp;I368</f>
        <v>H2.1.5. Was the Protection support received sufficient to answer the needs of IDPs in the collective site? -{Transportation assistance}</v>
      </c>
      <c r="N368" t="str">
        <f t="shared" ref="N368" si="353">IF(J368="","",IF(AND($B368="",$C368="",J368=""),"",IF(AND($B368="",$C368=""),J368,IF($C368="",UPPER($B368)&amp;"_"&amp;J368,_xlfn.TEXTJOIN(".",TRUE,UPPER($B368)&amp;$C368,$D368,$E368,$F368)))))&amp;". "&amp;J368</f>
        <v>H2.1.5. Была ли полученная поддержка в области защиты достаточной для удовлетворения потребностей ВПЛ в МВП? -{Помощь транспортом                                                                                                                                                                                                                                                                                                                                       Препятствия в доступе к государственным услугам (администартивным, социальным и т.д.)}</v>
      </c>
      <c r="O368" t="str">
        <f t="shared" ref="O368" si="354">IF(K368="","",IF(AND($B368="",$C368="",K368=""),"",IF(AND($B368="",$C368=""),K368,IF($C368="",UPPER($B368)&amp;"_"&amp;K368,_xlfn.TEXTJOIN(".",TRUE,UPPER($B368)&amp;$C368,$D368,$E368,$F368)))))&amp;". "&amp;K368</f>
        <v>H2.1.5. Чи була отримана підтримка у сфері захисту достатньою для задоволення потреб ВПО в МТП? -{Допомога транспортом}</v>
      </c>
      <c r="P368" s="11" t="s">
        <v>1762</v>
      </c>
      <c r="Q368" s="11" t="s">
        <v>24</v>
      </c>
      <c r="R368" t="s">
        <v>25</v>
      </c>
      <c r="S368" t="s">
        <v>1763</v>
      </c>
      <c r="T368" s="11" t="s">
        <v>1764</v>
      </c>
      <c r="U368" t="s">
        <v>1765</v>
      </c>
      <c r="V368" t="s">
        <v>1766</v>
      </c>
      <c r="W368" s="11"/>
      <c r="X368" s="22"/>
      <c r="Y368" t="str">
        <f>"selected(${"&amp;$H$362&amp;"}, '"&amp;choices!B626&amp;"')"</f>
        <v>selected(${h2_protection_support}, 'transportation_assistance')</v>
      </c>
    </row>
    <row r="369" spans="1:29" ht="45.6" customHeight="1">
      <c r="A369" t="s">
        <v>2095</v>
      </c>
      <c r="B369" t="s">
        <v>2378</v>
      </c>
      <c r="C369">
        <v>2</v>
      </c>
      <c r="D369">
        <v>1</v>
      </c>
      <c r="E369">
        <v>6</v>
      </c>
      <c r="G369" t="s">
        <v>6489</v>
      </c>
      <c r="H369" s="1" t="str">
        <f t="shared" si="343"/>
        <v>h2_1_6_sufficient_protection_support_medical_services_specialized_medical_support_provision</v>
      </c>
      <c r="I369" s="371" t="str">
        <f>"Was the Protection support received sufficient to answer the needs of IDPs in the collective site? -{"&amp;choices!C627&amp;"}"</f>
        <v>Was the Protection support received sufficient to answer the needs of IDPs in the collective site? -{Medical services and specialized medical support provision}</v>
      </c>
      <c r="J369" s="371" t="str">
        <f>"Была ли полученная поддержка в области защиты достаточной для удовлетворения потребностей ВПЛ в МВП? -{"&amp;choices!D627&amp;"}"</f>
        <v>Была ли полученная поддержка в области защиты достаточной для удовлетворения потребностей ВПЛ в МВП? -{Предоставление медицинских услуг (в т.ч. специализированных)}</v>
      </c>
      <c r="K369" s="371" t="str">
        <f>"Чи була отримана підтримка у сфері захисту достатньою для задоволення потреб ВПО в МТП? -{"&amp;choices!E627&amp;"}"</f>
        <v>Чи була отримана підтримка у сфері захисту достатньою для задоволення потреб ВПО в МТП? -{Надання медичних послуг (у т.ч. спеціалізованих)}</v>
      </c>
      <c r="L369" t="str">
        <f t="shared" si="335"/>
        <v>H2_1_6</v>
      </c>
      <c r="M369" t="str">
        <f t="shared" si="344"/>
        <v>H2.1.6. Was the Protection support received sufficient to answer the needs of IDPs in the collective site? -{Medical services and specialized medical support provision}</v>
      </c>
      <c r="N369" t="str">
        <f t="shared" si="345"/>
        <v>H2.1.6. Была ли полученная поддержка в области защиты достаточной для удовлетворения потребностей ВПЛ в МВП? -{Предоставление медицинских услуг (в т.ч. специализированных)}</v>
      </c>
      <c r="O369" t="str">
        <f t="shared" si="346"/>
        <v>H2.1.6. Чи була отримана підтримка у сфері захисту достатньою для задоволення потреб ВПО в МТП? -{Надання медичних послуг (у т.ч. спеціалізованих)}</v>
      </c>
      <c r="P369" s="11" t="s">
        <v>1762</v>
      </c>
      <c r="Q369" s="11" t="s">
        <v>24</v>
      </c>
      <c r="R369" t="s">
        <v>25</v>
      </c>
      <c r="S369" t="s">
        <v>1763</v>
      </c>
      <c r="T369" s="11" t="s">
        <v>1764</v>
      </c>
      <c r="U369" t="s">
        <v>1765</v>
      </c>
      <c r="V369" t="s">
        <v>1766</v>
      </c>
      <c r="W369" s="11"/>
      <c r="X369" s="22"/>
      <c r="Y369" t="str">
        <f>"selected(${"&amp;$H$362&amp;"}, '"&amp;choices!B627&amp;"')"</f>
        <v>selected(${h2_protection_support}, 'medical_services_specialized_medical_support_provision')</v>
      </c>
    </row>
    <row r="370" spans="1:29" ht="45.6" customHeight="1">
      <c r="A370" t="s">
        <v>2095</v>
      </c>
      <c r="B370" t="s">
        <v>2378</v>
      </c>
      <c r="C370">
        <v>2</v>
      </c>
      <c r="D370">
        <v>1</v>
      </c>
      <c r="E370">
        <v>9</v>
      </c>
      <c r="G370" t="s">
        <v>2392</v>
      </c>
      <c r="H370" t="str">
        <f t="shared" si="343"/>
        <v>h2_1_9_sufficient_protection_support_cash_assistance_idps</v>
      </c>
      <c r="I370" s="40" t="str">
        <f>"Was the Protection support received sufficient to answer the needs of IDPs in the collective site? -{"&amp;choices!C628&amp;"}"</f>
        <v>Was the Protection support received sufficient to answer the needs of IDPs in the collective site? -{Cash assistance for IDPs}</v>
      </c>
      <c r="J370" s="40" t="str">
        <f>"Была ли полученная поддержка в области защиты достаточной для удовлетворения потребностей ВПЛ в МВП? -{"&amp;choices!D628&amp;"}"</f>
        <v>Была ли полученная поддержка в области защиты достаточной для удовлетворения потребностей ВПЛ в МВП? -{Денежная помощь для ВПЛ}</v>
      </c>
      <c r="K370" s="40" t="str">
        <f>"Чи була отримана підтримка у сфері захисту достатньою для задоволення потреб ВПО в МТП? -{"&amp;choices!E628&amp;"}"</f>
        <v>Чи була отримана підтримка у сфері захисту достатньою для задоволення потреб ВПО в МТП? -{Грошова допомога для ВПО}</v>
      </c>
      <c r="L370" t="str">
        <f t="shared" si="335"/>
        <v>H2_1_9</v>
      </c>
      <c r="M370" t="str">
        <f t="shared" si="344"/>
        <v>H2.1.9. Was the Protection support received sufficient to answer the needs of IDPs in the collective site? -{Cash assistance for IDPs}</v>
      </c>
      <c r="N370" t="str">
        <f t="shared" si="345"/>
        <v>H2.1.9. Была ли полученная поддержка в области защиты достаточной для удовлетворения потребностей ВПЛ в МВП? -{Денежная помощь для ВПЛ}</v>
      </c>
      <c r="O370" t="str">
        <f t="shared" si="346"/>
        <v>H2.1.9. Чи була отримана підтримка у сфері захисту достатньою для задоволення потреб ВПО в МТП? -{Грошова допомога для ВПО}</v>
      </c>
      <c r="P370" s="11" t="s">
        <v>1762</v>
      </c>
      <c r="Q370" s="11" t="s">
        <v>24</v>
      </c>
      <c r="R370" t="s">
        <v>25</v>
      </c>
      <c r="S370" t="s">
        <v>1763</v>
      </c>
      <c r="T370" s="11" t="s">
        <v>1764</v>
      </c>
      <c r="U370" t="s">
        <v>1765</v>
      </c>
      <c r="V370" t="s">
        <v>1766</v>
      </c>
      <c r="W370" s="11"/>
      <c r="X370" s="22"/>
      <c r="Y370" t="str">
        <f>"selected(${"&amp;$H$362&amp;"}, '"&amp;choices!B628&amp;"')"</f>
        <v>selected(${h2_protection_support}, 'cash_assistance_idps')</v>
      </c>
    </row>
    <row r="371" spans="1:29" ht="45.6" customHeight="1">
      <c r="A371" t="s">
        <v>2095</v>
      </c>
      <c r="B371" t="s">
        <v>2378</v>
      </c>
      <c r="C371">
        <v>2</v>
      </c>
      <c r="D371">
        <v>1</v>
      </c>
      <c r="E371">
        <v>10</v>
      </c>
      <c r="G371" t="s">
        <v>2393</v>
      </c>
      <c r="H371" t="str">
        <f t="shared" si="343"/>
        <v>h2_1_10_sufficient_protection_support_wheelchairs</v>
      </c>
      <c r="I371" s="40" t="str">
        <f>"Was the Protection support received sufficient to answer the needs of IDPs in the collective site? -{"&amp;choices!C629&amp;"}"</f>
        <v>Was the Protection support received sufficient to answer the needs of IDPs in the collective site? -{Wheelchairs}</v>
      </c>
      <c r="J371" s="40" t="str">
        <f>"Была ли полученная поддержка в области защиты достаточной для удовлетворения потребностей ВПЛ в МВП? -{"&amp;choices!D629&amp;"}"</f>
        <v>Была ли полученная поддержка в области защиты достаточной для удовлетворения потребностей ВПЛ в МВП? -{Инвалидные коляски}</v>
      </c>
      <c r="K371" s="40" t="str">
        <f>"Чи була отримана підтримка у сфері захисту достатньою для задоволення потреб ВПО в МТП? -{"&amp;choices!E629&amp;"}"</f>
        <v>Чи була отримана підтримка у сфері захисту достатньою для задоволення потреб ВПО в МТП? -{Інвалідні візки}</v>
      </c>
      <c r="L371" t="str">
        <f t="shared" si="335"/>
        <v>H2_1_10</v>
      </c>
      <c r="M371" t="str">
        <f t="shared" si="344"/>
        <v>H2.1.10. Was the Protection support received sufficient to answer the needs of IDPs in the collective site? -{Wheelchairs}</v>
      </c>
      <c r="N371" t="str">
        <f t="shared" si="345"/>
        <v>H2.1.10. Была ли полученная поддержка в области защиты достаточной для удовлетворения потребностей ВПЛ в МВП? -{Инвалидные коляски}</v>
      </c>
      <c r="O371" t="str">
        <f t="shared" si="346"/>
        <v>H2.1.10. Чи була отримана підтримка у сфері захисту достатньою для задоволення потреб ВПО в МТП? -{Інвалідні візки}</v>
      </c>
      <c r="P371" s="11" t="s">
        <v>1762</v>
      </c>
      <c r="Q371" s="11" t="s">
        <v>24</v>
      </c>
      <c r="R371" t="s">
        <v>25</v>
      </c>
      <c r="S371" t="s">
        <v>1763</v>
      </c>
      <c r="T371" s="11" t="s">
        <v>1764</v>
      </c>
      <c r="U371" t="s">
        <v>1765</v>
      </c>
      <c r="V371" t="s">
        <v>1766</v>
      </c>
      <c r="W371" s="11"/>
      <c r="X371" s="22"/>
      <c r="Y371" t="str">
        <f>"selected(${"&amp;$H$362&amp;"}, '"&amp;choices!B629&amp;"')"</f>
        <v>selected(${h2_protection_support}, 'wheelchairs')</v>
      </c>
    </row>
    <row r="372" spans="1:29" s="9" customFormat="1" ht="45.6" customHeight="1">
      <c r="A372" s="9" t="s">
        <v>2095</v>
      </c>
      <c r="B372" s="9" t="s">
        <v>2378</v>
      </c>
      <c r="C372" s="9">
        <v>2</v>
      </c>
      <c r="D372" s="9">
        <v>1</v>
      </c>
      <c r="E372" s="9">
        <v>11</v>
      </c>
      <c r="G372" s="9" t="s">
        <v>6474</v>
      </c>
      <c r="H372" s="9" t="str">
        <f t="shared" ref="H372" si="355">IF(B372="",G372,IF(C372="",B372&amp;"_"&amp;G372,_xlfn.TEXTJOIN("_",TRUE,B372&amp;C372,D372,E372,F372,G372)))</f>
        <v>h2_1_11_sufficient_protection_support_installation_of_video_cameras</v>
      </c>
      <c r="I372" s="782" t="str">
        <f>"Was the Protection support received sufficient to answer the needs of IDPs in the collective site? -{"&amp;choices!C630&amp;"}"</f>
        <v>Was the Protection support received sufficient to answer the needs of IDPs in the collective site? -{Installation of video cameras}</v>
      </c>
      <c r="J372" s="782" t="str">
        <f>"Была ли полученная поддержка в области защиты достаточной для удовлетворения потребностей ВПЛ в МВП? -{"&amp;choices!D630&amp;"}"</f>
        <v>Была ли полученная поддержка в области защиты достаточной для удовлетворения потребностей ВПЛ в МВП? -{Установка видеокамер}</v>
      </c>
      <c r="K372" s="782" t="str">
        <f>"Чи була отримана підтримка у сфері захисту достатньою для задоволення потреб ВПО в МТП? -{"&amp;choices!E630&amp;"}"</f>
        <v>Чи була отримана підтримка у сфері захисту достатньою для задоволення потреб ВПО в МТП? -{Встановлення відеокамер}</v>
      </c>
      <c r="L372" s="9" t="str">
        <f t="shared" si="335"/>
        <v>H2_1_11</v>
      </c>
      <c r="M372" s="9" t="str">
        <f t="shared" ref="M372" si="356">IF(I372="","",IF(AND($B372="",$C372="",I372=""),"",IF(AND($B372="",$C372=""),I372,IF($C372="",UPPER($B372)&amp;"_"&amp;I372,_xlfn.TEXTJOIN(".",TRUE,UPPER($B372)&amp;$C372,$D372,$E372,$F372)))))&amp;". "&amp;I372</f>
        <v>H2.1.11. Was the Protection support received sufficient to answer the needs of IDPs in the collective site? -{Installation of video cameras}</v>
      </c>
      <c r="N372" s="9" t="str">
        <f t="shared" ref="N372" si="357">IF(J372="","",IF(AND($B372="",$C372="",J372=""),"",IF(AND($B372="",$C372=""),J372,IF($C372="",UPPER($B372)&amp;"_"&amp;J372,_xlfn.TEXTJOIN(".",TRUE,UPPER($B372)&amp;$C372,$D372,$E372,$F372)))))&amp;". "&amp;J372</f>
        <v>H2.1.11. Была ли полученная поддержка в области защиты достаточной для удовлетворения потребностей ВПЛ в МВП? -{Установка видеокамер}</v>
      </c>
      <c r="O372" s="9" t="str">
        <f t="shared" ref="O372" si="358">IF(K372="","",IF(AND($B372="",$C372="",K372=""),"",IF(AND($B372="",$C372=""),K372,IF($C372="",UPPER($B372)&amp;"_"&amp;K372,_xlfn.TEXTJOIN(".",TRUE,UPPER($B372)&amp;$C372,$D372,$E372,$F372)))))&amp;". "&amp;K372</f>
        <v>H2.1.11. Чи була отримана підтримка у сфері захисту достатньою для задоволення потреб ВПО в МТП? -{Встановлення відеокамер}</v>
      </c>
      <c r="P372" s="783" t="s">
        <v>1762</v>
      </c>
      <c r="Q372" s="783" t="s">
        <v>24</v>
      </c>
      <c r="R372" s="9" t="s">
        <v>25</v>
      </c>
      <c r="S372" s="9" t="s">
        <v>1763</v>
      </c>
      <c r="T372" s="783" t="s">
        <v>1764</v>
      </c>
      <c r="U372" s="9" t="s">
        <v>1765</v>
      </c>
      <c r="V372" s="9" t="s">
        <v>1766</v>
      </c>
      <c r="W372" s="783"/>
      <c r="X372" s="784"/>
      <c r="Y372" s="9" t="str">
        <f>"selected(${"&amp;$H$362&amp;"}, '"&amp;choices!B630&amp;"')"</f>
        <v>selected(${h2_protection_support}, 'installation_of_video_cameras')</v>
      </c>
    </row>
    <row r="373" spans="1:29" s="9" customFormat="1" ht="45.6" customHeight="1">
      <c r="A373" s="9" t="s">
        <v>2095</v>
      </c>
      <c r="B373" s="9" t="s">
        <v>2378</v>
      </c>
      <c r="C373" s="9">
        <v>2</v>
      </c>
      <c r="D373" s="9">
        <v>1</v>
      </c>
      <c r="E373" s="9">
        <v>12</v>
      </c>
      <c r="G373" s="9" t="s">
        <v>6479</v>
      </c>
      <c r="H373" s="9" t="str">
        <f t="shared" ref="H373" si="359">IF(B373="",G373,IF(C373="",B373&amp;"_"&amp;G373,_xlfn.TEXTJOIN("_",TRUE,B373&amp;C373,D373,E373,F373,G373)))</f>
        <v>h2_1_12_sufficient_protection_support_state_services_provision</v>
      </c>
      <c r="I373" s="782" t="str">
        <f>"Was the Protection support received sufficient to answer the needs of IDPs in the collective site? -{"&amp;choices!C631&amp;"}"</f>
        <v>Was the Protection support received sufficient to answer the needs of IDPs in the collective site? -{State services provision (administrative, social, etc.)}</v>
      </c>
      <c r="J373" s="782" t="str">
        <f>"Была ли полученная поддержка в области защиты достаточной для удовлетворения потребностей ВПЛ в МВП? -{"&amp;choices!D631&amp;"}"</f>
        <v>Была ли полученная поддержка в области защиты достаточной для удовлетворения потребностей ВПЛ в МВП? -{Предоставление государственных услуг (администартивных, социальных и др.)}</v>
      </c>
      <c r="K373" s="782" t="str">
        <f>"Чи була отримана підтримка у сфері захисту достатньою для задоволення потреб ВПО в МТП? -{"&amp;choices!E631&amp;"}"</f>
        <v>Чи була отримана підтримка у сфері захисту достатньою для задоволення потреб ВПО в МТП? -{Надання державних послуг (адміністартивних, соціальних тощо)}</v>
      </c>
      <c r="L373" s="9" t="str">
        <f t="shared" si="335"/>
        <v>H2_1_12</v>
      </c>
      <c r="M373" s="9" t="str">
        <f t="shared" ref="M373" si="360">IF(I373="","",IF(AND($B373="",$C373="",I373=""),"",IF(AND($B373="",$C373=""),I373,IF($C373="",UPPER($B373)&amp;"_"&amp;I373,_xlfn.TEXTJOIN(".",TRUE,UPPER($B373)&amp;$C373,$D373,$E373,$F373)))))&amp;". "&amp;I373</f>
        <v>H2.1.12. Was the Protection support received sufficient to answer the needs of IDPs in the collective site? -{State services provision (administrative, social, etc.)}</v>
      </c>
      <c r="N373" s="9" t="str">
        <f t="shared" ref="N373" si="361">IF(J373="","",IF(AND($B373="",$C373="",J373=""),"",IF(AND($B373="",$C373=""),J373,IF($C373="",UPPER($B373)&amp;"_"&amp;J373,_xlfn.TEXTJOIN(".",TRUE,UPPER($B373)&amp;$C373,$D373,$E373,$F373)))))&amp;". "&amp;J373</f>
        <v>H2.1.12. Была ли полученная поддержка в области защиты достаточной для удовлетворения потребностей ВПЛ в МВП? -{Предоставление государственных услуг (администартивных, социальных и др.)}</v>
      </c>
      <c r="O373" s="9" t="str">
        <f t="shared" ref="O373" si="362">IF(K373="","",IF(AND($B373="",$C373="",K373=""),"",IF(AND($B373="",$C373=""),K373,IF($C373="",UPPER($B373)&amp;"_"&amp;K373,_xlfn.TEXTJOIN(".",TRUE,UPPER($B373)&amp;$C373,$D373,$E373,$F373)))))&amp;". "&amp;K373</f>
        <v>H2.1.12. Чи була отримана підтримка у сфері захисту достатньою для задоволення потреб ВПО в МТП? -{Надання державних послуг (адміністартивних, соціальних тощо)}</v>
      </c>
      <c r="P373" s="783" t="s">
        <v>1762</v>
      </c>
      <c r="Q373" s="783" t="s">
        <v>24</v>
      </c>
      <c r="R373" s="9" t="s">
        <v>25</v>
      </c>
      <c r="S373" s="9" t="s">
        <v>1763</v>
      </c>
      <c r="T373" s="783" t="s">
        <v>1764</v>
      </c>
      <c r="U373" s="9" t="s">
        <v>1765</v>
      </c>
      <c r="V373" s="9" t="s">
        <v>1766</v>
      </c>
      <c r="W373" s="783"/>
      <c r="X373" s="784"/>
      <c r="Y373" s="9" t="str">
        <f>"selected(${"&amp;$H$362&amp;"}, '"&amp;choices!B631&amp;"')"</f>
        <v>selected(${h2_protection_support}, 'state_services_provision')</v>
      </c>
    </row>
    <row r="374" spans="1:29" s="9" customFormat="1" ht="45.6" customHeight="1">
      <c r="A374" s="9" t="s">
        <v>2095</v>
      </c>
      <c r="B374" s="9" t="s">
        <v>2378</v>
      </c>
      <c r="C374" s="9">
        <v>2</v>
      </c>
      <c r="D374" s="9">
        <v>1</v>
      </c>
      <c r="E374" s="9">
        <v>13</v>
      </c>
      <c r="G374" s="9" t="s">
        <v>6484</v>
      </c>
      <c r="H374" s="9" t="str">
        <f t="shared" ref="H374" si="363">IF(B374="",G374,IF(C374="",B374&amp;"_"&amp;G374,_xlfn.TEXTJOIN("_",TRUE,B374&amp;C374,D374,E374,F374,G374)))</f>
        <v>h2_1_13_sufficient_protection_support_educational_services_provision</v>
      </c>
      <c r="I374" s="782" t="str">
        <f>"Was the Protection support received sufficient to answer the needs of IDPs in the collective site? -{"&amp;choices!C632&amp;"}"</f>
        <v>Was the Protection support received sufficient to answer the needs of IDPs in the collective site? -{Educational services provision}</v>
      </c>
      <c r="J374" s="782" t="str">
        <f>"Была ли полученная поддержка в области защиты достаточной для удовлетворения потребностей ВПЛ в МВП? -{"&amp;choices!D632&amp;"}"</f>
        <v>Была ли полученная поддержка в области защиты достаточной для удовлетворения потребностей ВПЛ в МВП? -{Предоставление образовательных услуг}</v>
      </c>
      <c r="K374" s="782" t="str">
        <f>"Чи була отримана підтримка у сфері захисту достатньою для задоволення потреб ВПО в МТП? -{"&amp;choices!E632&amp;"}"</f>
        <v>Чи була отримана підтримка у сфері захисту достатньою для задоволення потреб ВПО в МТП? -{Надання освітніх послуг}</v>
      </c>
      <c r="L374" s="9" t="str">
        <f t="shared" si="335"/>
        <v>H2_1_13</v>
      </c>
      <c r="M374" s="9" t="str">
        <f t="shared" ref="M374" si="364">IF(I374="","",IF(AND($B374="",$C374="",I374=""),"",IF(AND($B374="",$C374=""),I374,IF($C374="",UPPER($B374)&amp;"_"&amp;I374,_xlfn.TEXTJOIN(".",TRUE,UPPER($B374)&amp;$C374,$D374,$E374,$F374)))))&amp;". "&amp;I374</f>
        <v>H2.1.13. Was the Protection support received sufficient to answer the needs of IDPs in the collective site? -{Educational services provision}</v>
      </c>
      <c r="N374" s="9" t="str">
        <f t="shared" ref="N374" si="365">IF(J374="","",IF(AND($B374="",$C374="",J374=""),"",IF(AND($B374="",$C374=""),J374,IF($C374="",UPPER($B374)&amp;"_"&amp;J374,_xlfn.TEXTJOIN(".",TRUE,UPPER($B374)&amp;$C374,$D374,$E374,$F374)))))&amp;". "&amp;J374</f>
        <v>H2.1.13. Была ли полученная поддержка в области защиты достаточной для удовлетворения потребностей ВПЛ в МВП? -{Предоставление образовательных услуг}</v>
      </c>
      <c r="O374" s="9" t="str">
        <f t="shared" ref="O374" si="366">IF(K374="","",IF(AND($B374="",$C374="",K374=""),"",IF(AND($B374="",$C374=""),K374,IF($C374="",UPPER($B374)&amp;"_"&amp;K374,_xlfn.TEXTJOIN(".",TRUE,UPPER($B374)&amp;$C374,$D374,$E374,$F374)))))&amp;". "&amp;K374</f>
        <v>H2.1.13. Чи була отримана підтримка у сфері захисту достатньою для задоволення потреб ВПО в МТП? -{Надання освітніх послуг}</v>
      </c>
      <c r="P374" s="783" t="s">
        <v>1762</v>
      </c>
      <c r="Q374" s="783" t="s">
        <v>24</v>
      </c>
      <c r="R374" s="9" t="s">
        <v>25</v>
      </c>
      <c r="S374" s="9" t="s">
        <v>1763</v>
      </c>
      <c r="T374" s="783" t="s">
        <v>1764</v>
      </c>
      <c r="U374" s="9" t="s">
        <v>1765</v>
      </c>
      <c r="V374" s="9" t="s">
        <v>1766</v>
      </c>
      <c r="W374" s="783"/>
      <c r="X374" s="784"/>
      <c r="Y374" s="9" t="str">
        <f>"selected(${"&amp;$H$362&amp;"}, '"&amp;choices!B632&amp;"')"</f>
        <v>selected(${h2_protection_support}, 'educational_services_provision')</v>
      </c>
    </row>
    <row r="375" spans="1:29" ht="45.6" customHeight="1">
      <c r="A375" t="s">
        <v>2095</v>
      </c>
      <c r="B375" t="s">
        <v>2378</v>
      </c>
      <c r="C375">
        <v>2</v>
      </c>
      <c r="D375">
        <v>1</v>
      </c>
      <c r="E375">
        <v>14</v>
      </c>
      <c r="G375" t="s">
        <v>2394</v>
      </c>
      <c r="H375" t="str">
        <f t="shared" ref="H375" si="367">IF(B375="",G375,IF(C375="",B375&amp;"_"&amp;G375,_xlfn.TEXTJOIN("_",TRUE,B375&amp;C375,D375,E375,F375,G375)))</f>
        <v>h2_1_14_sufficient_protection_support_oth</v>
      </c>
      <c r="I375" s="40" t="str">
        <f>"Was the WASH support received sufficient to answer the needs of IDPs in the collective site?-Other (*${"&amp;H363&amp;"}*)"</f>
        <v>Was the WASH support received sufficient to answer the needs of IDPs in the collective site?-Other (*${h2_0_1_protection_support_other}*)</v>
      </c>
      <c r="J375" s="40" t="str">
        <f>"Была ли полученная поддержка в области защиты достаточной для удовлетворения потребностей ВПЛ в МВП? - Other (*${"&amp;H363&amp;"}*)"</f>
        <v>Была ли полученная поддержка в области защиты достаточной для удовлетворения потребностей ВПЛ в МВП? - Other (*${h2_0_1_protection_support_other}*)</v>
      </c>
      <c r="K375" s="40" t="str">
        <f>"Чи була отримана підтримка у сфері захисту достатньою для задоволення потреб ВПО в МТП? - Other (*${"&amp;H363&amp;"}*)"</f>
        <v>Чи була отримана підтримка у сфері захисту достатньою для задоволення потреб ВПО в МТП? - Other (*${h2_0_1_protection_support_other}*)</v>
      </c>
      <c r="L375" t="str">
        <f t="shared" si="335"/>
        <v>H2_1_14</v>
      </c>
      <c r="M375" t="str">
        <f t="shared" ref="M375" si="368">IF(I375="","",IF(AND($B375="",$C375="",I375=""),"",IF(AND($B375="",$C375=""),I375,IF($C375="",UPPER($B375)&amp;"_"&amp;I375,_xlfn.TEXTJOIN(".",TRUE,UPPER($B375)&amp;$C375,$D375,$E375,$F375)))))&amp;". "&amp;I375</f>
        <v>H2.1.14. Was the WASH support received sufficient to answer the needs of IDPs in the collective site?-Other (*${h2_0_1_protection_support_other}*)</v>
      </c>
      <c r="N375" t="str">
        <f t="shared" ref="N375" si="369">IF(J375="","",IF(AND($B375="",$C375="",J375=""),"",IF(AND($B375="",$C375=""),J375,IF($C375="",UPPER($B375)&amp;"_"&amp;J375,_xlfn.TEXTJOIN(".",TRUE,UPPER($B375)&amp;$C375,$D375,$E375,$F375)))))&amp;". "&amp;J375</f>
        <v>H2.1.14. Была ли полученная поддержка в области защиты достаточной для удовлетворения потребностей ВПЛ в МВП? - Other (*${h2_0_1_protection_support_other}*)</v>
      </c>
      <c r="O375" t="str">
        <f t="shared" ref="O375" si="370">IF(K375="","",IF(AND($B375="",$C375="",K375=""),"",IF(AND($B375="",$C375=""),K375,IF($C375="",UPPER($B375)&amp;"_"&amp;K375,_xlfn.TEXTJOIN(".",TRUE,UPPER($B375)&amp;$C375,$D375,$E375,$F375)))))&amp;". "&amp;K375</f>
        <v>H2.1.14. Чи була отримана підтримка у сфері захисту достатньою для задоволення потреб ВПО в МТП? - Other (*${h2_0_1_protection_support_other}*)</v>
      </c>
      <c r="P375" s="11" t="s">
        <v>1762</v>
      </c>
      <c r="Q375" s="11" t="s">
        <v>24</v>
      </c>
      <c r="R375" t="s">
        <v>25</v>
      </c>
      <c r="S375" t="s">
        <v>1763</v>
      </c>
      <c r="T375" s="11" t="s">
        <v>1764</v>
      </c>
      <c r="U375" t="s">
        <v>1765</v>
      </c>
      <c r="V375" t="s">
        <v>1766</v>
      </c>
      <c r="W375" s="11"/>
      <c r="X375" s="22"/>
      <c r="Y375" t="str">
        <f>"selected(${"&amp;$H$362&amp;"}, '"&amp;choices!B633&amp;"')"</f>
        <v>selected(${h2_protection_support}, 'other')</v>
      </c>
    </row>
    <row r="376" spans="1:29" ht="34.200000000000003" customHeight="1">
      <c r="A376" t="s">
        <v>1876</v>
      </c>
      <c r="B376" t="s">
        <v>2378</v>
      </c>
      <c r="C376">
        <v>3</v>
      </c>
      <c r="G376" t="s">
        <v>2395</v>
      </c>
      <c r="H376" t="str">
        <f>IF(B376="",G376,IF(C376="",B376&amp;"_"&amp;G376,_xlfn.TEXTJOIN("_",TRUE,B376&amp;C376,D376,E376,F376,G376)))</f>
        <v>h3_adult_pss</v>
      </c>
      <c r="I376" s="40" t="str">
        <f>CS_Monitoring_R11!F194</f>
        <v>Is PSS for adults available at the site?</v>
      </c>
      <c r="J376" s="40" t="str">
        <f>CS_Monitoring_R11!G194</f>
        <v>Доступна ли в МВП психосоциальная помощь для взрослых?</v>
      </c>
      <c r="K376" s="40" t="str">
        <f>CS_Monitoring_R11!H194</f>
        <v xml:space="preserve">Чи доступна в МТП психосоціальна допомога для дорослих? </v>
      </c>
      <c r="L376" t="str">
        <f>_xlfn.TEXTJOIN("_",TRUE,UPPER($B376)&amp;$C376,$D376,$E376,$F376)</f>
        <v>H3</v>
      </c>
      <c r="M376" t="str">
        <f>IF(I376="","",IF(AND($B376="",$C376="",I376=""),"",IF(AND($B376="",$C376=""),I376,IF($C376="",UPPER($B376)&amp;"_"&amp;I376,_xlfn.TEXTJOIN(".",TRUE,UPPER($B376)&amp;$C376,$D376,$E376,$F376)))))&amp;". "&amp;I376</f>
        <v>H3. Is PSS for adults available at the site?</v>
      </c>
      <c r="N376" t="str">
        <f>IF(J376="","",IF(AND($B376="",$C376="",J376=""),"",IF(AND($B376="",$C376=""),J376,IF($C376="",UPPER($B376)&amp;"_"&amp;J376,_xlfn.TEXTJOIN(".",TRUE,UPPER($B376)&amp;$C376,$D376,$E376,$F376)))))&amp;". "&amp;J376</f>
        <v>H3. Доступна ли в МВП психосоциальная помощь для взрослых?</v>
      </c>
      <c r="O376" t="str">
        <f>IF(K376="","",IF(AND($B376="",$C376="",K376=""),"",IF(AND($B376="",$C376=""),K376,IF($C376="",UPPER($B376)&amp;"_"&amp;K376,_xlfn.TEXTJOIN(".",TRUE,UPPER($B376)&amp;$C376,$D376,$E376,$F376)))))&amp;". "&amp;K376</f>
        <v xml:space="preserve">H3. Чи доступна в МТП психосоціальна допомога для дорослих? </v>
      </c>
      <c r="P376" t="s">
        <v>2396</v>
      </c>
      <c r="Q376" t="s">
        <v>2397</v>
      </c>
      <c r="R376" t="s">
        <v>2398</v>
      </c>
      <c r="S376" t="s">
        <v>1763</v>
      </c>
      <c r="T376" s="11" t="s">
        <v>1764</v>
      </c>
      <c r="U376" t="s">
        <v>1765</v>
      </c>
      <c r="V376" t="s">
        <v>1766</v>
      </c>
      <c r="W376" t="s">
        <v>1789</v>
      </c>
    </row>
    <row r="377" spans="1:29" ht="28.8">
      <c r="A377" t="s">
        <v>1961</v>
      </c>
      <c r="B377" t="s">
        <v>2378</v>
      </c>
      <c r="C377">
        <v>3</v>
      </c>
      <c r="D377">
        <v>1</v>
      </c>
      <c r="G377" t="s">
        <v>2399</v>
      </c>
      <c r="H377" t="str">
        <f t="shared" ref="H377:H387" si="371">IF(B377="",G377,IF(C377="",B377&amp;"_"&amp;G377,_xlfn.TEXTJOIN("_",TRUE,B377&amp;C377,D377,E377,F377,G377)))</f>
        <v>h3_1_known_pss</v>
      </c>
      <c r="I377" s="40" t="str">
        <f>CS_Monitoring_R11!F195</f>
        <v>Do the residents of the site know how to get there and receive such services?</v>
      </c>
      <c r="J377" s="40" t="str">
        <f>CS_Monitoring_R11!G195</f>
        <v>Знают ли жители МВП, к кому обращаться и как получить такие услуги?</v>
      </c>
      <c r="K377" s="40" t="str">
        <f>CS_Monitoring_R11!H195</f>
        <v>Чи обізнані мешканці МТП, до кого звертатись та як отримати такі послуги?</v>
      </c>
      <c r="L377" t="str">
        <f t="shared" ref="L377:L386" si="372">_xlfn.TEXTJOIN("_",TRUE,UPPER($B377)&amp;$C377,$D377,$E377,$F377)</f>
        <v>H3_1</v>
      </c>
      <c r="M377" t="str">
        <f t="shared" ref="M377:M387" si="373">IF(I377="","",IF(AND($B377="",$C377="",I377=""),"",IF(AND($B377="",$C377=""),I377,IF($C377="",UPPER($B377)&amp;"_"&amp;I377,_xlfn.TEXTJOIN(".",TRUE,UPPER($B377)&amp;$C377,$D377,$E377,$F377)))))&amp;". "&amp;I377</f>
        <v>H3.1. Do the residents of the site know how to get there and receive such services?</v>
      </c>
      <c r="N377" t="str">
        <f t="shared" ref="N377:N387" si="374">IF(J377="","",IF(AND($B377="",$C377="",J377=""),"",IF(AND($B377="",$C377=""),J377,IF($C377="",UPPER($B377)&amp;"_"&amp;J377,_xlfn.TEXTJOIN(".",TRUE,UPPER($B377)&amp;$C377,$D377,$E377,$F377)))))&amp;". "&amp;J377</f>
        <v>H3.1. Знают ли жители МВП, к кому обращаться и как получить такие услуги?</v>
      </c>
      <c r="O377" t="str">
        <f t="shared" ref="O377:O387" si="375">IF(K377="","",IF(AND($B377="",$C377="",K377=""),"",IF(AND($B377="",$C377=""),K377,IF($C377="",UPPER($B377)&amp;"_"&amp;K377,_xlfn.TEXTJOIN(".",TRUE,UPPER($B377)&amp;$C377,$D377,$E377,$F377)))))&amp;". "&amp;K377</f>
        <v>H3.1. Чи обізнані мешканці МТП, до кого звертатись та як отримати такі послуги?</v>
      </c>
      <c r="P377" t="s">
        <v>1762</v>
      </c>
      <c r="Q377" t="s">
        <v>24</v>
      </c>
      <c r="R377" t="s">
        <v>25</v>
      </c>
      <c r="S377" t="s">
        <v>1763</v>
      </c>
      <c r="T377" s="11" t="s">
        <v>1764</v>
      </c>
      <c r="U377" t="s">
        <v>1765</v>
      </c>
      <c r="V377" t="s">
        <v>1766</v>
      </c>
      <c r="W377" t="s">
        <v>1789</v>
      </c>
      <c r="Y377" t="str">
        <f>"selected(${"&amp;H376&amp;"}, 'yes')"</f>
        <v>selected(${h3_adult_pss}, 'yes')</v>
      </c>
    </row>
    <row r="378" spans="1:29" ht="28.8">
      <c r="A378" t="s">
        <v>2400</v>
      </c>
      <c r="B378" t="s">
        <v>2378</v>
      </c>
      <c r="C378">
        <v>3</v>
      </c>
      <c r="D378">
        <v>2</v>
      </c>
      <c r="G378" t="s">
        <v>2401</v>
      </c>
      <c r="H378" t="str">
        <f t="shared" ref="H378:H383" si="376">IF(B378="",G378,IF(C378="",B378&amp;"_"&amp;G378,_xlfn.TEXTJOIN("_",TRUE,B378&amp;C378,D378,E378,F378,G378)))</f>
        <v>h3_2_adult_pss_yes</v>
      </c>
      <c r="I378" s="40" t="str">
        <f>CS_Monitoring_R11!F196</f>
        <v>If "Yes", which psychological services are available for adults at the site?</v>
      </c>
      <c r="J378" s="40" t="str">
        <f>CS_Monitoring_R11!G196</f>
        <v>Если "Да", то какие психологические услуги доступны взрослым в МВП?</v>
      </c>
      <c r="K378" s="40" t="str">
        <f>CS_Monitoring_R11!H196</f>
        <v>Якщо "Так", то які психологічні послуги доступні дорослим в МТП?</v>
      </c>
      <c r="L378" t="str">
        <f t="shared" ref="L378:L383" si="377">_xlfn.TEXTJOIN("_",TRUE,UPPER($B378)&amp;$C378,$D378,$E378,$F378)</f>
        <v>H3_2</v>
      </c>
      <c r="M378" t="str">
        <f t="shared" ref="M378:O380" si="378">IF(I378="","",IF(AND($B378="",$C378="",I378=""),"",IF(AND($B378="",$C378=""),I378,IF($C378="",UPPER($B378)&amp;"_"&amp;I378,_xlfn.TEXTJOIN(".",TRUE,UPPER($B378)&amp;$C378,$D378,$E378,$F378)))))&amp;". "&amp;I378</f>
        <v>H3.2. If "Yes", which psychological services are available for adults at the site?</v>
      </c>
      <c r="N378" t="str">
        <f t="shared" si="378"/>
        <v>H3.2. Если "Да", то какие психологические услуги доступны взрослым в МВП?</v>
      </c>
      <c r="O378" t="str">
        <f t="shared" si="378"/>
        <v>H3.2. Якщо "Так", то які психологічні послуги доступні дорослим в МТП?</v>
      </c>
      <c r="P378" t="s">
        <v>1762</v>
      </c>
      <c r="Q378" t="s">
        <v>24</v>
      </c>
      <c r="R378" t="s">
        <v>25</v>
      </c>
      <c r="S378" t="s">
        <v>1763</v>
      </c>
      <c r="T378" s="11" t="s">
        <v>1764</v>
      </c>
      <c r="U378" t="s">
        <v>1765</v>
      </c>
      <c r="V378" t="s">
        <v>1766</v>
      </c>
      <c r="W378" t="s">
        <v>1789</v>
      </c>
      <c r="Y378" t="str">
        <f>"selected(${"&amp;H376&amp;"}, 'yes')"</f>
        <v>selected(${h3_adult_pss}, 'yes')</v>
      </c>
      <c r="Z378" t="str">
        <f>"if(selected(${"&amp;H380&amp;"}, 'counselling_not_available'),not(selected(.,'services_not_available')),not(selected(.,'')))"</f>
        <v>if(selected(${h3_3_advisory_service}, 'counselling_not_available'),not(selected(.,'services_not_available')),not(selected(.,'')))</v>
      </c>
      <c r="AA378" t="s">
        <v>2402</v>
      </c>
      <c r="AB378" t="s">
        <v>2403</v>
      </c>
      <c r="AC378" t="s">
        <v>2404</v>
      </c>
    </row>
    <row r="379" spans="1:29">
      <c r="A379" t="s">
        <v>1768</v>
      </c>
      <c r="B379" t="s">
        <v>2378</v>
      </c>
      <c r="C379">
        <v>3</v>
      </c>
      <c r="D379">
        <v>2</v>
      </c>
      <c r="E379">
        <v>1</v>
      </c>
      <c r="G379" t="s">
        <v>2405</v>
      </c>
      <c r="H379" t="str">
        <f t="shared" si="376"/>
        <v>h3_2_1_adult_pss_other</v>
      </c>
      <c r="I379" s="22" t="s">
        <v>1770</v>
      </c>
      <c r="J379" s="22" t="s">
        <v>1771</v>
      </c>
      <c r="K379" t="s">
        <v>1772</v>
      </c>
      <c r="L379" t="str">
        <f t="shared" si="377"/>
        <v>H3_2_1</v>
      </c>
      <c r="M379" t="str">
        <f t="shared" si="378"/>
        <v>H3.2.1. If other, please specify:</v>
      </c>
      <c r="N379" t="str">
        <f t="shared" si="378"/>
        <v>H3.2.1. Другое (уточните)</v>
      </c>
      <c r="O379" t="str">
        <f t="shared" si="378"/>
        <v>H3.2.1. Інше, уточніть</v>
      </c>
      <c r="P379" s="11" t="s">
        <v>96</v>
      </c>
      <c r="Q379" s="11" t="s">
        <v>101</v>
      </c>
      <c r="R379" s="11" t="s">
        <v>102</v>
      </c>
      <c r="S379" t="s">
        <v>1763</v>
      </c>
      <c r="T379" s="11" t="s">
        <v>1764</v>
      </c>
      <c r="U379" t="s">
        <v>1765</v>
      </c>
      <c r="V379" t="s">
        <v>1766</v>
      </c>
      <c r="Y379" t="str">
        <f>"selected(${"&amp;H376&amp;"}, 'yes')"&amp;" and selected(${"&amp;H378&amp;"}, 'other')"</f>
        <v>selected(${h3_adult_pss}, 'yes') and selected(${h3_2_adult_pss_yes}, 'other')</v>
      </c>
    </row>
    <row r="380" spans="1:29" ht="39" customHeight="1">
      <c r="A380" t="s">
        <v>2406</v>
      </c>
      <c r="B380" t="s">
        <v>2378</v>
      </c>
      <c r="C380">
        <v>3</v>
      </c>
      <c r="D380">
        <v>3</v>
      </c>
      <c r="G380" t="s">
        <v>2407</v>
      </c>
      <c r="H380" t="str">
        <f t="shared" si="376"/>
        <v>h3_3_advisory_service</v>
      </c>
      <c r="I380" s="40" t="str">
        <f>CS_Monitoring_R11!F197</f>
        <v>If "Yes", which сounselling services are available at the site?</v>
      </c>
      <c r="J380" s="40" t="str">
        <f>CS_Monitoring_R11!G197</f>
        <v>Если "Да", то какие консультационные услуги доступны в МВП?</v>
      </c>
      <c r="K380" s="40" t="str">
        <f>CS_Monitoring_R11!H197</f>
        <v>Якщо "Так", то які консультаційні послуги доступні в МТП?</v>
      </c>
      <c r="L380" t="str">
        <f t="shared" si="377"/>
        <v>H3_3</v>
      </c>
      <c r="M380" t="str">
        <f t="shared" si="378"/>
        <v>H3.3. If "Yes", which сounselling services are available at the site?</v>
      </c>
      <c r="N380" t="str">
        <f t="shared" si="378"/>
        <v>H3.3. Если "Да", то какие консультационные услуги доступны в МВП?</v>
      </c>
      <c r="O380" t="str">
        <f t="shared" si="378"/>
        <v>H3.3. Якщо "Так", то які консультаційні послуги доступні в МТП?</v>
      </c>
      <c r="P380" s="36" t="s">
        <v>2408</v>
      </c>
      <c r="Q380" s="36" t="s">
        <v>2409</v>
      </c>
      <c r="R380" s="22" t="s">
        <v>2410</v>
      </c>
      <c r="S380" t="s">
        <v>1763</v>
      </c>
      <c r="T380" s="11" t="s">
        <v>1764</v>
      </c>
      <c r="U380" t="s">
        <v>1765</v>
      </c>
      <c r="V380" t="s">
        <v>1766</v>
      </c>
      <c r="W380" t="s">
        <v>1789</v>
      </c>
      <c r="Y380" t="str">
        <f>"selected(${"&amp;H376&amp;"}, 'yes')"</f>
        <v>selected(${h3_adult_pss}, 'yes')</v>
      </c>
      <c r="Z380" t="str">
        <f>"if(selected(${"&amp;H378&amp;"}, 'services_not_available'),not(selected(.,'counselling_not_available')),not(selected(.,'')))"</f>
        <v>if(selected(${h3_2_adult_pss_yes}, 'services_not_available'),not(selected(.,'counselling_not_available')),not(selected(.,'')))</v>
      </c>
      <c r="AA380" t="s">
        <v>2402</v>
      </c>
      <c r="AB380" t="s">
        <v>2403</v>
      </c>
      <c r="AC380" t="s">
        <v>2404</v>
      </c>
    </row>
    <row r="381" spans="1:29" ht="39" customHeight="1">
      <c r="A381" t="s">
        <v>1768</v>
      </c>
      <c r="B381" t="s">
        <v>2378</v>
      </c>
      <c r="C381">
        <v>3</v>
      </c>
      <c r="D381">
        <v>3</v>
      </c>
      <c r="E381">
        <v>1</v>
      </c>
      <c r="G381" t="s">
        <v>2411</v>
      </c>
      <c r="H381" t="str">
        <f t="shared" si="376"/>
        <v>h3_3_1_advisory_service_other</v>
      </c>
      <c r="I381" s="22" t="s">
        <v>1770</v>
      </c>
      <c r="J381" s="22" t="s">
        <v>1771</v>
      </c>
      <c r="K381" t="s">
        <v>1772</v>
      </c>
      <c r="L381" t="str">
        <f t="shared" si="377"/>
        <v>H3_3_1</v>
      </c>
      <c r="M381" t="str">
        <f t="shared" ref="M381:O382" si="379">IF(I381="","",IF(AND($B381="",$C381="",I381=""),"",IF(AND($B381="",$C381=""),I381,IF($C381="",UPPER($B381)&amp;"_"&amp;I381,_xlfn.TEXTJOIN(".",TRUE,UPPER($B381)&amp;$C381,$D381,$E381,$F381)))))&amp;". "&amp;I381</f>
        <v>H3.3.1. If other, please specify:</v>
      </c>
      <c r="N381" t="str">
        <f t="shared" si="379"/>
        <v>H3.3.1. Другое (уточните)</v>
      </c>
      <c r="O381" t="str">
        <f t="shared" si="379"/>
        <v>H3.3.1. Інше, уточніть</v>
      </c>
      <c r="P381" s="11" t="s">
        <v>96</v>
      </c>
      <c r="Q381" s="11" t="s">
        <v>101</v>
      </c>
      <c r="R381" s="11" t="s">
        <v>102</v>
      </c>
      <c r="S381" t="s">
        <v>1763</v>
      </c>
      <c r="T381" s="11" t="s">
        <v>1764</v>
      </c>
      <c r="U381" t="s">
        <v>1765</v>
      </c>
      <c r="V381" t="s">
        <v>1766</v>
      </c>
      <c r="Y381" t="str">
        <f>"selected(${"&amp;H380&amp;"}, 'other')"</f>
        <v>selected(${h3_3_advisory_service}, 'other')</v>
      </c>
    </row>
    <row r="382" spans="1:29" s="747" customFormat="1" ht="28.8">
      <c r="A382" s="747" t="s">
        <v>2412</v>
      </c>
      <c r="B382" s="747" t="s">
        <v>2378</v>
      </c>
      <c r="C382" s="747">
        <v>4</v>
      </c>
      <c r="G382" s="747" t="s">
        <v>2413</v>
      </c>
      <c r="H382" s="747" t="str">
        <f t="shared" si="376"/>
        <v>h4_services_children_well_being</v>
      </c>
      <c r="I382" s="753" t="str">
        <f>CS_Monitoring_R11!F199</f>
        <v xml:space="preserve">Which of the following child psychosocial support services are available on the site? </v>
      </c>
      <c r="J382" s="753" t="str">
        <f>CS_Monitoring_R11!G199</f>
        <v>Какие из ниже перечисленных видов психосоциальной помощи для детей доступны в МВП?</v>
      </c>
      <c r="K382" s="753" t="str">
        <f>CS_Monitoring_R11!H199</f>
        <v>Які з перерахованих нижче видів психосоціальної допомоги для дітей доступні в МТП?</v>
      </c>
      <c r="L382" s="747" t="str">
        <f t="shared" si="377"/>
        <v>H4</v>
      </c>
      <c r="M382" s="747" t="str">
        <f t="shared" si="379"/>
        <v xml:space="preserve">H4. Which of the following child psychosocial support services are available on the site? </v>
      </c>
      <c r="N382" s="747" t="str">
        <f t="shared" si="379"/>
        <v>H4. Какие из ниже перечисленных видов психосоциальной помощи для детей доступны в МВП?</v>
      </c>
      <c r="O382" s="747" t="str">
        <f t="shared" si="379"/>
        <v>H4. Які з перерахованих нижче видів психосоціальної допомоги для дітей доступні в МТП?</v>
      </c>
      <c r="P382" s="747" t="s">
        <v>2414</v>
      </c>
      <c r="Q382" s="747" t="s">
        <v>2415</v>
      </c>
      <c r="R382" s="747" t="s">
        <v>2416</v>
      </c>
      <c r="S382" s="747" t="s">
        <v>1763</v>
      </c>
      <c r="T382" s="751" t="s">
        <v>1764</v>
      </c>
      <c r="U382" s="747" t="s">
        <v>1765</v>
      </c>
      <c r="V382" s="747" t="s">
        <v>1766</v>
      </c>
      <c r="W382" s="747" t="s">
        <v>1789</v>
      </c>
      <c r="Z382" s="747" t="s">
        <v>2417</v>
      </c>
      <c r="AA382" s="747" t="s">
        <v>2418</v>
      </c>
      <c r="AB382" s="747" t="s">
        <v>2419</v>
      </c>
      <c r="AC382" s="747" t="s">
        <v>2420</v>
      </c>
    </row>
    <row r="383" spans="1:29" s="747" customFormat="1" ht="39" customHeight="1">
      <c r="A383" s="747" t="s">
        <v>1768</v>
      </c>
      <c r="B383" s="747" t="s">
        <v>2378</v>
      </c>
      <c r="C383" s="747">
        <v>4</v>
      </c>
      <c r="D383" s="747">
        <v>0</v>
      </c>
      <c r="E383" s="747">
        <v>1</v>
      </c>
      <c r="G383" s="747" t="str">
        <f>G382&amp;"_other"</f>
        <v>services_children_well_being_other</v>
      </c>
      <c r="H383" s="747" t="str">
        <f t="shared" si="376"/>
        <v>h4_0_1_services_children_well_being_other</v>
      </c>
      <c r="I383" s="376" t="s">
        <v>1770</v>
      </c>
      <c r="J383" s="376" t="s">
        <v>1771</v>
      </c>
      <c r="K383" s="747" t="s">
        <v>1772</v>
      </c>
      <c r="L383" s="747" t="str">
        <f t="shared" si="377"/>
        <v>H4_0_1</v>
      </c>
      <c r="M383" s="747" t="str">
        <f t="shared" ref="M383" si="380">IF(I383="","",IF(AND($B383="",$C383="",I383=""),"",IF(AND($B383="",$C383=""),I383,IF($C383="",UPPER($B383)&amp;"_"&amp;I383,_xlfn.TEXTJOIN(".",TRUE,UPPER($B383)&amp;$C383,$D383,$E383,$F383)))))&amp;". "&amp;I383</f>
        <v>H4.0.1. If other, please specify:</v>
      </c>
      <c r="N383" s="747" t="str">
        <f t="shared" ref="N383" si="381">IF(J383="","",IF(AND($B383="",$C383="",J383=""),"",IF(AND($B383="",$C383=""),J383,IF($C383="",UPPER($B383)&amp;"_"&amp;J383,_xlfn.TEXTJOIN(".",TRUE,UPPER($B383)&amp;$C383,$D383,$E383,$F383)))))&amp;". "&amp;J383</f>
        <v>H4.0.1. Другое (уточните)</v>
      </c>
      <c r="O383" s="747" t="str">
        <f t="shared" ref="O383" si="382">IF(K383="","",IF(AND($B383="",$C383="",K383=""),"",IF(AND($B383="",$C383=""),K383,IF($C383="",UPPER($B383)&amp;"_"&amp;K383,_xlfn.TEXTJOIN(".",TRUE,UPPER($B383)&amp;$C383,$D383,$E383,$F383)))))&amp;". "&amp;K383</f>
        <v>H4.0.1. Інше, уточніть</v>
      </c>
      <c r="P383" s="751" t="s">
        <v>96</v>
      </c>
      <c r="Q383" s="751" t="s">
        <v>101</v>
      </c>
      <c r="R383" s="751" t="s">
        <v>102</v>
      </c>
      <c r="S383" s="747" t="s">
        <v>1763</v>
      </c>
      <c r="T383" s="751" t="s">
        <v>1764</v>
      </c>
      <c r="U383" s="747" t="s">
        <v>1765</v>
      </c>
      <c r="V383" s="747" t="s">
        <v>1766</v>
      </c>
      <c r="Y383" s="747" t="str">
        <f>"selected(${"&amp;H382&amp;"}, 'other')"</f>
        <v>selected(${h4_services_children_well_being}, 'other')</v>
      </c>
    </row>
    <row r="384" spans="1:29" ht="28.8">
      <c r="A384" t="s">
        <v>1961</v>
      </c>
      <c r="B384" t="s">
        <v>2378</v>
      </c>
      <c r="C384">
        <v>4</v>
      </c>
      <c r="D384">
        <v>1</v>
      </c>
      <c r="G384" t="s">
        <v>2421</v>
      </c>
      <c r="H384" t="str">
        <f t="shared" ref="H384" si="383">IF(B384="",G384,IF(C384="",B384&amp;"_"&amp;G384,_xlfn.TEXTJOIN("_",TRUE,B384&amp;C384,D384,E384,F384,G384)))</f>
        <v>h4_1_known_pss_children</v>
      </c>
      <c r="I384" s="371" t="str">
        <f>CS_Monitoring_R11!F200</f>
        <v>Do the residents of the site know how to such services for children's well-being?</v>
      </c>
      <c r="J384" s="371" t="str">
        <f>CS_Monitoring_R11!G200</f>
        <v>Знают ли жители МВП как получить услуги, связанные с благополучием детей?</v>
      </c>
      <c r="K384" s="371" t="str">
        <f>CS_Monitoring_R11!H200</f>
        <v>Чи обізнані мешканці МТП з тим як отримати послуги, пов'язані з благополуччям дітей?</v>
      </c>
      <c r="L384" t="str">
        <f t="shared" si="372"/>
        <v>H4_1</v>
      </c>
      <c r="M384" t="str">
        <f t="shared" ref="M384" si="384">IF(I384="","",IF(AND($B384="",$C384="",I384=""),"",IF(AND($B384="",$C384=""),I384,IF($C384="",UPPER($B384)&amp;"_"&amp;I384,_xlfn.TEXTJOIN(".",TRUE,UPPER($B384)&amp;$C384,$D384,$E384,$F384)))))&amp;". "&amp;I384</f>
        <v>H4.1. Do the residents of the site know how to such services for children's well-being?</v>
      </c>
      <c r="N384" t="str">
        <f t="shared" ref="N384" si="385">IF(J384="","",IF(AND($B384="",$C384="",J384=""),"",IF(AND($B384="",$C384=""),J384,IF($C384="",UPPER($B384)&amp;"_"&amp;J384,_xlfn.TEXTJOIN(".",TRUE,UPPER($B384)&amp;$C384,$D384,$E384,$F384)))))&amp;". "&amp;J384</f>
        <v>H4.1. Знают ли жители МВП как получить услуги, связанные с благополучием детей?</v>
      </c>
      <c r="O384" t="str">
        <f t="shared" ref="O384" si="386">IF(K384="","",IF(AND($B384="",$C384="",K384=""),"",IF(AND($B384="",$C384=""),K384,IF($C384="",UPPER($B384)&amp;"_"&amp;K384,_xlfn.TEXTJOIN(".",TRUE,UPPER($B384)&amp;$C384,$D384,$E384,$F384)))))&amp;". "&amp;K384</f>
        <v>H4.1. Чи обізнані мешканці МТП з тим як отримати послуги, пов'язані з благополуччям дітей?</v>
      </c>
      <c r="P384" t="s">
        <v>1762</v>
      </c>
      <c r="Q384" t="s">
        <v>24</v>
      </c>
      <c r="R384" t="s">
        <v>25</v>
      </c>
      <c r="S384" t="s">
        <v>1763</v>
      </c>
      <c r="T384" s="11" t="s">
        <v>1764</v>
      </c>
      <c r="U384" t="s">
        <v>1765</v>
      </c>
      <c r="V384" t="s">
        <v>1766</v>
      </c>
      <c r="W384" t="s">
        <v>1789</v>
      </c>
      <c r="Y384" s="22" t="str">
        <f>"not(selected(${"&amp;H382&amp;"}, 'none') or selected(${"&amp;H382&amp;"}, 'dont_know') or selected(${"&amp;H382&amp;"}, ''))"</f>
        <v>not(selected(${h4_services_children_well_being}, 'none') or selected(${h4_services_children_well_being}, 'dont_know') or selected(${h4_services_children_well_being}, ''))</v>
      </c>
    </row>
    <row r="385" spans="1:29" ht="48" customHeight="1">
      <c r="A385" t="s">
        <v>1876</v>
      </c>
      <c r="B385" t="s">
        <v>2378</v>
      </c>
      <c r="C385">
        <v>5</v>
      </c>
      <c r="G385" t="s">
        <v>2422</v>
      </c>
      <c r="H385" t="str">
        <f t="shared" si="371"/>
        <v>h5_social_workers_visit</v>
      </c>
      <c r="I385" s="40" t="str">
        <f>CS_Monitoring_R11!F202</f>
        <v>Do social workers visit the site?</v>
      </c>
      <c r="J385" s="40" t="str">
        <f>CS_Monitoring_R11!G202</f>
        <v>Посещают ли МВП социальные работники?</v>
      </c>
      <c r="K385" s="40" t="str">
        <f>CS_Monitoring_R11!H202</f>
        <v>Чи відвідують МТП соціальні працівники?</v>
      </c>
      <c r="L385" t="str">
        <f t="shared" si="372"/>
        <v>H5</v>
      </c>
      <c r="M385" t="str">
        <f t="shared" si="373"/>
        <v>H5. Do social workers visit the site?</v>
      </c>
      <c r="N385" t="str">
        <f t="shared" si="374"/>
        <v>H5. Посещают ли МВП социальные работники?</v>
      </c>
      <c r="O385" t="str">
        <f t="shared" si="375"/>
        <v>H5. Чи відвідують МТП соціальні працівники?</v>
      </c>
      <c r="P385" t="s">
        <v>1762</v>
      </c>
      <c r="Q385" t="s">
        <v>24</v>
      </c>
      <c r="R385" t="s">
        <v>25</v>
      </c>
      <c r="S385" t="s">
        <v>1763</v>
      </c>
      <c r="T385" s="11" t="s">
        <v>1764</v>
      </c>
      <c r="U385" t="s">
        <v>1765</v>
      </c>
      <c r="V385" t="s">
        <v>1766</v>
      </c>
      <c r="W385" t="s">
        <v>1789</v>
      </c>
    </row>
    <row r="386" spans="1:29" ht="28.8">
      <c r="A386" t="s">
        <v>2423</v>
      </c>
      <c r="B386" t="s">
        <v>2378</v>
      </c>
      <c r="C386">
        <v>5</v>
      </c>
      <c r="D386">
        <v>1</v>
      </c>
      <c r="G386" t="s">
        <v>2424</v>
      </c>
      <c r="H386" t="str">
        <f t="shared" si="371"/>
        <v>h5_1_social_workers_visit_frequency</v>
      </c>
      <c r="I386" s="40" t="str">
        <f>CS_Monitoring_R11!F203</f>
        <v>If "Yes", how often do social workers visit the site?</v>
      </c>
      <c r="J386" s="40" t="str">
        <f>CS_Monitoring_R11!G203</f>
        <v>Если "Да", то как часто социальные работники посещают МВП?</v>
      </c>
      <c r="K386" s="40" t="str">
        <f>CS_Monitoring_R11!H203</f>
        <v>Якщо "Так", то як часто соціальні працівники відвідують МТП?</v>
      </c>
      <c r="L386" t="str">
        <f t="shared" si="372"/>
        <v>H5_1</v>
      </c>
      <c r="M386" t="str">
        <f t="shared" si="373"/>
        <v>H5.1. If "Yes", how often do social workers visit the site?</v>
      </c>
      <c r="N386" t="str">
        <f t="shared" si="374"/>
        <v>H5.1. Если "Да", то как часто социальные работники посещают МВП?</v>
      </c>
      <c r="O386" t="str">
        <f t="shared" si="375"/>
        <v>H5.1. Якщо "Так", то як часто соціальні працівники відвідують МТП?</v>
      </c>
      <c r="P386" t="s">
        <v>1762</v>
      </c>
      <c r="Q386" t="s">
        <v>24</v>
      </c>
      <c r="R386" t="s">
        <v>25</v>
      </c>
      <c r="S386" t="s">
        <v>1763</v>
      </c>
      <c r="T386" s="11" t="s">
        <v>1764</v>
      </c>
      <c r="U386" t="s">
        <v>1765</v>
      </c>
      <c r="V386" t="s">
        <v>1766</v>
      </c>
      <c r="W386" t="s">
        <v>1789</v>
      </c>
      <c r="Y386" t="str">
        <f>"selected(${"&amp;H385&amp;"}, 'yes')"</f>
        <v>selected(${h5_social_workers_visit}, 'yes')</v>
      </c>
    </row>
    <row r="387" spans="1:29" ht="43.95" customHeight="1">
      <c r="A387" t="s">
        <v>2095</v>
      </c>
      <c r="B387" t="s">
        <v>2378</v>
      </c>
      <c r="C387">
        <v>5</v>
      </c>
      <c r="D387">
        <v>2</v>
      </c>
      <c r="G387" t="s">
        <v>2425</v>
      </c>
      <c r="H387" t="str">
        <f t="shared" si="371"/>
        <v>h5_2_sufficient_visits_social_workers</v>
      </c>
      <c r="I387" s="40" t="str">
        <f>CS_Monitoring_R11!F204</f>
        <v xml:space="preserve">Are the visits by social workers sufficient to answer the needs of IDPs in the collective site? </v>
      </c>
      <c r="J387" s="40" t="str">
        <f>CS_Monitoring_R11!G204</f>
        <v>Достаточно ли визитов социальных работников, чтобы удовлетворить потребности ВПЛ в МВП?</v>
      </c>
      <c r="K387" s="40" t="str">
        <f>CS_Monitoring_R11!H204</f>
        <v>Чи достатньо візитів соціальних працівників, щоб задовольнити потреби ВПО у МТП?</v>
      </c>
      <c r="L387" t="str">
        <f t="shared" ref="L387:L390" si="387">_xlfn.TEXTJOIN("_",TRUE,UPPER($B387)&amp;$C387,$D387,$E387,$F387)</f>
        <v>H5_2</v>
      </c>
      <c r="M387" t="str">
        <f t="shared" si="373"/>
        <v xml:space="preserve">H5.2. Are the visits by social workers sufficient to answer the needs of IDPs in the collective site? </v>
      </c>
      <c r="N387" t="str">
        <f t="shared" si="374"/>
        <v>H5.2. Достаточно ли визитов социальных работников, чтобы удовлетворить потребности ВПЛ в МВП?</v>
      </c>
      <c r="O387" t="str">
        <f t="shared" si="375"/>
        <v>H5.2. Чи достатньо візитів соціальних працівників, щоб задовольнити потреби ВПО у МТП?</v>
      </c>
      <c r="P387" t="s">
        <v>1762</v>
      </c>
      <c r="Q387" t="s">
        <v>24</v>
      </c>
      <c r="R387" t="s">
        <v>25</v>
      </c>
      <c r="S387" t="s">
        <v>1763</v>
      </c>
      <c r="T387" s="11" t="s">
        <v>1764</v>
      </c>
      <c r="U387" t="s">
        <v>1765</v>
      </c>
      <c r="V387" t="s">
        <v>1766</v>
      </c>
      <c r="W387" t="s">
        <v>1789</v>
      </c>
    </row>
    <row r="388" spans="1:29" ht="58.8" customHeight="1">
      <c r="A388" t="s">
        <v>2426</v>
      </c>
      <c r="B388" s="39" t="s">
        <v>2378</v>
      </c>
      <c r="C388" s="54">
        <v>6</v>
      </c>
      <c r="G388" t="s">
        <v>2427</v>
      </c>
      <c r="H388" t="str">
        <f t="shared" ref="H388:H390" si="388">IF(B388="",G388,IF(C388="",B388&amp;"_"&amp;G388,_xlfn.TEXTJOIN("_",TRUE,B388&amp;C388,D388,E388,F388,G388)))</f>
        <v>h6_social_activity</v>
      </c>
      <c r="I388" s="40" t="str">
        <f>CS_Monitoring_R11!F205</f>
        <v xml:space="preserve">To your knowledge, do residents of the site participate in any social activity within the host community? </v>
      </c>
      <c r="J388" s="40" t="str">
        <f>CS_Monitoring_R11!G205</f>
        <v xml:space="preserve">Насколько Вам известно, участвуют ли жители МВП в каких-либо социальных мероприятиях совместно с жителями принимающей громады? </v>
      </c>
      <c r="K388" s="40" t="str">
        <f>CS_Monitoring_R11!H205</f>
        <v>Наскільки Вам відомо, чи приймають участь мешканці МТП у будь-яких соціальних заходах спільно з мешканцями приймаючої громади?</v>
      </c>
      <c r="L388" t="str">
        <f t="shared" si="387"/>
        <v>H6</v>
      </c>
      <c r="M388" t="str">
        <f t="shared" ref="M388:M390" si="389">IF(I388="","",IF(AND($B388="",$C388="",I388=""),"",IF(AND($B388="",$C388=""),I388,IF($C388="",UPPER($B388)&amp;"_"&amp;I388,_xlfn.TEXTJOIN(".",TRUE,UPPER($B388)&amp;$C388,$D388,$E388,$F388)))))&amp;". "&amp;I388</f>
        <v xml:space="preserve">H6. To your knowledge, do residents of the site participate in any social activity within the host community? </v>
      </c>
      <c r="N388" t="str">
        <f t="shared" ref="N388:N390" si="390">IF(J388="","",IF(AND($B388="",$C388="",J388=""),"",IF(AND($B388="",$C388=""),J388,IF($C388="",UPPER($B388)&amp;"_"&amp;J388,_xlfn.TEXTJOIN(".",TRUE,UPPER($B388)&amp;$C388,$D388,$E388,$F388)))))&amp;". "&amp;J388</f>
        <v xml:space="preserve">H6. Насколько Вам известно, участвуют ли жители МВП в каких-либо социальных мероприятиях совместно с жителями принимающей громады? </v>
      </c>
      <c r="O388" t="str">
        <f t="shared" ref="O388:O390" si="391">IF(K388="","",IF(AND($B388="",$C388="",K388=""),"",IF(AND($B388="",$C388=""),K388,IF($C388="",UPPER($B388)&amp;"_"&amp;K388,_xlfn.TEXTJOIN(".",TRUE,UPPER($B388)&amp;$C388,$D388,$E388,$F388)))))&amp;". "&amp;K388</f>
        <v>H6. Наскільки Вам відомо, чи приймають участь мешканці МТП у будь-яких соціальних заходах спільно з мешканцями приймаючої громади?</v>
      </c>
      <c r="P388" t="s">
        <v>1762</v>
      </c>
      <c r="Q388" t="s">
        <v>24</v>
      </c>
      <c r="R388" t="s">
        <v>25</v>
      </c>
      <c r="S388" t="s">
        <v>1763</v>
      </c>
      <c r="T388" s="11" t="s">
        <v>1764</v>
      </c>
      <c r="U388" t="s">
        <v>1765</v>
      </c>
      <c r="V388" t="s">
        <v>1766</v>
      </c>
      <c r="W388" t="s">
        <v>1789</v>
      </c>
    </row>
    <row r="389" spans="1:29" ht="98.4" customHeight="1">
      <c r="A389" t="s">
        <v>2428</v>
      </c>
      <c r="B389" t="s">
        <v>2378</v>
      </c>
      <c r="C389">
        <v>6</v>
      </c>
      <c r="D389">
        <v>1</v>
      </c>
      <c r="G389" t="s">
        <v>2429</v>
      </c>
      <c r="H389" t="str">
        <f t="shared" si="388"/>
        <v>h6_1_not_participate_social_activities</v>
      </c>
      <c r="I389" s="40" t="str">
        <f>CS_Monitoring_R11!F206</f>
        <v xml:space="preserve">To your knowledge, for what reasons do the residents of the site not participate in social activities? </v>
      </c>
      <c r="J389" s="40" t="str">
        <f>CS_Monitoring_R11!G206</f>
        <v xml:space="preserve">Насколько Вам известно, по каким причинам жители МВП не участвуют в социальных мероприятиях? </v>
      </c>
      <c r="K389" s="40" t="str">
        <f>CS_Monitoring_R11!H206</f>
        <v>Наскільки Вам відомо, з яких причин жителі МТП не приймають участі у соціальних заходах?</v>
      </c>
      <c r="L389" t="str">
        <f t="shared" si="387"/>
        <v>H6_1</v>
      </c>
      <c r="M389" t="str">
        <f t="shared" si="389"/>
        <v xml:space="preserve">H6.1. To your knowledge, for what reasons do the residents of the site not participate in social activities? </v>
      </c>
      <c r="N389" t="str">
        <f t="shared" si="390"/>
        <v xml:space="preserve">H6.1. Насколько Вам известно, по каким причинам жители МВП не участвуют в социальных мероприятиях? </v>
      </c>
      <c r="O389" t="str">
        <f t="shared" si="391"/>
        <v>H6.1. Наскільки Вам відомо, з яких причин жителі МТП не приймають участі у соціальних заходах?</v>
      </c>
      <c r="P389" s="36" t="s">
        <v>2414</v>
      </c>
      <c r="Q389" s="36" t="s">
        <v>2415</v>
      </c>
      <c r="R389" s="22" t="s">
        <v>2416</v>
      </c>
      <c r="S389" t="s">
        <v>1763</v>
      </c>
      <c r="T389" s="11" t="s">
        <v>1764</v>
      </c>
      <c r="U389" t="s">
        <v>1765</v>
      </c>
      <c r="V389" t="s">
        <v>1766</v>
      </c>
      <c r="Y389" t="str">
        <f>"not(selected(${"&amp;H388&amp;"}, 'dont_know') or selected(${"&amp;H388&amp;"}, ''))"</f>
        <v>not(selected(${h6_social_activity}, 'dont_know') or selected(${h6_social_activity}, ''))</v>
      </c>
      <c r="Z389" t="s">
        <v>1887</v>
      </c>
      <c r="AA389" t="s">
        <v>1888</v>
      </c>
      <c r="AB389" t="s">
        <v>1889</v>
      </c>
      <c r="AC389" t="s">
        <v>1890</v>
      </c>
    </row>
    <row r="390" spans="1:29">
      <c r="A390" t="s">
        <v>1768</v>
      </c>
      <c r="B390" t="s">
        <v>2378</v>
      </c>
      <c r="C390">
        <v>6</v>
      </c>
      <c r="D390">
        <v>1</v>
      </c>
      <c r="E390">
        <v>1</v>
      </c>
      <c r="G390" t="s">
        <v>2430</v>
      </c>
      <c r="H390" t="str">
        <f t="shared" si="388"/>
        <v>h6_1_1_not_participate_social_activities_other</v>
      </c>
      <c r="I390" s="22" t="s">
        <v>1770</v>
      </c>
      <c r="J390" s="22" t="s">
        <v>1771</v>
      </c>
      <c r="K390" t="s">
        <v>1772</v>
      </c>
      <c r="L390" t="str">
        <f t="shared" si="387"/>
        <v>H6_1_1</v>
      </c>
      <c r="M390" t="str">
        <f t="shared" si="389"/>
        <v>H6.1.1. If other, please specify:</v>
      </c>
      <c r="N390" t="str">
        <f t="shared" si="390"/>
        <v>H6.1.1. Другое (уточните)</v>
      </c>
      <c r="O390" t="str">
        <f t="shared" si="391"/>
        <v>H6.1.1. Інше, уточніть</v>
      </c>
      <c r="P390" s="11" t="s">
        <v>96</v>
      </c>
      <c r="Q390" s="11" t="s">
        <v>101</v>
      </c>
      <c r="R390" s="11" t="s">
        <v>102</v>
      </c>
      <c r="S390" t="s">
        <v>1763</v>
      </c>
      <c r="T390" s="11" t="s">
        <v>1764</v>
      </c>
      <c r="U390" t="s">
        <v>1765</v>
      </c>
      <c r="V390" t="s">
        <v>1766</v>
      </c>
      <c r="Y390" t="str">
        <f>"selected(${"&amp;H389&amp;"}, 'other')"</f>
        <v>selected(${h6_1_not_participate_social_activities}, 'other')</v>
      </c>
    </row>
    <row r="391" spans="1:29">
      <c r="A391" s="8" t="s">
        <v>1754</v>
      </c>
      <c r="C391" s="2" t="s">
        <v>1755</v>
      </c>
      <c r="D391" s="2" t="s">
        <v>1755</v>
      </c>
      <c r="E391" s="2"/>
      <c r="F391" s="2"/>
      <c r="G391" t="s">
        <v>2376</v>
      </c>
      <c r="H391" t="str">
        <f t="shared" si="330"/>
        <v>protection</v>
      </c>
      <c r="L391" t="str">
        <f t="shared" si="331"/>
        <v/>
      </c>
      <c r="M391" s="23" t="str">
        <f t="shared" ref="M391:M402" si="392">IF(I391="","",IF(AND($B391="",$C391="",I391=""),"",IF(AND($B391="",$C391=""),I391,IF($C391="",UPPER($B391)&amp;"_"&amp;I391,_xlfn.TEXTJOIN(".",TRUE,UPPER($B391)&amp;$C391,$D391,$E391,I391)))))</f>
        <v/>
      </c>
      <c r="N391" t="str">
        <f>IF(J391="","",IF(AND($B391="",$C391="",J391=""),"",IF(AND($B391="",$C391=""),J391,IF($C391="",UPPER($B391)&amp;"_"&amp;J391,_xlfn.TEXTJOIN(".",TRUE,UPPER($B391)&amp;$C391,$D391,$E391,J391)))))</f>
        <v/>
      </c>
      <c r="O391" t="str">
        <f t="shared" ref="O391:O402" si="393">IF(K391="","",IF(AND($B391="",$C391="",K391=""),"",IF(AND($B391="",$C391=""),K391,IF($C391="",UPPER($B391)&amp;"_"&amp;K391,_xlfn.TEXTJOIN(".",TRUE,UPPER($B391)&amp;$C391,$D391,$E391,K391)))))</f>
        <v/>
      </c>
    </row>
    <row r="392" spans="1:29" s="18" customFormat="1">
      <c r="A392" s="34" t="s">
        <v>1748</v>
      </c>
      <c r="C392" s="17" t="s">
        <v>1755</v>
      </c>
      <c r="D392" s="17"/>
      <c r="E392" s="17"/>
      <c r="F392" s="17"/>
      <c r="G392" s="18" t="s">
        <v>2431</v>
      </c>
      <c r="H392" s="18" t="str">
        <f t="shared" ref="H392:H412" si="394">IF(B392="",G392,IF(C392="",B392&amp;"_"&amp;G392,_xlfn.TEXTJOIN("_",TRUE,B392&amp;C392,D392,E392,G392)))</f>
        <v>health</v>
      </c>
      <c r="I392" s="23" t="s">
        <v>1560</v>
      </c>
      <c r="J392" s="23" t="s">
        <v>1561</v>
      </c>
      <c r="K392" s="18" t="s">
        <v>1562</v>
      </c>
      <c r="L392" t="str">
        <f t="shared" si="331"/>
        <v/>
      </c>
      <c r="M392" s="23" t="str">
        <f t="shared" si="392"/>
        <v>Health</v>
      </c>
      <c r="N392" s="18" t="str">
        <f>IF(J392="","",IF(AND($B392="",$C392="",J392=""),"",IF(AND($B392="",$C392=""),J392,IF($C392="",UPPER($B392)&amp;"_"&amp;J392,_xlfn.TEXTJOIN(".",TRUE,UPPER($B392)&amp;$C392,$D392,$E392,J392)))))</f>
        <v>Здравоохранение</v>
      </c>
      <c r="O392" s="18" t="str">
        <f t="shared" si="393"/>
        <v>Охорона здоров'я</v>
      </c>
      <c r="Y392" s="18" t="str">
        <f>"not(selected(${"&amp;H45&amp;"}, 'no')"&amp;" or selected(${"&amp;H45&amp;"}, ''))"&amp;" and ${"&amp;H$48&amp;"}&gt;=10"</f>
        <v>not(selected(${a1_site_active}, 'no') or selected(${a1_site_active}, '')) and ${a1_2_people_can_hosted_number}&gt;=10</v>
      </c>
    </row>
    <row r="393" spans="1:29" ht="34.200000000000003" customHeight="1">
      <c r="A393" t="s">
        <v>1876</v>
      </c>
      <c r="B393" s="18" t="s">
        <v>2432</v>
      </c>
      <c r="C393">
        <v>1</v>
      </c>
      <c r="G393" t="s">
        <v>2433</v>
      </c>
      <c r="H393" t="str">
        <f t="shared" ref="H393" si="395">IF(B393="",G393,IF(C393="",B393&amp;"_"&amp;G393,_xlfn.TEXTJOIN("_",TRUE,B393&amp;C393,D393,E393,F393,G393)))</f>
        <v>i1_reachable_by_ambulance</v>
      </c>
      <c r="I393" s="40" t="str">
        <f>CS_Monitoring_R11!F208</f>
        <v>Is the site reachable by ambulance?</v>
      </c>
      <c r="J393" s="40" t="str">
        <f>CS_Monitoring_R11!G208</f>
        <v>Может ли машина скорой помощи приехать в МВП в случае необходимости?</v>
      </c>
      <c r="K393" s="40" t="str">
        <f>CS_Monitoring_R11!H208</f>
        <v>Чи може машина швидкої допомоги приїхати до МТП у разі необхідності?</v>
      </c>
      <c r="L393" t="str">
        <f t="shared" ref="L393" si="396">_xlfn.TEXTJOIN("_",TRUE,UPPER($B393)&amp;$C393,$D393,$E393,$F393)</f>
        <v>I1</v>
      </c>
      <c r="M393" t="str">
        <f t="shared" ref="M393" si="397">IF(I393="","",IF(AND($B393="",$C393="",I393=""),"",IF(AND($B393="",$C393=""),I393,IF($C393="",UPPER($B393)&amp;"_"&amp;I393,_xlfn.TEXTJOIN(".",TRUE,UPPER($B393)&amp;$C393,$D393,$E393,$F393)))))&amp;". "&amp;I393</f>
        <v>I1. Is the site reachable by ambulance?</v>
      </c>
      <c r="N393" t="str">
        <f t="shared" ref="N393" si="398">IF(J393="","",IF(AND($B393="",$C393="",J393=""),"",IF(AND($B393="",$C393=""),J393,IF($C393="",UPPER($B393)&amp;"_"&amp;J393,_xlfn.TEXTJOIN(".",TRUE,UPPER($B393)&amp;$C393,$D393,$E393,$F393)))))&amp;". "&amp;J393</f>
        <v>I1. Может ли машина скорой помощи приехать в МВП в случае необходимости?</v>
      </c>
      <c r="O393" t="str">
        <f t="shared" ref="O393" si="399">IF(K393="","",IF(AND($B393="",$C393="",K393=""),"",IF(AND($B393="",$C393=""),K393,IF($C393="",UPPER($B393)&amp;"_"&amp;K393,_xlfn.TEXTJOIN(".",TRUE,UPPER($B393)&amp;$C393,$D393,$E393,$F393)))))&amp;". "&amp;K393</f>
        <v>I1. Чи може машина швидкої допомоги приїхати до МТП у разі необхідності?</v>
      </c>
      <c r="P393" t="s">
        <v>1762</v>
      </c>
      <c r="Q393" t="s">
        <v>24</v>
      </c>
      <c r="R393" t="s">
        <v>25</v>
      </c>
      <c r="S393" t="s">
        <v>1763</v>
      </c>
      <c r="T393" s="11" t="s">
        <v>1764</v>
      </c>
      <c r="U393" t="s">
        <v>1765</v>
      </c>
      <c r="V393" t="s">
        <v>1766</v>
      </c>
      <c r="W393" t="s">
        <v>1789</v>
      </c>
    </row>
    <row r="394" spans="1:29">
      <c r="A394" t="s">
        <v>1961</v>
      </c>
      <c r="B394" s="18" t="s">
        <v>2432</v>
      </c>
      <c r="C394">
        <v>2</v>
      </c>
      <c r="G394" t="s">
        <v>2434</v>
      </c>
      <c r="H394" t="str">
        <f>IF(B394="",G394,IF(C394="",B394&amp;"_"&amp;G394,_xlfn.TEXTJOIN("_",TRUE,B394&amp;C394,D394,E394,F394,G394)))</f>
        <v>i2_first_aid</v>
      </c>
      <c r="I394" s="40" t="str">
        <f>CS_Monitoring_R11!F209</f>
        <v>Are there first aid kits available at the site?</v>
      </c>
      <c r="J394" s="40" t="str">
        <f>CS_Monitoring_R11!G209</f>
        <v xml:space="preserve">Имеются ли в МВП аптечки первой помощи? </v>
      </c>
      <c r="K394" s="40" t="str">
        <f>CS_Monitoring_R11!H209</f>
        <v>Чи наявні у МТП аптечки першої допомоги?</v>
      </c>
      <c r="L394" t="str">
        <f>_xlfn.TEXTJOIN("_",TRUE,UPPER($B394)&amp;$C394,$D394,$E394,$F394)</f>
        <v>I2</v>
      </c>
      <c r="M394" t="str">
        <f t="shared" ref="M394" si="400">IF(I394="","",IF(AND($B394="",$C394="",I394=""),"",IF(AND($B394="",$C394=""),I394,IF($C394="",UPPER($B394)&amp;"_"&amp;I394,_xlfn.TEXTJOIN(".",TRUE,UPPER($B394)&amp;$C394,$D394,$E394,$F394)))))&amp;". "&amp;I394</f>
        <v>I2. Are there first aid kits available at the site?</v>
      </c>
      <c r="N394" t="str">
        <f t="shared" ref="N394" si="401">IF(J394="","",IF(AND($B394="",$C394="",J394=""),"",IF(AND($B394="",$C394=""),J394,IF($C394="",UPPER($B394)&amp;"_"&amp;J394,_xlfn.TEXTJOIN(".",TRUE,UPPER($B394)&amp;$C394,$D394,$E394,$F394)))))&amp;". "&amp;J394</f>
        <v xml:space="preserve">I2. Имеются ли в МВП аптечки первой помощи? </v>
      </c>
      <c r="O394" t="str">
        <f t="shared" ref="O394" si="402">IF(K394="","",IF(AND($B394="",$C394="",K394=""),"",IF(AND($B394="",$C394=""),K394,IF($C394="",UPPER($B394)&amp;"_"&amp;K394,_xlfn.TEXTJOIN(".",TRUE,UPPER($B394)&amp;$C394,$D394,$E394,$F394)))))&amp;". "&amp;K394</f>
        <v>I2. Чи наявні у МТП аптечки першої допомоги?</v>
      </c>
      <c r="P394" t="s">
        <v>1762</v>
      </c>
      <c r="Q394" t="s">
        <v>24</v>
      </c>
      <c r="R394" t="s">
        <v>25</v>
      </c>
      <c r="S394" t="s">
        <v>1763</v>
      </c>
      <c r="T394" s="11" t="s">
        <v>1764</v>
      </c>
      <c r="U394" t="s">
        <v>1765</v>
      </c>
      <c r="V394" t="s">
        <v>1766</v>
      </c>
      <c r="W394" t="s">
        <v>1789</v>
      </c>
    </row>
    <row r="395" spans="1:29" s="18" customFormat="1">
      <c r="A395" s="34" t="s">
        <v>1754</v>
      </c>
      <c r="C395" s="17" t="s">
        <v>1755</v>
      </c>
      <c r="D395" s="17" t="s">
        <v>1755</v>
      </c>
      <c r="E395" s="17"/>
      <c r="F395" s="17"/>
      <c r="G395" s="18" t="s">
        <v>2431</v>
      </c>
      <c r="H395" s="18" t="str">
        <f t="shared" si="394"/>
        <v>health</v>
      </c>
      <c r="I395" s="23"/>
      <c r="J395" s="23"/>
      <c r="L395" s="18" t="str">
        <f t="shared" si="331"/>
        <v/>
      </c>
      <c r="M395" s="23" t="str">
        <f t="shared" si="392"/>
        <v/>
      </c>
      <c r="N395" s="18" t="str">
        <f>IF(J395="","",IF(AND($B395="",$C395="",J395=""),"",IF(AND($B395="",$C395=""),J395,IF($C395="",UPPER($B395)&amp;"_"&amp;J395,_xlfn.TEXTJOIN(".",TRUE,UPPER($B395)&amp;$C395,$D395,$E395,J395)))))</f>
        <v/>
      </c>
      <c r="O395" s="18" t="str">
        <f t="shared" si="393"/>
        <v/>
      </c>
    </row>
    <row r="396" spans="1:29" s="18" customFormat="1">
      <c r="A396" s="35" t="s">
        <v>1748</v>
      </c>
      <c r="C396" s="17" t="s">
        <v>1755</v>
      </c>
      <c r="D396" s="17"/>
      <c r="E396" s="17"/>
      <c r="F396" s="17"/>
      <c r="G396" s="18" t="s">
        <v>2435</v>
      </c>
      <c r="H396" s="18" t="str">
        <f t="shared" si="394"/>
        <v>education</v>
      </c>
      <c r="I396" s="23" t="s">
        <v>1573</v>
      </c>
      <c r="J396" s="23" t="s">
        <v>1574</v>
      </c>
      <c r="K396" s="18" t="s">
        <v>1575</v>
      </c>
      <c r="L396" t="str">
        <f t="shared" si="331"/>
        <v/>
      </c>
      <c r="M396" s="23" t="str">
        <f t="shared" si="392"/>
        <v>Education</v>
      </c>
      <c r="N396" s="18" t="str">
        <f>IF(J396="","",IF(AND($B396="",$C396="",J396=""),"",IF(AND($B396="",$C396=""),J396,IF($C396="",UPPER($B396)&amp;"_"&amp;J396,_xlfn.TEXTJOIN(".",TRUE,UPPER($B396)&amp;$C396,$D396,$E396,J396)))))</f>
        <v>Образование</v>
      </c>
      <c r="O396" s="18" t="str">
        <f t="shared" si="393"/>
        <v>Освіта</v>
      </c>
      <c r="Y396" s="18" t="str">
        <f>"not(selected(${"&amp;H45&amp;"}, 'no')"&amp;" or selected(${"&amp;H45&amp;"}, ''))"&amp;" and ${"&amp;H$48&amp;"}&gt;=10"</f>
        <v>not(selected(${a1_site_active}, 'no') or selected(${a1_site_active}, '')) and ${a1_2_people_can_hosted_number}&gt;=10</v>
      </c>
    </row>
    <row r="397" spans="1:29" ht="43.2">
      <c r="A397" t="s">
        <v>2436</v>
      </c>
      <c r="B397" s="18" t="s">
        <v>2437</v>
      </c>
      <c r="C397">
        <v>1</v>
      </c>
      <c r="G397" t="s">
        <v>2438</v>
      </c>
      <c r="H397" t="str">
        <f t="shared" ref="H397:H401" si="403">IF(B397="",G397,IF(C397="",B397&amp;"_"&amp;G397,_xlfn.TEXTJOIN("_",TRUE,B397&amp;C397,D397,E397,F397,G397)))</f>
        <v>j1_access_education</v>
      </c>
      <c r="I397" s="40" t="str">
        <f>CS_Monitoring_R11!F211</f>
        <v>Are there kindergartens/schools with a current possibility to enroll a child near the site (up to a 30-minute drive via public transport).</v>
      </c>
      <c r="J397" s="40" t="str">
        <f>CS_Monitoring_R11!G211</f>
        <v xml:space="preserve">Есть ли вблизи МВП детские сады/школы с возможностью зачислить ребёнка на обучение (до 30 минут езды на общественном транспорте)? </v>
      </c>
      <c r="K397" s="40" t="str">
        <f>CS_Monitoring_R11!H211</f>
        <v>Чи є поблизу МТП дитячі садочки/школи із можливістю зарахувати дитину до навчання (до 30 хвилин їзди на громадському транспорті)?</v>
      </c>
      <c r="L397" t="str">
        <f t="shared" ref="L397:L401" si="404">_xlfn.TEXTJOIN("_",TRUE,UPPER($B397)&amp;$C397,$D397,$E397,$F397)</f>
        <v>J1</v>
      </c>
      <c r="M397" t="str">
        <f t="shared" ref="M397:M401" si="405">IF(I397="","",IF(AND($B397="",$C397="",I397=""),"",IF(AND($B397="",$C397=""),I397,IF($C397="",UPPER($B397)&amp;"_"&amp;I397,_xlfn.TEXTJOIN(".",TRUE,UPPER($B397)&amp;$C397,$D397,$E397,$F397)))))&amp;". "&amp;I397</f>
        <v>J1. Are there kindergartens/schools with a current possibility to enroll a child near the site (up to a 30-minute drive via public transport).</v>
      </c>
      <c r="N397" t="str">
        <f t="shared" ref="N397:N401" si="406">IF(J397="","",IF(AND($B397="",$C397="",J397=""),"",IF(AND($B397="",$C397=""),J397,IF($C397="",UPPER($B397)&amp;"_"&amp;J397,_xlfn.TEXTJOIN(".",TRUE,UPPER($B397)&amp;$C397,$D397,$E397,$F397)))))&amp;". "&amp;J397</f>
        <v xml:space="preserve">J1. Есть ли вблизи МВП детские сады/школы с возможностью зачислить ребёнка на обучение (до 30 минут езды на общественном транспорте)? </v>
      </c>
      <c r="O397" t="str">
        <f t="shared" ref="O397:O401" si="407">IF(K397="","",IF(AND($B397="",$C397="",K397=""),"",IF(AND($B397="",$C397=""),K397,IF($C397="",UPPER($B397)&amp;"_"&amp;K397,_xlfn.TEXTJOIN(".",TRUE,UPPER($B397)&amp;$C397,$D397,$E397,$F397)))))&amp;". "&amp;K397</f>
        <v>J1. Чи є поблизу МТП дитячі садочки/школи із можливістю зарахувати дитину до навчання (до 30 хвилин їзди на громадському транспорті)?</v>
      </c>
      <c r="P397" t="s">
        <v>1762</v>
      </c>
      <c r="Q397" t="s">
        <v>24</v>
      </c>
      <c r="R397" t="s">
        <v>25</v>
      </c>
      <c r="S397" t="s">
        <v>1763</v>
      </c>
      <c r="T397" s="11" t="s">
        <v>1764</v>
      </c>
      <c r="U397" t="s">
        <v>1765</v>
      </c>
      <c r="V397" t="s">
        <v>1766</v>
      </c>
      <c r="W397" t="s">
        <v>1789</v>
      </c>
    </row>
    <row r="398" spans="1:29" ht="64.95" customHeight="1">
      <c r="A398" t="s">
        <v>2439</v>
      </c>
      <c r="B398" s="18" t="s">
        <v>2437</v>
      </c>
      <c r="C398">
        <v>2</v>
      </c>
      <c r="G398" t="s">
        <v>2440</v>
      </c>
      <c r="H398" t="str">
        <f t="shared" si="403"/>
        <v>j2_mode_of_education</v>
      </c>
      <c r="I398" s="40" t="str">
        <f>CS_Monitoring_R11!F212</f>
        <v>To your knowledge, which mode of education does the majority of schoolchildren at the site employ?</v>
      </c>
      <c r="J398" s="40" t="str">
        <f>CS_Monitoring_R11!G212</f>
        <v xml:space="preserve">По Вашим сведениям, в какой форме большинство детей школьного возраста в МВП получают образование? </v>
      </c>
      <c r="K398" s="40" t="str">
        <f>CS_Monitoring_R11!H212</f>
        <v>Наскільки Вам відомо, яким чином більшість дітей шкільного віку в МТП отримують освіту?</v>
      </c>
      <c r="L398" t="str">
        <f t="shared" si="404"/>
        <v>J2</v>
      </c>
      <c r="M398" t="str">
        <f t="shared" si="405"/>
        <v>J2. To your knowledge, which mode of education does the majority of schoolchildren at the site employ?</v>
      </c>
      <c r="N398" t="str">
        <f t="shared" si="406"/>
        <v xml:space="preserve">J2. По Вашим сведениям, в какой форме большинство детей школьного возраста в МВП получают образование? </v>
      </c>
      <c r="O398" t="str">
        <f t="shared" si="407"/>
        <v>J2. Наскільки Вам відомо, яким чином більшість дітей шкільного віку в МТП отримують освіту?</v>
      </c>
      <c r="P398" t="s">
        <v>1762</v>
      </c>
      <c r="Q398" t="s">
        <v>24</v>
      </c>
      <c r="R398" t="s">
        <v>25</v>
      </c>
      <c r="S398" t="s">
        <v>1763</v>
      </c>
      <c r="T398" s="11" t="s">
        <v>1764</v>
      </c>
      <c r="U398" t="s">
        <v>1765</v>
      </c>
      <c r="V398" t="s">
        <v>1766</v>
      </c>
      <c r="W398" t="s">
        <v>1789</v>
      </c>
      <c r="Y398" t="str">
        <f>"selected(${"&amp;H45&amp;"}, 'yes') and ${"&amp;H122&amp;"}&gt;0"</f>
        <v>selected(${a1_site_active}, 'yes') and ${b1_3_5_children_6_17}&gt;0</v>
      </c>
    </row>
    <row r="399" spans="1:29" ht="30" customHeight="1">
      <c r="A399" t="s">
        <v>2441</v>
      </c>
      <c r="B399" s="18" t="s">
        <v>2437</v>
      </c>
      <c r="C399">
        <v>2</v>
      </c>
      <c r="D399">
        <v>1</v>
      </c>
      <c r="G399" t="s">
        <v>2442</v>
      </c>
      <c r="H399" t="str">
        <f t="shared" si="403"/>
        <v>j2_1_barriers_access_education</v>
      </c>
      <c r="I399" s="371" t="str">
        <f>CS_Monitoring_R11!F213</f>
        <v>What are the barriers for children in terms of access education?</v>
      </c>
      <c r="J399" s="371" t="str">
        <f>CS_Monitoring_R11!G213</f>
        <v>Какие у детей возникают препятствия с доступом к  образованию?</v>
      </c>
      <c r="K399" s="371" t="str">
        <f>CS_Monitoring_R11!H213</f>
        <v>Які перешкоди виникають у дітей з доступом до  навчання?</v>
      </c>
      <c r="L399" t="str">
        <f t="shared" si="404"/>
        <v>J2_1</v>
      </c>
      <c r="M399" t="str">
        <f t="shared" si="405"/>
        <v>J2.1. What are the barriers for children in terms of access education?</v>
      </c>
      <c r="N399" t="str">
        <f t="shared" si="406"/>
        <v>J2.1. Какие у детей возникают препятствия с доступом к  образованию?</v>
      </c>
      <c r="O399" t="str">
        <f t="shared" si="407"/>
        <v>J2.1. Які перешкоди виникають у дітей з доступом до  навчання?</v>
      </c>
      <c r="P399" s="36" t="s">
        <v>1880</v>
      </c>
      <c r="Q399" s="11" t="s">
        <v>362</v>
      </c>
      <c r="R399" t="s">
        <v>222</v>
      </c>
      <c r="S399" t="s">
        <v>1763</v>
      </c>
      <c r="T399" s="11" t="s">
        <v>1764</v>
      </c>
      <c r="U399" t="s">
        <v>1765</v>
      </c>
      <c r="V399" t="s">
        <v>1766</v>
      </c>
      <c r="Y399" s="46" t="str">
        <f>"selected(${"&amp;H45&amp;"}, 'yes') and ${"&amp;H122&amp;"}&gt;0"</f>
        <v>selected(${a1_site_active}, 'yes') and ${b1_3_5_children_6_17}&gt;0</v>
      </c>
      <c r="Z399" s="1" t="s">
        <v>6560</v>
      </c>
      <c r="AA399" s="16" t="s">
        <v>6562</v>
      </c>
      <c r="AB399" s="16" t="s">
        <v>6561</v>
      </c>
      <c r="AC399" s="1" t="s">
        <v>6563</v>
      </c>
    </row>
    <row r="400" spans="1:29">
      <c r="A400" t="s">
        <v>1768</v>
      </c>
      <c r="B400" t="s">
        <v>2437</v>
      </c>
      <c r="C400">
        <v>2</v>
      </c>
      <c r="D400">
        <v>1</v>
      </c>
      <c r="E400">
        <v>1</v>
      </c>
      <c r="G400" t="s">
        <v>2443</v>
      </c>
      <c r="H400" t="str">
        <f t="shared" si="403"/>
        <v>j2_1_1_barriers_access_education_other</v>
      </c>
      <c r="I400" s="22" t="s">
        <v>1770</v>
      </c>
      <c r="J400" s="22" t="s">
        <v>1771</v>
      </c>
      <c r="K400" t="s">
        <v>1772</v>
      </c>
      <c r="L400" t="str">
        <f t="shared" si="404"/>
        <v>J2_1_1</v>
      </c>
      <c r="M400" t="str">
        <f t="shared" si="405"/>
        <v>J2.1.1. If other, please specify:</v>
      </c>
      <c r="N400" t="str">
        <f t="shared" si="406"/>
        <v>J2.1.1. Другое (уточните)</v>
      </c>
      <c r="O400" t="str">
        <f t="shared" si="407"/>
        <v>J2.1.1. Інше, уточніть</v>
      </c>
      <c r="P400" s="11" t="s">
        <v>96</v>
      </c>
      <c r="Q400" s="11" t="s">
        <v>101</v>
      </c>
      <c r="R400" s="11" t="s">
        <v>102</v>
      </c>
      <c r="S400" t="s">
        <v>1763</v>
      </c>
      <c r="T400" s="11" t="s">
        <v>1764</v>
      </c>
      <c r="U400" t="s">
        <v>1765</v>
      </c>
      <c r="V400" t="s">
        <v>1766</v>
      </c>
      <c r="Y400" t="str">
        <f>"selected(${"&amp;H399&amp;"}, 'other')"</f>
        <v>selected(${j2_1_barriers_access_education}, 'other')</v>
      </c>
    </row>
    <row r="401" spans="1:25" ht="28.8">
      <c r="A401" t="s">
        <v>2444</v>
      </c>
      <c r="B401" s="18" t="s">
        <v>2437</v>
      </c>
      <c r="C401">
        <v>3</v>
      </c>
      <c r="G401" t="s">
        <v>2445</v>
      </c>
      <c r="H401" t="str">
        <f t="shared" si="403"/>
        <v>j3_prevented_access_education</v>
      </c>
      <c r="I401" s="40" t="str">
        <f>CS_Monitoring_R11!F215</f>
        <v>Has hosting IDPs inhibited provision of educational services?</v>
      </c>
      <c r="J401" s="40" t="str">
        <f>CS_Monitoring_R11!G215</f>
        <v>Повлияло ли размещение ВПЛ на предоставление образовательных услуг?</v>
      </c>
      <c r="K401" s="40" t="str">
        <f>CS_Monitoring_R11!H215</f>
        <v>Чи вплинуло розміщення ВПО на надання освітніх послуг?</v>
      </c>
      <c r="L401" t="str">
        <f t="shared" si="404"/>
        <v>J3</v>
      </c>
      <c r="M401" t="str">
        <f t="shared" si="405"/>
        <v>J3. Has hosting IDPs inhibited provision of educational services?</v>
      </c>
      <c r="N401" t="str">
        <f t="shared" si="406"/>
        <v>J3. Повлияло ли размещение ВПЛ на предоставление образовательных услуг?</v>
      </c>
      <c r="O401" t="str">
        <f t="shared" si="407"/>
        <v>J3. Чи вплинуло розміщення ВПО на надання освітніх послуг?</v>
      </c>
      <c r="P401" t="s">
        <v>1762</v>
      </c>
      <c r="Q401" t="s">
        <v>24</v>
      </c>
      <c r="R401" t="s">
        <v>25</v>
      </c>
      <c r="S401" t="s">
        <v>1763</v>
      </c>
      <c r="T401" s="11" t="s">
        <v>1764</v>
      </c>
      <c r="U401" t="s">
        <v>1765</v>
      </c>
      <c r="V401" t="s">
        <v>1766</v>
      </c>
      <c r="W401" t="s">
        <v>1789</v>
      </c>
      <c r="Y401" t="str">
        <f>"selected(${"&amp;H56&amp;"}, 'school') or selected(${"&amp;H56&amp;"}, 'kindergarten') or selected(${"&amp;H56&amp;"}, 'dormitory') or selected(${"&amp;H56&amp;"}, 'other_educational_facility')"</f>
        <v>selected(${a2_2_building_type}, 'school') or selected(${a2_2_building_type}, 'kindergarten') or selected(${a2_2_building_type}, 'dormitory') or selected(${a2_2_building_type}, 'other_educational_facility')</v>
      </c>
    </row>
    <row r="402" spans="1:25">
      <c r="A402" s="13" t="s">
        <v>1754</v>
      </c>
      <c r="B402" s="18"/>
      <c r="C402" s="2" t="s">
        <v>1755</v>
      </c>
      <c r="D402" s="2" t="s">
        <v>1755</v>
      </c>
      <c r="E402" s="2"/>
      <c r="F402" s="2"/>
      <c r="G402" t="s">
        <v>2435</v>
      </c>
      <c r="H402" t="str">
        <f t="shared" si="394"/>
        <v>education</v>
      </c>
      <c r="L402" t="str">
        <f t="shared" si="331"/>
        <v/>
      </c>
      <c r="M402" s="23" t="str">
        <f t="shared" si="392"/>
        <v/>
      </c>
      <c r="N402" t="str">
        <f>IF(J402="","",IF(AND($B402="",$C402="",J402=""),"",IF(AND($B402="",$C402=""),J402,IF($C402="",UPPER($B402)&amp;"_"&amp;J402,_xlfn.TEXTJOIN(".",TRUE,UPPER($B402)&amp;$C402,$D402,$E402,J402)))))</f>
        <v/>
      </c>
      <c r="O402" t="str">
        <f t="shared" si="393"/>
        <v/>
      </c>
    </row>
    <row r="403" spans="1:25" s="18" customFormat="1" ht="13.95" customHeight="1">
      <c r="A403" s="44" t="s">
        <v>1748</v>
      </c>
      <c r="G403" s="18" t="s">
        <v>2446</v>
      </c>
      <c r="H403" s="18" t="str">
        <f>IF(B403="",G403,IF(C403="",B403&amp;"_"&amp;G403,_xlfn.TEXTJOIN("_",TRUE,B403&amp;C403,D403,E403,G403)))</f>
        <v>gps_determination</v>
      </c>
      <c r="I403" s="23" t="s">
        <v>108</v>
      </c>
      <c r="J403" s="23" t="s">
        <v>109</v>
      </c>
      <c r="K403" s="18" t="s">
        <v>110</v>
      </c>
      <c r="L403" s="18" t="str">
        <f t="shared" ref="L403:L405" si="408">_xlfn.TEXTJOIN("_",TRUE,UPPER($B403)&amp;$C403,$D403,$E403,$F403)</f>
        <v/>
      </c>
      <c r="M403" s="18" t="str">
        <f t="shared" ref="M403:M404" si="409">IF(I403="","",IF(AND($B403="",$C403="",I403=""),"",IF(AND($B403="",$C403=""),I403,IF($C403="",UPPER($B403)&amp;"_"&amp;I403,_xlfn.TEXTJOIN(".",TRUE,UPPER($B403)&amp;$C403,$D403,$E403,$F403)))))&amp;". "&amp;I403</f>
        <v>Determination of GPS coordinates. Determination of GPS coordinates</v>
      </c>
      <c r="N403" s="18" t="str">
        <f t="shared" ref="N403:N404" si="410">IF(J403="","",IF(AND($B403="",$C403="",J403=""),"",IF(AND($B403="",$C403=""),J403,IF($C403="",UPPER($B403)&amp;"_"&amp;J403,_xlfn.TEXTJOIN(".",TRUE,UPPER($B403)&amp;$C403,$D403,$E403,$F403)))))&amp;". "&amp;J403</f>
        <v>Определение GPS координат. Определение GPS координат</v>
      </c>
      <c r="O403" s="18" t="str">
        <f t="shared" ref="O403:O404" si="411">IF(K403="","",IF(AND($B403="",$C403="",K403=""),"",IF(AND($B403="",$C403=""),K403,IF($C403="",UPPER($B403)&amp;"_"&amp;K403,_xlfn.TEXTJOIN(".",TRUE,UPPER($B403)&amp;$C403,$D403,$E403,$F403)))))&amp;". "&amp;K403</f>
        <v>Визначення GPS координат. Визначення GPS координат</v>
      </c>
      <c r="Y403" s="364"/>
    </row>
    <row r="404" spans="1:25">
      <c r="A404" t="s">
        <v>2447</v>
      </c>
      <c r="B404" s="18" t="s">
        <v>6465</v>
      </c>
      <c r="C404">
        <v>1</v>
      </c>
      <c r="G404" t="s">
        <v>2448</v>
      </c>
      <c r="H404" t="str">
        <f>IF(B404="",G404,IF(C404="",B404&amp;"_"&amp;G404,_xlfn.TEXTJOIN("_",TRUE,B404&amp;C404,D404,E404,F404,G404)))</f>
        <v>k1_gpslocation</v>
      </c>
      <c r="I404" s="39" t="str">
        <f>CS_Monitoring_R11!F217</f>
        <v>Determine the location of the center</v>
      </c>
      <c r="J404" s="39" t="str">
        <f>CS_Monitoring_R11!G217</f>
        <v>Определите местоположение МВП</v>
      </c>
      <c r="K404" s="39" t="str">
        <f>CS_Monitoring_R11!H217</f>
        <v>Визначте місце розташування МТП</v>
      </c>
      <c r="L404" t="str">
        <f t="shared" si="408"/>
        <v>K1</v>
      </c>
      <c r="M404" t="str">
        <f t="shared" si="409"/>
        <v>K1. Determine the location of the center</v>
      </c>
      <c r="N404" t="str">
        <f t="shared" si="410"/>
        <v>K1. Определите местоположение МВП</v>
      </c>
      <c r="O404" t="str">
        <f t="shared" si="411"/>
        <v>K1. Визначте місце розташування МТП</v>
      </c>
      <c r="S404" t="s">
        <v>1763</v>
      </c>
      <c r="T404" s="11" t="s">
        <v>1764</v>
      </c>
      <c r="U404" t="s">
        <v>1765</v>
      </c>
      <c r="V404" t="s">
        <v>1766</v>
      </c>
      <c r="W404" t="s">
        <v>2449</v>
      </c>
    </row>
    <row r="405" spans="1:25">
      <c r="A405" s="45" t="s">
        <v>1754</v>
      </c>
      <c r="B405" s="18"/>
      <c r="G405" t="s">
        <v>2446</v>
      </c>
      <c r="H405" t="str">
        <f>IF(B405="",G405,IF(C405="",B405&amp;"_"&amp;G405,_xlfn.TEXTJOIN("_",TRUE,B405&amp;C405,D405,E405,G405)))</f>
        <v>gps_determination</v>
      </c>
      <c r="L405" t="str">
        <f t="shared" si="408"/>
        <v/>
      </c>
    </row>
    <row r="406" spans="1:25" s="18" customFormat="1">
      <c r="A406" s="30" t="s">
        <v>1748</v>
      </c>
      <c r="C406" s="18" t="s">
        <v>1755</v>
      </c>
      <c r="G406" s="18" t="s">
        <v>2450</v>
      </c>
      <c r="H406" s="18" t="str">
        <f t="shared" si="394"/>
        <v>comments</v>
      </c>
      <c r="I406" s="23" t="s">
        <v>1694</v>
      </c>
      <c r="J406" s="23" t="s">
        <v>1695</v>
      </c>
      <c r="K406" s="18" t="s">
        <v>1696</v>
      </c>
      <c r="L406" t="str">
        <f t="shared" ref="L406:L412" si="412">_xlfn.TEXTJOIN("_",TRUE,UPPER($B406)&amp;$C406,$D406,$E406)</f>
        <v/>
      </c>
      <c r="M406" s="23" t="str">
        <f>IF(I406="","",IF(AND($B406="",$C406="",I406=""),"",IF(AND($B406="",$C406=""),I406,IF($C406="",UPPER($B406)&amp;"_"&amp;I406,_xlfn.TEXTJOIN(".",TRUE,UPPER($B406)&amp;$C406,$D406,$E406,I406)))))</f>
        <v>Comments</v>
      </c>
      <c r="N406" s="18" t="str">
        <f>IF(J406="","",IF(AND($B406="",$C406="",J406=""),"",IF(AND($B406="",$C406=""),J406,IF($C406="",UPPER($B406)&amp;"_"&amp;J406,_xlfn.TEXTJOIN(".",TRUE,UPPER($B406)&amp;$C406,$D406,$E406,J406)))))</f>
        <v>Комментарии</v>
      </c>
      <c r="O406" s="18" t="str">
        <f>IF(K406="","",IF(AND($B406="",$C406="",K406=""),"",IF(AND($B406="",$C406=""),K406,IF($C406="",UPPER($B406)&amp;"_"&amp;K406,_xlfn.TEXTJOIN(".",TRUE,UPPER($B406)&amp;$C406,$D406,$E406,K406)))))</f>
        <v>Коментарі</v>
      </c>
      <c r="Y406" s="18" t="str">
        <f>"not(selected(${"&amp;H45&amp;"}, 'no')"&amp;" or selected(${"&amp;H45&amp;"}, ''))"&amp;" and ${"&amp;H$48&amp;"}!=''"</f>
        <v>not(selected(${a1_site_active}, 'no') or selected(${a1_site_active}, '')) and ${a1_2_people_can_hosted_number}!=''</v>
      </c>
    </row>
    <row r="407" spans="1:25" ht="28.8">
      <c r="A407" t="s">
        <v>1768</v>
      </c>
      <c r="B407" t="s">
        <v>6512</v>
      </c>
      <c r="C407">
        <v>1</v>
      </c>
      <c r="G407" t="s">
        <v>2451</v>
      </c>
      <c r="H407" t="str">
        <f t="shared" ref="H407:H409" si="413">IF(B407="",G407,IF(C407="",B407&amp;"_"&amp;G407,_xlfn.TEXTJOIN("_",TRUE,B407&amp;C407,D407,E407,F407,G407)))</f>
        <v>l1_comments_notes</v>
      </c>
      <c r="I407" s="40" t="s">
        <v>1698</v>
      </c>
      <c r="J407" s="40" t="s">
        <v>6073</v>
      </c>
      <c r="K407" s="40" t="s">
        <v>6187</v>
      </c>
      <c r="L407" t="str">
        <f>_xlfn.TEXTJOIN("_",TRUE,UPPER($B407)&amp;$C407,$D407,$E407,$F407)</f>
        <v>L1</v>
      </c>
      <c r="M407" t="str">
        <f t="shared" ref="M407" si="414">IF(I407="","",IF(AND($B407="",$C407="",I407=""),"",IF(AND($B407="",$C407=""),I407,IF($C407="",UPPER($B407)&amp;"_"&amp;I407,_xlfn.TEXTJOIN(".",TRUE,UPPER($B407)&amp;$C407,$D407,$E407,$F407)))))&amp;". "&amp;I407</f>
        <v>L1. Write down any comments about the center (if available)</v>
      </c>
      <c r="N407" t="str">
        <f t="shared" ref="N407" si="415">IF(J407="","",IF(AND($B407="",$C407="",J407=""),"",IF(AND($B407="",$C407=""),J407,IF($C407="",UPPER($B407)&amp;"_"&amp;J407,_xlfn.TEXTJOIN(".",TRUE,UPPER($B407)&amp;$C407,$D407,$E407,$F407)))))&amp;". "&amp;J407</f>
        <v>L1. Запишите какие-либо комментарии о работе МВП (при наличии)</v>
      </c>
      <c r="O407" t="str">
        <f t="shared" ref="O407" si="416">IF(K407="","",IF(AND($B407="",$C407="",K407=""),"",IF(AND($B407="",$C407=""),K407,IF($C407="",UPPER($B407)&amp;"_"&amp;K407,_xlfn.TEXTJOIN(".",TRUE,UPPER($B407)&amp;$C407,$D407,$E407,$F407)))))&amp;". "&amp;K407</f>
        <v>L1.  Запишіть будь-які коментарі про роботу МТП (за необхідності)</v>
      </c>
      <c r="P407" s="11" t="s">
        <v>96</v>
      </c>
      <c r="Q407" s="11" t="s">
        <v>101</v>
      </c>
      <c r="R407" s="11" t="s">
        <v>102</v>
      </c>
      <c r="W407" t="s">
        <v>1811</v>
      </c>
    </row>
    <row r="408" spans="1:25" ht="29.4" customHeight="1">
      <c r="A408" t="s">
        <v>1768</v>
      </c>
      <c r="B408" t="s">
        <v>6512</v>
      </c>
      <c r="C408">
        <v>2</v>
      </c>
      <c r="G408" t="s">
        <v>2452</v>
      </c>
      <c r="H408" t="str">
        <f t="shared" ref="H408" si="417">IF(B408="",G408,IF(C408="",B408&amp;"_"&amp;G408,_xlfn.TEXTJOIN("_",TRUE,B408&amp;C408,D408,E408,F408,G408)))</f>
        <v>l2_comments_feedback</v>
      </c>
      <c r="I408" s="40" t="str">
        <f>CS_Monitoring_R10!E285</f>
        <v>Feedback</v>
      </c>
      <c r="J408" s="40" t="str">
        <f>CS_Monitoring_R10!F285</f>
        <v>Обратная связь</v>
      </c>
      <c r="K408" s="40" t="str">
        <f>CS_Monitoring_R10!G285</f>
        <v>Зворотній зв'язок</v>
      </c>
      <c r="L408" t="str">
        <f>_xlfn.TEXTJOIN("_",TRUE,UPPER($B408)&amp;$C408,$D408,$E408,$F408)</f>
        <v>L2</v>
      </c>
      <c r="M408" t="str">
        <f t="shared" ref="M408" si="418">IF(I408="","",IF(AND($B408="",$C408="",I408=""),"",IF(AND($B408="",$C408=""),I408,IF($C408="",UPPER($B408)&amp;"_"&amp;I408,_xlfn.TEXTJOIN(".",TRUE,UPPER($B408)&amp;$C408,$D408,$E408,$F408)))))&amp;". "&amp;I408</f>
        <v>L2. Feedback</v>
      </c>
      <c r="N408" t="str">
        <f t="shared" ref="N408" si="419">IF(J408="","",IF(AND($B408="",$C408="",J408=""),"",IF(AND($B408="",$C408=""),J408,IF($C408="",UPPER($B408)&amp;"_"&amp;J408,_xlfn.TEXTJOIN(".",TRUE,UPPER($B408)&amp;$C408,$D408,$E408,$F408)))))&amp;". "&amp;J408</f>
        <v>L2. Обратная связь</v>
      </c>
      <c r="O408" t="str">
        <f t="shared" ref="O408" si="420">IF(K408="","",IF(AND($B408="",$C408="",K408=""),"",IF(AND($B408="",$C408=""),K408,IF($C408="",UPPER($B408)&amp;"_"&amp;K408,_xlfn.TEXTJOIN(".",TRUE,UPPER($B408)&amp;$C408,$D408,$E408,$F408)))))&amp;". "&amp;K408</f>
        <v>L2. Зворотній зв'язок</v>
      </c>
      <c r="P408" s="36" t="s">
        <v>2453</v>
      </c>
      <c r="Q408" s="754" t="s">
        <v>6411</v>
      </c>
      <c r="R408" s="754" t="s">
        <v>6412</v>
      </c>
      <c r="W408" t="s">
        <v>1811</v>
      </c>
    </row>
    <row r="409" spans="1:25">
      <c r="A409" t="s">
        <v>1751</v>
      </c>
      <c r="G409" t="s">
        <v>2454</v>
      </c>
      <c r="H409" t="str">
        <f t="shared" si="413"/>
        <v>thanks3</v>
      </c>
      <c r="I409" s="40" t="str">
        <f>CS_Monitoring_R8!E212</f>
        <v xml:space="preserve">Thank you for your time! </v>
      </c>
      <c r="J409" s="40" t="str">
        <f>CS_Monitoring_R8!F212</f>
        <v>Спасибо за Ваше время!</v>
      </c>
      <c r="K409" s="40" t="str">
        <f>CS_Monitoring_R8!G212</f>
        <v>Дякуємо за Ваш час!</v>
      </c>
      <c r="L409" t="str">
        <f t="shared" si="412"/>
        <v/>
      </c>
      <c r="M409" s="40" t="str">
        <f t="shared" ref="M409" si="421">IF(I409="","",IF(AND($B409="",$C409="",I409=""),"",IF(AND($B409="",$C409=""),I409,IF($C409="",UPPER($B409)&amp;"_"&amp;I409,_xlfn.TEXTJOIN(".",TRUE,UPPER($B409)&amp;$C409,$D409,$E409,I409)))))</f>
        <v xml:space="preserve">Thank you for your time! </v>
      </c>
      <c r="N409" s="39" t="str">
        <f>IF(J409="","",IF(AND($B409="",$C409="",J409=""),"",IF(AND($B409="",$C409=""),J409,IF($C409="",UPPER($B409)&amp;"_"&amp;J409,_xlfn.TEXTJOIN(".",TRUE,UPPER($B409)&amp;$C409,$D409,$E409,J409)))))</f>
        <v>Спасибо за Ваше время!</v>
      </c>
      <c r="O409" s="39" t="str">
        <f t="shared" ref="O409" si="422">IF(K409="","",IF(AND($B409="",$C409="",K409=""),"",IF(AND($B409="",$C409=""),K409,IF($C409="",UPPER($B409)&amp;"_"&amp;K409,_xlfn.TEXTJOIN(".",TRUE,UPPER($B409)&amp;$C409,$D409,$E409,K409)))))</f>
        <v>Дякуємо за Ваш час!</v>
      </c>
      <c r="P409" s="11" t="s">
        <v>1831</v>
      </c>
      <c r="Q409" s="11" t="s">
        <v>1832</v>
      </c>
      <c r="R409" s="11" t="s">
        <v>1833</v>
      </c>
    </row>
    <row r="410" spans="1:25">
      <c r="A410" s="6" t="s">
        <v>1754</v>
      </c>
      <c r="C410" t="s">
        <v>1755</v>
      </c>
      <c r="D410" t="s">
        <v>1755</v>
      </c>
      <c r="G410" s="18" t="s">
        <v>2450</v>
      </c>
      <c r="H410" t="str">
        <f t="shared" si="394"/>
        <v>comments</v>
      </c>
      <c r="M410" s="22" t="str">
        <f t="shared" ref="M410" si="423">IF(I410="","",IF(AND($B410="",$C410="",I410=""),"",IF(AND($B410="",$C410=""),I410,IF($C410="",UPPER($B410)&amp;"_"&amp;I410,_xlfn.TEXTJOIN("_",TRUE,UPPER($B410)&amp;$C410,$D410,$E410,I410)))))</f>
        <v/>
      </c>
      <c r="N410" t="str">
        <f>IF(J410="","",IF(AND($B410="",$C410="",J410=""),"",IF(AND($B410="",$C410=""),J410,IF($C410="",UPPER($B410)&amp;"_"&amp;J410,_xlfn.TEXTJOIN("_",TRUE,UPPER($B410)&amp;$C410,$D410,$E410,J410)))))</f>
        <v/>
      </c>
      <c r="O410" t="str">
        <f t="shared" ref="O410" si="424">IF(K410="","",IF(AND($B410="",$C410="",K410=""),"",IF(AND($B410="",$C410=""),K410,IF($C410="",UPPER($B410)&amp;"_"&amp;K410,_xlfn.TEXTJOIN("_",TRUE,UPPER($B410)&amp;$C410,$D410,$E410,K410)))))</f>
        <v/>
      </c>
    </row>
    <row r="411" spans="1:25">
      <c r="A411" t="s">
        <v>1754</v>
      </c>
      <c r="B411" s="18"/>
      <c r="G411" t="s">
        <v>1843</v>
      </c>
      <c r="H411" t="str">
        <f t="shared" si="394"/>
        <v>site_active_yes_or_host</v>
      </c>
      <c r="M411" s="23"/>
    </row>
    <row r="412" spans="1:25">
      <c r="A412" s="3" t="s">
        <v>1754</v>
      </c>
      <c r="C412" t="s">
        <v>1755</v>
      </c>
      <c r="D412" t="s">
        <v>1755</v>
      </c>
      <c r="G412" t="s">
        <v>1834</v>
      </c>
      <c r="H412" t="str">
        <f t="shared" si="394"/>
        <v>questionnaire</v>
      </c>
      <c r="L412" t="str">
        <f t="shared" si="412"/>
        <v/>
      </c>
    </row>
  </sheetData>
  <autoFilter ref="A1:BN412" xr:uid="{00000000-0001-0000-0000-000000000000}"/>
  <phoneticPr fontId="9" type="noConversion"/>
  <conditionalFormatting sqref="A122:A123 A120">
    <cfRule type="colorScale" priority="6">
      <colorScale>
        <cfvo type="min"/>
        <cfvo type="max"/>
        <color rgb="FFFF7128"/>
        <color rgb="FFFFEF9C"/>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45C15-0EFE-4F02-BA2F-7DB8A0CEB25A}">
  <dimension ref="A1:T223"/>
  <sheetViews>
    <sheetView zoomScale="60" zoomScaleNormal="60" workbookViewId="0">
      <pane xSplit="6" ySplit="1" topLeftCell="G207" activePane="bottomRight" state="frozen"/>
      <selection pane="topRight"/>
      <selection pane="bottomLeft"/>
      <selection pane="bottomRight" activeCell="G213" sqref="G213"/>
    </sheetView>
  </sheetViews>
  <sheetFormatPr defaultColWidth="8.88671875" defaultRowHeight="14.4"/>
  <cols>
    <col min="1" max="1" width="8.88671875" style="692"/>
    <col min="2" max="2" width="8.88671875" style="175"/>
    <col min="3" max="3" width="6" style="157" customWidth="1"/>
    <col min="4" max="4" width="11.88671875" style="164" customWidth="1"/>
    <col min="5" max="5" width="11.88671875" style="161" customWidth="1"/>
    <col min="6" max="6" width="46.33203125" style="157" customWidth="1"/>
    <col min="7" max="8" width="49.44140625" style="157" customWidth="1"/>
    <col min="9" max="9" width="14.88671875" style="157" customWidth="1"/>
    <col min="10" max="10" width="49.44140625" style="157" customWidth="1"/>
    <col min="11" max="11" width="25.109375" style="157" customWidth="1"/>
    <col min="12" max="12" width="41.88671875" style="157" customWidth="1"/>
    <col min="13" max="13" width="39.5546875" style="157" customWidth="1"/>
    <col min="14" max="14" width="40.6640625" style="157" customWidth="1"/>
    <col min="15" max="15" width="49.44140625" style="164" customWidth="1"/>
    <col min="16" max="16" width="49.44140625" style="157" customWidth="1"/>
    <col min="17" max="17" width="36.44140625" style="157" bestFit="1" customWidth="1"/>
    <col min="18" max="18" width="33.5546875" style="157" bestFit="1" customWidth="1"/>
    <col min="19" max="19" width="26.109375" style="687" bestFit="1" customWidth="1"/>
    <col min="20" max="16384" width="8.88671875" style="684"/>
  </cols>
  <sheetData>
    <row r="1" spans="1:19" ht="69">
      <c r="A1" s="286" t="s">
        <v>4690</v>
      </c>
      <c r="B1" s="283" t="s">
        <v>0</v>
      </c>
      <c r="C1" s="682" t="s">
        <v>1</v>
      </c>
      <c r="D1" s="682" t="s">
        <v>2</v>
      </c>
      <c r="E1" s="158" t="s">
        <v>3</v>
      </c>
      <c r="F1" s="682" t="s">
        <v>4</v>
      </c>
      <c r="G1" s="682" t="s">
        <v>5</v>
      </c>
      <c r="H1" s="682" t="s">
        <v>6</v>
      </c>
      <c r="I1" s="682" t="s">
        <v>7</v>
      </c>
      <c r="J1" s="682" t="s">
        <v>8</v>
      </c>
      <c r="K1" s="682" t="s">
        <v>9</v>
      </c>
      <c r="L1" s="682" t="s">
        <v>10</v>
      </c>
      <c r="M1" s="682" t="s">
        <v>11</v>
      </c>
      <c r="N1" s="682" t="s">
        <v>12</v>
      </c>
      <c r="O1" s="682" t="s">
        <v>13</v>
      </c>
      <c r="P1" s="682" t="s">
        <v>14</v>
      </c>
      <c r="Q1" s="682" t="s">
        <v>15</v>
      </c>
      <c r="R1" s="682" t="s">
        <v>16</v>
      </c>
      <c r="S1" s="683" t="s">
        <v>17</v>
      </c>
    </row>
    <row r="2" spans="1:19" ht="138">
      <c r="A2" s="685">
        <v>1</v>
      </c>
      <c r="B2" s="740">
        <v>1</v>
      </c>
      <c r="C2" s="157" t="s">
        <v>18</v>
      </c>
      <c r="D2" s="821" t="s">
        <v>19</v>
      </c>
      <c r="E2" s="248"/>
      <c r="F2" s="157" t="s">
        <v>20</v>
      </c>
      <c r="G2" s="157" t="s">
        <v>21</v>
      </c>
      <c r="H2" s="157" t="s">
        <v>22</v>
      </c>
      <c r="I2" s="157" t="s">
        <v>23</v>
      </c>
      <c r="J2" s="157" t="s">
        <v>24</v>
      </c>
      <c r="K2" s="157" t="s">
        <v>25</v>
      </c>
      <c r="L2" s="157" t="s">
        <v>4691</v>
      </c>
      <c r="M2" s="157" t="s">
        <v>4692</v>
      </c>
      <c r="N2" s="157" t="s">
        <v>4693</v>
      </c>
      <c r="O2" s="686"/>
    </row>
    <row r="3" spans="1:19" ht="41.4">
      <c r="A3" s="685">
        <v>2</v>
      </c>
      <c r="B3" s="740">
        <v>2</v>
      </c>
      <c r="C3" s="157" t="s">
        <v>18</v>
      </c>
      <c r="D3" s="821"/>
      <c r="E3" s="248"/>
      <c r="F3" s="161" t="s">
        <v>29</v>
      </c>
      <c r="G3" s="157" t="s">
        <v>30</v>
      </c>
      <c r="H3" s="157" t="s">
        <v>31</v>
      </c>
      <c r="I3" s="157" t="s">
        <v>23</v>
      </c>
      <c r="J3" s="157" t="s">
        <v>24</v>
      </c>
      <c r="K3" s="157" t="s">
        <v>25</v>
      </c>
      <c r="L3" s="157" t="s">
        <v>32</v>
      </c>
      <c r="O3" s="341" t="s">
        <v>33</v>
      </c>
    </row>
    <row r="4" spans="1:19" ht="41.4">
      <c r="A4" s="685" t="s">
        <v>34</v>
      </c>
      <c r="B4" s="740" t="s">
        <v>34</v>
      </c>
      <c r="C4" s="157" t="s">
        <v>18</v>
      </c>
      <c r="D4" s="821"/>
      <c r="E4" s="248"/>
      <c r="F4" s="161" t="s">
        <v>4694</v>
      </c>
      <c r="G4" s="157" t="s">
        <v>36</v>
      </c>
      <c r="H4" s="157" t="s">
        <v>37</v>
      </c>
      <c r="I4" s="157" t="s">
        <v>38</v>
      </c>
      <c r="J4" s="157" t="s">
        <v>39</v>
      </c>
      <c r="K4" s="157" t="s">
        <v>39</v>
      </c>
      <c r="O4" s="164" t="s">
        <v>40</v>
      </c>
    </row>
    <row r="5" spans="1:19" ht="41.4">
      <c r="A5" s="685" t="s">
        <v>4695</v>
      </c>
      <c r="B5" s="740" t="s">
        <v>4695</v>
      </c>
      <c r="C5" s="157" t="s">
        <v>18</v>
      </c>
      <c r="D5" s="821"/>
      <c r="E5" s="248"/>
      <c r="F5" s="161" t="s">
        <v>35</v>
      </c>
      <c r="I5" s="157" t="s">
        <v>38</v>
      </c>
      <c r="J5" s="157" t="s">
        <v>39</v>
      </c>
      <c r="K5" s="157" t="s">
        <v>39</v>
      </c>
    </row>
    <row r="6" spans="1:19" ht="41.4">
      <c r="A6" s="685" t="s">
        <v>41</v>
      </c>
      <c r="B6" s="740" t="s">
        <v>41</v>
      </c>
      <c r="C6" s="157" t="s">
        <v>18</v>
      </c>
      <c r="D6" s="821"/>
      <c r="E6" s="248"/>
      <c r="F6" s="161" t="s">
        <v>42</v>
      </c>
      <c r="G6" s="157" t="s">
        <v>43</v>
      </c>
      <c r="H6" s="157" t="s">
        <v>44</v>
      </c>
      <c r="I6" s="157" t="s">
        <v>23</v>
      </c>
      <c r="J6" s="157" t="s">
        <v>24</v>
      </c>
      <c r="K6" s="157" t="s">
        <v>25</v>
      </c>
      <c r="L6" s="157" t="s">
        <v>45</v>
      </c>
      <c r="M6" s="157" t="s">
        <v>46</v>
      </c>
      <c r="N6" s="157" t="s">
        <v>47</v>
      </c>
      <c r="O6" s="340"/>
    </row>
    <row r="7" spans="1:19" ht="41.4">
      <c r="A7" s="688">
        <v>3</v>
      </c>
      <c r="B7" s="741">
        <v>3</v>
      </c>
      <c r="C7" s="157" t="s">
        <v>18</v>
      </c>
      <c r="D7" s="821"/>
      <c r="E7" s="248"/>
      <c r="F7" s="161" t="s">
        <v>48</v>
      </c>
      <c r="G7" s="161" t="s">
        <v>49</v>
      </c>
      <c r="H7" s="161" t="s">
        <v>49</v>
      </c>
      <c r="I7" s="157" t="s">
        <v>23</v>
      </c>
      <c r="J7" s="157" t="s">
        <v>24</v>
      </c>
      <c r="K7" s="157" t="s">
        <v>25</v>
      </c>
      <c r="L7" s="157" t="s">
        <v>50</v>
      </c>
      <c r="O7" s="340"/>
      <c r="S7" s="687" t="s">
        <v>51</v>
      </c>
    </row>
    <row r="8" spans="1:19" ht="41.4">
      <c r="A8" s="685" t="s">
        <v>52</v>
      </c>
      <c r="B8" s="740" t="s">
        <v>52</v>
      </c>
      <c r="C8" s="157" t="s">
        <v>18</v>
      </c>
      <c r="D8" s="821"/>
      <c r="E8" s="248"/>
      <c r="F8" s="161" t="s">
        <v>53</v>
      </c>
      <c r="G8" s="161" t="s">
        <v>54</v>
      </c>
      <c r="H8" s="161" t="s">
        <v>54</v>
      </c>
      <c r="I8" s="157" t="s">
        <v>23</v>
      </c>
      <c r="J8" s="157" t="s">
        <v>24</v>
      </c>
      <c r="K8" s="157" t="s">
        <v>25</v>
      </c>
      <c r="L8" s="157" t="s">
        <v>50</v>
      </c>
      <c r="O8" s="340"/>
      <c r="S8" s="687" t="s">
        <v>51</v>
      </c>
    </row>
    <row r="9" spans="1:19" ht="41.4">
      <c r="A9" s="685" t="s">
        <v>55</v>
      </c>
      <c r="B9" s="740" t="s">
        <v>55</v>
      </c>
      <c r="C9" s="157" t="s">
        <v>18</v>
      </c>
      <c r="D9" s="821"/>
      <c r="E9" s="248"/>
      <c r="F9" s="161" t="s">
        <v>56</v>
      </c>
      <c r="G9" s="161" t="s">
        <v>57</v>
      </c>
      <c r="H9" s="161" t="s">
        <v>57</v>
      </c>
      <c r="I9" s="157" t="s">
        <v>23</v>
      </c>
      <c r="J9" s="157" t="s">
        <v>24</v>
      </c>
      <c r="K9" s="157" t="s">
        <v>25</v>
      </c>
      <c r="L9" s="157" t="s">
        <v>50</v>
      </c>
      <c r="O9" s="340"/>
      <c r="S9" s="687" t="s">
        <v>51</v>
      </c>
    </row>
    <row r="10" spans="1:19" ht="41.4">
      <c r="A10" s="685" t="s">
        <v>58</v>
      </c>
      <c r="B10" s="740" t="s">
        <v>58</v>
      </c>
      <c r="C10" s="157" t="s">
        <v>18</v>
      </c>
      <c r="D10" s="821"/>
      <c r="E10" s="248"/>
      <c r="F10" s="161" t="s">
        <v>59</v>
      </c>
      <c r="G10" s="161" t="s">
        <v>60</v>
      </c>
      <c r="H10" s="161" t="s">
        <v>61</v>
      </c>
      <c r="I10" s="157" t="s">
        <v>23</v>
      </c>
      <c r="J10" s="157" t="s">
        <v>24</v>
      </c>
      <c r="K10" s="157" t="s">
        <v>25</v>
      </c>
      <c r="L10" s="157" t="s">
        <v>50</v>
      </c>
      <c r="O10" s="340"/>
      <c r="S10" s="687" t="s">
        <v>51</v>
      </c>
    </row>
    <row r="11" spans="1:19" ht="41.4">
      <c r="A11" s="685" t="s">
        <v>62</v>
      </c>
      <c r="B11" s="740" t="s">
        <v>62</v>
      </c>
      <c r="C11" s="157" t="s">
        <v>18</v>
      </c>
      <c r="D11" s="821"/>
      <c r="E11" s="775"/>
      <c r="F11" s="157" t="s">
        <v>63</v>
      </c>
      <c r="G11" s="157" t="s">
        <v>5970</v>
      </c>
      <c r="H11" s="157" t="s">
        <v>6074</v>
      </c>
      <c r="I11" s="157" t="s">
        <v>66</v>
      </c>
      <c r="J11" s="157" t="s">
        <v>39</v>
      </c>
      <c r="K11" s="157" t="s">
        <v>39</v>
      </c>
      <c r="O11" s="340"/>
    </row>
    <row r="12" spans="1:19" ht="179.4">
      <c r="A12" s="685" t="s">
        <v>67</v>
      </c>
      <c r="B12" s="740" t="s">
        <v>67</v>
      </c>
      <c r="C12" s="157" t="s">
        <v>18</v>
      </c>
      <c r="D12" s="821"/>
      <c r="E12" s="775"/>
      <c r="F12" s="157" t="s">
        <v>68</v>
      </c>
      <c r="G12" s="157" t="s">
        <v>69</v>
      </c>
      <c r="H12" s="157" t="s">
        <v>70</v>
      </c>
      <c r="I12" s="157" t="s">
        <v>23</v>
      </c>
      <c r="J12" s="157" t="s">
        <v>24</v>
      </c>
      <c r="K12" s="157" t="s">
        <v>25</v>
      </c>
      <c r="L12" s="157" t="s">
        <v>71</v>
      </c>
      <c r="M12" s="157" t="s">
        <v>4696</v>
      </c>
      <c r="N12" s="157" t="s">
        <v>4697</v>
      </c>
      <c r="O12" s="686"/>
    </row>
    <row r="13" spans="1:19" ht="41.4">
      <c r="A13" s="685" t="s">
        <v>74</v>
      </c>
      <c r="B13" s="740" t="s">
        <v>74</v>
      </c>
      <c r="C13" s="157" t="s">
        <v>18</v>
      </c>
      <c r="D13" s="821"/>
      <c r="E13" s="775"/>
      <c r="F13" s="157" t="s">
        <v>75</v>
      </c>
      <c r="G13" s="157" t="s">
        <v>76</v>
      </c>
      <c r="H13" s="157" t="s">
        <v>77</v>
      </c>
      <c r="I13" s="157" t="s">
        <v>78</v>
      </c>
      <c r="J13" s="157" t="s">
        <v>79</v>
      </c>
      <c r="K13" s="157" t="s">
        <v>80</v>
      </c>
      <c r="O13" s="340"/>
    </row>
    <row r="14" spans="1:19" ht="41.4">
      <c r="A14" s="685" t="s">
        <v>81</v>
      </c>
      <c r="B14" s="740" t="s">
        <v>81</v>
      </c>
      <c r="C14" s="157" t="s">
        <v>18</v>
      </c>
      <c r="D14" s="821"/>
      <c r="E14" s="775"/>
      <c r="F14" s="157" t="s">
        <v>82</v>
      </c>
      <c r="G14" s="157" t="s">
        <v>83</v>
      </c>
      <c r="H14" s="157" t="s">
        <v>84</v>
      </c>
      <c r="I14" s="157" t="s">
        <v>85</v>
      </c>
      <c r="J14" s="157" t="s">
        <v>86</v>
      </c>
      <c r="K14" s="157" t="s">
        <v>87</v>
      </c>
      <c r="O14" s="340"/>
    </row>
    <row r="15" spans="1:19" ht="41.4">
      <c r="A15" s="685" t="s">
        <v>88</v>
      </c>
      <c r="B15" s="740" t="s">
        <v>88</v>
      </c>
      <c r="C15" s="157" t="s">
        <v>18</v>
      </c>
      <c r="D15" s="821"/>
      <c r="E15" s="248"/>
      <c r="F15" s="161" t="s">
        <v>89</v>
      </c>
      <c r="G15" s="161" t="s">
        <v>5971</v>
      </c>
      <c r="H15" s="161" t="s">
        <v>6075</v>
      </c>
      <c r="I15" s="157" t="s">
        <v>38</v>
      </c>
      <c r="J15" s="157" t="s">
        <v>39</v>
      </c>
      <c r="K15" s="157" t="s">
        <v>39</v>
      </c>
      <c r="O15" s="340"/>
      <c r="S15" s="687" t="s">
        <v>51</v>
      </c>
    </row>
    <row r="16" spans="1:19" ht="41.4">
      <c r="A16" s="685" t="s">
        <v>92</v>
      </c>
      <c r="B16" s="740" t="s">
        <v>92</v>
      </c>
      <c r="C16" s="157" t="s">
        <v>18</v>
      </c>
      <c r="D16" s="821"/>
      <c r="E16" s="248"/>
      <c r="F16" s="161" t="s">
        <v>93</v>
      </c>
      <c r="G16" s="161" t="s">
        <v>5972</v>
      </c>
      <c r="H16" s="161" t="s">
        <v>6076</v>
      </c>
      <c r="I16" s="157" t="s">
        <v>96</v>
      </c>
      <c r="J16" s="157" t="s">
        <v>39</v>
      </c>
      <c r="K16" s="157" t="s">
        <v>39</v>
      </c>
      <c r="O16" s="340"/>
    </row>
    <row r="17" spans="1:18" ht="41.4">
      <c r="A17" s="685" t="s">
        <v>97</v>
      </c>
      <c r="B17" s="740" t="s">
        <v>97</v>
      </c>
      <c r="C17" s="157" t="s">
        <v>18</v>
      </c>
      <c r="D17" s="821"/>
      <c r="E17" s="775"/>
      <c r="F17" s="157" t="s">
        <v>98</v>
      </c>
      <c r="G17" s="157" t="s">
        <v>5973</v>
      </c>
      <c r="H17" s="157" t="s">
        <v>6077</v>
      </c>
      <c r="I17" s="157" t="s">
        <v>96</v>
      </c>
      <c r="J17" s="157" t="s">
        <v>101</v>
      </c>
      <c r="K17" s="157" t="s">
        <v>102</v>
      </c>
      <c r="O17" s="340"/>
    </row>
    <row r="18" spans="1:18" ht="331.2" customHeight="1">
      <c r="A18" s="688">
        <v>5</v>
      </c>
      <c r="B18" s="741">
        <v>5</v>
      </c>
      <c r="C18" s="157" t="s">
        <v>18</v>
      </c>
      <c r="D18" s="821" t="s">
        <v>115</v>
      </c>
      <c r="E18" s="776" t="s">
        <v>116</v>
      </c>
      <c r="F18" s="157" t="s">
        <v>117</v>
      </c>
      <c r="G18" s="62" t="s">
        <v>5974</v>
      </c>
      <c r="H18" s="62" t="s">
        <v>6078</v>
      </c>
      <c r="I18" s="157" t="s">
        <v>23</v>
      </c>
      <c r="J18" s="157" t="s">
        <v>24</v>
      </c>
      <c r="K18" s="157" t="s">
        <v>25</v>
      </c>
      <c r="L18" s="157" t="s">
        <v>120</v>
      </c>
      <c r="M18" s="161" t="s">
        <v>121</v>
      </c>
      <c r="N18" s="689" t="s">
        <v>122</v>
      </c>
    </row>
    <row r="19" spans="1:18" ht="41.4">
      <c r="A19" s="688">
        <v>6</v>
      </c>
      <c r="B19" s="741">
        <v>6</v>
      </c>
      <c r="C19" s="157" t="s">
        <v>18</v>
      </c>
      <c r="D19" s="821"/>
      <c r="E19" s="775" t="s">
        <v>123</v>
      </c>
      <c r="F19" s="157" t="s">
        <v>124</v>
      </c>
      <c r="G19" s="179" t="s">
        <v>5975</v>
      </c>
      <c r="H19" s="179" t="s">
        <v>6079</v>
      </c>
      <c r="I19" s="157" t="s">
        <v>66</v>
      </c>
      <c r="J19" s="157" t="s">
        <v>39</v>
      </c>
      <c r="K19" s="157" t="s">
        <v>39</v>
      </c>
    </row>
    <row r="20" spans="1:18" ht="41.4">
      <c r="A20" s="685" t="s">
        <v>127</v>
      </c>
      <c r="B20" s="740" t="s">
        <v>127</v>
      </c>
      <c r="C20" s="157" t="s">
        <v>18</v>
      </c>
      <c r="D20" s="821"/>
      <c r="E20" s="775" t="s">
        <v>123</v>
      </c>
      <c r="F20" s="157" t="s">
        <v>128</v>
      </c>
      <c r="G20" s="179" t="s">
        <v>129</v>
      </c>
      <c r="H20" s="179" t="s">
        <v>130</v>
      </c>
      <c r="I20" s="157" t="s">
        <v>131</v>
      </c>
      <c r="J20" s="157" t="s">
        <v>132</v>
      </c>
      <c r="K20" s="157" t="s">
        <v>133</v>
      </c>
    </row>
    <row r="21" spans="1:18" ht="41.4">
      <c r="A21" s="685" t="s">
        <v>134</v>
      </c>
      <c r="B21" s="740" t="s">
        <v>134</v>
      </c>
      <c r="C21" s="157" t="s">
        <v>18</v>
      </c>
      <c r="D21" s="821"/>
      <c r="E21" s="775" t="s">
        <v>123</v>
      </c>
      <c r="F21" s="157" t="s">
        <v>135</v>
      </c>
      <c r="G21" s="179" t="s">
        <v>136</v>
      </c>
      <c r="H21" s="179" t="s">
        <v>137</v>
      </c>
      <c r="I21" s="157" t="s">
        <v>23</v>
      </c>
      <c r="J21" s="157" t="s">
        <v>24</v>
      </c>
      <c r="K21" s="157" t="s">
        <v>25</v>
      </c>
      <c r="L21" s="157" t="s">
        <v>138</v>
      </c>
      <c r="M21" s="157" t="s">
        <v>139</v>
      </c>
      <c r="N21" s="157" t="s">
        <v>140</v>
      </c>
    </row>
    <row r="22" spans="1:18" ht="41.4">
      <c r="A22" s="685" t="s">
        <v>141</v>
      </c>
      <c r="B22" s="740" t="s">
        <v>141</v>
      </c>
      <c r="C22" s="157" t="s">
        <v>18</v>
      </c>
      <c r="D22" s="821"/>
      <c r="E22" s="775" t="s">
        <v>123</v>
      </c>
      <c r="F22" s="157" t="s">
        <v>142</v>
      </c>
      <c r="G22" s="179" t="s">
        <v>143</v>
      </c>
      <c r="H22" s="179" t="s">
        <v>144</v>
      </c>
      <c r="I22" s="157" t="s">
        <v>85</v>
      </c>
      <c r="J22" s="157" t="s">
        <v>145</v>
      </c>
      <c r="K22" s="157" t="s">
        <v>146</v>
      </c>
    </row>
    <row r="23" spans="1:18">
      <c r="A23" s="690"/>
      <c r="B23" s="742"/>
      <c r="D23" s="157"/>
      <c r="E23" s="776"/>
      <c r="F23" s="157" t="s">
        <v>1838</v>
      </c>
      <c r="G23" s="179" t="s">
        <v>5976</v>
      </c>
      <c r="H23" s="179" t="s">
        <v>6174</v>
      </c>
      <c r="I23" s="157" t="s">
        <v>66</v>
      </c>
      <c r="J23" s="157" t="s">
        <v>39</v>
      </c>
      <c r="K23" s="157" t="s">
        <v>39</v>
      </c>
    </row>
    <row r="24" spans="1:18" ht="56.1" customHeight="1">
      <c r="A24" s="691" t="s">
        <v>150</v>
      </c>
      <c r="B24" s="743" t="s">
        <v>150</v>
      </c>
      <c r="C24" s="157" t="s">
        <v>18</v>
      </c>
      <c r="D24" s="821" t="s">
        <v>4698</v>
      </c>
      <c r="E24" s="775" t="s">
        <v>152</v>
      </c>
      <c r="F24" s="157" t="s">
        <v>153</v>
      </c>
      <c r="G24" s="157" t="s">
        <v>5977</v>
      </c>
      <c r="H24" s="157" t="s">
        <v>6080</v>
      </c>
      <c r="I24" s="157" t="s">
        <v>23</v>
      </c>
      <c r="J24" s="157" t="s">
        <v>24</v>
      </c>
      <c r="K24" s="157" t="s">
        <v>25</v>
      </c>
      <c r="L24" s="157" t="s">
        <v>156</v>
      </c>
      <c r="M24" s="157" t="s">
        <v>157</v>
      </c>
      <c r="N24" s="157" t="s">
        <v>158</v>
      </c>
    </row>
    <row r="25" spans="1:18" ht="41.4">
      <c r="A25" s="691" t="s">
        <v>159</v>
      </c>
      <c r="B25" s="743" t="s">
        <v>159</v>
      </c>
      <c r="C25" s="157" t="s">
        <v>18</v>
      </c>
      <c r="D25" s="821"/>
      <c r="E25" s="775" t="s">
        <v>152</v>
      </c>
      <c r="F25" s="157" t="s">
        <v>160</v>
      </c>
      <c r="G25" s="157" t="s">
        <v>5978</v>
      </c>
      <c r="H25" s="157" t="s">
        <v>6081</v>
      </c>
      <c r="I25" s="157" t="s">
        <v>85</v>
      </c>
      <c r="J25" s="157" t="s">
        <v>86</v>
      </c>
      <c r="K25" s="157" t="s">
        <v>87</v>
      </c>
    </row>
    <row r="26" spans="1:18" ht="69">
      <c r="A26" s="691" t="s">
        <v>4699</v>
      </c>
      <c r="B26" s="743" t="s">
        <v>4699</v>
      </c>
      <c r="C26" s="157" t="s">
        <v>18</v>
      </c>
      <c r="D26" s="821"/>
      <c r="E26" s="775" t="s">
        <v>152</v>
      </c>
      <c r="F26" s="157" t="s">
        <v>4700</v>
      </c>
      <c r="G26" s="157" t="s">
        <v>4701</v>
      </c>
      <c r="H26" s="157" t="s">
        <v>166</v>
      </c>
      <c r="I26" s="157" t="s">
        <v>23</v>
      </c>
      <c r="J26" s="157" t="s">
        <v>24</v>
      </c>
      <c r="K26" s="157" t="s">
        <v>25</v>
      </c>
      <c r="L26" s="157" t="s">
        <v>449</v>
      </c>
      <c r="M26" s="157" t="s">
        <v>4702</v>
      </c>
      <c r="N26" s="157" t="s">
        <v>4703</v>
      </c>
      <c r="P26" s="157" t="s">
        <v>600</v>
      </c>
      <c r="Q26" s="157" t="s">
        <v>601</v>
      </c>
      <c r="R26" s="157" t="s">
        <v>602</v>
      </c>
    </row>
    <row r="27" spans="1:18" ht="55.2">
      <c r="A27" s="691" t="s">
        <v>4704</v>
      </c>
      <c r="B27" s="743" t="s">
        <v>4704</v>
      </c>
      <c r="C27" s="157" t="s">
        <v>18</v>
      </c>
      <c r="D27" s="821"/>
      <c r="E27" s="775" t="s">
        <v>152</v>
      </c>
      <c r="F27" s="157" t="s">
        <v>164</v>
      </c>
      <c r="G27" s="157" t="s">
        <v>165</v>
      </c>
      <c r="H27" s="157" t="s">
        <v>166</v>
      </c>
      <c r="I27" s="157" t="s">
        <v>85</v>
      </c>
      <c r="J27" s="157" t="s">
        <v>86</v>
      </c>
      <c r="K27" s="157" t="s">
        <v>87</v>
      </c>
      <c r="P27" s="100" t="s">
        <v>168</v>
      </c>
      <c r="Q27" s="100" t="s">
        <v>169</v>
      </c>
      <c r="R27" s="100" t="s">
        <v>170</v>
      </c>
    </row>
    <row r="28" spans="1:18" ht="110.4">
      <c r="A28" s="692" t="s">
        <v>171</v>
      </c>
      <c r="B28" s="744" t="s">
        <v>171</v>
      </c>
      <c r="C28" s="157" t="s">
        <v>18</v>
      </c>
      <c r="D28" s="821"/>
      <c r="E28" s="775" t="s">
        <v>152</v>
      </c>
      <c r="F28" s="157" t="s">
        <v>172</v>
      </c>
      <c r="G28" s="179" t="s">
        <v>5979</v>
      </c>
      <c r="H28" s="179" t="s">
        <v>6082</v>
      </c>
      <c r="I28" s="157" t="s">
        <v>23</v>
      </c>
      <c r="J28" s="157" t="s">
        <v>24</v>
      </c>
      <c r="K28" s="157" t="s">
        <v>25</v>
      </c>
      <c r="L28" s="157" t="s">
        <v>175</v>
      </c>
      <c r="M28" s="157" t="s">
        <v>176</v>
      </c>
      <c r="N28" s="157" t="s">
        <v>177</v>
      </c>
    </row>
    <row r="29" spans="1:18" ht="69">
      <c r="A29" s="692" t="s">
        <v>178</v>
      </c>
      <c r="B29" s="744" t="s">
        <v>178</v>
      </c>
      <c r="C29" s="157" t="s">
        <v>18</v>
      </c>
      <c r="D29" s="821"/>
      <c r="E29" s="775" t="s">
        <v>152</v>
      </c>
      <c r="F29" s="157" t="s">
        <v>179</v>
      </c>
      <c r="G29" s="157" t="s">
        <v>5980</v>
      </c>
      <c r="H29" s="157" t="s">
        <v>6083</v>
      </c>
      <c r="I29" s="157" t="s">
        <v>23</v>
      </c>
      <c r="J29" s="157" t="s">
        <v>24</v>
      </c>
      <c r="K29" s="157" t="s">
        <v>25</v>
      </c>
      <c r="L29" s="157" t="s">
        <v>4705</v>
      </c>
      <c r="M29" s="157" t="s">
        <v>4706</v>
      </c>
      <c r="N29" s="157" t="s">
        <v>4707</v>
      </c>
      <c r="O29" s="164" t="s">
        <v>183</v>
      </c>
      <c r="Q29" s="164" t="s">
        <v>4708</v>
      </c>
      <c r="R29" s="164" t="s">
        <v>4709</v>
      </c>
    </row>
    <row r="30" spans="1:18" ht="382.5" customHeight="1">
      <c r="A30" s="692" t="s">
        <v>4710</v>
      </c>
      <c r="B30" s="63" t="s">
        <v>4710</v>
      </c>
      <c r="C30" s="157" t="s">
        <v>18</v>
      </c>
      <c r="D30" s="821"/>
      <c r="E30" s="775" t="s">
        <v>185</v>
      </c>
      <c r="F30" s="745" t="s">
        <v>186</v>
      </c>
      <c r="G30" s="157" t="s">
        <v>187</v>
      </c>
      <c r="H30" s="157" t="s">
        <v>188</v>
      </c>
      <c r="I30" s="157" t="s">
        <v>23</v>
      </c>
      <c r="J30" s="157" t="s">
        <v>24</v>
      </c>
      <c r="K30" s="157" t="s">
        <v>25</v>
      </c>
      <c r="L30" s="157" t="s">
        <v>4711</v>
      </c>
      <c r="M30" s="179" t="s">
        <v>4712</v>
      </c>
      <c r="N30" s="179" t="s">
        <v>4713</v>
      </c>
    </row>
    <row r="31" spans="1:18" ht="55.2">
      <c r="A31" s="692" t="s">
        <v>192</v>
      </c>
      <c r="B31" s="744" t="s">
        <v>192</v>
      </c>
      <c r="C31" s="157" t="s">
        <v>18</v>
      </c>
      <c r="D31" s="821"/>
      <c r="E31" s="775" t="s">
        <v>193</v>
      </c>
      <c r="F31" s="157" t="s">
        <v>194</v>
      </c>
      <c r="G31" s="157" t="s">
        <v>5981</v>
      </c>
      <c r="H31" s="157" t="s">
        <v>6084</v>
      </c>
      <c r="I31" s="157" t="s">
        <v>23</v>
      </c>
      <c r="J31" s="157" t="s">
        <v>24</v>
      </c>
      <c r="K31" s="157" t="s">
        <v>25</v>
      </c>
      <c r="L31" s="157" t="s">
        <v>4714</v>
      </c>
      <c r="M31" s="157" t="s">
        <v>4715</v>
      </c>
      <c r="N31" s="157" t="s">
        <v>4716</v>
      </c>
    </row>
    <row r="32" spans="1:18" ht="110.4">
      <c r="A32" s="692" t="s">
        <v>200</v>
      </c>
      <c r="B32" s="744" t="s">
        <v>200</v>
      </c>
      <c r="C32" s="157" t="s">
        <v>18</v>
      </c>
      <c r="D32" s="821"/>
      <c r="E32" s="775" t="s">
        <v>193</v>
      </c>
      <c r="F32" s="157" t="s">
        <v>201</v>
      </c>
      <c r="G32" s="157" t="s">
        <v>202</v>
      </c>
      <c r="H32" s="157" t="s">
        <v>203</v>
      </c>
      <c r="I32" s="157" t="s">
        <v>220</v>
      </c>
      <c r="J32" s="157" t="s">
        <v>221</v>
      </c>
      <c r="K32" s="157" t="s">
        <v>222</v>
      </c>
      <c r="L32" s="62" t="s">
        <v>4717</v>
      </c>
      <c r="M32" s="62" t="s">
        <v>4718</v>
      </c>
      <c r="N32" s="62" t="s">
        <v>4719</v>
      </c>
      <c r="O32" s="164" t="s">
        <v>207</v>
      </c>
    </row>
    <row r="33" spans="1:18" ht="55.2">
      <c r="A33" s="692" t="s">
        <v>208</v>
      </c>
      <c r="B33" s="744" t="s">
        <v>208</v>
      </c>
      <c r="C33" s="157" t="s">
        <v>18</v>
      </c>
      <c r="D33" s="821"/>
      <c r="E33" s="775" t="s">
        <v>209</v>
      </c>
      <c r="F33" s="157" t="s">
        <v>210</v>
      </c>
      <c r="G33" s="157" t="s">
        <v>5982</v>
      </c>
      <c r="H33" s="157" t="s">
        <v>6085</v>
      </c>
      <c r="I33" s="157" t="s">
        <v>23</v>
      </c>
      <c r="J33" s="157" t="s">
        <v>24</v>
      </c>
      <c r="K33" s="157" t="s">
        <v>25</v>
      </c>
      <c r="L33" s="157" t="s">
        <v>4714</v>
      </c>
      <c r="M33" s="157" t="s">
        <v>4715</v>
      </c>
      <c r="N33" s="157" t="s">
        <v>4716</v>
      </c>
    </row>
    <row r="34" spans="1:18" ht="110.4">
      <c r="A34" s="692" t="s">
        <v>216</v>
      </c>
      <c r="B34" s="744" t="s">
        <v>216</v>
      </c>
      <c r="C34" s="157" t="s">
        <v>18</v>
      </c>
      <c r="D34" s="821"/>
      <c r="E34" s="775" t="s">
        <v>209</v>
      </c>
      <c r="F34" s="179" t="s">
        <v>217</v>
      </c>
      <c r="G34" s="157" t="s">
        <v>5983</v>
      </c>
      <c r="H34" s="157" t="s">
        <v>6086</v>
      </c>
      <c r="I34" s="157" t="s">
        <v>220</v>
      </c>
      <c r="J34" s="157" t="s">
        <v>221</v>
      </c>
      <c r="K34" s="157" t="s">
        <v>222</v>
      </c>
      <c r="L34" s="157" t="s">
        <v>4720</v>
      </c>
      <c r="M34" s="179" t="s">
        <v>4721</v>
      </c>
      <c r="N34" s="179" t="s">
        <v>4722</v>
      </c>
    </row>
    <row r="35" spans="1:18" ht="276">
      <c r="A35" s="692" t="s">
        <v>226</v>
      </c>
      <c r="B35" s="744" t="s">
        <v>226</v>
      </c>
      <c r="C35" s="157" t="s">
        <v>18</v>
      </c>
      <c r="D35" s="821"/>
      <c r="E35" s="775" t="s">
        <v>209</v>
      </c>
      <c r="F35" s="157" t="s">
        <v>227</v>
      </c>
      <c r="G35" s="157" t="s">
        <v>4723</v>
      </c>
      <c r="H35" s="157" t="s">
        <v>4724</v>
      </c>
      <c r="I35" s="157" t="s">
        <v>220</v>
      </c>
      <c r="J35" s="157" t="s">
        <v>221</v>
      </c>
      <c r="K35" s="157" t="s">
        <v>222</v>
      </c>
      <c r="L35" s="161" t="s">
        <v>230</v>
      </c>
      <c r="M35" s="157" t="s">
        <v>231</v>
      </c>
      <c r="N35" s="157" t="s">
        <v>232</v>
      </c>
      <c r="O35" s="164" t="s">
        <v>233</v>
      </c>
    </row>
    <row r="36" spans="1:18" ht="69">
      <c r="A36" s="692" t="s">
        <v>234</v>
      </c>
      <c r="B36" s="744" t="s">
        <v>234</v>
      </c>
      <c r="C36" s="157" t="s">
        <v>18</v>
      </c>
      <c r="D36" s="821"/>
      <c r="E36" s="775" t="s">
        <v>209</v>
      </c>
      <c r="F36" s="157" t="s">
        <v>4725</v>
      </c>
      <c r="G36" s="157" t="s">
        <v>5984</v>
      </c>
      <c r="H36" s="157" t="s">
        <v>6087</v>
      </c>
      <c r="I36" s="157" t="s">
        <v>23</v>
      </c>
      <c r="J36" s="157" t="s">
        <v>24</v>
      </c>
      <c r="K36" s="157" t="s">
        <v>25</v>
      </c>
      <c r="L36" s="157" t="s">
        <v>238</v>
      </c>
      <c r="M36" s="157" t="s">
        <v>239</v>
      </c>
      <c r="N36" s="157" t="s">
        <v>240</v>
      </c>
    </row>
    <row r="37" spans="1:18" ht="82.8">
      <c r="A37" s="692" t="s">
        <v>259</v>
      </c>
      <c r="B37" s="744" t="s">
        <v>259</v>
      </c>
      <c r="C37" s="157" t="s">
        <v>18</v>
      </c>
      <c r="D37" s="821"/>
      <c r="E37" s="775" t="s">
        <v>209</v>
      </c>
      <c r="F37" s="157" t="s">
        <v>260</v>
      </c>
      <c r="G37" s="157" t="s">
        <v>5985</v>
      </c>
      <c r="H37" s="157" t="s">
        <v>6088</v>
      </c>
      <c r="I37" s="157" t="s">
        <v>23</v>
      </c>
      <c r="J37" s="157" t="s">
        <v>24</v>
      </c>
      <c r="K37" s="157" t="s">
        <v>25</v>
      </c>
      <c r="L37" s="157" t="s">
        <v>263</v>
      </c>
      <c r="M37" s="157" t="s">
        <v>264</v>
      </c>
      <c r="N37" s="161" t="s">
        <v>265</v>
      </c>
    </row>
    <row r="38" spans="1:18" ht="220.8">
      <c r="A38" s="692" t="s">
        <v>266</v>
      </c>
      <c r="B38" s="744" t="s">
        <v>266</v>
      </c>
      <c r="C38" s="157" t="s">
        <v>18</v>
      </c>
      <c r="D38" s="821"/>
      <c r="E38" s="775" t="s">
        <v>209</v>
      </c>
      <c r="F38" s="157" t="s">
        <v>284</v>
      </c>
      <c r="G38" s="157" t="s">
        <v>5986</v>
      </c>
      <c r="H38" s="157" t="s">
        <v>6089</v>
      </c>
      <c r="I38" s="157" t="s">
        <v>246</v>
      </c>
      <c r="J38" s="157" t="s">
        <v>221</v>
      </c>
      <c r="K38" s="157" t="s">
        <v>222</v>
      </c>
      <c r="L38" s="157" t="s">
        <v>287</v>
      </c>
      <c r="M38" s="157" t="s">
        <v>288</v>
      </c>
      <c r="N38" s="161" t="s">
        <v>289</v>
      </c>
    </row>
    <row r="39" spans="1:18" ht="41.4">
      <c r="A39" s="692" t="s">
        <v>276</v>
      </c>
      <c r="B39" s="744" t="s">
        <v>276</v>
      </c>
      <c r="C39" s="157" t="s">
        <v>18</v>
      </c>
      <c r="D39" s="821"/>
      <c r="E39" s="775" t="s">
        <v>209</v>
      </c>
      <c r="F39" s="179" t="s">
        <v>291</v>
      </c>
      <c r="G39" s="157" t="s">
        <v>5987</v>
      </c>
      <c r="H39" s="157" t="s">
        <v>6090</v>
      </c>
      <c r="I39" s="157" t="s">
        <v>23</v>
      </c>
      <c r="J39" s="157" t="s">
        <v>24</v>
      </c>
      <c r="K39" s="157" t="s">
        <v>25</v>
      </c>
      <c r="L39" s="157" t="s">
        <v>213</v>
      </c>
      <c r="M39" s="157" t="s">
        <v>214</v>
      </c>
      <c r="N39" s="157" t="s">
        <v>281</v>
      </c>
    </row>
    <row r="40" spans="1:18" ht="55.2">
      <c r="A40" s="692" t="s">
        <v>4728</v>
      </c>
      <c r="B40" s="744" t="s">
        <v>4728</v>
      </c>
      <c r="D40" s="821"/>
      <c r="E40" s="775" t="s">
        <v>209</v>
      </c>
      <c r="F40" s="179" t="s">
        <v>295</v>
      </c>
      <c r="G40" s="157" t="s">
        <v>5988</v>
      </c>
      <c r="H40" s="157" t="s">
        <v>6091</v>
      </c>
      <c r="I40" s="157" t="s">
        <v>23</v>
      </c>
      <c r="J40" s="157" t="s">
        <v>24</v>
      </c>
      <c r="K40" s="157" t="s">
        <v>25</v>
      </c>
      <c r="L40" s="157" t="s">
        <v>298</v>
      </c>
      <c r="M40" s="157" t="s">
        <v>299</v>
      </c>
      <c r="N40" s="157" t="s">
        <v>300</v>
      </c>
    </row>
    <row r="41" spans="1:18" ht="138">
      <c r="A41" s="692" t="s">
        <v>4729</v>
      </c>
      <c r="B41" s="744" t="s">
        <v>4729</v>
      </c>
      <c r="C41" s="157" t="s">
        <v>18</v>
      </c>
      <c r="D41" s="821"/>
      <c r="E41" s="777" t="s">
        <v>242</v>
      </c>
      <c r="F41" s="157" t="s">
        <v>243</v>
      </c>
      <c r="G41" s="157" t="s">
        <v>5989</v>
      </c>
      <c r="H41" s="157" t="s">
        <v>6092</v>
      </c>
      <c r="I41" s="157" t="s">
        <v>246</v>
      </c>
      <c r="J41" s="157" t="s">
        <v>221</v>
      </c>
      <c r="K41" s="157" t="s">
        <v>222</v>
      </c>
      <c r="L41" s="161" t="s">
        <v>4732</v>
      </c>
      <c r="M41" s="157" t="s">
        <v>4733</v>
      </c>
      <c r="N41" s="157" t="s">
        <v>4734</v>
      </c>
      <c r="O41" s="164" t="s">
        <v>250</v>
      </c>
    </row>
    <row r="42" spans="1:18" ht="108.9" customHeight="1">
      <c r="A42" s="692" t="s">
        <v>303</v>
      </c>
      <c r="B42" s="744" t="s">
        <v>303</v>
      </c>
      <c r="C42" s="157" t="s">
        <v>18</v>
      </c>
      <c r="D42" s="821"/>
      <c r="E42" s="777" t="s">
        <v>304</v>
      </c>
      <c r="F42" s="689" t="s">
        <v>305</v>
      </c>
      <c r="G42" s="689" t="s">
        <v>5990</v>
      </c>
      <c r="H42" s="689" t="s">
        <v>6093</v>
      </c>
      <c r="I42" s="689" t="s">
        <v>23</v>
      </c>
      <c r="J42" s="689" t="s">
        <v>24</v>
      </c>
      <c r="K42" s="689" t="s">
        <v>25</v>
      </c>
      <c r="L42" s="689" t="s">
        <v>213</v>
      </c>
      <c r="M42" s="689" t="s">
        <v>214</v>
      </c>
      <c r="N42" s="689" t="s">
        <v>215</v>
      </c>
      <c r="O42" s="341" t="s">
        <v>250</v>
      </c>
    </row>
    <row r="43" spans="1:18" ht="165.6">
      <c r="A43" s="688" t="s">
        <v>4735</v>
      </c>
      <c r="B43" s="741" t="s">
        <v>4735</v>
      </c>
      <c r="C43" s="157" t="s">
        <v>18</v>
      </c>
      <c r="D43" s="821"/>
      <c r="E43" s="777" t="s">
        <v>304</v>
      </c>
      <c r="F43" s="689" t="s">
        <v>309</v>
      </c>
      <c r="G43" s="689" t="s">
        <v>310</v>
      </c>
      <c r="H43" s="689" t="s">
        <v>311</v>
      </c>
      <c r="I43" s="689" t="s">
        <v>246</v>
      </c>
      <c r="J43" s="689" t="s">
        <v>221</v>
      </c>
      <c r="K43" s="689" t="s">
        <v>222</v>
      </c>
      <c r="L43" s="161" t="s">
        <v>4736</v>
      </c>
      <c r="M43" s="689" t="s">
        <v>4737</v>
      </c>
      <c r="N43" s="689" t="s">
        <v>4738</v>
      </c>
      <c r="O43" s="341" t="s">
        <v>4739</v>
      </c>
    </row>
    <row r="44" spans="1:18" ht="69">
      <c r="A44" s="692" t="s">
        <v>317</v>
      </c>
      <c r="B44" s="744" t="s">
        <v>317</v>
      </c>
      <c r="C44" s="157" t="s">
        <v>18</v>
      </c>
      <c r="D44" s="821"/>
      <c r="E44" s="775" t="s">
        <v>209</v>
      </c>
      <c r="F44" s="157" t="s">
        <v>318</v>
      </c>
      <c r="G44" s="157" t="s">
        <v>5991</v>
      </c>
      <c r="H44" s="157" t="s">
        <v>6094</v>
      </c>
      <c r="I44" s="157" t="s">
        <v>23</v>
      </c>
      <c r="J44" s="157" t="s">
        <v>4740</v>
      </c>
      <c r="K44" s="157" t="s">
        <v>4741</v>
      </c>
      <c r="L44" s="157" t="s">
        <v>213</v>
      </c>
      <c r="M44" s="179" t="s">
        <v>214</v>
      </c>
      <c r="N44" s="179" t="s">
        <v>281</v>
      </c>
      <c r="O44" s="164" t="s">
        <v>327</v>
      </c>
    </row>
    <row r="45" spans="1:18" ht="69">
      <c r="A45" s="692" t="s">
        <v>4742</v>
      </c>
      <c r="B45" s="744" t="s">
        <v>4742</v>
      </c>
      <c r="C45" s="157" t="s">
        <v>18</v>
      </c>
      <c r="D45" s="821"/>
      <c r="E45" s="161" t="s">
        <v>209</v>
      </c>
      <c r="F45" s="157" t="s">
        <v>1920</v>
      </c>
      <c r="I45" s="157" t="s">
        <v>23</v>
      </c>
      <c r="J45" s="157" t="s">
        <v>4740</v>
      </c>
      <c r="K45" s="157" t="s">
        <v>4741</v>
      </c>
      <c r="L45" s="157" t="s">
        <v>449</v>
      </c>
      <c r="M45" s="157" t="s">
        <v>4702</v>
      </c>
      <c r="N45" s="157" t="s">
        <v>4703</v>
      </c>
      <c r="O45" s="164" t="s">
        <v>332</v>
      </c>
      <c r="P45" s="157" t="s">
        <v>600</v>
      </c>
      <c r="Q45" s="157" t="s">
        <v>601</v>
      </c>
      <c r="R45" s="157" t="s">
        <v>602</v>
      </c>
    </row>
    <row r="46" spans="1:18" ht="69">
      <c r="A46" s="692" t="s">
        <v>4743</v>
      </c>
      <c r="B46" s="744" t="s">
        <v>4743</v>
      </c>
      <c r="C46" s="157" t="s">
        <v>18</v>
      </c>
      <c r="D46" s="821"/>
      <c r="E46" s="775" t="s">
        <v>209</v>
      </c>
      <c r="F46" s="157" t="s">
        <v>329</v>
      </c>
      <c r="G46" s="157" t="s">
        <v>5992</v>
      </c>
      <c r="H46" s="157" t="s">
        <v>6095</v>
      </c>
      <c r="I46" s="157" t="s">
        <v>85</v>
      </c>
      <c r="J46" s="157" t="s">
        <v>86</v>
      </c>
      <c r="K46" s="157" t="s">
        <v>87</v>
      </c>
      <c r="O46" s="164" t="s">
        <v>4744</v>
      </c>
    </row>
    <row r="47" spans="1:18" ht="96.6">
      <c r="A47" s="692" t="s">
        <v>333</v>
      </c>
      <c r="B47" s="744" t="s">
        <v>333</v>
      </c>
      <c r="D47" s="821"/>
      <c r="E47" s="775" t="s">
        <v>209</v>
      </c>
      <c r="F47" s="157" t="s">
        <v>334</v>
      </c>
      <c r="G47" s="157" t="s">
        <v>5993</v>
      </c>
      <c r="H47" s="157" t="s">
        <v>6096</v>
      </c>
      <c r="I47" s="157" t="s">
        <v>246</v>
      </c>
      <c r="J47" s="157" t="s">
        <v>362</v>
      </c>
      <c r="K47" s="157" t="s">
        <v>222</v>
      </c>
      <c r="L47" s="62" t="s">
        <v>4745</v>
      </c>
      <c r="M47" s="62" t="s">
        <v>4746</v>
      </c>
      <c r="N47" s="68" t="s">
        <v>4747</v>
      </c>
    </row>
    <row r="48" spans="1:18" ht="234.6">
      <c r="A48" s="692" t="s">
        <v>4748</v>
      </c>
      <c r="B48" s="744" t="s">
        <v>4748</v>
      </c>
      <c r="D48" s="821"/>
      <c r="E48" s="775" t="s">
        <v>209</v>
      </c>
      <c r="F48" s="157" t="s">
        <v>339</v>
      </c>
      <c r="G48" s="157" t="s">
        <v>340</v>
      </c>
      <c r="H48" s="157" t="s">
        <v>341</v>
      </c>
      <c r="I48" s="157" t="s">
        <v>220</v>
      </c>
      <c r="J48" s="157" t="s">
        <v>221</v>
      </c>
      <c r="K48" s="157" t="s">
        <v>222</v>
      </c>
      <c r="L48" s="68" t="s">
        <v>4749</v>
      </c>
      <c r="M48" s="68" t="s">
        <v>4750</v>
      </c>
      <c r="N48" s="68" t="s">
        <v>4751</v>
      </c>
      <c r="O48" s="164" t="s">
        <v>343</v>
      </c>
    </row>
    <row r="49" spans="1:20" s="694" customFormat="1" ht="55.2">
      <c r="A49" s="181"/>
      <c r="B49" s="749" t="s">
        <v>4752</v>
      </c>
      <c r="C49" s="168"/>
      <c r="D49" s="821"/>
      <c r="E49" s="778" t="s">
        <v>209</v>
      </c>
      <c r="F49" s="168" t="s">
        <v>6334</v>
      </c>
      <c r="G49" s="168" t="s">
        <v>6335</v>
      </c>
      <c r="H49" s="168" t="s">
        <v>6336</v>
      </c>
      <c r="I49" s="168" t="s">
        <v>23</v>
      </c>
      <c r="J49" s="168" t="s">
        <v>24</v>
      </c>
      <c r="K49" s="168" t="s">
        <v>25</v>
      </c>
      <c r="L49" s="185" t="s">
        <v>449</v>
      </c>
      <c r="M49" s="185" t="s">
        <v>121</v>
      </c>
      <c r="N49" s="185" t="s">
        <v>450</v>
      </c>
      <c r="O49" s="172" t="s">
        <v>343</v>
      </c>
      <c r="P49" s="748" t="s">
        <v>4753</v>
      </c>
      <c r="Q49" s="748" t="s">
        <v>4754</v>
      </c>
      <c r="R49" s="748" t="s">
        <v>4755</v>
      </c>
      <c r="S49" s="693"/>
    </row>
    <row r="50" spans="1:20" ht="41.4">
      <c r="A50" s="692" t="s">
        <v>4752</v>
      </c>
      <c r="B50" s="744" t="s">
        <v>4756</v>
      </c>
      <c r="D50" s="821"/>
      <c r="E50" s="775" t="s">
        <v>209</v>
      </c>
      <c r="F50" s="62" t="s">
        <v>6338</v>
      </c>
      <c r="G50" s="62" t="s">
        <v>6339</v>
      </c>
      <c r="H50" s="62" t="s">
        <v>6340</v>
      </c>
      <c r="I50" s="157" t="s">
        <v>85</v>
      </c>
      <c r="J50" s="157" t="s">
        <v>86</v>
      </c>
      <c r="K50" s="157" t="s">
        <v>87</v>
      </c>
      <c r="L50" s="179"/>
      <c r="O50" s="695" t="s">
        <v>4757</v>
      </c>
    </row>
    <row r="51" spans="1:20" ht="138">
      <c r="A51" s="692" t="s">
        <v>4758</v>
      </c>
      <c r="B51" s="744" t="s">
        <v>4758</v>
      </c>
      <c r="C51" s="157" t="s">
        <v>18</v>
      </c>
      <c r="D51" s="821"/>
      <c r="E51" s="775" t="s">
        <v>358</v>
      </c>
      <c r="F51" s="157" t="s">
        <v>359</v>
      </c>
      <c r="G51" s="157" t="s">
        <v>5994</v>
      </c>
      <c r="H51" s="157" t="s">
        <v>6097</v>
      </c>
      <c r="I51" s="157" t="s">
        <v>246</v>
      </c>
      <c r="J51" s="157" t="s">
        <v>362</v>
      </c>
      <c r="K51" s="157" t="s">
        <v>222</v>
      </c>
      <c r="L51" s="161" t="s">
        <v>363</v>
      </c>
      <c r="M51" s="161" t="s">
        <v>364</v>
      </c>
      <c r="N51" s="161" t="s">
        <v>365</v>
      </c>
    </row>
    <row r="52" spans="1:20" ht="289.8">
      <c r="A52" s="692" t="s">
        <v>4759</v>
      </c>
      <c r="B52" s="744" t="s">
        <v>4759</v>
      </c>
      <c r="C52" s="157" t="s">
        <v>18</v>
      </c>
      <c r="D52" s="821"/>
      <c r="E52" s="775" t="s">
        <v>4760</v>
      </c>
      <c r="F52" s="157" t="s">
        <v>367</v>
      </c>
      <c r="G52" s="157" t="s">
        <v>5995</v>
      </c>
      <c r="H52" s="157" t="s">
        <v>6098</v>
      </c>
      <c r="I52" s="157" t="s">
        <v>246</v>
      </c>
      <c r="J52" s="157" t="s">
        <v>362</v>
      </c>
      <c r="K52" s="157" t="s">
        <v>222</v>
      </c>
      <c r="L52" s="161" t="s">
        <v>4761</v>
      </c>
      <c r="M52" s="161" t="s">
        <v>371</v>
      </c>
      <c r="N52" s="161" t="s">
        <v>372</v>
      </c>
      <c r="P52" s="684"/>
    </row>
    <row r="53" spans="1:20" ht="409.6">
      <c r="A53" s="692" t="s">
        <v>4762</v>
      </c>
      <c r="B53" s="744" t="s">
        <v>4762</v>
      </c>
      <c r="C53" s="157" t="s">
        <v>18</v>
      </c>
      <c r="D53" s="821"/>
      <c r="E53" s="775" t="s">
        <v>375</v>
      </c>
      <c r="F53" s="157" t="s">
        <v>376</v>
      </c>
      <c r="G53" s="157" t="s">
        <v>5996</v>
      </c>
      <c r="H53" s="157" t="s">
        <v>6099</v>
      </c>
      <c r="I53" s="157" t="s">
        <v>246</v>
      </c>
      <c r="J53" s="157" t="s">
        <v>362</v>
      </c>
      <c r="K53" s="157" t="s">
        <v>222</v>
      </c>
      <c r="L53" s="161" t="s">
        <v>4763</v>
      </c>
      <c r="M53" s="774" t="s">
        <v>1645</v>
      </c>
      <c r="N53" s="689" t="s">
        <v>1646</v>
      </c>
      <c r="P53" s="175"/>
    </row>
    <row r="54" spans="1:20" ht="82.8">
      <c r="A54" s="692" t="s">
        <v>4764</v>
      </c>
      <c r="B54" s="744" t="s">
        <v>4764</v>
      </c>
      <c r="C54" s="157" t="s">
        <v>18</v>
      </c>
      <c r="D54" s="821"/>
      <c r="E54" s="775" t="s">
        <v>383</v>
      </c>
      <c r="F54" s="157" t="s">
        <v>384</v>
      </c>
      <c r="G54" s="157" t="s">
        <v>5997</v>
      </c>
      <c r="H54" s="157" t="s">
        <v>6100</v>
      </c>
      <c r="I54" s="157" t="s">
        <v>23</v>
      </c>
      <c r="J54" s="157" t="s">
        <v>24</v>
      </c>
      <c r="K54" s="157" t="s">
        <v>25</v>
      </c>
      <c r="L54" s="161" t="s">
        <v>387</v>
      </c>
      <c r="M54" s="157" t="s">
        <v>388</v>
      </c>
      <c r="N54" s="689" t="s">
        <v>389</v>
      </c>
      <c r="T54" s="696"/>
    </row>
    <row r="55" spans="1:20" ht="69">
      <c r="A55" s="692" t="s">
        <v>390</v>
      </c>
      <c r="B55" s="744" t="s">
        <v>390</v>
      </c>
      <c r="C55" s="157" t="s">
        <v>18</v>
      </c>
      <c r="D55" s="821"/>
      <c r="E55" s="775" t="s">
        <v>391</v>
      </c>
      <c r="F55" s="157" t="s">
        <v>4765</v>
      </c>
      <c r="G55" s="157" t="s">
        <v>5998</v>
      </c>
      <c r="H55" s="157" t="s">
        <v>6101</v>
      </c>
      <c r="I55" s="157" t="s">
        <v>23</v>
      </c>
      <c r="J55" s="157" t="s">
        <v>24</v>
      </c>
      <c r="K55" s="157" t="s">
        <v>25</v>
      </c>
      <c r="L55" s="157" t="s">
        <v>213</v>
      </c>
      <c r="M55" s="157" t="s">
        <v>395</v>
      </c>
      <c r="N55" s="689" t="s">
        <v>215</v>
      </c>
    </row>
    <row r="56" spans="1:20" ht="96.6">
      <c r="A56" s="692" t="s">
        <v>404</v>
      </c>
      <c r="B56" s="744" t="s">
        <v>404</v>
      </c>
      <c r="C56" s="157" t="s">
        <v>18</v>
      </c>
      <c r="D56" s="821"/>
      <c r="E56" s="775" t="s">
        <v>391</v>
      </c>
      <c r="F56" s="157" t="s">
        <v>405</v>
      </c>
      <c r="G56" s="179" t="s">
        <v>4766</v>
      </c>
      <c r="H56" s="179" t="s">
        <v>4767</v>
      </c>
      <c r="I56" s="157" t="s">
        <v>220</v>
      </c>
      <c r="J56" s="157" t="s">
        <v>221</v>
      </c>
      <c r="K56" s="157" t="s">
        <v>222</v>
      </c>
      <c r="L56" s="157" t="s">
        <v>4720</v>
      </c>
      <c r="M56" s="179" t="s">
        <v>4768</v>
      </c>
      <c r="N56" s="179" t="s">
        <v>4769</v>
      </c>
      <c r="O56" s="164" t="s">
        <v>4770</v>
      </c>
      <c r="T56" s="696"/>
    </row>
    <row r="57" spans="1:20" ht="276">
      <c r="A57" s="692" t="s">
        <v>412</v>
      </c>
      <c r="B57" s="744" t="s">
        <v>412</v>
      </c>
      <c r="C57" s="157" t="s">
        <v>18</v>
      </c>
      <c r="D57" s="821"/>
      <c r="E57" s="775" t="s">
        <v>391</v>
      </c>
      <c r="F57" s="179" t="s">
        <v>4771</v>
      </c>
      <c r="G57" s="157" t="s">
        <v>4772</v>
      </c>
      <c r="H57" s="157" t="s">
        <v>4773</v>
      </c>
      <c r="I57" s="157" t="s">
        <v>220</v>
      </c>
      <c r="J57" s="157" t="s">
        <v>221</v>
      </c>
      <c r="K57" s="157" t="s">
        <v>222</v>
      </c>
      <c r="L57" s="161" t="s">
        <v>230</v>
      </c>
      <c r="M57" s="157" t="s">
        <v>231</v>
      </c>
      <c r="N57" s="157" t="s">
        <v>416</v>
      </c>
      <c r="O57" s="164" t="s">
        <v>4774</v>
      </c>
      <c r="T57" s="696"/>
    </row>
    <row r="58" spans="1:20">
      <c r="B58" s="744"/>
      <c r="D58" s="697"/>
      <c r="F58" s="161" t="s">
        <v>442</v>
      </c>
      <c r="G58" s="157" t="s">
        <v>443</v>
      </c>
      <c r="H58" s="157" t="s">
        <v>444</v>
      </c>
      <c r="I58" s="157" t="s">
        <v>38</v>
      </c>
      <c r="J58" s="157" t="s">
        <v>39</v>
      </c>
      <c r="K58" s="157" t="s">
        <v>39</v>
      </c>
    </row>
    <row r="59" spans="1:20" ht="57.6" customHeight="1">
      <c r="A59" s="692" t="s">
        <v>4775</v>
      </c>
      <c r="B59" s="744" t="s">
        <v>4775</v>
      </c>
      <c r="C59" s="157" t="s">
        <v>18</v>
      </c>
      <c r="D59" s="821" t="s">
        <v>374</v>
      </c>
      <c r="E59" s="775" t="s">
        <v>442</v>
      </c>
      <c r="F59" s="157" t="s">
        <v>461</v>
      </c>
      <c r="G59" s="157" t="s">
        <v>5999</v>
      </c>
      <c r="H59" s="157" t="s">
        <v>6102</v>
      </c>
      <c r="I59" s="157" t="s">
        <v>85</v>
      </c>
      <c r="J59" s="157" t="s">
        <v>86</v>
      </c>
      <c r="K59" s="157" t="s">
        <v>87</v>
      </c>
    </row>
    <row r="60" spans="1:20" ht="41.4">
      <c r="B60" s="744"/>
      <c r="C60" s="157" t="s">
        <v>18</v>
      </c>
      <c r="D60" s="821"/>
      <c r="E60" s="775" t="s">
        <v>442</v>
      </c>
      <c r="F60" s="157" t="s">
        <v>4776</v>
      </c>
      <c r="G60" s="179" t="s">
        <v>6000</v>
      </c>
      <c r="H60" s="179" t="s">
        <v>6103</v>
      </c>
      <c r="I60" s="157" t="s">
        <v>38</v>
      </c>
      <c r="J60" s="157" t="s">
        <v>39</v>
      </c>
      <c r="K60" s="157" t="s">
        <v>39</v>
      </c>
      <c r="O60" s="164" t="s">
        <v>451</v>
      </c>
      <c r="P60" s="157" t="s">
        <v>468</v>
      </c>
    </row>
    <row r="61" spans="1:20" ht="41.4">
      <c r="A61" s="692" t="s">
        <v>4777</v>
      </c>
      <c r="B61" s="744" t="s">
        <v>4777</v>
      </c>
      <c r="C61" s="157" t="s">
        <v>18</v>
      </c>
      <c r="D61" s="821"/>
      <c r="E61" s="775" t="s">
        <v>442</v>
      </c>
      <c r="F61" s="157" t="s">
        <v>4778</v>
      </c>
      <c r="G61" s="157" t="s">
        <v>471</v>
      </c>
      <c r="H61" s="157" t="s">
        <v>472</v>
      </c>
      <c r="I61" s="157" t="s">
        <v>85</v>
      </c>
      <c r="J61" s="157" t="s">
        <v>86</v>
      </c>
      <c r="K61" s="157" t="s">
        <v>87</v>
      </c>
      <c r="O61" s="164" t="s">
        <v>451</v>
      </c>
      <c r="P61" s="157" t="s">
        <v>468</v>
      </c>
    </row>
    <row r="62" spans="1:20" ht="41.4">
      <c r="A62" s="692" t="s">
        <v>4779</v>
      </c>
      <c r="B62" s="744" t="s">
        <v>4779</v>
      </c>
      <c r="C62" s="157" t="s">
        <v>18</v>
      </c>
      <c r="D62" s="821"/>
      <c r="E62" s="775" t="s">
        <v>442</v>
      </c>
      <c r="F62" s="157" t="s">
        <v>4780</v>
      </c>
      <c r="G62" s="157" t="s">
        <v>475</v>
      </c>
      <c r="H62" s="157" t="s">
        <v>476</v>
      </c>
      <c r="I62" s="157" t="s">
        <v>85</v>
      </c>
      <c r="J62" s="157" t="s">
        <v>86</v>
      </c>
      <c r="K62" s="157" t="s">
        <v>87</v>
      </c>
      <c r="O62" s="164" t="s">
        <v>451</v>
      </c>
      <c r="P62" s="157" t="s">
        <v>468</v>
      </c>
    </row>
    <row r="63" spans="1:20" ht="41.4">
      <c r="B63" s="744"/>
      <c r="C63" s="157" t="s">
        <v>18</v>
      </c>
      <c r="D63" s="821"/>
      <c r="E63" s="775" t="s">
        <v>442</v>
      </c>
      <c r="F63" s="157" t="s">
        <v>4781</v>
      </c>
      <c r="G63" s="157" t="s">
        <v>6001</v>
      </c>
      <c r="H63" s="157" t="s">
        <v>6104</v>
      </c>
      <c r="I63" s="157" t="s">
        <v>66</v>
      </c>
      <c r="J63" s="157" t="s">
        <v>39</v>
      </c>
      <c r="K63" s="157" t="s">
        <v>39</v>
      </c>
      <c r="O63" s="164" t="s">
        <v>451</v>
      </c>
      <c r="P63" s="157" t="s">
        <v>481</v>
      </c>
    </row>
    <row r="64" spans="1:20" ht="41.4">
      <c r="A64" s="692" t="s">
        <v>4782</v>
      </c>
      <c r="B64" s="744" t="s">
        <v>4782</v>
      </c>
      <c r="C64" s="157" t="s">
        <v>18</v>
      </c>
      <c r="D64" s="821"/>
      <c r="E64" s="775" t="s">
        <v>442</v>
      </c>
      <c r="F64" s="157" t="s">
        <v>483</v>
      </c>
      <c r="G64" s="157" t="s">
        <v>484</v>
      </c>
      <c r="H64" s="157" t="s">
        <v>485</v>
      </c>
      <c r="I64" s="157" t="s">
        <v>85</v>
      </c>
      <c r="J64" s="157" t="s">
        <v>86</v>
      </c>
      <c r="K64" s="157" t="s">
        <v>87</v>
      </c>
      <c r="O64" s="164" t="s">
        <v>451</v>
      </c>
      <c r="P64" s="157" t="s">
        <v>481</v>
      </c>
    </row>
    <row r="65" spans="1:19" ht="41.4">
      <c r="A65" s="692" t="s">
        <v>4783</v>
      </c>
      <c r="B65" s="744" t="s">
        <v>4783</v>
      </c>
      <c r="C65" s="157" t="s">
        <v>18</v>
      </c>
      <c r="D65" s="821"/>
      <c r="E65" s="775" t="s">
        <v>442</v>
      </c>
      <c r="F65" s="157" t="s">
        <v>487</v>
      </c>
      <c r="G65" s="157" t="s">
        <v>488</v>
      </c>
      <c r="H65" s="157" t="s">
        <v>489</v>
      </c>
      <c r="I65" s="157" t="s">
        <v>85</v>
      </c>
      <c r="J65" s="157" t="s">
        <v>86</v>
      </c>
      <c r="K65" s="157" t="s">
        <v>87</v>
      </c>
      <c r="O65" s="164" t="s">
        <v>451</v>
      </c>
      <c r="P65" s="157" t="s">
        <v>481</v>
      </c>
    </row>
    <row r="66" spans="1:19" ht="41.4">
      <c r="A66" s="692" t="s">
        <v>464</v>
      </c>
      <c r="B66" s="744" t="s">
        <v>464</v>
      </c>
      <c r="C66" s="157" t="s">
        <v>18</v>
      </c>
      <c r="D66" s="821"/>
      <c r="E66" s="775" t="s">
        <v>442</v>
      </c>
      <c r="F66" s="157" t="s">
        <v>491</v>
      </c>
      <c r="G66" s="157" t="s">
        <v>6002</v>
      </c>
      <c r="H66" s="157" t="s">
        <v>6105</v>
      </c>
      <c r="I66" s="157" t="s">
        <v>85</v>
      </c>
      <c r="J66" s="157" t="s">
        <v>39</v>
      </c>
      <c r="K66" s="157" t="s">
        <v>39</v>
      </c>
      <c r="O66" s="164" t="s">
        <v>451</v>
      </c>
    </row>
    <row r="67" spans="1:19" ht="69">
      <c r="A67" s="692" t="s">
        <v>469</v>
      </c>
      <c r="B67" s="744" t="s">
        <v>469</v>
      </c>
      <c r="C67" s="157" t="s">
        <v>18</v>
      </c>
      <c r="D67" s="821"/>
      <c r="E67" s="775" t="s">
        <v>442</v>
      </c>
      <c r="F67" s="157" t="s">
        <v>4784</v>
      </c>
      <c r="G67" s="157" t="s">
        <v>4785</v>
      </c>
      <c r="H67" s="157" t="s">
        <v>4786</v>
      </c>
      <c r="I67" s="157" t="s">
        <v>23</v>
      </c>
      <c r="J67" s="157" t="s">
        <v>4740</v>
      </c>
      <c r="K67" s="157" t="s">
        <v>4741</v>
      </c>
      <c r="L67" s="157" t="s">
        <v>449</v>
      </c>
      <c r="M67" s="157" t="s">
        <v>4702</v>
      </c>
      <c r="N67" s="157" t="s">
        <v>4703</v>
      </c>
      <c r="P67" s="157" t="s">
        <v>600</v>
      </c>
      <c r="Q67" s="157" t="s">
        <v>601</v>
      </c>
      <c r="R67" s="157" t="s">
        <v>602</v>
      </c>
    </row>
    <row r="68" spans="1:19" ht="41.4">
      <c r="A68" s="692" t="s">
        <v>473</v>
      </c>
      <c r="B68" s="744" t="s">
        <v>473</v>
      </c>
      <c r="C68" s="157" t="s">
        <v>18</v>
      </c>
      <c r="D68" s="821"/>
      <c r="E68" s="775" t="s">
        <v>442</v>
      </c>
      <c r="F68" s="157" t="s">
        <v>500</v>
      </c>
      <c r="G68" s="157" t="s">
        <v>501</v>
      </c>
      <c r="H68" s="157" t="s">
        <v>502</v>
      </c>
      <c r="I68" s="157" t="s">
        <v>85</v>
      </c>
      <c r="J68" s="157" t="s">
        <v>86</v>
      </c>
      <c r="K68" s="157" t="s">
        <v>87</v>
      </c>
      <c r="O68" s="164" t="s">
        <v>451</v>
      </c>
    </row>
    <row r="69" spans="1:19" ht="41.4">
      <c r="A69" s="692" t="s">
        <v>4787</v>
      </c>
      <c r="B69" s="744" t="s">
        <v>4787</v>
      </c>
      <c r="C69" s="157" t="s">
        <v>18</v>
      </c>
      <c r="D69" s="821"/>
      <c r="E69" s="775" t="s">
        <v>442</v>
      </c>
      <c r="F69" s="157" t="s">
        <v>504</v>
      </c>
      <c r="G69" s="157" t="s">
        <v>505</v>
      </c>
      <c r="H69" s="157" t="s">
        <v>506</v>
      </c>
      <c r="I69" s="157" t="s">
        <v>85</v>
      </c>
      <c r="J69" s="157" t="s">
        <v>86</v>
      </c>
      <c r="K69" s="157" t="s">
        <v>87</v>
      </c>
      <c r="O69" s="164" t="s">
        <v>451</v>
      </c>
    </row>
    <row r="70" spans="1:19" ht="41.4">
      <c r="A70" s="692" t="s">
        <v>4788</v>
      </c>
      <c r="B70" s="744" t="s">
        <v>4788</v>
      </c>
      <c r="C70" s="157" t="s">
        <v>18</v>
      </c>
      <c r="D70" s="821"/>
      <c r="E70" s="775" t="s">
        <v>442</v>
      </c>
      <c r="F70" s="157" t="s">
        <v>508</v>
      </c>
      <c r="G70" s="157" t="s">
        <v>6003</v>
      </c>
      <c r="H70" s="157" t="s">
        <v>6106</v>
      </c>
      <c r="I70" s="157" t="s">
        <v>85</v>
      </c>
      <c r="J70" s="157" t="s">
        <v>86</v>
      </c>
      <c r="K70" s="157" t="s">
        <v>87</v>
      </c>
      <c r="O70" s="164" t="s">
        <v>451</v>
      </c>
    </row>
    <row r="71" spans="1:19" ht="41.4">
      <c r="A71" s="692" t="s">
        <v>4789</v>
      </c>
      <c r="B71" s="744" t="s">
        <v>4789</v>
      </c>
      <c r="C71" s="157" t="s">
        <v>18</v>
      </c>
      <c r="D71" s="821"/>
      <c r="E71" s="775" t="s">
        <v>442</v>
      </c>
      <c r="F71" s="157" t="s">
        <v>512</v>
      </c>
      <c r="G71" s="157" t="s">
        <v>6004</v>
      </c>
      <c r="H71" s="157" t="s">
        <v>6107</v>
      </c>
      <c r="I71" s="157" t="s">
        <v>85</v>
      </c>
      <c r="J71" s="157" t="s">
        <v>86</v>
      </c>
      <c r="K71" s="157" t="s">
        <v>87</v>
      </c>
      <c r="O71" s="164" t="s">
        <v>451</v>
      </c>
    </row>
    <row r="72" spans="1:19" ht="82.8">
      <c r="A72" s="698" t="s">
        <v>477</v>
      </c>
      <c r="B72" s="750" t="s">
        <v>477</v>
      </c>
      <c r="C72" s="157" t="s">
        <v>18</v>
      </c>
      <c r="D72" s="821"/>
      <c r="E72" s="775" t="s">
        <v>442</v>
      </c>
      <c r="F72" s="157" t="s">
        <v>516</v>
      </c>
      <c r="G72" s="157" t="s">
        <v>6005</v>
      </c>
      <c r="H72" s="157" t="s">
        <v>6108</v>
      </c>
      <c r="I72" s="157" t="s">
        <v>23</v>
      </c>
      <c r="J72" s="157" t="s">
        <v>24</v>
      </c>
      <c r="K72" s="157" t="s">
        <v>25</v>
      </c>
      <c r="L72" s="157" t="s">
        <v>213</v>
      </c>
      <c r="M72" s="157" t="s">
        <v>214</v>
      </c>
      <c r="N72" s="689" t="s">
        <v>215</v>
      </c>
      <c r="O72" s="164" t="s">
        <v>4790</v>
      </c>
      <c r="P72" s="179" t="s">
        <v>520</v>
      </c>
      <c r="Q72" s="157" t="s">
        <v>521</v>
      </c>
      <c r="R72" s="157" t="s">
        <v>522</v>
      </c>
    </row>
    <row r="73" spans="1:19" ht="41.4">
      <c r="A73" s="698" t="s">
        <v>482</v>
      </c>
      <c r="B73" s="750" t="s">
        <v>482</v>
      </c>
      <c r="C73" s="157" t="s">
        <v>18</v>
      </c>
      <c r="D73" s="821"/>
      <c r="E73" s="775" t="s">
        <v>442</v>
      </c>
      <c r="F73" s="157" t="s">
        <v>524</v>
      </c>
      <c r="G73" s="157" t="s">
        <v>6006</v>
      </c>
      <c r="H73" s="157" t="s">
        <v>6109</v>
      </c>
      <c r="I73" s="157" t="s">
        <v>85</v>
      </c>
      <c r="J73" s="157" t="s">
        <v>86</v>
      </c>
      <c r="K73" s="157" t="s">
        <v>87</v>
      </c>
      <c r="N73" s="689"/>
      <c r="O73" s="164" t="s">
        <v>4791</v>
      </c>
    </row>
    <row r="74" spans="1:19" ht="96.6">
      <c r="A74" s="692" t="s">
        <v>486</v>
      </c>
      <c r="B74" s="744" t="s">
        <v>486</v>
      </c>
      <c r="C74" s="157" t="s">
        <v>18</v>
      </c>
      <c r="D74" s="821"/>
      <c r="E74" s="775" t="s">
        <v>442</v>
      </c>
      <c r="F74" s="62" t="s">
        <v>6346</v>
      </c>
      <c r="G74" s="62" t="s">
        <v>6347</v>
      </c>
      <c r="H74" s="62" t="s">
        <v>6348</v>
      </c>
      <c r="I74" s="157" t="s">
        <v>23</v>
      </c>
      <c r="J74" s="157" t="s">
        <v>24</v>
      </c>
      <c r="K74" s="157" t="s">
        <v>25</v>
      </c>
      <c r="L74" s="157" t="s">
        <v>532</v>
      </c>
      <c r="M74" s="157" t="s">
        <v>4792</v>
      </c>
      <c r="N74" s="179" t="s">
        <v>4793</v>
      </c>
      <c r="O74" s="695" t="s">
        <v>451</v>
      </c>
      <c r="P74" s="157" t="s">
        <v>4794</v>
      </c>
      <c r="Q74" s="62" t="s">
        <v>4795</v>
      </c>
      <c r="R74" s="62" t="s">
        <v>4796</v>
      </c>
    </row>
    <row r="75" spans="1:19" ht="41.4">
      <c r="A75" s="692" t="s">
        <v>4797</v>
      </c>
      <c r="B75" s="744" t="s">
        <v>4797</v>
      </c>
      <c r="C75" s="157" t="s">
        <v>18</v>
      </c>
      <c r="D75" s="821"/>
      <c r="E75" s="775" t="s">
        <v>442</v>
      </c>
      <c r="F75" s="62" t="s">
        <v>535</v>
      </c>
      <c r="G75" s="62" t="s">
        <v>6351</v>
      </c>
      <c r="H75" s="62" t="s">
        <v>6517</v>
      </c>
      <c r="I75" s="157" t="s">
        <v>85</v>
      </c>
      <c r="J75" s="157" t="s">
        <v>86</v>
      </c>
      <c r="K75" s="157" t="s">
        <v>87</v>
      </c>
      <c r="M75" s="699"/>
      <c r="N75" s="179"/>
      <c r="O75" s="164" t="s">
        <v>4798</v>
      </c>
    </row>
    <row r="76" spans="1:19" ht="262.8">
      <c r="A76" s="692" t="s">
        <v>4799</v>
      </c>
      <c r="B76" s="744" t="s">
        <v>4799</v>
      </c>
      <c r="C76" s="157" t="s">
        <v>18</v>
      </c>
      <c r="D76" s="821"/>
      <c r="E76" s="775" t="s">
        <v>540</v>
      </c>
      <c r="F76" s="157" t="s">
        <v>541</v>
      </c>
      <c r="G76" s="157" t="s">
        <v>6007</v>
      </c>
      <c r="H76" s="157" t="s">
        <v>6110</v>
      </c>
      <c r="I76" s="157" t="s">
        <v>544</v>
      </c>
      <c r="J76" s="157" t="s">
        <v>545</v>
      </c>
      <c r="K76" s="157" t="s">
        <v>546</v>
      </c>
      <c r="L76" s="157" t="s">
        <v>547</v>
      </c>
      <c r="M76" s="699" t="s">
        <v>548</v>
      </c>
      <c r="N76" s="699" t="s">
        <v>549</v>
      </c>
      <c r="O76" s="164" t="s">
        <v>550</v>
      </c>
      <c r="P76" s="157" t="s">
        <v>4800</v>
      </c>
      <c r="Q76" s="157" t="s">
        <v>4801</v>
      </c>
      <c r="R76" s="157" t="s">
        <v>4802</v>
      </c>
      <c r="S76" s="687" t="s">
        <v>554</v>
      </c>
    </row>
    <row r="77" spans="1:19" ht="41.4">
      <c r="A77" s="692" t="s">
        <v>564</v>
      </c>
      <c r="B77" s="744" t="s">
        <v>564</v>
      </c>
      <c r="D77" s="821"/>
      <c r="E77" s="775"/>
      <c r="F77" s="157" t="s">
        <v>565</v>
      </c>
      <c r="G77" s="157" t="s">
        <v>566</v>
      </c>
      <c r="H77" s="157" t="s">
        <v>567</v>
      </c>
      <c r="I77" s="157" t="s">
        <v>23</v>
      </c>
      <c r="J77" s="157" t="s">
        <v>24</v>
      </c>
      <c r="K77" s="157" t="s">
        <v>25</v>
      </c>
      <c r="L77" s="161" t="s">
        <v>213</v>
      </c>
      <c r="M77" s="161" t="s">
        <v>214</v>
      </c>
      <c r="N77" s="689" t="s">
        <v>281</v>
      </c>
    </row>
    <row r="78" spans="1:19" ht="27.6">
      <c r="A78" s="692" t="s">
        <v>568</v>
      </c>
      <c r="B78" s="744" t="s">
        <v>568</v>
      </c>
      <c r="D78" s="821"/>
      <c r="E78" s="775"/>
      <c r="F78" s="157" t="s">
        <v>569</v>
      </c>
      <c r="G78" s="62" t="s">
        <v>6354</v>
      </c>
      <c r="H78" s="62" t="s">
        <v>6355</v>
      </c>
      <c r="I78" s="157" t="s">
        <v>23</v>
      </c>
      <c r="J78" s="157" t="s">
        <v>24</v>
      </c>
      <c r="K78" s="157" t="s">
        <v>25</v>
      </c>
      <c r="L78" s="161" t="s">
        <v>449</v>
      </c>
      <c r="M78" s="161" t="s">
        <v>121</v>
      </c>
      <c r="N78" s="689" t="s">
        <v>450</v>
      </c>
      <c r="O78" s="164" t="s">
        <v>572</v>
      </c>
    </row>
    <row r="79" spans="1:19" ht="27.6">
      <c r="A79" s="692" t="s">
        <v>573</v>
      </c>
      <c r="B79" s="744" t="s">
        <v>573</v>
      </c>
      <c r="D79" s="821"/>
      <c r="E79" s="775"/>
      <c r="F79" s="157" t="s">
        <v>574</v>
      </c>
      <c r="G79" s="62" t="s">
        <v>6356</v>
      </c>
      <c r="H79" s="62" t="s">
        <v>6357</v>
      </c>
      <c r="I79" s="157" t="s">
        <v>85</v>
      </c>
      <c r="J79" s="157" t="s">
        <v>86</v>
      </c>
      <c r="K79" s="157" t="s">
        <v>87</v>
      </c>
      <c r="L79" s="684"/>
    </row>
    <row r="80" spans="1:19" ht="110.4">
      <c r="A80" s="692" t="s">
        <v>581</v>
      </c>
      <c r="B80" s="744" t="s">
        <v>581</v>
      </c>
      <c r="D80" s="821"/>
      <c r="E80" s="775"/>
      <c r="F80" s="62" t="s">
        <v>582</v>
      </c>
      <c r="G80" s="62" t="s">
        <v>6358</v>
      </c>
      <c r="H80" s="62" t="s">
        <v>6359</v>
      </c>
      <c r="I80" s="157" t="s">
        <v>246</v>
      </c>
      <c r="J80" s="157" t="s">
        <v>362</v>
      </c>
      <c r="K80" s="157" t="s">
        <v>222</v>
      </c>
      <c r="L80" s="157" t="s">
        <v>585</v>
      </c>
      <c r="M80" s="157" t="s">
        <v>4803</v>
      </c>
      <c r="N80" s="179" t="s">
        <v>4804</v>
      </c>
      <c r="O80" s="164" t="s">
        <v>572</v>
      </c>
    </row>
    <row r="81" spans="1:19" ht="138">
      <c r="A81" s="692" t="s">
        <v>608</v>
      </c>
      <c r="B81" s="744" t="s">
        <v>608</v>
      </c>
      <c r="C81" s="157" t="s">
        <v>18</v>
      </c>
      <c r="D81" s="821"/>
      <c r="E81" s="775" t="s">
        <v>349</v>
      </c>
      <c r="F81" s="157" t="s">
        <v>350</v>
      </c>
      <c r="G81" s="157" t="s">
        <v>6008</v>
      </c>
      <c r="H81" s="157" t="s">
        <v>6111</v>
      </c>
      <c r="I81" s="157" t="s">
        <v>23</v>
      </c>
      <c r="J81" s="157" t="s">
        <v>24</v>
      </c>
      <c r="K81" s="157" t="s">
        <v>25</v>
      </c>
      <c r="L81" s="62" t="s">
        <v>4805</v>
      </c>
      <c r="M81" s="68" t="s">
        <v>4806</v>
      </c>
      <c r="N81" s="68" t="s">
        <v>4807</v>
      </c>
      <c r="O81" s="164" t="s">
        <v>356</v>
      </c>
    </row>
    <row r="82" spans="1:19" s="694" customFormat="1" ht="124.2">
      <c r="A82" s="181"/>
      <c r="B82" s="181" t="s">
        <v>4808</v>
      </c>
      <c r="C82" s="168" t="s">
        <v>18</v>
      </c>
      <c r="D82" s="821"/>
      <c r="E82" s="778" t="s">
        <v>4809</v>
      </c>
      <c r="F82" s="168" t="s">
        <v>6364</v>
      </c>
      <c r="G82" s="168" t="s">
        <v>6365</v>
      </c>
      <c r="H82" s="168" t="s">
        <v>6366</v>
      </c>
      <c r="I82" s="168" t="s">
        <v>23</v>
      </c>
      <c r="J82" s="168" t="s">
        <v>24</v>
      </c>
      <c r="K82" s="168" t="s">
        <v>25</v>
      </c>
      <c r="L82" s="168" t="s">
        <v>4810</v>
      </c>
      <c r="M82" s="185" t="s">
        <v>4811</v>
      </c>
      <c r="N82" s="185" t="s">
        <v>4812</v>
      </c>
      <c r="O82" s="172" t="s">
        <v>4813</v>
      </c>
      <c r="P82" s="168" t="s">
        <v>4814</v>
      </c>
      <c r="Q82" s="168" t="s">
        <v>4815</v>
      </c>
      <c r="R82" s="168" t="s">
        <v>4816</v>
      </c>
      <c r="S82" s="693"/>
    </row>
    <row r="83" spans="1:19" ht="41.4">
      <c r="A83" s="692" t="s">
        <v>4808</v>
      </c>
      <c r="B83" s="181" t="s">
        <v>624</v>
      </c>
      <c r="C83" s="157" t="s">
        <v>18</v>
      </c>
      <c r="D83" s="821"/>
      <c r="E83" s="775" t="s">
        <v>588</v>
      </c>
      <c r="F83" s="157" t="s">
        <v>589</v>
      </c>
      <c r="G83" s="157" t="s">
        <v>6009</v>
      </c>
      <c r="H83" s="157" t="s">
        <v>6112</v>
      </c>
      <c r="I83" s="157" t="s">
        <v>23</v>
      </c>
      <c r="J83" s="157" t="s">
        <v>24</v>
      </c>
      <c r="K83" s="157" t="s">
        <v>25</v>
      </c>
      <c r="L83" s="179" t="s">
        <v>592</v>
      </c>
      <c r="M83" s="179" t="s">
        <v>593</v>
      </c>
      <c r="N83" s="179" t="s">
        <v>594</v>
      </c>
    </row>
    <row r="84" spans="1:19" ht="69">
      <c r="A84" s="692" t="s">
        <v>4817</v>
      </c>
      <c r="B84" s="181" t="s">
        <v>632</v>
      </c>
      <c r="C84" s="157" t="s">
        <v>18</v>
      </c>
      <c r="D84" s="821"/>
      <c r="E84" s="775" t="s">
        <v>588</v>
      </c>
      <c r="F84" s="157" t="s">
        <v>596</v>
      </c>
      <c r="G84" s="157" t="s">
        <v>6010</v>
      </c>
      <c r="H84" s="157" t="s">
        <v>6113</v>
      </c>
      <c r="I84" s="157" t="s">
        <v>23</v>
      </c>
      <c r="J84" s="157" t="s">
        <v>24</v>
      </c>
      <c r="K84" s="157" t="s">
        <v>25</v>
      </c>
      <c r="L84" s="157" t="s">
        <v>449</v>
      </c>
      <c r="M84" s="157" t="s">
        <v>121</v>
      </c>
      <c r="N84" s="157" t="s">
        <v>450</v>
      </c>
      <c r="O84" s="275" t="s">
        <v>4818</v>
      </c>
      <c r="P84" s="157" t="s">
        <v>600</v>
      </c>
      <c r="Q84" s="157" t="s">
        <v>601</v>
      </c>
      <c r="R84" s="157" t="s">
        <v>602</v>
      </c>
    </row>
    <row r="85" spans="1:19" ht="41.4">
      <c r="A85" s="692" t="s">
        <v>4819</v>
      </c>
      <c r="B85" s="181" t="s">
        <v>4820</v>
      </c>
      <c r="C85" s="157" t="s">
        <v>18</v>
      </c>
      <c r="D85" s="821"/>
      <c r="E85" s="775" t="s">
        <v>588</v>
      </c>
      <c r="F85" s="157" t="s">
        <v>604</v>
      </c>
      <c r="G85" s="157" t="s">
        <v>6011</v>
      </c>
      <c r="H85" s="157" t="s">
        <v>6114</v>
      </c>
      <c r="I85" s="157" t="s">
        <v>85</v>
      </c>
      <c r="J85" s="157" t="s">
        <v>86</v>
      </c>
      <c r="K85" s="157" t="s">
        <v>87</v>
      </c>
      <c r="L85" s="179"/>
      <c r="M85" s="179"/>
      <c r="N85" s="179"/>
      <c r="O85" s="275" t="s">
        <v>4821</v>
      </c>
    </row>
    <row r="86" spans="1:19" ht="124.2">
      <c r="A86" s="692" t="s">
        <v>4822</v>
      </c>
      <c r="B86" s="181" t="s">
        <v>4823</v>
      </c>
      <c r="C86" s="157" t="s">
        <v>18</v>
      </c>
      <c r="D86" s="821"/>
      <c r="E86" s="775" t="s">
        <v>609</v>
      </c>
      <c r="F86" s="157" t="s">
        <v>4824</v>
      </c>
      <c r="G86" s="157" t="s">
        <v>6012</v>
      </c>
      <c r="H86" s="157" t="s">
        <v>4825</v>
      </c>
      <c r="I86" s="157" t="s">
        <v>246</v>
      </c>
      <c r="J86" s="157" t="s">
        <v>362</v>
      </c>
      <c r="K86" s="157" t="s">
        <v>222</v>
      </c>
      <c r="L86" s="157" t="s">
        <v>4826</v>
      </c>
      <c r="M86" s="179" t="s">
        <v>4827</v>
      </c>
      <c r="N86" s="179" t="s">
        <v>4828</v>
      </c>
      <c r="O86" s="275" t="s">
        <v>4829</v>
      </c>
    </row>
    <row r="87" spans="1:19" ht="41.4">
      <c r="A87" s="692" t="s">
        <v>624</v>
      </c>
      <c r="B87" s="181" t="s">
        <v>696</v>
      </c>
      <c r="C87" s="157" t="s">
        <v>18</v>
      </c>
      <c r="D87" s="821"/>
      <c r="E87" s="775" t="s">
        <v>625</v>
      </c>
      <c r="F87" s="157" t="s">
        <v>626</v>
      </c>
      <c r="G87" s="157" t="s">
        <v>6013</v>
      </c>
      <c r="H87" s="157" t="s">
        <v>6115</v>
      </c>
      <c r="I87" s="157" t="s">
        <v>23</v>
      </c>
      <c r="J87" s="157" t="s">
        <v>24</v>
      </c>
      <c r="K87" s="157" t="s">
        <v>25</v>
      </c>
      <c r="L87" s="157" t="s">
        <v>629</v>
      </c>
      <c r="M87" s="157" t="s">
        <v>630</v>
      </c>
      <c r="N87" s="157" t="s">
        <v>631</v>
      </c>
    </row>
    <row r="88" spans="1:19" ht="220.8">
      <c r="A88" s="692" t="s">
        <v>632</v>
      </c>
      <c r="B88" s="181" t="s">
        <v>661</v>
      </c>
      <c r="C88" s="157" t="s">
        <v>18</v>
      </c>
      <c r="D88" s="821"/>
      <c r="E88" s="775" t="s">
        <v>643</v>
      </c>
      <c r="F88" s="157" t="s">
        <v>644</v>
      </c>
      <c r="G88" s="157" t="s">
        <v>4830</v>
      </c>
      <c r="H88" s="157" t="s">
        <v>4831</v>
      </c>
      <c r="I88" s="157" t="s">
        <v>246</v>
      </c>
      <c r="J88" s="157" t="s">
        <v>362</v>
      </c>
      <c r="K88" s="157" t="s">
        <v>222</v>
      </c>
      <c r="L88" s="157" t="s">
        <v>647</v>
      </c>
      <c r="M88" s="157" t="s">
        <v>648</v>
      </c>
      <c r="N88" s="157" t="s">
        <v>649</v>
      </c>
      <c r="O88" s="69" t="s">
        <v>4832</v>
      </c>
    </row>
    <row r="89" spans="1:19">
      <c r="B89" s="744"/>
      <c r="D89" s="161"/>
      <c r="F89" s="179" t="s">
        <v>662</v>
      </c>
      <c r="G89" s="157" t="s">
        <v>651</v>
      </c>
      <c r="H89" s="157" t="s">
        <v>652</v>
      </c>
      <c r="I89" s="157" t="s">
        <v>66</v>
      </c>
      <c r="J89" s="157" t="s">
        <v>39</v>
      </c>
      <c r="K89" s="157" t="s">
        <v>39</v>
      </c>
    </row>
    <row r="90" spans="1:19" ht="69.900000000000006" customHeight="1">
      <c r="A90" s="692" t="s">
        <v>696</v>
      </c>
      <c r="B90" s="181" t="s">
        <v>676</v>
      </c>
      <c r="C90" s="157" t="s">
        <v>18</v>
      </c>
      <c r="D90" s="824" t="s">
        <v>4698</v>
      </c>
      <c r="E90" s="775" t="s">
        <v>654</v>
      </c>
      <c r="F90" s="157" t="s">
        <v>655</v>
      </c>
      <c r="G90" s="157" t="s">
        <v>6014</v>
      </c>
      <c r="H90" s="62" t="s">
        <v>6371</v>
      </c>
      <c r="I90" s="157" t="s">
        <v>23</v>
      </c>
      <c r="J90" s="157" t="s">
        <v>24</v>
      </c>
      <c r="K90" s="157" t="s">
        <v>25</v>
      </c>
      <c r="L90" s="157" t="s">
        <v>4833</v>
      </c>
      <c r="M90" s="157" t="s">
        <v>4834</v>
      </c>
      <c r="N90" s="157" t="s">
        <v>4835</v>
      </c>
    </row>
    <row r="91" spans="1:19" ht="55.2">
      <c r="A91" s="692" t="s">
        <v>666</v>
      </c>
      <c r="B91" s="181" t="s">
        <v>734</v>
      </c>
      <c r="C91" s="157" t="s">
        <v>18</v>
      </c>
      <c r="D91" s="825"/>
      <c r="E91" s="775" t="s">
        <v>667</v>
      </c>
      <c r="F91" s="157" t="s">
        <v>668</v>
      </c>
      <c r="G91" s="157" t="s">
        <v>6015</v>
      </c>
      <c r="H91" s="157" t="s">
        <v>6116</v>
      </c>
      <c r="I91" s="157" t="s">
        <v>23</v>
      </c>
      <c r="J91" s="157" t="s">
        <v>24</v>
      </c>
      <c r="K91" s="157" t="s">
        <v>25</v>
      </c>
      <c r="L91" s="157" t="s">
        <v>4836</v>
      </c>
      <c r="M91" s="157" t="s">
        <v>4837</v>
      </c>
      <c r="N91" s="179" t="s">
        <v>4838</v>
      </c>
    </row>
    <row r="92" spans="1:19" ht="41.4">
      <c r="A92" s="692" t="s">
        <v>672</v>
      </c>
      <c r="B92" s="181" t="s">
        <v>681</v>
      </c>
      <c r="C92" s="157" t="s">
        <v>18</v>
      </c>
      <c r="D92" s="825"/>
      <c r="E92" s="775" t="s">
        <v>667</v>
      </c>
      <c r="F92" s="157" t="s">
        <v>673</v>
      </c>
      <c r="G92" s="157" t="s">
        <v>674</v>
      </c>
      <c r="H92" s="157" t="s">
        <v>6117</v>
      </c>
      <c r="I92" s="157" t="s">
        <v>23</v>
      </c>
      <c r="J92" s="157" t="s">
        <v>24</v>
      </c>
      <c r="K92" s="157" t="s">
        <v>25</v>
      </c>
      <c r="L92" s="157" t="s">
        <v>213</v>
      </c>
      <c r="M92" s="157" t="s">
        <v>214</v>
      </c>
      <c r="N92" s="179" t="s">
        <v>281</v>
      </c>
    </row>
    <row r="93" spans="1:19" ht="41.4">
      <c r="A93" s="692" t="s">
        <v>676</v>
      </c>
      <c r="B93" s="181" t="s">
        <v>4839</v>
      </c>
      <c r="C93" s="157" t="s">
        <v>18</v>
      </c>
      <c r="D93" s="825"/>
      <c r="E93" s="775" t="s">
        <v>677</v>
      </c>
      <c r="F93" s="157" t="s">
        <v>678</v>
      </c>
      <c r="G93" s="157" t="s">
        <v>6016</v>
      </c>
      <c r="H93" s="157" t="s">
        <v>6118</v>
      </c>
      <c r="I93" s="157" t="s">
        <v>23</v>
      </c>
      <c r="J93" s="157" t="s">
        <v>24</v>
      </c>
      <c r="K93" s="157" t="s">
        <v>25</v>
      </c>
      <c r="L93" s="157" t="s">
        <v>213</v>
      </c>
      <c r="M93" s="157" t="s">
        <v>214</v>
      </c>
      <c r="N93" s="179" t="s">
        <v>281</v>
      </c>
    </row>
    <row r="94" spans="1:19" ht="69">
      <c r="A94" s="692" t="s">
        <v>734</v>
      </c>
      <c r="B94" s="181" t="s">
        <v>4840</v>
      </c>
      <c r="C94" s="157" t="s">
        <v>18</v>
      </c>
      <c r="D94" s="825"/>
      <c r="E94" s="775" t="s">
        <v>729</v>
      </c>
      <c r="F94" s="157" t="s">
        <v>730</v>
      </c>
      <c r="G94" s="157" t="s">
        <v>731</v>
      </c>
      <c r="H94" s="157" t="s">
        <v>4841</v>
      </c>
      <c r="I94" s="157" t="s">
        <v>246</v>
      </c>
      <c r="J94" s="157" t="s">
        <v>362</v>
      </c>
      <c r="K94" s="157" t="s">
        <v>222</v>
      </c>
      <c r="L94" s="157" t="s">
        <v>733</v>
      </c>
      <c r="M94" s="157" t="s">
        <v>4842</v>
      </c>
      <c r="N94" s="179" t="s">
        <v>4843</v>
      </c>
    </row>
    <row r="95" spans="1:19" ht="55.2">
      <c r="A95" s="692" t="s">
        <v>739</v>
      </c>
      <c r="B95" s="181" t="s">
        <v>4844</v>
      </c>
      <c r="C95" s="157" t="s">
        <v>18</v>
      </c>
      <c r="D95" s="825"/>
      <c r="E95" s="775" t="s">
        <v>729</v>
      </c>
      <c r="F95" s="157" t="s">
        <v>4845</v>
      </c>
      <c r="G95" s="157" t="s">
        <v>4846</v>
      </c>
      <c r="H95" s="62" t="s">
        <v>6518</v>
      </c>
      <c r="I95" s="157" t="s">
        <v>23</v>
      </c>
      <c r="J95" s="157" t="s">
        <v>24</v>
      </c>
      <c r="K95" s="157" t="s">
        <v>25</v>
      </c>
      <c r="L95" s="157" t="s">
        <v>197</v>
      </c>
      <c r="M95" s="157" t="s">
        <v>214</v>
      </c>
      <c r="N95" s="179" t="s">
        <v>281</v>
      </c>
      <c r="P95" s="157" t="s">
        <v>738</v>
      </c>
      <c r="Q95" s="157" t="s">
        <v>4847</v>
      </c>
      <c r="R95" s="157" t="s">
        <v>4848</v>
      </c>
    </row>
    <row r="96" spans="1:19" ht="111.9" customHeight="1">
      <c r="A96" s="692" t="s">
        <v>745</v>
      </c>
      <c r="B96" s="181" t="s">
        <v>4849</v>
      </c>
      <c r="C96" s="157" t="s">
        <v>18</v>
      </c>
      <c r="D96" s="825"/>
      <c r="E96" s="775" t="s">
        <v>729</v>
      </c>
      <c r="F96" s="157" t="s">
        <v>740</v>
      </c>
      <c r="G96" s="157" t="s">
        <v>741</v>
      </c>
      <c r="H96" s="157" t="s">
        <v>742</v>
      </c>
      <c r="I96" s="157" t="s">
        <v>246</v>
      </c>
      <c r="J96" s="157" t="s">
        <v>362</v>
      </c>
      <c r="K96" s="157" t="s">
        <v>222</v>
      </c>
      <c r="L96" s="62" t="s">
        <v>4850</v>
      </c>
      <c r="M96" s="62" t="s">
        <v>4851</v>
      </c>
      <c r="N96" s="68" t="s">
        <v>4852</v>
      </c>
      <c r="O96" s="275" t="s">
        <v>4853</v>
      </c>
    </row>
    <row r="97" spans="1:19" ht="55.2">
      <c r="A97" s="692" t="s">
        <v>4854</v>
      </c>
      <c r="B97" s="181" t="s">
        <v>4855</v>
      </c>
      <c r="C97" s="157" t="s">
        <v>18</v>
      </c>
      <c r="D97" s="825"/>
      <c r="E97" s="775" t="s">
        <v>729</v>
      </c>
      <c r="F97" s="157" t="s">
        <v>746</v>
      </c>
      <c r="G97" s="157" t="s">
        <v>747</v>
      </c>
      <c r="H97" s="157" t="s">
        <v>748</v>
      </c>
      <c r="I97" s="157" t="s">
        <v>23</v>
      </c>
      <c r="J97" s="157" t="s">
        <v>24</v>
      </c>
      <c r="K97" s="157" t="s">
        <v>25</v>
      </c>
      <c r="L97" s="157" t="s">
        <v>749</v>
      </c>
      <c r="M97" s="157" t="s">
        <v>4856</v>
      </c>
      <c r="N97" s="179" t="s">
        <v>4857</v>
      </c>
      <c r="O97" s="275" t="s">
        <v>4858</v>
      </c>
    </row>
    <row r="98" spans="1:19" s="694" customFormat="1" ht="55.2">
      <c r="A98" s="181"/>
      <c r="B98" s="181" t="s">
        <v>4859</v>
      </c>
      <c r="C98" s="168" t="s">
        <v>18</v>
      </c>
      <c r="D98" s="825"/>
      <c r="E98" s="182" t="s">
        <v>729</v>
      </c>
      <c r="F98" s="168" t="s">
        <v>4860</v>
      </c>
      <c r="G98" s="168" t="s">
        <v>6377</v>
      </c>
      <c r="H98" s="168" t="s">
        <v>6378</v>
      </c>
      <c r="I98" s="157" t="s">
        <v>23</v>
      </c>
      <c r="J98" s="168" t="s">
        <v>24</v>
      </c>
      <c r="K98" s="168" t="s">
        <v>25</v>
      </c>
      <c r="L98" s="168" t="s">
        <v>4861</v>
      </c>
      <c r="M98" s="168" t="s">
        <v>4862</v>
      </c>
      <c r="N98" s="185" t="s">
        <v>4863</v>
      </c>
      <c r="O98" s="172"/>
      <c r="P98" s="168"/>
      <c r="Q98" s="168"/>
      <c r="R98" s="168"/>
      <c r="S98" s="693"/>
    </row>
    <row r="99" spans="1:19" ht="303.60000000000002">
      <c r="A99" s="692" t="s">
        <v>681</v>
      </c>
      <c r="B99" s="181" t="s">
        <v>4864</v>
      </c>
      <c r="C99" s="157" t="s">
        <v>18</v>
      </c>
      <c r="D99" s="825"/>
      <c r="E99" s="778" t="s">
        <v>4865</v>
      </c>
      <c r="F99" s="157" t="s">
        <v>699</v>
      </c>
      <c r="G99" s="157" t="s">
        <v>6017</v>
      </c>
      <c r="H99" s="157" t="s">
        <v>6119</v>
      </c>
      <c r="I99" s="157" t="s">
        <v>246</v>
      </c>
      <c r="J99" s="157" t="s">
        <v>362</v>
      </c>
      <c r="K99" s="157" t="s">
        <v>222</v>
      </c>
      <c r="L99" s="62" t="s">
        <v>4866</v>
      </c>
      <c r="M99" s="68" t="s">
        <v>4867</v>
      </c>
      <c r="N99" s="68" t="s">
        <v>4868</v>
      </c>
      <c r="P99" s="157" t="s">
        <v>705</v>
      </c>
      <c r="Q99" s="157" t="s">
        <v>706</v>
      </c>
      <c r="R99" s="157" t="s">
        <v>707</v>
      </c>
    </row>
    <row r="100" spans="1:19" s="694" customFormat="1" ht="55.2">
      <c r="A100" s="181"/>
      <c r="B100" s="181" t="s">
        <v>4869</v>
      </c>
      <c r="C100" s="168" t="s">
        <v>18</v>
      </c>
      <c r="D100" s="825"/>
      <c r="E100" s="778" t="s">
        <v>4870</v>
      </c>
      <c r="F100" s="168" t="s">
        <v>4871</v>
      </c>
      <c r="G100" s="168" t="s">
        <v>4872</v>
      </c>
      <c r="H100" s="168" t="s">
        <v>4873</v>
      </c>
      <c r="I100" s="168" t="s">
        <v>23</v>
      </c>
      <c r="J100" s="168" t="s">
        <v>24</v>
      </c>
      <c r="K100" s="168" t="s">
        <v>25</v>
      </c>
      <c r="L100" s="168" t="s">
        <v>4861</v>
      </c>
      <c r="M100" s="185" t="s">
        <v>4874</v>
      </c>
      <c r="N100" s="185" t="s">
        <v>4863</v>
      </c>
      <c r="O100" s="172"/>
      <c r="P100" s="168"/>
      <c r="Q100" s="168"/>
      <c r="R100" s="168"/>
      <c r="S100" s="693"/>
    </row>
    <row r="101" spans="1:19" ht="82.8">
      <c r="A101" s="692" t="s">
        <v>4875</v>
      </c>
      <c r="B101" s="181" t="s">
        <v>4876</v>
      </c>
      <c r="C101" s="157" t="s">
        <v>18</v>
      </c>
      <c r="D101" s="825"/>
      <c r="E101" s="775" t="s">
        <v>677</v>
      </c>
      <c r="F101" s="157" t="s">
        <v>682</v>
      </c>
      <c r="G101" s="157" t="s">
        <v>683</v>
      </c>
      <c r="H101" s="157" t="s">
        <v>684</v>
      </c>
      <c r="I101" s="157" t="s">
        <v>246</v>
      </c>
      <c r="J101" s="157" t="s">
        <v>362</v>
      </c>
      <c r="K101" s="157" t="s">
        <v>222</v>
      </c>
      <c r="L101" s="157" t="s">
        <v>685</v>
      </c>
      <c r="M101" s="157" t="s">
        <v>4877</v>
      </c>
      <c r="N101" s="179" t="s">
        <v>4878</v>
      </c>
      <c r="P101" s="157" t="s">
        <v>686</v>
      </c>
      <c r="Q101" s="157" t="s">
        <v>4879</v>
      </c>
      <c r="R101" s="157" t="s">
        <v>4880</v>
      </c>
    </row>
    <row r="102" spans="1:19" ht="55.2">
      <c r="A102" s="692" t="s">
        <v>687</v>
      </c>
      <c r="B102" s="181" t="s">
        <v>4881</v>
      </c>
      <c r="C102" s="157" t="s">
        <v>18</v>
      </c>
      <c r="D102" s="825"/>
      <c r="E102" s="775" t="s">
        <v>677</v>
      </c>
      <c r="F102" s="157" t="s">
        <v>688</v>
      </c>
      <c r="G102" s="157" t="s">
        <v>689</v>
      </c>
      <c r="H102" s="157" t="s">
        <v>690</v>
      </c>
      <c r="I102" s="157" t="s">
        <v>23</v>
      </c>
      <c r="J102" s="157" t="s">
        <v>24</v>
      </c>
      <c r="K102" s="157" t="s">
        <v>25</v>
      </c>
      <c r="L102" s="157" t="s">
        <v>4882</v>
      </c>
      <c r="M102" s="157" t="s">
        <v>4883</v>
      </c>
      <c r="N102" s="179" t="s">
        <v>4884</v>
      </c>
    </row>
    <row r="103" spans="1:19" ht="41.4">
      <c r="A103" s="692" t="s">
        <v>692</v>
      </c>
      <c r="B103" s="181" t="s">
        <v>4885</v>
      </c>
      <c r="C103" s="157" t="s">
        <v>18</v>
      </c>
      <c r="D103" s="825"/>
      <c r="E103" s="775" t="s">
        <v>677</v>
      </c>
      <c r="F103" s="157" t="s">
        <v>693</v>
      </c>
      <c r="G103" s="62" t="s">
        <v>6382</v>
      </c>
      <c r="H103" s="62" t="s">
        <v>6383</v>
      </c>
      <c r="I103" s="157" t="s">
        <v>23</v>
      </c>
      <c r="J103" s="157" t="s">
        <v>24</v>
      </c>
      <c r="K103" s="157" t="s">
        <v>25</v>
      </c>
      <c r="L103" s="157" t="s">
        <v>213</v>
      </c>
      <c r="M103" s="157" t="s">
        <v>214</v>
      </c>
      <c r="N103" s="179" t="s">
        <v>281</v>
      </c>
      <c r="P103" s="157" t="s">
        <v>4886</v>
      </c>
      <c r="Q103" s="157" t="s">
        <v>4887</v>
      </c>
      <c r="R103" s="157" t="s">
        <v>4888</v>
      </c>
    </row>
    <row r="104" spans="1:19" ht="193.2">
      <c r="A104" s="692" t="s">
        <v>4889</v>
      </c>
      <c r="B104" s="181" t="s">
        <v>4890</v>
      </c>
      <c r="C104" s="157" t="s">
        <v>18</v>
      </c>
      <c r="D104" s="825"/>
      <c r="E104" s="775" t="s">
        <v>698</v>
      </c>
      <c r="F104" s="157" t="s">
        <v>708</v>
      </c>
      <c r="G104" s="157" t="s">
        <v>709</v>
      </c>
      <c r="H104" s="157" t="s">
        <v>710</v>
      </c>
      <c r="I104" s="157" t="s">
        <v>23</v>
      </c>
      <c r="J104" s="157" t="s">
        <v>24</v>
      </c>
      <c r="K104" s="157" t="s">
        <v>25</v>
      </c>
      <c r="L104" s="157" t="s">
        <v>592</v>
      </c>
      <c r="M104" s="157" t="s">
        <v>593</v>
      </c>
      <c r="N104" s="157" t="s">
        <v>594</v>
      </c>
      <c r="O104" s="700" t="s">
        <v>4891</v>
      </c>
    </row>
    <row r="105" spans="1:19" ht="41.4">
      <c r="A105" s="692" t="s">
        <v>661</v>
      </c>
      <c r="B105" s="181" t="s">
        <v>4892</v>
      </c>
      <c r="C105" s="157" t="s">
        <v>18</v>
      </c>
      <c r="D105" s="825"/>
      <c r="E105" s="778" t="s">
        <v>4893</v>
      </c>
      <c r="F105" s="157" t="s">
        <v>663</v>
      </c>
      <c r="G105" s="157" t="s">
        <v>6018</v>
      </c>
      <c r="H105" s="157" t="s">
        <v>6120</v>
      </c>
      <c r="I105" s="157" t="s">
        <v>23</v>
      </c>
      <c r="J105" s="157" t="s">
        <v>24</v>
      </c>
      <c r="K105" s="157" t="s">
        <v>25</v>
      </c>
      <c r="L105" s="157" t="s">
        <v>213</v>
      </c>
      <c r="M105" s="157" t="s">
        <v>214</v>
      </c>
      <c r="N105" s="179" t="s">
        <v>281</v>
      </c>
    </row>
    <row r="106" spans="1:19" s="694" customFormat="1" ht="55.2">
      <c r="A106" s="181"/>
      <c r="B106" s="181" t="s">
        <v>4894</v>
      </c>
      <c r="C106" s="168" t="s">
        <v>18</v>
      </c>
      <c r="D106" s="825"/>
      <c r="E106" s="778" t="s">
        <v>4895</v>
      </c>
      <c r="F106" s="168" t="s">
        <v>4896</v>
      </c>
      <c r="G106" s="168" t="s">
        <v>4897</v>
      </c>
      <c r="H106" s="168" t="s">
        <v>4898</v>
      </c>
      <c r="I106" s="168" t="s">
        <v>23</v>
      </c>
      <c r="J106" s="168" t="s">
        <v>24</v>
      </c>
      <c r="K106" s="168" t="s">
        <v>25</v>
      </c>
      <c r="L106" s="168" t="s">
        <v>4899</v>
      </c>
      <c r="M106" s="168" t="s">
        <v>4900</v>
      </c>
      <c r="N106" s="185" t="s">
        <v>4901</v>
      </c>
      <c r="O106" s="172"/>
      <c r="P106" s="168"/>
      <c r="Q106" s="168"/>
      <c r="R106" s="168"/>
      <c r="S106" s="693"/>
    </row>
    <row r="107" spans="1:19" ht="55.2">
      <c r="A107" s="692" t="s">
        <v>4839</v>
      </c>
      <c r="B107" s="181" t="s">
        <v>4902</v>
      </c>
      <c r="C107" s="157" t="s">
        <v>18</v>
      </c>
      <c r="D107" s="825"/>
      <c r="E107" s="775" t="s">
        <v>729</v>
      </c>
      <c r="F107" s="157" t="s">
        <v>751</v>
      </c>
      <c r="G107" s="157" t="s">
        <v>6176</v>
      </c>
      <c r="H107" s="157" t="s">
        <v>6177</v>
      </c>
      <c r="I107" s="157" t="s">
        <v>23</v>
      </c>
      <c r="J107" s="157" t="s">
        <v>24</v>
      </c>
      <c r="K107" s="157" t="s">
        <v>25</v>
      </c>
      <c r="L107" s="157" t="s">
        <v>754</v>
      </c>
    </row>
    <row r="108" spans="1:19" s="694" customFormat="1" ht="69">
      <c r="A108" s="181"/>
      <c r="B108" s="181" t="s">
        <v>4903</v>
      </c>
      <c r="C108" s="168" t="s">
        <v>18</v>
      </c>
      <c r="D108" s="826"/>
      <c r="E108" s="182" t="s">
        <v>4904</v>
      </c>
      <c r="F108" s="168" t="s">
        <v>4905</v>
      </c>
      <c r="G108" s="168" t="s">
        <v>6019</v>
      </c>
      <c r="H108" s="168" t="s">
        <v>4906</v>
      </c>
      <c r="I108" s="168" t="s">
        <v>23</v>
      </c>
      <c r="J108" s="168" t="s">
        <v>24</v>
      </c>
      <c r="K108" s="168" t="s">
        <v>25</v>
      </c>
      <c r="L108" s="168" t="s">
        <v>1181</v>
      </c>
      <c r="M108" s="168" t="s">
        <v>1182</v>
      </c>
      <c r="N108" s="168" t="s">
        <v>1183</v>
      </c>
      <c r="O108" s="172"/>
      <c r="P108" s="168"/>
      <c r="Q108" s="168"/>
      <c r="R108" s="168"/>
      <c r="S108" s="693"/>
    </row>
    <row r="109" spans="1:19">
      <c r="B109" s="744"/>
      <c r="D109" s="161"/>
      <c r="E109" s="775"/>
      <c r="F109" s="157" t="s">
        <v>755</v>
      </c>
      <c r="G109" s="179" t="s">
        <v>4907</v>
      </c>
      <c r="H109" s="179" t="s">
        <v>4908</v>
      </c>
      <c r="I109" s="157" t="s">
        <v>66</v>
      </c>
    </row>
    <row r="110" spans="1:19" ht="409.6">
      <c r="A110" s="692" t="s">
        <v>758</v>
      </c>
      <c r="B110" s="756" t="s">
        <v>758</v>
      </c>
      <c r="C110" s="157" t="s">
        <v>18</v>
      </c>
      <c r="D110" s="822" t="s">
        <v>794</v>
      </c>
      <c r="E110" s="775" t="s">
        <v>759</v>
      </c>
      <c r="F110" s="157" t="s">
        <v>760</v>
      </c>
      <c r="G110" s="179" t="s">
        <v>6020</v>
      </c>
      <c r="H110" s="68" t="s">
        <v>6394</v>
      </c>
      <c r="I110" s="157" t="s">
        <v>246</v>
      </c>
      <c r="J110" s="157" t="s">
        <v>362</v>
      </c>
      <c r="K110" s="157" t="s">
        <v>222</v>
      </c>
      <c r="L110" s="745" t="s">
        <v>4909</v>
      </c>
      <c r="M110" s="62" t="s">
        <v>4910</v>
      </c>
      <c r="N110" s="68" t="s">
        <v>4911</v>
      </c>
      <c r="P110" s="62" t="s">
        <v>4912</v>
      </c>
      <c r="Q110" s="161" t="s">
        <v>4913</v>
      </c>
      <c r="R110" s="157" t="s">
        <v>4914</v>
      </c>
    </row>
    <row r="111" spans="1:19" ht="409.6">
      <c r="A111" s="692" t="s">
        <v>765</v>
      </c>
      <c r="B111" s="755" t="s">
        <v>765</v>
      </c>
      <c r="C111" s="157" t="s">
        <v>18</v>
      </c>
      <c r="D111" s="822"/>
      <c r="E111" s="775" t="s">
        <v>759</v>
      </c>
      <c r="F111" s="157" t="s">
        <v>766</v>
      </c>
      <c r="G111" s="179" t="s">
        <v>6021</v>
      </c>
      <c r="H111" s="179" t="s">
        <v>6121</v>
      </c>
      <c r="I111" s="157" t="s">
        <v>769</v>
      </c>
      <c r="J111" s="157" t="s">
        <v>1690</v>
      </c>
      <c r="K111" s="157" t="s">
        <v>1691</v>
      </c>
      <c r="L111" s="745" t="s">
        <v>4915</v>
      </c>
      <c r="M111" s="62" t="s">
        <v>4916</v>
      </c>
      <c r="N111" s="68" t="s">
        <v>4917</v>
      </c>
      <c r="P111" s="62" t="s">
        <v>4912</v>
      </c>
      <c r="Q111" s="164" t="s">
        <v>4913</v>
      </c>
      <c r="R111" s="157" t="s">
        <v>4914</v>
      </c>
      <c r="S111" s="684"/>
    </row>
    <row r="112" spans="1:19" ht="409.6">
      <c r="A112" s="692" t="s">
        <v>789</v>
      </c>
      <c r="B112" s="756" t="s">
        <v>789</v>
      </c>
      <c r="C112" s="157" t="s">
        <v>18</v>
      </c>
      <c r="D112" s="822"/>
      <c r="E112" s="775" t="s">
        <v>783</v>
      </c>
      <c r="F112" s="157" t="s">
        <v>784</v>
      </c>
      <c r="G112" s="179" t="s">
        <v>6022</v>
      </c>
      <c r="H112" s="179" t="s">
        <v>6122</v>
      </c>
      <c r="I112" s="157" t="s">
        <v>246</v>
      </c>
      <c r="J112" s="157" t="s">
        <v>362</v>
      </c>
      <c r="K112" s="157" t="s">
        <v>222</v>
      </c>
      <c r="L112" s="745" t="s">
        <v>4918</v>
      </c>
      <c r="M112" s="745" t="s">
        <v>4919</v>
      </c>
      <c r="N112" s="757" t="s">
        <v>4920</v>
      </c>
      <c r="O112" s="164" t="s">
        <v>4921</v>
      </c>
    </row>
    <row r="113" spans="1:18" ht="55.2">
      <c r="A113" s="692" t="s">
        <v>4922</v>
      </c>
      <c r="B113" s="744" t="s">
        <v>4922</v>
      </c>
      <c r="C113" s="157" t="s">
        <v>18</v>
      </c>
      <c r="D113" s="822"/>
      <c r="E113" s="775" t="s">
        <v>783</v>
      </c>
      <c r="F113" s="157" t="s">
        <v>790</v>
      </c>
      <c r="G113" s="179" t="s">
        <v>6023</v>
      </c>
      <c r="H113" s="179" t="s">
        <v>6123</v>
      </c>
      <c r="I113" s="157" t="s">
        <v>23</v>
      </c>
      <c r="J113" s="157" t="s">
        <v>24</v>
      </c>
      <c r="K113" s="157" t="s">
        <v>25</v>
      </c>
      <c r="L113" s="157" t="s">
        <v>749</v>
      </c>
      <c r="M113" s="157" t="s">
        <v>4856</v>
      </c>
      <c r="N113" s="179" t="s">
        <v>4857</v>
      </c>
      <c r="O113" s="164" t="s">
        <v>793</v>
      </c>
    </row>
    <row r="114" spans="1:18" ht="96.6">
      <c r="A114" s="692" t="s">
        <v>4923</v>
      </c>
      <c r="B114" s="744" t="s">
        <v>4923</v>
      </c>
      <c r="C114" s="157" t="s">
        <v>18</v>
      </c>
      <c r="D114" s="822"/>
      <c r="E114" s="775" t="s">
        <v>759</v>
      </c>
      <c r="F114" s="157" t="s">
        <v>771</v>
      </c>
      <c r="G114" s="179" t="s">
        <v>6024</v>
      </c>
      <c r="H114" s="179" t="s">
        <v>6124</v>
      </c>
      <c r="I114" s="157" t="s">
        <v>246</v>
      </c>
      <c r="J114" s="157" t="s">
        <v>362</v>
      </c>
      <c r="K114" s="157" t="s">
        <v>222</v>
      </c>
      <c r="L114" s="157" t="s">
        <v>4924</v>
      </c>
      <c r="M114" s="157" t="s">
        <v>4925</v>
      </c>
      <c r="N114" s="179" t="s">
        <v>4926</v>
      </c>
      <c r="P114" s="157" t="s">
        <v>775</v>
      </c>
      <c r="Q114" s="157" t="s">
        <v>4927</v>
      </c>
      <c r="R114" s="157" t="s">
        <v>4928</v>
      </c>
    </row>
    <row r="115" spans="1:18" ht="69">
      <c r="A115" s="692" t="s">
        <v>4929</v>
      </c>
      <c r="B115" s="744" t="s">
        <v>4929</v>
      </c>
      <c r="C115" s="157" t="s">
        <v>18</v>
      </c>
      <c r="D115" s="822"/>
      <c r="E115" s="775" t="s">
        <v>759</v>
      </c>
      <c r="F115" s="157" t="s">
        <v>777</v>
      </c>
      <c r="G115" s="68" t="s">
        <v>6414</v>
      </c>
      <c r="H115" s="68" t="s">
        <v>6413</v>
      </c>
      <c r="I115" s="157" t="s">
        <v>23</v>
      </c>
      <c r="J115" s="157" t="s">
        <v>24</v>
      </c>
      <c r="K115" s="157" t="s">
        <v>25</v>
      </c>
      <c r="L115" s="157" t="s">
        <v>749</v>
      </c>
      <c r="M115" s="157" t="s">
        <v>4856</v>
      </c>
      <c r="N115" s="179" t="s">
        <v>4857</v>
      </c>
      <c r="P115" s="157" t="s">
        <v>781</v>
      </c>
      <c r="Q115" s="157" t="s">
        <v>4930</v>
      </c>
      <c r="R115" s="157" t="s">
        <v>4931</v>
      </c>
    </row>
    <row r="116" spans="1:18" ht="55.2">
      <c r="A116" s="692" t="s">
        <v>808</v>
      </c>
      <c r="B116" s="744" t="s">
        <v>808</v>
      </c>
      <c r="C116" s="157" t="s">
        <v>18</v>
      </c>
      <c r="D116" s="822"/>
      <c r="E116" s="775" t="s">
        <v>847</v>
      </c>
      <c r="F116" s="62" t="s">
        <v>4932</v>
      </c>
      <c r="G116" s="62" t="s">
        <v>4933</v>
      </c>
      <c r="H116" s="62" t="s">
        <v>4934</v>
      </c>
      <c r="I116" s="157" t="s">
        <v>23</v>
      </c>
      <c r="J116" s="157" t="s">
        <v>24</v>
      </c>
      <c r="K116" s="157" t="s">
        <v>25</v>
      </c>
      <c r="L116" s="62" t="s">
        <v>4935</v>
      </c>
      <c r="M116" s="62" t="s">
        <v>4936</v>
      </c>
      <c r="N116" s="69" t="s">
        <v>4937</v>
      </c>
    </row>
    <row r="117" spans="1:18" ht="41.4">
      <c r="A117" s="692" t="s">
        <v>846</v>
      </c>
      <c r="B117" s="744" t="s">
        <v>846</v>
      </c>
      <c r="C117" s="157" t="s">
        <v>18</v>
      </c>
      <c r="D117" s="822"/>
      <c r="E117" s="775" t="s">
        <v>847</v>
      </c>
      <c r="F117" s="157" t="s">
        <v>848</v>
      </c>
      <c r="G117" s="157" t="s">
        <v>6025</v>
      </c>
      <c r="H117" s="157" t="s">
        <v>6125</v>
      </c>
      <c r="I117" s="157" t="s">
        <v>23</v>
      </c>
      <c r="J117" s="157" t="s">
        <v>24</v>
      </c>
      <c r="K117" s="157" t="s">
        <v>25</v>
      </c>
      <c r="L117" s="157" t="s">
        <v>213</v>
      </c>
      <c r="M117" s="157" t="s">
        <v>214</v>
      </c>
      <c r="N117" s="179" t="s">
        <v>281</v>
      </c>
      <c r="O117" s="164" t="s">
        <v>851</v>
      </c>
    </row>
    <row r="118" spans="1:18" ht="41.4">
      <c r="A118" s="692" t="s">
        <v>852</v>
      </c>
      <c r="B118" s="744" t="s">
        <v>852</v>
      </c>
      <c r="C118" s="157" t="s">
        <v>18</v>
      </c>
      <c r="D118" s="822"/>
      <c r="E118" s="775" t="s">
        <v>847</v>
      </c>
      <c r="F118" s="157" t="s">
        <v>853</v>
      </c>
      <c r="G118" s="157" t="s">
        <v>4938</v>
      </c>
      <c r="H118" s="157" t="s">
        <v>4939</v>
      </c>
      <c r="I118" s="157" t="s">
        <v>23</v>
      </c>
      <c r="J118" s="157" t="s">
        <v>24</v>
      </c>
      <c r="K118" s="157" t="s">
        <v>25</v>
      </c>
      <c r="L118" s="157" t="s">
        <v>213</v>
      </c>
      <c r="M118" s="157" t="s">
        <v>214</v>
      </c>
      <c r="N118" s="179" t="s">
        <v>281</v>
      </c>
      <c r="O118" s="164" t="s">
        <v>851</v>
      </c>
    </row>
    <row r="119" spans="1:18">
      <c r="B119" s="744"/>
      <c r="D119" s="161"/>
      <c r="F119" s="157" t="s">
        <v>1094</v>
      </c>
      <c r="G119" s="157" t="s">
        <v>1095</v>
      </c>
      <c r="H119" s="157" t="s">
        <v>1096</v>
      </c>
      <c r="I119" s="157" t="s">
        <v>66</v>
      </c>
      <c r="J119" s="157" t="s">
        <v>39</v>
      </c>
      <c r="K119" s="157" t="s">
        <v>39</v>
      </c>
      <c r="M119" s="161"/>
      <c r="N119" s="161"/>
    </row>
    <row r="120" spans="1:18" ht="193.2">
      <c r="A120" s="692" t="s">
        <v>1097</v>
      </c>
      <c r="B120" s="181" t="s">
        <v>864</v>
      </c>
      <c r="C120" s="157" t="s">
        <v>18</v>
      </c>
      <c r="D120" s="821" t="s">
        <v>1120</v>
      </c>
      <c r="E120" s="775" t="s">
        <v>1098</v>
      </c>
      <c r="F120" s="157" t="s">
        <v>1099</v>
      </c>
      <c r="G120" s="68" t="s">
        <v>6420</v>
      </c>
      <c r="H120" s="68" t="s">
        <v>6421</v>
      </c>
      <c r="I120" s="157" t="s">
        <v>246</v>
      </c>
      <c r="J120" s="157" t="s">
        <v>362</v>
      </c>
      <c r="K120" s="157" t="s">
        <v>222</v>
      </c>
      <c r="L120" s="157" t="s">
        <v>4940</v>
      </c>
      <c r="M120" s="157" t="s">
        <v>4941</v>
      </c>
      <c r="N120" s="179" t="s">
        <v>4942</v>
      </c>
      <c r="P120" s="100" t="s">
        <v>4943</v>
      </c>
      <c r="Q120" s="746" t="s">
        <v>4944</v>
      </c>
      <c r="R120" s="746" t="s">
        <v>4945</v>
      </c>
    </row>
    <row r="121" spans="1:18" ht="193.2">
      <c r="A121" s="692" t="s">
        <v>4946</v>
      </c>
      <c r="B121" s="181" t="s">
        <v>877</v>
      </c>
      <c r="C121" s="157" t="s">
        <v>18</v>
      </c>
      <c r="D121" s="821"/>
      <c r="E121" s="775" t="s">
        <v>1098</v>
      </c>
      <c r="F121" s="157" t="s">
        <v>1104</v>
      </c>
      <c r="G121" s="68" t="s">
        <v>6422</v>
      </c>
      <c r="H121" s="68" t="s">
        <v>6423</v>
      </c>
      <c r="I121" s="157" t="s">
        <v>769</v>
      </c>
      <c r="J121" s="157" t="s">
        <v>1690</v>
      </c>
      <c r="K121" s="157" t="s">
        <v>1691</v>
      </c>
      <c r="L121" s="157" t="s">
        <v>4940</v>
      </c>
      <c r="M121" s="157" t="s">
        <v>4941</v>
      </c>
      <c r="N121" s="179" t="s">
        <v>4942</v>
      </c>
      <c r="P121" s="100" t="s">
        <v>4943</v>
      </c>
      <c r="Q121" s="746" t="s">
        <v>4944</v>
      </c>
      <c r="R121" s="746" t="s">
        <v>4945</v>
      </c>
    </row>
    <row r="122" spans="1:18" ht="124.2">
      <c r="A122" s="692" t="s">
        <v>1107</v>
      </c>
      <c r="B122" s="181" t="s">
        <v>895</v>
      </c>
      <c r="C122" s="157" t="s">
        <v>18</v>
      </c>
      <c r="D122" s="821"/>
      <c r="E122" s="775" t="s">
        <v>1108</v>
      </c>
      <c r="F122" s="157" t="s">
        <v>1109</v>
      </c>
      <c r="G122" s="68" t="s">
        <v>6433</v>
      </c>
      <c r="H122" s="68" t="s">
        <v>6434</v>
      </c>
      <c r="I122" s="157" t="s">
        <v>246</v>
      </c>
      <c r="J122" s="157" t="s">
        <v>362</v>
      </c>
      <c r="K122" s="157" t="s">
        <v>222</v>
      </c>
      <c r="L122" s="157" t="s">
        <v>4947</v>
      </c>
      <c r="M122" s="179" t="s">
        <v>4948</v>
      </c>
      <c r="N122" s="179" t="s">
        <v>4949</v>
      </c>
    </row>
    <row r="123" spans="1:18" ht="55.2">
      <c r="A123" s="692" t="s">
        <v>1148</v>
      </c>
      <c r="B123" s="181" t="s">
        <v>4950</v>
      </c>
      <c r="C123" s="157" t="s">
        <v>18</v>
      </c>
      <c r="D123" s="821"/>
      <c r="E123" s="775" t="s">
        <v>1108</v>
      </c>
      <c r="F123" s="157" t="s">
        <v>1114</v>
      </c>
      <c r="G123" s="179" t="s">
        <v>6026</v>
      </c>
      <c r="H123" s="179" t="s">
        <v>6126</v>
      </c>
      <c r="I123" s="157" t="s">
        <v>23</v>
      </c>
      <c r="J123" s="157" t="s">
        <v>24</v>
      </c>
      <c r="K123" s="157" t="s">
        <v>25</v>
      </c>
      <c r="L123" s="157" t="s">
        <v>749</v>
      </c>
      <c r="M123" s="157" t="s">
        <v>4856</v>
      </c>
      <c r="N123" s="179" t="s">
        <v>4857</v>
      </c>
      <c r="O123" s="164" t="s">
        <v>1117</v>
      </c>
    </row>
    <row r="124" spans="1:18" ht="124.2">
      <c r="A124" s="692" t="s">
        <v>4951</v>
      </c>
      <c r="B124" s="181" t="s">
        <v>921</v>
      </c>
      <c r="C124" s="157" t="s">
        <v>1119</v>
      </c>
      <c r="D124" s="821"/>
      <c r="E124" s="775"/>
      <c r="F124" s="157" t="s">
        <v>1121</v>
      </c>
      <c r="G124" s="161" t="s">
        <v>6027</v>
      </c>
      <c r="H124" s="161" t="s">
        <v>6127</v>
      </c>
      <c r="I124" s="157" t="s">
        <v>23</v>
      </c>
      <c r="J124" s="157" t="s">
        <v>24</v>
      </c>
      <c r="K124" s="157" t="s">
        <v>25</v>
      </c>
      <c r="L124" s="689" t="s">
        <v>1125</v>
      </c>
      <c r="M124" s="689" t="s">
        <v>1126</v>
      </c>
      <c r="N124" s="689" t="s">
        <v>1127</v>
      </c>
    </row>
    <row r="125" spans="1:18" ht="55.2">
      <c r="A125" s="692" t="s">
        <v>4952</v>
      </c>
      <c r="B125" s="181" t="s">
        <v>4953</v>
      </c>
      <c r="D125" s="821"/>
      <c r="E125" s="775"/>
      <c r="F125" s="62" t="s">
        <v>6435</v>
      </c>
      <c r="G125" s="69" t="s">
        <v>6436</v>
      </c>
      <c r="H125" s="69" t="s">
        <v>6437</v>
      </c>
      <c r="I125" s="157" t="s">
        <v>23</v>
      </c>
      <c r="J125" s="157" t="s">
        <v>24</v>
      </c>
      <c r="K125" s="157" t="s">
        <v>25</v>
      </c>
      <c r="L125" s="157" t="s">
        <v>749</v>
      </c>
      <c r="M125" s="157" t="s">
        <v>4856</v>
      </c>
      <c r="N125" s="179" t="s">
        <v>4857</v>
      </c>
      <c r="O125" s="164" t="s">
        <v>4954</v>
      </c>
    </row>
    <row r="126" spans="1:18" ht="55.2">
      <c r="A126" s="692" t="s">
        <v>4955</v>
      </c>
      <c r="B126" s="181" t="s">
        <v>944</v>
      </c>
      <c r="C126" s="157" t="s">
        <v>18</v>
      </c>
      <c r="D126" s="821"/>
      <c r="E126" s="775"/>
      <c r="F126" s="157" t="s">
        <v>904</v>
      </c>
      <c r="G126" s="157" t="s">
        <v>4956</v>
      </c>
      <c r="H126" s="157" t="s">
        <v>4957</v>
      </c>
      <c r="I126" s="157" t="s">
        <v>23</v>
      </c>
      <c r="J126" s="157" t="s">
        <v>24</v>
      </c>
      <c r="K126" s="157" t="s">
        <v>25</v>
      </c>
      <c r="L126" s="157" t="s">
        <v>387</v>
      </c>
      <c r="M126" s="689" t="s">
        <v>388</v>
      </c>
      <c r="N126" s="689" t="s">
        <v>907</v>
      </c>
    </row>
    <row r="127" spans="1:18" ht="55.2">
      <c r="A127" s="692" t="s">
        <v>4958</v>
      </c>
      <c r="B127" s="181" t="s">
        <v>4959</v>
      </c>
      <c r="C127" s="157" t="s">
        <v>18</v>
      </c>
      <c r="D127" s="821"/>
      <c r="E127" s="775"/>
      <c r="F127" s="157" t="s">
        <v>908</v>
      </c>
      <c r="G127" s="157" t="s">
        <v>6028</v>
      </c>
      <c r="H127" s="157" t="s">
        <v>6128</v>
      </c>
      <c r="I127" s="157" t="s">
        <v>23</v>
      </c>
      <c r="J127" s="157" t="s">
        <v>24</v>
      </c>
      <c r="K127" s="157" t="s">
        <v>25</v>
      </c>
      <c r="L127" s="157" t="s">
        <v>911</v>
      </c>
      <c r="M127" s="157" t="s">
        <v>912</v>
      </c>
      <c r="N127" s="689" t="s">
        <v>913</v>
      </c>
      <c r="O127" s="164" t="s">
        <v>4960</v>
      </c>
    </row>
    <row r="128" spans="1:18">
      <c r="B128" s="744"/>
      <c r="D128" s="161"/>
      <c r="E128" s="775"/>
      <c r="F128" s="157" t="s">
        <v>1155</v>
      </c>
      <c r="G128" s="157" t="s">
        <v>1156</v>
      </c>
      <c r="H128" s="157" t="s">
        <v>1157</v>
      </c>
      <c r="I128" s="157" t="s">
        <v>66</v>
      </c>
      <c r="J128" s="157" t="s">
        <v>39</v>
      </c>
      <c r="K128" s="157" t="s">
        <v>39</v>
      </c>
      <c r="L128" s="161"/>
      <c r="M128" s="161"/>
      <c r="N128" s="161"/>
    </row>
    <row r="129" spans="1:19" ht="165.6">
      <c r="A129" s="692" t="s">
        <v>1158</v>
      </c>
      <c r="B129" s="181" t="s">
        <v>986</v>
      </c>
      <c r="C129" s="157" t="s">
        <v>18</v>
      </c>
      <c r="D129" s="821" t="s">
        <v>1155</v>
      </c>
      <c r="E129" s="775" t="s">
        <v>1159</v>
      </c>
      <c r="F129" s="157" t="s">
        <v>1164</v>
      </c>
      <c r="G129" s="157" t="s">
        <v>6029</v>
      </c>
      <c r="H129" s="157" t="s">
        <v>6129</v>
      </c>
      <c r="I129" s="157" t="s">
        <v>798</v>
      </c>
      <c r="J129" s="157" t="s">
        <v>362</v>
      </c>
      <c r="K129" s="157" t="s">
        <v>222</v>
      </c>
      <c r="L129" s="161" t="s">
        <v>1167</v>
      </c>
      <c r="M129" s="161" t="s">
        <v>1168</v>
      </c>
      <c r="N129" s="161" t="s">
        <v>1169</v>
      </c>
    </row>
    <row r="130" spans="1:19" ht="151.80000000000001">
      <c r="A130" s="692" t="s">
        <v>4961</v>
      </c>
      <c r="B130" s="181" t="s">
        <v>4962</v>
      </c>
      <c r="C130" s="157" t="s">
        <v>18</v>
      </c>
      <c r="D130" s="821"/>
      <c r="E130" s="775" t="s">
        <v>1159</v>
      </c>
      <c r="F130" s="157" t="s">
        <v>1171</v>
      </c>
      <c r="G130" s="701" t="s">
        <v>6030</v>
      </c>
      <c r="H130" s="701" t="s">
        <v>6130</v>
      </c>
      <c r="I130" s="157" t="s">
        <v>798</v>
      </c>
      <c r="J130" s="157" t="s">
        <v>362</v>
      </c>
      <c r="K130" s="157" t="s">
        <v>222</v>
      </c>
      <c r="L130" s="161" t="s">
        <v>1174</v>
      </c>
      <c r="M130" s="161" t="s">
        <v>1175</v>
      </c>
      <c r="N130" s="161" t="s">
        <v>1176</v>
      </c>
    </row>
    <row r="131" spans="1:19" ht="82.8">
      <c r="A131" s="692" t="s">
        <v>4963</v>
      </c>
      <c r="B131" s="181" t="s">
        <v>4964</v>
      </c>
      <c r="C131" s="157" t="s">
        <v>18</v>
      </c>
      <c r="D131" s="821"/>
      <c r="E131" s="775" t="s">
        <v>1159</v>
      </c>
      <c r="F131" s="157" t="s">
        <v>4965</v>
      </c>
      <c r="G131" s="702" t="s">
        <v>1179</v>
      </c>
      <c r="H131" s="702" t="s">
        <v>1180</v>
      </c>
      <c r="I131" s="157" t="s">
        <v>23</v>
      </c>
      <c r="J131" s="157" t="s">
        <v>24</v>
      </c>
      <c r="K131" s="157" t="s">
        <v>25</v>
      </c>
      <c r="L131" s="69" t="s">
        <v>4966</v>
      </c>
      <c r="M131" s="161" t="s">
        <v>4967</v>
      </c>
      <c r="N131" s="161" t="s">
        <v>4968</v>
      </c>
    </row>
    <row r="132" spans="1:19" ht="151.80000000000001">
      <c r="A132" s="692" t="s">
        <v>1184</v>
      </c>
      <c r="B132" s="181" t="s">
        <v>4969</v>
      </c>
      <c r="C132" s="157" t="s">
        <v>18</v>
      </c>
      <c r="D132" s="821"/>
      <c r="E132" s="775" t="s">
        <v>1185</v>
      </c>
      <c r="F132" s="179" t="s">
        <v>6180</v>
      </c>
      <c r="G132" s="702" t="s">
        <v>6179</v>
      </c>
      <c r="H132" s="702" t="s">
        <v>6178</v>
      </c>
      <c r="I132" s="157" t="s">
        <v>798</v>
      </c>
      <c r="J132" s="157" t="s">
        <v>362</v>
      </c>
      <c r="K132" s="157" t="s">
        <v>222</v>
      </c>
      <c r="L132" s="701" t="s">
        <v>1189</v>
      </c>
      <c r="M132" s="161" t="s">
        <v>1190</v>
      </c>
      <c r="N132" s="161" t="s">
        <v>1191</v>
      </c>
      <c r="P132" s="157" t="s">
        <v>4970</v>
      </c>
      <c r="Q132" s="179" t="s">
        <v>4971</v>
      </c>
      <c r="R132" s="157" t="s">
        <v>4972</v>
      </c>
    </row>
    <row r="133" spans="1:19" ht="41.4">
      <c r="A133" s="692" t="s">
        <v>4973</v>
      </c>
      <c r="B133" s="181" t="s">
        <v>4974</v>
      </c>
      <c r="C133" s="157" t="s">
        <v>18</v>
      </c>
      <c r="D133" s="821"/>
      <c r="E133" s="775" t="s">
        <v>1185</v>
      </c>
      <c r="F133" s="68" t="s">
        <v>2225</v>
      </c>
      <c r="G133" s="785" t="s">
        <v>4975</v>
      </c>
      <c r="H133" s="785" t="s">
        <v>2226</v>
      </c>
      <c r="I133" s="157" t="s">
        <v>23</v>
      </c>
      <c r="J133" s="157" t="s">
        <v>24</v>
      </c>
      <c r="K133" s="157" t="s">
        <v>25</v>
      </c>
      <c r="L133" s="701" t="s">
        <v>213</v>
      </c>
      <c r="M133" s="161" t="s">
        <v>214</v>
      </c>
      <c r="N133" s="161" t="s">
        <v>281</v>
      </c>
      <c r="Q133" s="179"/>
    </row>
    <row r="134" spans="1:19" s="694" customFormat="1" ht="138">
      <c r="A134" s="181"/>
      <c r="B134" s="181" t="s">
        <v>4976</v>
      </c>
      <c r="C134" s="168" t="s">
        <v>18</v>
      </c>
      <c r="D134" s="821"/>
      <c r="E134" s="778" t="s">
        <v>1185</v>
      </c>
      <c r="F134" s="185" t="s">
        <v>4977</v>
      </c>
      <c r="G134" s="703" t="s">
        <v>4978</v>
      </c>
      <c r="H134" s="703" t="s">
        <v>4979</v>
      </c>
      <c r="I134" s="168" t="s">
        <v>246</v>
      </c>
      <c r="J134" s="168" t="s">
        <v>362</v>
      </c>
      <c r="K134" s="168" t="s">
        <v>222</v>
      </c>
      <c r="L134" s="217" t="s">
        <v>4980</v>
      </c>
      <c r="M134" s="182" t="s">
        <v>4981</v>
      </c>
      <c r="N134" s="182" t="s">
        <v>4982</v>
      </c>
      <c r="O134" s="704" t="s">
        <v>4983</v>
      </c>
      <c r="P134" s="168"/>
      <c r="Q134" s="185"/>
      <c r="R134" s="168"/>
      <c r="S134" s="693"/>
    </row>
    <row r="135" spans="1:19" s="694" customFormat="1" ht="96.6">
      <c r="A135" s="181"/>
      <c r="B135" s="181" t="s">
        <v>4984</v>
      </c>
      <c r="C135" s="168" t="s">
        <v>18</v>
      </c>
      <c r="D135" s="821"/>
      <c r="E135" s="778" t="s">
        <v>1185</v>
      </c>
      <c r="F135" s="185" t="s">
        <v>4985</v>
      </c>
      <c r="G135" s="703" t="s">
        <v>4986</v>
      </c>
      <c r="H135" s="703" t="s">
        <v>4987</v>
      </c>
      <c r="I135" s="168" t="s">
        <v>23</v>
      </c>
      <c r="J135" s="168" t="s">
        <v>24</v>
      </c>
      <c r="K135" s="168" t="s">
        <v>25</v>
      </c>
      <c r="L135" s="217" t="s">
        <v>1226</v>
      </c>
      <c r="M135" s="182" t="s">
        <v>4988</v>
      </c>
      <c r="N135" s="182" t="s">
        <v>4989</v>
      </c>
      <c r="O135" s="704"/>
      <c r="P135" s="168"/>
      <c r="Q135" s="185"/>
      <c r="R135" s="168"/>
      <c r="S135" s="693"/>
    </row>
    <row r="136" spans="1:19" ht="282.60000000000002" customHeight="1">
      <c r="A136" s="692" t="s">
        <v>1192</v>
      </c>
      <c r="B136" s="181" t="s">
        <v>4990</v>
      </c>
      <c r="C136" s="157" t="s">
        <v>18</v>
      </c>
      <c r="D136" s="821"/>
      <c r="E136" s="161" t="s">
        <v>1193</v>
      </c>
      <c r="F136" s="157" t="s">
        <v>1194</v>
      </c>
      <c r="G136" s="179" t="s">
        <v>6031</v>
      </c>
      <c r="H136" s="179" t="s">
        <v>6131</v>
      </c>
      <c r="I136" s="157" t="s">
        <v>246</v>
      </c>
      <c r="J136" s="157" t="s">
        <v>221</v>
      </c>
      <c r="K136" s="157" t="s">
        <v>222</v>
      </c>
      <c r="L136" s="62" t="s">
        <v>4991</v>
      </c>
      <c r="M136" s="62" t="s">
        <v>4992</v>
      </c>
      <c r="N136" s="62" t="s">
        <v>4993</v>
      </c>
      <c r="P136" s="100" t="s">
        <v>4994</v>
      </c>
      <c r="Q136" s="157" t="s">
        <v>4995</v>
      </c>
      <c r="R136" s="157" t="s">
        <v>4996</v>
      </c>
    </row>
    <row r="137" spans="1:19" ht="282.60000000000002" customHeight="1">
      <c r="A137" s="692" t="s">
        <v>4997</v>
      </c>
      <c r="B137" s="181" t="s">
        <v>4998</v>
      </c>
      <c r="C137" s="157" t="s">
        <v>18</v>
      </c>
      <c r="D137" s="821"/>
      <c r="E137" s="161" t="s">
        <v>1193</v>
      </c>
      <c r="F137" s="157" t="s">
        <v>1199</v>
      </c>
      <c r="G137" s="179" t="s">
        <v>6032</v>
      </c>
      <c r="H137" s="179" t="s">
        <v>6132</v>
      </c>
      <c r="I137" s="157" t="s">
        <v>769</v>
      </c>
      <c r="J137" s="157" t="s">
        <v>1690</v>
      </c>
      <c r="K137" s="157" t="s">
        <v>1691</v>
      </c>
      <c r="L137" s="62" t="s">
        <v>4991</v>
      </c>
      <c r="M137" s="62" t="s">
        <v>4992</v>
      </c>
      <c r="N137" s="62" t="s">
        <v>4993</v>
      </c>
      <c r="P137" s="100" t="s">
        <v>4994</v>
      </c>
      <c r="Q137" s="157" t="s">
        <v>4995</v>
      </c>
      <c r="R137" s="157" t="s">
        <v>4996</v>
      </c>
    </row>
    <row r="138" spans="1:19" ht="276">
      <c r="A138" s="692" t="s">
        <v>1202</v>
      </c>
      <c r="B138" s="181" t="s">
        <v>995</v>
      </c>
      <c r="C138" s="157" t="s">
        <v>18</v>
      </c>
      <c r="D138" s="821"/>
      <c r="E138" s="161" t="s">
        <v>1203</v>
      </c>
      <c r="F138" s="157" t="s">
        <v>1204</v>
      </c>
      <c r="G138" s="179" t="s">
        <v>6033</v>
      </c>
      <c r="H138" s="179" t="s">
        <v>6133</v>
      </c>
      <c r="I138" s="157" t="s">
        <v>246</v>
      </c>
      <c r="J138" s="157" t="s">
        <v>221</v>
      </c>
      <c r="K138" s="157" t="s">
        <v>222</v>
      </c>
      <c r="L138" s="157" t="s">
        <v>4999</v>
      </c>
      <c r="M138" s="157" t="s">
        <v>5000</v>
      </c>
      <c r="N138" s="157" t="s">
        <v>5001</v>
      </c>
    </row>
    <row r="139" spans="1:19" ht="55.2">
      <c r="A139" s="692" t="s">
        <v>1208</v>
      </c>
      <c r="B139" s="181" t="s">
        <v>1003</v>
      </c>
      <c r="C139" s="157" t="s">
        <v>18</v>
      </c>
      <c r="D139" s="821"/>
      <c r="E139" s="775" t="s">
        <v>1203</v>
      </c>
      <c r="F139" s="157" t="s">
        <v>1209</v>
      </c>
      <c r="G139" s="179" t="s">
        <v>6034</v>
      </c>
      <c r="H139" s="179" t="s">
        <v>6134</v>
      </c>
      <c r="I139" s="157" t="s">
        <v>23</v>
      </c>
      <c r="J139" s="157" t="s">
        <v>24</v>
      </c>
      <c r="K139" s="157" t="s">
        <v>25</v>
      </c>
      <c r="L139" s="157" t="s">
        <v>749</v>
      </c>
      <c r="M139" s="157" t="s">
        <v>4856</v>
      </c>
      <c r="N139" s="179" t="s">
        <v>4857</v>
      </c>
      <c r="O139" s="164" t="s">
        <v>1117</v>
      </c>
    </row>
    <row r="140" spans="1:19">
      <c r="B140" s="181"/>
      <c r="D140" s="821"/>
      <c r="F140" s="157" t="s">
        <v>1230</v>
      </c>
      <c r="G140" s="701" t="s">
        <v>1231</v>
      </c>
      <c r="H140" s="701" t="s">
        <v>1232</v>
      </c>
      <c r="I140" s="157" t="s">
        <v>66</v>
      </c>
      <c r="J140" s="157" t="s">
        <v>39</v>
      </c>
      <c r="K140" s="157" t="s">
        <v>39</v>
      </c>
      <c r="L140" s="161"/>
      <c r="M140" s="161"/>
      <c r="N140" s="161"/>
    </row>
    <row r="141" spans="1:19" ht="41.4">
      <c r="A141" s="692" t="s">
        <v>1233</v>
      </c>
      <c r="B141" s="749" t="s">
        <v>1011</v>
      </c>
      <c r="C141" s="157" t="s">
        <v>18</v>
      </c>
      <c r="D141" s="821"/>
      <c r="E141" s="775" t="s">
        <v>1234</v>
      </c>
      <c r="F141" s="157" t="s">
        <v>1235</v>
      </c>
      <c r="G141" s="773" t="s">
        <v>6035</v>
      </c>
      <c r="H141" s="773" t="s">
        <v>6135</v>
      </c>
      <c r="I141" s="157" t="s">
        <v>23</v>
      </c>
      <c r="J141" s="157" t="s">
        <v>24</v>
      </c>
      <c r="K141" s="157" t="s">
        <v>25</v>
      </c>
      <c r="L141" s="157" t="s">
        <v>213</v>
      </c>
      <c r="M141" s="179" t="s">
        <v>388</v>
      </c>
      <c r="N141" s="161" t="s">
        <v>389</v>
      </c>
    </row>
    <row r="142" spans="1:19" s="694" customFormat="1" ht="41.4">
      <c r="A142" s="181"/>
      <c r="B142" s="749" t="s">
        <v>5002</v>
      </c>
      <c r="C142" s="168" t="s">
        <v>18</v>
      </c>
      <c r="D142" s="821"/>
      <c r="E142" s="182" t="s">
        <v>1234</v>
      </c>
      <c r="F142" s="168" t="s">
        <v>5003</v>
      </c>
      <c r="G142" s="217" t="s">
        <v>5004</v>
      </c>
      <c r="H142" s="217" t="s">
        <v>6458</v>
      </c>
      <c r="I142" s="168" t="s">
        <v>23</v>
      </c>
      <c r="J142" s="168" t="s">
        <v>24</v>
      </c>
      <c r="K142" s="168" t="s">
        <v>25</v>
      </c>
      <c r="L142" s="168" t="s">
        <v>213</v>
      </c>
      <c r="M142" s="185" t="s">
        <v>214</v>
      </c>
      <c r="N142" s="182" t="s">
        <v>281</v>
      </c>
      <c r="O142" s="769" t="s">
        <v>5005</v>
      </c>
      <c r="P142" s="168" t="s">
        <v>5006</v>
      </c>
      <c r="Q142" s="168"/>
      <c r="R142" s="168"/>
      <c r="S142" s="693"/>
    </row>
    <row r="143" spans="1:19" ht="69">
      <c r="A143" s="692" t="s">
        <v>1238</v>
      </c>
      <c r="B143" s="181" t="s">
        <v>5007</v>
      </c>
      <c r="C143" s="157" t="s">
        <v>18</v>
      </c>
      <c r="D143" s="821"/>
      <c r="E143" s="775" t="s">
        <v>1239</v>
      </c>
      <c r="F143" s="157" t="s">
        <v>1240</v>
      </c>
      <c r="G143" s="157" t="s">
        <v>1241</v>
      </c>
      <c r="H143" s="157" t="s">
        <v>5008</v>
      </c>
      <c r="I143" s="157" t="s">
        <v>23</v>
      </c>
      <c r="J143" s="157" t="s">
        <v>24</v>
      </c>
      <c r="K143" s="157" t="s">
        <v>25</v>
      </c>
      <c r="L143" s="157" t="s">
        <v>449</v>
      </c>
      <c r="M143" s="157" t="s">
        <v>121</v>
      </c>
      <c r="N143" s="157" t="s">
        <v>450</v>
      </c>
      <c r="O143" s="164" t="s">
        <v>1243</v>
      </c>
      <c r="P143" s="157" t="s">
        <v>600</v>
      </c>
      <c r="Q143" s="157" t="s">
        <v>601</v>
      </c>
      <c r="R143" s="157" t="s">
        <v>602</v>
      </c>
    </row>
    <row r="144" spans="1:19" ht="41.4">
      <c r="A144" s="692" t="s">
        <v>1244</v>
      </c>
      <c r="B144" s="181" t="s">
        <v>5009</v>
      </c>
      <c r="C144" s="157" t="s">
        <v>18</v>
      </c>
      <c r="D144" s="821"/>
      <c r="E144" s="775" t="s">
        <v>1239</v>
      </c>
      <c r="F144" s="157" t="s">
        <v>1245</v>
      </c>
      <c r="G144" s="157" t="s">
        <v>1246</v>
      </c>
      <c r="H144" s="157" t="s">
        <v>1247</v>
      </c>
      <c r="I144" s="157" t="s">
        <v>85</v>
      </c>
      <c r="J144" s="157" t="s">
        <v>86</v>
      </c>
      <c r="K144" s="157" t="s">
        <v>87</v>
      </c>
      <c r="L144" s="161"/>
      <c r="O144" s="164" t="s">
        <v>1248</v>
      </c>
      <c r="P144" s="157" t="s">
        <v>5010</v>
      </c>
      <c r="Q144" s="157" t="s">
        <v>1246</v>
      </c>
      <c r="R144" s="157" t="s">
        <v>5011</v>
      </c>
    </row>
    <row r="145" spans="1:19" ht="138">
      <c r="A145" s="692" t="s">
        <v>1249</v>
      </c>
      <c r="B145" s="181" t="s">
        <v>5012</v>
      </c>
      <c r="C145" s="157" t="s">
        <v>18</v>
      </c>
      <c r="D145" s="821"/>
      <c r="E145" s="775" t="s">
        <v>1250</v>
      </c>
      <c r="F145" s="157" t="s">
        <v>1251</v>
      </c>
      <c r="G145" s="157" t="s">
        <v>1252</v>
      </c>
      <c r="H145" s="157" t="s">
        <v>1253</v>
      </c>
      <c r="I145" s="157" t="s">
        <v>23</v>
      </c>
      <c r="J145" s="157" t="s">
        <v>24</v>
      </c>
      <c r="K145" s="157" t="s">
        <v>25</v>
      </c>
      <c r="L145" s="161" t="s">
        <v>1254</v>
      </c>
      <c r="M145" s="157" t="s">
        <v>1255</v>
      </c>
      <c r="N145" s="157" t="s">
        <v>1256</v>
      </c>
      <c r="O145" s="164" t="s">
        <v>1243</v>
      </c>
      <c r="P145" s="157" t="s">
        <v>1257</v>
      </c>
      <c r="Q145" s="157" t="s">
        <v>1258</v>
      </c>
      <c r="R145" s="157" t="s">
        <v>1259</v>
      </c>
    </row>
    <row r="146" spans="1:19" ht="55.2">
      <c r="A146" s="692" t="s">
        <v>1260</v>
      </c>
      <c r="B146" s="181" t="s">
        <v>5013</v>
      </c>
      <c r="C146" s="157" t="s">
        <v>18</v>
      </c>
      <c r="D146" s="821"/>
      <c r="E146" s="775" t="s">
        <v>1261</v>
      </c>
      <c r="F146" s="157" t="s">
        <v>1262</v>
      </c>
      <c r="G146" s="157" t="s">
        <v>1263</v>
      </c>
      <c r="H146" s="157" t="s">
        <v>1264</v>
      </c>
      <c r="I146" s="157" t="s">
        <v>23</v>
      </c>
      <c r="J146" s="157" t="s">
        <v>24</v>
      </c>
      <c r="K146" s="157" t="s">
        <v>25</v>
      </c>
      <c r="L146" s="161" t="s">
        <v>5014</v>
      </c>
      <c r="M146" s="157" t="s">
        <v>5015</v>
      </c>
      <c r="N146" s="689" t="s">
        <v>1267</v>
      </c>
      <c r="O146" s="164" t="s">
        <v>1268</v>
      </c>
    </row>
    <row r="147" spans="1:19" ht="69.900000000000006" customHeight="1">
      <c r="A147" s="692" t="s">
        <v>1269</v>
      </c>
      <c r="B147" s="749" t="s">
        <v>5016</v>
      </c>
      <c r="C147" s="157" t="s">
        <v>18</v>
      </c>
      <c r="D147" s="821"/>
      <c r="E147" s="775" t="s">
        <v>1270</v>
      </c>
      <c r="F147" s="157" t="s">
        <v>1271</v>
      </c>
      <c r="G147" s="179" t="s">
        <v>5017</v>
      </c>
      <c r="H147" s="157" t="s">
        <v>5018</v>
      </c>
      <c r="I147" s="157" t="s">
        <v>23</v>
      </c>
      <c r="J147" s="157" t="s">
        <v>24</v>
      </c>
      <c r="K147" s="157" t="s">
        <v>25</v>
      </c>
      <c r="L147" s="161" t="s">
        <v>1274</v>
      </c>
      <c r="M147" s="157" t="s">
        <v>1275</v>
      </c>
      <c r="N147" s="161" t="s">
        <v>1276</v>
      </c>
      <c r="O147" s="770" t="s">
        <v>5019</v>
      </c>
      <c r="P147" s="772" t="s">
        <v>5019</v>
      </c>
    </row>
    <row r="148" spans="1:19" ht="69">
      <c r="A148" s="692" t="s">
        <v>1277</v>
      </c>
      <c r="B148" s="181" t="s">
        <v>5020</v>
      </c>
      <c r="C148" s="157" t="s">
        <v>18</v>
      </c>
      <c r="D148" s="821"/>
      <c r="E148" s="775" t="s">
        <v>1261</v>
      </c>
      <c r="F148" s="157" t="s">
        <v>1278</v>
      </c>
      <c r="G148" s="157" t="s">
        <v>6036</v>
      </c>
      <c r="H148" s="157" t="s">
        <v>6136</v>
      </c>
      <c r="I148" s="157" t="s">
        <v>23</v>
      </c>
      <c r="J148" s="157" t="s">
        <v>24</v>
      </c>
      <c r="K148" s="157" t="s">
        <v>25</v>
      </c>
      <c r="L148" s="157" t="s">
        <v>213</v>
      </c>
      <c r="M148" s="157" t="s">
        <v>388</v>
      </c>
      <c r="N148" s="689" t="s">
        <v>389</v>
      </c>
      <c r="O148" s="164" t="s">
        <v>1281</v>
      </c>
      <c r="P148" s="62" t="s">
        <v>5021</v>
      </c>
      <c r="Q148" s="62" t="s">
        <v>1283</v>
      </c>
      <c r="R148" s="62" t="s">
        <v>1284</v>
      </c>
    </row>
    <row r="149" spans="1:19" ht="69">
      <c r="A149" s="692" t="s">
        <v>1285</v>
      </c>
      <c r="B149" s="181" t="s">
        <v>5022</v>
      </c>
      <c r="C149" s="157" t="s">
        <v>18</v>
      </c>
      <c r="D149" s="821"/>
      <c r="E149" s="775" t="s">
        <v>1261</v>
      </c>
      <c r="F149" s="157" t="s">
        <v>1286</v>
      </c>
      <c r="G149" s="157" t="s">
        <v>1287</v>
      </c>
      <c r="H149" s="157" t="s">
        <v>5023</v>
      </c>
      <c r="I149" s="157" t="s">
        <v>23</v>
      </c>
      <c r="J149" s="157" t="s">
        <v>24</v>
      </c>
      <c r="K149" s="157" t="s">
        <v>25</v>
      </c>
      <c r="L149" s="157" t="s">
        <v>449</v>
      </c>
      <c r="M149" s="157" t="s">
        <v>121</v>
      </c>
      <c r="N149" s="157" t="s">
        <v>450</v>
      </c>
      <c r="O149" s="164" t="s">
        <v>1289</v>
      </c>
      <c r="P149" s="157" t="s">
        <v>600</v>
      </c>
      <c r="Q149" s="157" t="s">
        <v>601</v>
      </c>
      <c r="R149" s="157" t="s">
        <v>602</v>
      </c>
    </row>
    <row r="150" spans="1:19" ht="41.4">
      <c r="A150" s="692" t="s">
        <v>1290</v>
      </c>
      <c r="B150" s="181" t="s">
        <v>5024</v>
      </c>
      <c r="C150" s="157" t="s">
        <v>18</v>
      </c>
      <c r="D150" s="821"/>
      <c r="E150" s="775" t="s">
        <v>1261</v>
      </c>
      <c r="F150" s="157" t="s">
        <v>1291</v>
      </c>
      <c r="G150" s="157" t="s">
        <v>1292</v>
      </c>
      <c r="H150" s="157" t="s">
        <v>5025</v>
      </c>
      <c r="I150" s="157" t="s">
        <v>85</v>
      </c>
      <c r="J150" s="157" t="s">
        <v>86</v>
      </c>
      <c r="K150" s="157" t="s">
        <v>87</v>
      </c>
      <c r="L150" s="161"/>
      <c r="N150" s="689"/>
      <c r="O150" s="164" t="s">
        <v>1294</v>
      </c>
      <c r="P150" s="157" t="s">
        <v>5010</v>
      </c>
      <c r="Q150" s="157" t="s">
        <v>1246</v>
      </c>
      <c r="R150" s="157" t="s">
        <v>5011</v>
      </c>
    </row>
    <row r="151" spans="1:19" ht="110.4">
      <c r="A151" s="692" t="s">
        <v>1303</v>
      </c>
      <c r="B151" s="181" t="s">
        <v>1019</v>
      </c>
      <c r="C151" s="157" t="s">
        <v>18</v>
      </c>
      <c r="D151" s="821"/>
      <c r="E151" s="775" t="s">
        <v>1304</v>
      </c>
      <c r="F151" s="157" t="s">
        <v>1305</v>
      </c>
      <c r="G151" s="157" t="s">
        <v>6037</v>
      </c>
      <c r="H151" s="157" t="s">
        <v>6137</v>
      </c>
      <c r="I151" s="326" t="s">
        <v>23</v>
      </c>
      <c r="J151" s="157" t="s">
        <v>24</v>
      </c>
      <c r="K151" s="157" t="s">
        <v>25</v>
      </c>
      <c r="L151" s="161" t="s">
        <v>1308</v>
      </c>
      <c r="M151" s="157" t="s">
        <v>1309</v>
      </c>
      <c r="N151" s="157" t="s">
        <v>1310</v>
      </c>
    </row>
    <row r="152" spans="1:19" ht="41.4">
      <c r="A152" s="692" t="s">
        <v>1311</v>
      </c>
      <c r="B152" s="749" t="s">
        <v>5026</v>
      </c>
      <c r="C152" s="157" t="s">
        <v>1312</v>
      </c>
      <c r="D152" s="821"/>
      <c r="E152" s="775" t="s">
        <v>1304</v>
      </c>
      <c r="F152" s="157" t="s">
        <v>1313</v>
      </c>
      <c r="G152" s="62" t="s">
        <v>6551</v>
      </c>
      <c r="H152" s="62" t="s">
        <v>6552</v>
      </c>
      <c r="I152" s="157" t="s">
        <v>23</v>
      </c>
      <c r="J152" s="157" t="s">
        <v>24</v>
      </c>
      <c r="K152" s="157" t="s">
        <v>25</v>
      </c>
      <c r="L152" s="157" t="s">
        <v>213</v>
      </c>
      <c r="M152" s="157" t="s">
        <v>388</v>
      </c>
      <c r="N152" s="157" t="s">
        <v>1316</v>
      </c>
    </row>
    <row r="153" spans="1:19" s="694" customFormat="1" ht="41.4">
      <c r="A153" s="181"/>
      <c r="B153" s="749" t="s">
        <v>5028</v>
      </c>
      <c r="C153" s="168" t="s">
        <v>18</v>
      </c>
      <c r="D153" s="821"/>
      <c r="E153" s="778" t="s">
        <v>5029</v>
      </c>
      <c r="F153" s="168" t="s">
        <v>5030</v>
      </c>
      <c r="G153" s="168" t="s">
        <v>6459</v>
      </c>
      <c r="H153" s="168" t="s">
        <v>6460</v>
      </c>
      <c r="I153" s="168" t="s">
        <v>23</v>
      </c>
      <c r="J153" s="168" t="s">
        <v>24</v>
      </c>
      <c r="K153" s="168" t="s">
        <v>25</v>
      </c>
      <c r="L153" s="168" t="s">
        <v>213</v>
      </c>
      <c r="M153" s="168" t="s">
        <v>5031</v>
      </c>
      <c r="N153" s="168" t="s">
        <v>281</v>
      </c>
      <c r="O153" s="769" t="s">
        <v>5032</v>
      </c>
      <c r="P153" s="168" t="s">
        <v>5006</v>
      </c>
      <c r="Q153" s="168"/>
      <c r="R153" s="168"/>
      <c r="S153" s="693"/>
    </row>
    <row r="154" spans="1:19" ht="69">
      <c r="A154" s="692" t="s">
        <v>1317</v>
      </c>
      <c r="B154" s="181" t="s">
        <v>5033</v>
      </c>
      <c r="C154" s="157" t="s">
        <v>18</v>
      </c>
      <c r="D154" s="821"/>
      <c r="E154" s="775" t="s">
        <v>1318</v>
      </c>
      <c r="F154" s="157" t="s">
        <v>1319</v>
      </c>
      <c r="G154" s="157" t="s">
        <v>1320</v>
      </c>
      <c r="H154" s="157" t="s">
        <v>1321</v>
      </c>
      <c r="I154" s="157" t="s">
        <v>23</v>
      </c>
      <c r="J154" s="157" t="s">
        <v>24</v>
      </c>
      <c r="K154" s="157" t="s">
        <v>25</v>
      </c>
      <c r="L154" s="157" t="s">
        <v>449</v>
      </c>
      <c r="M154" s="157" t="s">
        <v>121</v>
      </c>
      <c r="N154" s="157" t="s">
        <v>450</v>
      </c>
      <c r="O154" s="164" t="s">
        <v>5034</v>
      </c>
      <c r="P154" s="157" t="s">
        <v>600</v>
      </c>
      <c r="Q154" s="157" t="s">
        <v>601</v>
      </c>
      <c r="R154" s="157" t="s">
        <v>602</v>
      </c>
    </row>
    <row r="155" spans="1:19" ht="41.4">
      <c r="A155" s="692" t="s">
        <v>1323</v>
      </c>
      <c r="B155" s="181" t="s">
        <v>5035</v>
      </c>
      <c r="C155" s="157" t="s">
        <v>18</v>
      </c>
      <c r="D155" s="821"/>
      <c r="E155" s="775" t="s">
        <v>1318</v>
      </c>
      <c r="F155" s="157" t="s">
        <v>1324</v>
      </c>
      <c r="G155" s="157" t="s">
        <v>1325</v>
      </c>
      <c r="H155" s="157" t="s">
        <v>1326</v>
      </c>
      <c r="I155" s="157" t="s">
        <v>85</v>
      </c>
      <c r="J155" s="157" t="s">
        <v>86</v>
      </c>
      <c r="K155" s="157" t="s">
        <v>87</v>
      </c>
      <c r="L155" s="161"/>
      <c r="O155" s="164" t="s">
        <v>1327</v>
      </c>
      <c r="P155" s="62" t="s">
        <v>5036</v>
      </c>
      <c r="Q155" s="157" t="s">
        <v>1325</v>
      </c>
      <c r="R155" s="157" t="s">
        <v>5037</v>
      </c>
    </row>
    <row r="156" spans="1:19" ht="124.2">
      <c r="A156" s="692" t="s">
        <v>1328</v>
      </c>
      <c r="B156" s="181" t="s">
        <v>5038</v>
      </c>
      <c r="C156" s="157" t="s">
        <v>18</v>
      </c>
      <c r="D156" s="821"/>
      <c r="E156" s="775" t="s">
        <v>1250</v>
      </c>
      <c r="F156" s="157" t="s">
        <v>1329</v>
      </c>
      <c r="G156" s="157" t="s">
        <v>1330</v>
      </c>
      <c r="H156" s="157" t="s">
        <v>5039</v>
      </c>
      <c r="I156" s="157" t="s">
        <v>23</v>
      </c>
      <c r="J156" s="157" t="s">
        <v>24</v>
      </c>
      <c r="K156" s="157" t="s">
        <v>25</v>
      </c>
      <c r="L156" s="161" t="s">
        <v>1332</v>
      </c>
      <c r="M156" s="157" t="s">
        <v>1333</v>
      </c>
      <c r="N156" s="157" t="s">
        <v>1334</v>
      </c>
      <c r="O156" s="164" t="s">
        <v>5034</v>
      </c>
      <c r="P156" s="157" t="s">
        <v>5040</v>
      </c>
      <c r="Q156" s="157" t="s">
        <v>5041</v>
      </c>
      <c r="R156" s="157" t="s">
        <v>5042</v>
      </c>
    </row>
    <row r="157" spans="1:19" ht="69">
      <c r="A157" s="692" t="s">
        <v>5043</v>
      </c>
      <c r="B157" s="181" t="s">
        <v>5044</v>
      </c>
      <c r="C157" s="157" t="s">
        <v>18</v>
      </c>
      <c r="D157" s="821"/>
      <c r="E157" s="775" t="s">
        <v>1336</v>
      </c>
      <c r="F157" s="157" t="s">
        <v>1337</v>
      </c>
      <c r="G157" s="157" t="s">
        <v>1338</v>
      </c>
      <c r="H157" s="157" t="s">
        <v>1339</v>
      </c>
      <c r="I157" s="157" t="s">
        <v>23</v>
      </c>
      <c r="J157" s="157" t="s">
        <v>24</v>
      </c>
      <c r="K157" s="157" t="s">
        <v>25</v>
      </c>
      <c r="L157" s="161" t="s">
        <v>1340</v>
      </c>
      <c r="M157" s="179" t="s">
        <v>1341</v>
      </c>
      <c r="N157" s="161" t="s">
        <v>1342</v>
      </c>
      <c r="O157" s="164" t="s">
        <v>5034</v>
      </c>
    </row>
    <row r="158" spans="1:19" ht="69">
      <c r="A158" s="692" t="s">
        <v>1343</v>
      </c>
      <c r="B158" s="181" t="s">
        <v>5045</v>
      </c>
      <c r="C158" s="157" t="s">
        <v>18</v>
      </c>
      <c r="D158" s="821"/>
      <c r="E158" s="775" t="s">
        <v>1304</v>
      </c>
      <c r="F158" s="157" t="s">
        <v>1344</v>
      </c>
      <c r="G158" s="157" t="s">
        <v>6038</v>
      </c>
      <c r="H158" s="157" t="s">
        <v>6138</v>
      </c>
      <c r="I158" s="157" t="s">
        <v>23</v>
      </c>
      <c r="J158" s="157" t="s">
        <v>24</v>
      </c>
      <c r="K158" s="157" t="s">
        <v>25</v>
      </c>
      <c r="L158" s="157" t="s">
        <v>213</v>
      </c>
      <c r="M158" s="161" t="s">
        <v>387</v>
      </c>
      <c r="N158" s="157" t="s">
        <v>388</v>
      </c>
      <c r="P158" s="157" t="s">
        <v>1282</v>
      </c>
      <c r="Q158" s="157" t="s">
        <v>1283</v>
      </c>
      <c r="R158" s="157" t="s">
        <v>1284</v>
      </c>
    </row>
    <row r="159" spans="1:19" ht="69">
      <c r="A159" s="692" t="s">
        <v>1347</v>
      </c>
      <c r="B159" s="181" t="s">
        <v>5046</v>
      </c>
      <c r="C159" s="157" t="s">
        <v>18</v>
      </c>
      <c r="D159" s="821"/>
      <c r="E159" s="775" t="s">
        <v>1304</v>
      </c>
      <c r="F159" s="161" t="s">
        <v>1348</v>
      </c>
      <c r="G159" s="157" t="s">
        <v>1349</v>
      </c>
      <c r="H159" s="157" t="s">
        <v>1350</v>
      </c>
      <c r="I159" s="157" t="s">
        <v>23</v>
      </c>
      <c r="J159" s="157" t="s">
        <v>24</v>
      </c>
      <c r="K159" s="157" t="s">
        <v>25</v>
      </c>
      <c r="L159" s="157" t="s">
        <v>449</v>
      </c>
      <c r="M159" s="157" t="s">
        <v>121</v>
      </c>
      <c r="N159" s="157" t="s">
        <v>450</v>
      </c>
      <c r="O159" s="164" t="s">
        <v>1351</v>
      </c>
      <c r="P159" s="157" t="s">
        <v>600</v>
      </c>
      <c r="Q159" s="157" t="s">
        <v>601</v>
      </c>
      <c r="R159" s="157" t="s">
        <v>602</v>
      </c>
    </row>
    <row r="160" spans="1:19" ht="41.4">
      <c r="A160" s="692" t="s">
        <v>1352</v>
      </c>
      <c r="B160" s="181" t="s">
        <v>5047</v>
      </c>
      <c r="C160" s="157" t="s">
        <v>18</v>
      </c>
      <c r="D160" s="821"/>
      <c r="E160" s="775" t="s">
        <v>1304</v>
      </c>
      <c r="F160" s="157" t="s">
        <v>1353</v>
      </c>
      <c r="G160" s="157" t="s">
        <v>1325</v>
      </c>
      <c r="H160" s="157" t="s">
        <v>1326</v>
      </c>
      <c r="I160" s="157" t="s">
        <v>85</v>
      </c>
      <c r="J160" s="157" t="s">
        <v>86</v>
      </c>
      <c r="K160" s="157" t="s">
        <v>87</v>
      </c>
      <c r="L160" s="161"/>
      <c r="M160" s="179"/>
      <c r="N160" s="161"/>
      <c r="O160" s="164" t="s">
        <v>1354</v>
      </c>
      <c r="P160" s="62" t="s">
        <v>5036</v>
      </c>
      <c r="Q160" s="157" t="s">
        <v>1325</v>
      </c>
      <c r="R160" s="157" t="s">
        <v>5037</v>
      </c>
    </row>
    <row r="161" spans="1:19" ht="41.4">
      <c r="A161" s="692" t="s">
        <v>5048</v>
      </c>
      <c r="B161" s="181" t="s">
        <v>1028</v>
      </c>
      <c r="C161" s="157" t="s">
        <v>18</v>
      </c>
      <c r="D161" s="821"/>
      <c r="E161" s="775" t="s">
        <v>1361</v>
      </c>
      <c r="F161" s="157" t="s">
        <v>1362</v>
      </c>
      <c r="G161" s="157" t="s">
        <v>6039</v>
      </c>
      <c r="H161" s="157" t="s">
        <v>6139</v>
      </c>
      <c r="I161" s="157" t="s">
        <v>23</v>
      </c>
      <c r="J161" s="157" t="s">
        <v>24</v>
      </c>
      <c r="K161" s="157" t="s">
        <v>25</v>
      </c>
      <c r="L161" s="157" t="s">
        <v>213</v>
      </c>
      <c r="M161" s="157" t="s">
        <v>388</v>
      </c>
      <c r="N161" s="161" t="s">
        <v>389</v>
      </c>
    </row>
    <row r="162" spans="1:19" ht="69">
      <c r="A162" s="692" t="s">
        <v>1366</v>
      </c>
      <c r="B162" s="181" t="s">
        <v>5049</v>
      </c>
      <c r="C162" s="157" t="s">
        <v>18</v>
      </c>
      <c r="D162" s="821"/>
      <c r="E162" s="775" t="s">
        <v>1367</v>
      </c>
      <c r="F162" s="157" t="s">
        <v>1368</v>
      </c>
      <c r="G162" s="62" t="s">
        <v>6461</v>
      </c>
      <c r="H162" s="62" t="s">
        <v>6462</v>
      </c>
      <c r="I162" s="157" t="s">
        <v>23</v>
      </c>
      <c r="J162" s="157" t="s">
        <v>24</v>
      </c>
      <c r="K162" s="157" t="s">
        <v>25</v>
      </c>
      <c r="L162" s="157" t="s">
        <v>449</v>
      </c>
      <c r="M162" s="157" t="s">
        <v>121</v>
      </c>
      <c r="N162" s="157" t="s">
        <v>450</v>
      </c>
      <c r="O162" s="164" t="s">
        <v>1371</v>
      </c>
      <c r="P162" s="157" t="s">
        <v>600</v>
      </c>
      <c r="Q162" s="157" t="s">
        <v>601</v>
      </c>
      <c r="R162" s="157" t="s">
        <v>602</v>
      </c>
    </row>
    <row r="163" spans="1:19" s="340" customFormat="1" ht="41.4">
      <c r="A163" s="692" t="s">
        <v>5050</v>
      </c>
      <c r="B163" s="181" t="s">
        <v>5051</v>
      </c>
      <c r="C163" s="157" t="s">
        <v>18</v>
      </c>
      <c r="D163" s="821"/>
      <c r="E163" s="775" t="s">
        <v>1367</v>
      </c>
      <c r="F163" s="157" t="s">
        <v>1373</v>
      </c>
      <c r="G163" s="157" t="s">
        <v>6040</v>
      </c>
      <c r="H163" s="157" t="s">
        <v>6140</v>
      </c>
      <c r="I163" s="157" t="s">
        <v>85</v>
      </c>
      <c r="J163" s="157" t="s">
        <v>86</v>
      </c>
      <c r="K163" s="157" t="s">
        <v>87</v>
      </c>
      <c r="L163" s="157"/>
      <c r="M163" s="157"/>
      <c r="N163" s="689"/>
      <c r="O163" s="164" t="s">
        <v>1376</v>
      </c>
      <c r="P163" s="157"/>
      <c r="Q163" s="157"/>
      <c r="R163" s="157"/>
      <c r="S163" s="157"/>
    </row>
    <row r="164" spans="1:19" ht="41.4">
      <c r="A164" s="692" t="s">
        <v>1377</v>
      </c>
      <c r="B164" s="181" t="s">
        <v>1036</v>
      </c>
      <c r="C164" s="157" t="s">
        <v>18</v>
      </c>
      <c r="D164" s="821"/>
      <c r="E164" s="775" t="s">
        <v>1378</v>
      </c>
      <c r="F164" s="157" t="s">
        <v>1379</v>
      </c>
      <c r="G164" s="157" t="s">
        <v>6041</v>
      </c>
      <c r="H164" s="157" t="s">
        <v>6141</v>
      </c>
      <c r="I164" s="157" t="s">
        <v>23</v>
      </c>
      <c r="J164" s="157" t="s">
        <v>24</v>
      </c>
      <c r="K164" s="157" t="s">
        <v>25</v>
      </c>
      <c r="L164" s="157" t="s">
        <v>213</v>
      </c>
      <c r="M164" s="157" t="s">
        <v>388</v>
      </c>
      <c r="N164" s="161" t="s">
        <v>389</v>
      </c>
    </row>
    <row r="165" spans="1:19" ht="69">
      <c r="A165" s="692" t="s">
        <v>1382</v>
      </c>
      <c r="B165" s="181" t="s">
        <v>1041</v>
      </c>
      <c r="C165" s="157" t="s">
        <v>18</v>
      </c>
      <c r="D165" s="821"/>
      <c r="E165" s="779" t="s">
        <v>1378</v>
      </c>
      <c r="F165" s="161" t="s">
        <v>1383</v>
      </c>
      <c r="G165" s="62" t="s">
        <v>6463</v>
      </c>
      <c r="H165" s="62" t="s">
        <v>6464</v>
      </c>
      <c r="I165" s="164" t="s">
        <v>23</v>
      </c>
      <c r="J165" s="164" t="s">
        <v>24</v>
      </c>
      <c r="K165" s="161" t="s">
        <v>25</v>
      </c>
      <c r="L165" s="161" t="s">
        <v>449</v>
      </c>
      <c r="M165" s="161" t="s">
        <v>121</v>
      </c>
      <c r="N165" s="161" t="s">
        <v>450</v>
      </c>
      <c r="O165" s="164" t="s">
        <v>1386</v>
      </c>
      <c r="P165" s="157" t="s">
        <v>600</v>
      </c>
      <c r="Q165" s="157" t="s">
        <v>601</v>
      </c>
      <c r="R165" s="157" t="s">
        <v>602</v>
      </c>
    </row>
    <row r="166" spans="1:19" ht="41.4">
      <c r="A166" s="692" t="s">
        <v>5052</v>
      </c>
      <c r="B166" s="181" t="s">
        <v>5053</v>
      </c>
      <c r="C166" s="157" t="s">
        <v>18</v>
      </c>
      <c r="D166" s="821"/>
      <c r="E166" s="779" t="s">
        <v>1378</v>
      </c>
      <c r="F166" s="161" t="s">
        <v>1388</v>
      </c>
      <c r="G166" s="157" t="s">
        <v>6042</v>
      </c>
      <c r="H166" s="157" t="s">
        <v>6142</v>
      </c>
      <c r="I166" s="164" t="s">
        <v>85</v>
      </c>
      <c r="J166" s="164" t="s">
        <v>86</v>
      </c>
      <c r="K166" s="161" t="s">
        <v>87</v>
      </c>
      <c r="L166" s="164"/>
      <c r="M166" s="164"/>
      <c r="N166" s="164"/>
      <c r="O166" s="164" t="s">
        <v>1391</v>
      </c>
    </row>
    <row r="167" spans="1:19" ht="69">
      <c r="A167" s="692" t="s">
        <v>1392</v>
      </c>
      <c r="B167" s="181" t="s">
        <v>5054</v>
      </c>
      <c r="C167" s="157" t="s">
        <v>18</v>
      </c>
      <c r="D167" s="821"/>
      <c r="E167" s="779" t="s">
        <v>1378</v>
      </c>
      <c r="F167" s="161" t="s">
        <v>1393</v>
      </c>
      <c r="G167" s="157" t="s">
        <v>5055</v>
      </c>
      <c r="H167" s="157" t="s">
        <v>5056</v>
      </c>
      <c r="I167" s="164" t="s">
        <v>23</v>
      </c>
      <c r="J167" s="157" t="s">
        <v>24</v>
      </c>
      <c r="K167" s="157" t="s">
        <v>25</v>
      </c>
      <c r="L167" s="161" t="s">
        <v>1396</v>
      </c>
      <c r="M167" s="161" t="s">
        <v>5057</v>
      </c>
      <c r="N167" s="161" t="s">
        <v>5058</v>
      </c>
    </row>
    <row r="168" spans="1:19" ht="39.6" customHeight="1">
      <c r="A168" s="692" t="s">
        <v>1397</v>
      </c>
      <c r="B168" s="749" t="s">
        <v>5059</v>
      </c>
      <c r="C168" s="157" t="s">
        <v>18</v>
      </c>
      <c r="D168" s="821"/>
      <c r="E168" s="775" t="s">
        <v>1398</v>
      </c>
      <c r="F168" s="179" t="s">
        <v>1399</v>
      </c>
      <c r="G168" s="745" t="s">
        <v>6553</v>
      </c>
      <c r="H168" s="745" t="s">
        <v>6554</v>
      </c>
      <c r="I168" s="157" t="s">
        <v>23</v>
      </c>
      <c r="J168" s="157" t="s">
        <v>24</v>
      </c>
      <c r="K168" s="157" t="s">
        <v>25</v>
      </c>
      <c r="L168" s="69" t="s">
        <v>5060</v>
      </c>
      <c r="M168" s="157" t="s">
        <v>214</v>
      </c>
      <c r="N168" s="689" t="s">
        <v>215</v>
      </c>
    </row>
    <row r="169" spans="1:19" s="694" customFormat="1" ht="39.6" customHeight="1">
      <c r="A169" s="181"/>
      <c r="B169" s="749" t="s">
        <v>5061</v>
      </c>
      <c r="C169" s="168" t="s">
        <v>18</v>
      </c>
      <c r="D169" s="771"/>
      <c r="E169" s="778" t="s">
        <v>1398</v>
      </c>
      <c r="F169" s="185" t="s">
        <v>5062</v>
      </c>
      <c r="G169" s="168" t="s">
        <v>5063</v>
      </c>
      <c r="H169" s="168" t="s">
        <v>5064</v>
      </c>
      <c r="I169" s="168" t="s">
        <v>23</v>
      </c>
      <c r="J169" s="168" t="s">
        <v>24</v>
      </c>
      <c r="K169" s="168" t="s">
        <v>25</v>
      </c>
      <c r="L169" s="182" t="s">
        <v>213</v>
      </c>
      <c r="M169" s="168" t="s">
        <v>214</v>
      </c>
      <c r="N169" s="279" t="s">
        <v>215</v>
      </c>
      <c r="O169" s="769" t="s">
        <v>5065</v>
      </c>
      <c r="P169" s="168" t="s">
        <v>5006</v>
      </c>
      <c r="Q169" s="168"/>
      <c r="R169" s="168"/>
      <c r="S169" s="693"/>
    </row>
    <row r="170" spans="1:19">
      <c r="F170" s="157" t="s">
        <v>983</v>
      </c>
      <c r="G170" s="157" t="s">
        <v>984</v>
      </c>
      <c r="H170" s="157" t="s">
        <v>985</v>
      </c>
      <c r="I170" s="157" t="s">
        <v>66</v>
      </c>
      <c r="J170" s="157" t="s">
        <v>39</v>
      </c>
      <c r="K170" s="157" t="s">
        <v>39</v>
      </c>
      <c r="N170" s="689"/>
    </row>
    <row r="171" spans="1:19" ht="207">
      <c r="A171" s="692" t="s">
        <v>986</v>
      </c>
      <c r="B171" s="181" t="s">
        <v>1097</v>
      </c>
      <c r="C171" s="157" t="s">
        <v>18</v>
      </c>
      <c r="D171" s="821" t="s">
        <v>987</v>
      </c>
      <c r="E171" s="775" t="s">
        <v>988</v>
      </c>
      <c r="F171" s="157" t="s">
        <v>989</v>
      </c>
      <c r="G171" s="157" t="s">
        <v>6043</v>
      </c>
      <c r="H171" s="157" t="s">
        <v>6143</v>
      </c>
      <c r="I171" s="157" t="s">
        <v>798</v>
      </c>
      <c r="J171" s="157" t="s">
        <v>362</v>
      </c>
      <c r="K171" s="157" t="s">
        <v>222</v>
      </c>
      <c r="L171" s="69" t="s">
        <v>5066</v>
      </c>
      <c r="M171" s="161" t="s">
        <v>5067</v>
      </c>
      <c r="N171" s="161" t="s">
        <v>5068</v>
      </c>
    </row>
    <row r="172" spans="1:19" ht="55.2">
      <c r="A172" s="692" t="s">
        <v>4990</v>
      </c>
      <c r="B172" s="181" t="s">
        <v>1107</v>
      </c>
      <c r="C172" s="157" t="s">
        <v>18</v>
      </c>
      <c r="D172" s="821"/>
      <c r="E172" s="775" t="s">
        <v>1050</v>
      </c>
      <c r="F172" s="157" t="s">
        <v>1051</v>
      </c>
      <c r="G172" s="157" t="s">
        <v>6044</v>
      </c>
      <c r="H172" s="157" t="s">
        <v>6144</v>
      </c>
      <c r="I172" s="157" t="s">
        <v>23</v>
      </c>
      <c r="J172" s="157" t="s">
        <v>24</v>
      </c>
      <c r="K172" s="157" t="s">
        <v>25</v>
      </c>
      <c r="L172" s="161" t="s">
        <v>1054</v>
      </c>
      <c r="M172" s="161" t="s">
        <v>1055</v>
      </c>
      <c r="N172" s="161" t="s">
        <v>1056</v>
      </c>
      <c r="O172" s="695" t="s">
        <v>5069</v>
      </c>
    </row>
    <row r="173" spans="1:19" ht="207">
      <c r="A173" s="692" t="s">
        <v>4998</v>
      </c>
      <c r="B173" s="181" t="s">
        <v>1113</v>
      </c>
      <c r="C173" s="157" t="s">
        <v>18</v>
      </c>
      <c r="D173" s="821"/>
      <c r="E173" s="775" t="s">
        <v>1050</v>
      </c>
      <c r="F173" s="157" t="s">
        <v>1058</v>
      </c>
      <c r="G173" s="157" t="s">
        <v>1059</v>
      </c>
      <c r="H173" s="157" t="s">
        <v>1060</v>
      </c>
      <c r="I173" s="157" t="s">
        <v>798</v>
      </c>
      <c r="J173" s="157" t="s">
        <v>362</v>
      </c>
      <c r="K173" s="157" t="s">
        <v>222</v>
      </c>
      <c r="L173" s="161" t="s">
        <v>5070</v>
      </c>
      <c r="M173" s="161" t="s">
        <v>1062</v>
      </c>
      <c r="N173" s="161" t="s">
        <v>1063</v>
      </c>
      <c r="O173" s="275" t="s">
        <v>5071</v>
      </c>
      <c r="P173" s="100" t="s">
        <v>5072</v>
      </c>
      <c r="Q173" s="157" t="s">
        <v>5073</v>
      </c>
      <c r="R173" s="157" t="s">
        <v>5074</v>
      </c>
    </row>
    <row r="174" spans="1:19" ht="234.6">
      <c r="A174" s="692" t="s">
        <v>1065</v>
      </c>
      <c r="B174" s="181" t="s">
        <v>1148</v>
      </c>
      <c r="C174" s="157" t="s">
        <v>18</v>
      </c>
      <c r="D174" s="821"/>
      <c r="E174" s="775" t="s">
        <v>1050</v>
      </c>
      <c r="F174" s="157" t="s">
        <v>1066</v>
      </c>
      <c r="G174" s="157" t="s">
        <v>6045</v>
      </c>
      <c r="H174" s="157" t="s">
        <v>6145</v>
      </c>
      <c r="I174" s="157" t="s">
        <v>769</v>
      </c>
      <c r="J174" s="157" t="s">
        <v>1690</v>
      </c>
      <c r="K174" s="157" t="s">
        <v>1691</v>
      </c>
      <c r="L174" s="161" t="s">
        <v>1069</v>
      </c>
      <c r="M174" s="161" t="s">
        <v>5075</v>
      </c>
      <c r="N174" s="689" t="s">
        <v>5076</v>
      </c>
      <c r="O174" s="275" t="s">
        <v>5071</v>
      </c>
      <c r="P174" s="100" t="s">
        <v>5072</v>
      </c>
      <c r="Q174" s="157" t="s">
        <v>5073</v>
      </c>
      <c r="R174" s="157" t="s">
        <v>5074</v>
      </c>
    </row>
    <row r="175" spans="1:19" ht="262.2">
      <c r="A175" s="692" t="s">
        <v>995</v>
      </c>
      <c r="B175" s="749" t="s">
        <v>4951</v>
      </c>
      <c r="C175" s="157" t="s">
        <v>18</v>
      </c>
      <c r="D175" s="821"/>
      <c r="E175" s="775" t="s">
        <v>1071</v>
      </c>
      <c r="F175" s="157" t="s">
        <v>1072</v>
      </c>
      <c r="G175" s="157" t="s">
        <v>6046</v>
      </c>
      <c r="H175" s="157" t="s">
        <v>6146</v>
      </c>
      <c r="I175" s="157" t="s">
        <v>246</v>
      </c>
      <c r="J175" s="157" t="s">
        <v>362</v>
      </c>
      <c r="K175" s="157" t="s">
        <v>222</v>
      </c>
      <c r="L175" s="62" t="s">
        <v>5077</v>
      </c>
      <c r="M175" s="69" t="s">
        <v>5078</v>
      </c>
      <c r="N175" s="104" t="s">
        <v>5079</v>
      </c>
      <c r="O175" s="769" t="s">
        <v>5080</v>
      </c>
      <c r="P175" s="292" t="s">
        <v>5081</v>
      </c>
    </row>
    <row r="176" spans="1:19" ht="55.2">
      <c r="A176" s="692" t="s">
        <v>1003</v>
      </c>
      <c r="B176" s="181" t="s">
        <v>1128</v>
      </c>
      <c r="C176" s="157" t="s">
        <v>18</v>
      </c>
      <c r="D176" s="821"/>
      <c r="E176" s="775" t="s">
        <v>1071</v>
      </c>
      <c r="F176" s="157" t="s">
        <v>1076</v>
      </c>
      <c r="G176" s="179" t="s">
        <v>6047</v>
      </c>
      <c r="H176" s="179" t="s">
        <v>6147</v>
      </c>
      <c r="I176" s="157" t="s">
        <v>23</v>
      </c>
      <c r="J176" s="157" t="s">
        <v>24</v>
      </c>
      <c r="K176" s="157" t="s">
        <v>25</v>
      </c>
      <c r="L176" s="157" t="s">
        <v>749</v>
      </c>
      <c r="M176" s="157" t="s">
        <v>4856</v>
      </c>
      <c r="N176" s="179" t="s">
        <v>4857</v>
      </c>
      <c r="O176" s="164" t="s">
        <v>1079</v>
      </c>
    </row>
    <row r="177" spans="1:19">
      <c r="B177" s="744"/>
      <c r="D177" s="161"/>
      <c r="F177" s="157" t="s">
        <v>861</v>
      </c>
      <c r="G177" s="157" t="s">
        <v>862</v>
      </c>
      <c r="H177" s="157" t="s">
        <v>863</v>
      </c>
      <c r="I177" s="157" t="s">
        <v>66</v>
      </c>
      <c r="J177" s="157" t="s">
        <v>39</v>
      </c>
      <c r="K177" s="157" t="s">
        <v>39</v>
      </c>
      <c r="N177" s="689"/>
    </row>
    <row r="178" spans="1:19" ht="165.6">
      <c r="A178" s="692" t="s">
        <v>864</v>
      </c>
      <c r="B178" s="181" t="s">
        <v>1158</v>
      </c>
      <c r="C178" s="157" t="s">
        <v>18</v>
      </c>
      <c r="D178" s="822" t="s">
        <v>861</v>
      </c>
      <c r="E178" s="161" t="s">
        <v>865</v>
      </c>
      <c r="F178" s="157" t="s">
        <v>866</v>
      </c>
      <c r="G178" s="157" t="s">
        <v>6048</v>
      </c>
      <c r="H178" s="157" t="s">
        <v>6148</v>
      </c>
      <c r="I178" s="157" t="s">
        <v>246</v>
      </c>
      <c r="J178" s="157" t="s">
        <v>362</v>
      </c>
      <c r="K178" s="157" t="s">
        <v>222</v>
      </c>
      <c r="L178" s="157" t="s">
        <v>5082</v>
      </c>
      <c r="M178" s="157" t="s">
        <v>5083</v>
      </c>
      <c r="N178" s="179" t="s">
        <v>5084</v>
      </c>
      <c r="P178" s="62" t="s">
        <v>5085</v>
      </c>
      <c r="Q178" s="157" t="s">
        <v>5086</v>
      </c>
      <c r="R178" s="157" t="s">
        <v>5087</v>
      </c>
    </row>
    <row r="179" spans="1:19" ht="82.8">
      <c r="A179" s="692" t="s">
        <v>5088</v>
      </c>
      <c r="B179" s="181" t="s">
        <v>5089</v>
      </c>
      <c r="C179" s="157" t="s">
        <v>18</v>
      </c>
      <c r="D179" s="822"/>
      <c r="E179" s="775" t="s">
        <v>865</v>
      </c>
      <c r="F179" s="157" t="s">
        <v>872</v>
      </c>
      <c r="G179" s="157" t="s">
        <v>873</v>
      </c>
      <c r="H179" s="157" t="s">
        <v>874</v>
      </c>
      <c r="I179" s="157" t="s">
        <v>246</v>
      </c>
      <c r="J179" s="157" t="s">
        <v>362</v>
      </c>
      <c r="K179" s="157" t="s">
        <v>222</v>
      </c>
      <c r="L179" s="157" t="s">
        <v>875</v>
      </c>
      <c r="M179" s="157" t="s">
        <v>5090</v>
      </c>
      <c r="N179" s="179" t="s">
        <v>5091</v>
      </c>
      <c r="O179" s="164" t="s">
        <v>876</v>
      </c>
    </row>
    <row r="180" spans="1:19" ht="138">
      <c r="A180" s="692" t="s">
        <v>877</v>
      </c>
      <c r="B180" s="181" t="s">
        <v>4963</v>
      </c>
      <c r="C180" s="157" t="s">
        <v>18</v>
      </c>
      <c r="D180" s="822"/>
      <c r="E180" s="775" t="s">
        <v>865</v>
      </c>
      <c r="F180" s="157" t="s">
        <v>878</v>
      </c>
      <c r="G180" s="157" t="s">
        <v>879</v>
      </c>
      <c r="H180" s="157" t="s">
        <v>880</v>
      </c>
      <c r="I180" s="157" t="s">
        <v>246</v>
      </c>
      <c r="J180" s="157" t="s">
        <v>362</v>
      </c>
      <c r="K180" s="157" t="s">
        <v>222</v>
      </c>
      <c r="L180" s="62" t="s">
        <v>5092</v>
      </c>
      <c r="M180" s="62" t="s">
        <v>5093</v>
      </c>
      <c r="N180" s="68" t="s">
        <v>5094</v>
      </c>
      <c r="O180" s="164" t="s">
        <v>882</v>
      </c>
    </row>
    <row r="181" spans="1:19" ht="193.2">
      <c r="A181" s="692" t="s">
        <v>883</v>
      </c>
      <c r="B181" s="181" t="s">
        <v>1184</v>
      </c>
      <c r="C181" s="157" t="s">
        <v>18</v>
      </c>
      <c r="D181" s="822"/>
      <c r="E181" s="775" t="s">
        <v>865</v>
      </c>
      <c r="F181" s="157" t="s">
        <v>884</v>
      </c>
      <c r="G181" s="157" t="s">
        <v>5095</v>
      </c>
      <c r="H181" s="157" t="s">
        <v>5096</v>
      </c>
      <c r="I181" s="157" t="s">
        <v>246</v>
      </c>
      <c r="J181" s="157" t="s">
        <v>362</v>
      </c>
      <c r="K181" s="157" t="s">
        <v>222</v>
      </c>
      <c r="L181" s="62" t="s">
        <v>5097</v>
      </c>
      <c r="M181" s="62" t="s">
        <v>5098</v>
      </c>
      <c r="N181" s="68" t="s">
        <v>5099</v>
      </c>
      <c r="O181" s="164" t="s">
        <v>888</v>
      </c>
    </row>
    <row r="182" spans="1:19" ht="248.4">
      <c r="A182" s="692" t="s">
        <v>889</v>
      </c>
      <c r="B182" s="181" t="s">
        <v>1212</v>
      </c>
      <c r="C182" s="157" t="s">
        <v>18</v>
      </c>
      <c r="D182" s="822"/>
      <c r="E182" s="775" t="s">
        <v>865</v>
      </c>
      <c r="F182" s="157" t="s">
        <v>890</v>
      </c>
      <c r="G182" s="157" t="s">
        <v>891</v>
      </c>
      <c r="H182" s="157" t="s">
        <v>892</v>
      </c>
      <c r="I182" s="157" t="s">
        <v>246</v>
      </c>
      <c r="J182" s="157" t="s">
        <v>362</v>
      </c>
      <c r="K182" s="157" t="s">
        <v>222</v>
      </c>
      <c r="L182" s="56" t="s">
        <v>893</v>
      </c>
      <c r="M182" s="56" t="s">
        <v>5100</v>
      </c>
      <c r="N182" s="95" t="s">
        <v>5101</v>
      </c>
      <c r="O182" s="164" t="s">
        <v>894</v>
      </c>
    </row>
    <row r="183" spans="1:19" s="694" customFormat="1" ht="69">
      <c r="A183" s="181"/>
      <c r="B183" s="181" t="s">
        <v>1192</v>
      </c>
      <c r="C183" s="168" t="s">
        <v>18</v>
      </c>
      <c r="D183" s="822"/>
      <c r="E183" s="778" t="s">
        <v>5102</v>
      </c>
      <c r="F183" s="168" t="s">
        <v>5103</v>
      </c>
      <c r="G183" s="168" t="s">
        <v>5104</v>
      </c>
      <c r="H183" s="168" t="s">
        <v>5105</v>
      </c>
      <c r="I183" s="168" t="s">
        <v>23</v>
      </c>
      <c r="J183" s="168" t="s">
        <v>24</v>
      </c>
      <c r="K183" s="168" t="s">
        <v>25</v>
      </c>
      <c r="L183" s="168" t="s">
        <v>4861</v>
      </c>
      <c r="M183" s="168" t="s">
        <v>4874</v>
      </c>
      <c r="N183" s="185" t="s">
        <v>4863</v>
      </c>
      <c r="O183" s="172"/>
      <c r="P183" s="168"/>
      <c r="Q183" s="168"/>
      <c r="R183" s="168"/>
      <c r="S183" s="693"/>
    </row>
    <row r="184" spans="1:19" ht="138">
      <c r="A184" s="692" t="s">
        <v>895</v>
      </c>
      <c r="B184" s="749" t="s">
        <v>1202</v>
      </c>
      <c r="C184" s="157" t="s">
        <v>18</v>
      </c>
      <c r="D184" s="822"/>
      <c r="E184" s="161" t="s">
        <v>5106</v>
      </c>
      <c r="F184" s="157" t="s">
        <v>896</v>
      </c>
      <c r="G184" s="157" t="s">
        <v>6049</v>
      </c>
      <c r="H184" s="157" t="s">
        <v>6149</v>
      </c>
      <c r="I184" s="157" t="s">
        <v>246</v>
      </c>
      <c r="J184" s="157" t="s">
        <v>362</v>
      </c>
      <c r="K184" s="157" t="s">
        <v>222</v>
      </c>
      <c r="L184" s="157" t="s">
        <v>5082</v>
      </c>
      <c r="M184" s="157" t="s">
        <v>5083</v>
      </c>
      <c r="N184" s="179" t="s">
        <v>5084</v>
      </c>
      <c r="O184" s="770" t="s">
        <v>5107</v>
      </c>
    </row>
    <row r="185" spans="1:19" ht="55.2">
      <c r="A185" s="692" t="s">
        <v>899</v>
      </c>
      <c r="B185" s="181" t="s">
        <v>1208</v>
      </c>
      <c r="C185" s="157" t="s">
        <v>18</v>
      </c>
      <c r="D185" s="822"/>
      <c r="E185" s="161" t="s">
        <v>5108</v>
      </c>
      <c r="F185" s="157" t="s">
        <v>900</v>
      </c>
      <c r="G185" s="179" t="s">
        <v>6050</v>
      </c>
      <c r="H185" s="179" t="s">
        <v>6150</v>
      </c>
      <c r="I185" s="157" t="s">
        <v>23</v>
      </c>
      <c r="J185" s="157" t="s">
        <v>24</v>
      </c>
      <c r="K185" s="157" t="s">
        <v>25</v>
      </c>
      <c r="L185" s="157" t="s">
        <v>749</v>
      </c>
      <c r="M185" s="157" t="s">
        <v>4856</v>
      </c>
      <c r="N185" s="179" t="s">
        <v>4857</v>
      </c>
      <c r="O185" s="164" t="s">
        <v>903</v>
      </c>
    </row>
    <row r="186" spans="1:19" ht="55.2">
      <c r="A186" s="692" t="s">
        <v>921</v>
      </c>
      <c r="B186" s="181" t="s">
        <v>1233</v>
      </c>
      <c r="C186" s="157" t="s">
        <v>18</v>
      </c>
      <c r="D186" s="822"/>
      <c r="E186" s="775" t="s">
        <v>929</v>
      </c>
      <c r="F186" s="157" t="s">
        <v>930</v>
      </c>
      <c r="G186" s="157" t="s">
        <v>6051</v>
      </c>
      <c r="H186" s="157" t="s">
        <v>6151</v>
      </c>
      <c r="I186" s="157" t="s">
        <v>23</v>
      </c>
      <c r="J186" s="157" t="s">
        <v>24</v>
      </c>
      <c r="K186" s="157" t="s">
        <v>25</v>
      </c>
      <c r="L186" s="179" t="s">
        <v>933</v>
      </c>
      <c r="M186" s="157" t="s">
        <v>5109</v>
      </c>
      <c r="N186" s="689" t="s">
        <v>935</v>
      </c>
    </row>
    <row r="187" spans="1:19" ht="41.4">
      <c r="A187" s="692" t="s">
        <v>4953</v>
      </c>
      <c r="B187" s="181" t="s">
        <v>1238</v>
      </c>
      <c r="C187" s="157" t="s">
        <v>18</v>
      </c>
      <c r="D187" s="822"/>
      <c r="E187" s="775" t="s">
        <v>929</v>
      </c>
      <c r="F187" s="157" t="s">
        <v>6468</v>
      </c>
      <c r="G187" s="157" t="s">
        <v>6469</v>
      </c>
      <c r="H187" s="157" t="s">
        <v>6470</v>
      </c>
      <c r="I187" s="157" t="s">
        <v>23</v>
      </c>
      <c r="J187" s="157" t="s">
        <v>24</v>
      </c>
      <c r="K187" s="157" t="s">
        <v>25</v>
      </c>
      <c r="L187" s="157" t="s">
        <v>940</v>
      </c>
      <c r="M187" s="157" t="s">
        <v>941</v>
      </c>
      <c r="N187" s="689" t="s">
        <v>942</v>
      </c>
      <c r="O187" s="164" t="s">
        <v>5110</v>
      </c>
    </row>
    <row r="188" spans="1:19" ht="55.2">
      <c r="A188" s="692" t="s">
        <v>944</v>
      </c>
      <c r="B188" s="181" t="s">
        <v>1303</v>
      </c>
      <c r="C188" s="157" t="s">
        <v>18</v>
      </c>
      <c r="D188" s="822"/>
      <c r="E188" s="775" t="s">
        <v>945</v>
      </c>
      <c r="F188" s="157" t="s">
        <v>946</v>
      </c>
      <c r="G188" s="157" t="s">
        <v>6052</v>
      </c>
      <c r="H188" s="157" t="s">
        <v>6152</v>
      </c>
      <c r="I188" s="157" t="s">
        <v>23</v>
      </c>
      <c r="J188" s="157" t="s">
        <v>24</v>
      </c>
      <c r="K188" s="157" t="s">
        <v>25</v>
      </c>
      <c r="L188" s="157" t="s">
        <v>949</v>
      </c>
      <c r="M188" s="157" t="s">
        <v>950</v>
      </c>
      <c r="N188" s="689" t="s">
        <v>951</v>
      </c>
    </row>
    <row r="189" spans="1:19">
      <c r="B189" s="744"/>
      <c r="F189" s="157" t="s">
        <v>1453</v>
      </c>
      <c r="G189" s="157" t="s">
        <v>1454</v>
      </c>
      <c r="H189" s="157" t="s">
        <v>1455</v>
      </c>
      <c r="I189" s="157" t="s">
        <v>66</v>
      </c>
      <c r="J189" s="157" t="s">
        <v>39</v>
      </c>
      <c r="K189" s="157" t="s">
        <v>39</v>
      </c>
      <c r="L189" s="161"/>
      <c r="M189" s="161"/>
      <c r="N189" s="161"/>
    </row>
    <row r="190" spans="1:19" ht="282.60000000000002" customHeight="1">
      <c r="A190" s="692" t="s">
        <v>1456</v>
      </c>
      <c r="B190" s="744" t="s">
        <v>1456</v>
      </c>
      <c r="C190" s="157" t="s">
        <v>18</v>
      </c>
      <c r="D190" s="824" t="s">
        <v>1453</v>
      </c>
      <c r="E190" s="775" t="s">
        <v>1457</v>
      </c>
      <c r="F190" s="157" t="s">
        <v>1458</v>
      </c>
      <c r="G190" s="179" t="s">
        <v>6053</v>
      </c>
      <c r="H190" s="179" t="s">
        <v>6153</v>
      </c>
      <c r="I190" s="157" t="s">
        <v>246</v>
      </c>
      <c r="J190" s="157" t="s">
        <v>221</v>
      </c>
      <c r="K190" s="157" t="s">
        <v>222</v>
      </c>
      <c r="L190" s="62" t="s">
        <v>5113</v>
      </c>
      <c r="M190" s="62" t="s">
        <v>5114</v>
      </c>
      <c r="N190" s="62" t="s">
        <v>5115</v>
      </c>
      <c r="P190" s="100" t="s">
        <v>5116</v>
      </c>
      <c r="Q190" s="746" t="s">
        <v>5117</v>
      </c>
      <c r="R190" s="746" t="s">
        <v>5118</v>
      </c>
    </row>
    <row r="191" spans="1:19" ht="282.60000000000002" customHeight="1">
      <c r="A191" s="692" t="s">
        <v>1462</v>
      </c>
      <c r="B191" s="756" t="s">
        <v>1462</v>
      </c>
      <c r="C191" s="157" t="s">
        <v>18</v>
      </c>
      <c r="D191" s="825"/>
      <c r="E191" s="775" t="s">
        <v>1457</v>
      </c>
      <c r="F191" s="157" t="s">
        <v>1463</v>
      </c>
      <c r="G191" s="179" t="s">
        <v>6054</v>
      </c>
      <c r="H191" s="179" t="s">
        <v>6154</v>
      </c>
      <c r="I191" s="157" t="s">
        <v>769</v>
      </c>
      <c r="J191" s="157" t="s">
        <v>1690</v>
      </c>
      <c r="K191" s="157" t="s">
        <v>1691</v>
      </c>
      <c r="L191" s="745" t="s">
        <v>5119</v>
      </c>
      <c r="M191" s="745" t="s">
        <v>5120</v>
      </c>
      <c r="N191" s="745" t="s">
        <v>5121</v>
      </c>
      <c r="O191" s="772" t="s">
        <v>5122</v>
      </c>
      <c r="P191" s="100" t="s">
        <v>5123</v>
      </c>
      <c r="Q191" s="157" t="s">
        <v>5117</v>
      </c>
      <c r="R191" s="157" t="s">
        <v>5118</v>
      </c>
    </row>
    <row r="192" spans="1:19" ht="165.6">
      <c r="A192" s="692" t="s">
        <v>1466</v>
      </c>
      <c r="B192" s="744" t="s">
        <v>1466</v>
      </c>
      <c r="C192" s="157" t="s">
        <v>18</v>
      </c>
      <c r="D192" s="825"/>
      <c r="E192" s="775" t="s">
        <v>1467</v>
      </c>
      <c r="F192" s="157" t="s">
        <v>1468</v>
      </c>
      <c r="G192" s="179" t="s">
        <v>6055</v>
      </c>
      <c r="H192" s="179" t="s">
        <v>6155</v>
      </c>
      <c r="I192" s="157" t="s">
        <v>246</v>
      </c>
      <c r="J192" s="157" t="s">
        <v>221</v>
      </c>
      <c r="K192" s="157" t="s">
        <v>222</v>
      </c>
      <c r="L192" s="157" t="s">
        <v>5124</v>
      </c>
      <c r="M192" s="157" t="s">
        <v>5125</v>
      </c>
      <c r="N192" s="157" t="s">
        <v>5126</v>
      </c>
    </row>
    <row r="193" spans="1:19" ht="55.2">
      <c r="A193" s="692" t="s">
        <v>1472</v>
      </c>
      <c r="B193" s="744" t="s">
        <v>1472</v>
      </c>
      <c r="C193" s="157" t="s">
        <v>18</v>
      </c>
      <c r="D193" s="825"/>
      <c r="E193" s="775" t="s">
        <v>1467</v>
      </c>
      <c r="F193" s="157" t="s">
        <v>1473</v>
      </c>
      <c r="G193" s="179" t="s">
        <v>6056</v>
      </c>
      <c r="H193" s="179" t="s">
        <v>6156</v>
      </c>
      <c r="I193" s="157" t="s">
        <v>23</v>
      </c>
      <c r="J193" s="157" t="s">
        <v>24</v>
      </c>
      <c r="K193" s="157" t="s">
        <v>25</v>
      </c>
      <c r="L193" s="157" t="s">
        <v>749</v>
      </c>
      <c r="M193" s="157" t="s">
        <v>4856</v>
      </c>
      <c r="N193" s="157" t="s">
        <v>4857</v>
      </c>
      <c r="O193" s="164" t="s">
        <v>1476</v>
      </c>
    </row>
    <row r="194" spans="1:19" ht="69">
      <c r="A194" s="692" t="s">
        <v>5127</v>
      </c>
      <c r="B194" s="744" t="s">
        <v>5127</v>
      </c>
      <c r="C194" s="157" t="s">
        <v>18</v>
      </c>
      <c r="D194" s="825"/>
      <c r="E194" s="775" t="s">
        <v>5128</v>
      </c>
      <c r="F194" s="157" t="s">
        <v>1479</v>
      </c>
      <c r="G194" s="157" t="s">
        <v>6057</v>
      </c>
      <c r="H194" s="157" t="s">
        <v>6157</v>
      </c>
      <c r="I194" s="157" t="s">
        <v>23</v>
      </c>
      <c r="J194" s="157" t="s">
        <v>24</v>
      </c>
      <c r="K194" s="157" t="s">
        <v>25</v>
      </c>
      <c r="L194" s="161" t="s">
        <v>1482</v>
      </c>
      <c r="M194" s="179" t="s">
        <v>214</v>
      </c>
      <c r="N194" s="161" t="s">
        <v>215</v>
      </c>
      <c r="P194" s="157" t="s">
        <v>1483</v>
      </c>
      <c r="Q194" s="157" t="s">
        <v>1484</v>
      </c>
      <c r="R194" s="157" t="s">
        <v>1485</v>
      </c>
    </row>
    <row r="195" spans="1:19" ht="55.2">
      <c r="A195" s="692" t="s">
        <v>5129</v>
      </c>
      <c r="B195" s="744" t="s">
        <v>5129</v>
      </c>
      <c r="C195" s="157" t="s">
        <v>18</v>
      </c>
      <c r="D195" s="825"/>
      <c r="E195" s="775" t="s">
        <v>5128</v>
      </c>
      <c r="F195" s="157" t="s">
        <v>1487</v>
      </c>
      <c r="G195" s="157" t="s">
        <v>6058</v>
      </c>
      <c r="H195" s="157" t="s">
        <v>6158</v>
      </c>
      <c r="I195" s="157" t="s">
        <v>23</v>
      </c>
      <c r="J195" s="157" t="s">
        <v>24</v>
      </c>
      <c r="K195" s="157" t="s">
        <v>25</v>
      </c>
      <c r="L195" s="161" t="s">
        <v>387</v>
      </c>
      <c r="M195" s="157" t="s">
        <v>388</v>
      </c>
      <c r="N195" s="689" t="s">
        <v>389</v>
      </c>
      <c r="O195" s="164" t="s">
        <v>5130</v>
      </c>
    </row>
    <row r="196" spans="1:19" ht="165.6">
      <c r="A196" s="692" t="s">
        <v>5131</v>
      </c>
      <c r="B196" s="744" t="s">
        <v>5131</v>
      </c>
      <c r="C196" s="157" t="s">
        <v>18</v>
      </c>
      <c r="D196" s="825"/>
      <c r="E196" s="775" t="s">
        <v>5128</v>
      </c>
      <c r="F196" s="157" t="s">
        <v>1492</v>
      </c>
      <c r="G196" s="157" t="s">
        <v>6059</v>
      </c>
      <c r="H196" s="157" t="s">
        <v>6159</v>
      </c>
      <c r="I196" s="157" t="s">
        <v>23</v>
      </c>
      <c r="J196" s="157" t="s">
        <v>24</v>
      </c>
      <c r="K196" s="157" t="s">
        <v>25</v>
      </c>
      <c r="L196" s="161" t="s">
        <v>1495</v>
      </c>
      <c r="M196" s="161" t="s">
        <v>1496</v>
      </c>
      <c r="N196" s="161" t="s">
        <v>1497</v>
      </c>
      <c r="O196" s="164" t="s">
        <v>5132</v>
      </c>
      <c r="P196" s="705"/>
      <c r="Q196" s="705"/>
      <c r="R196" s="705"/>
    </row>
    <row r="197" spans="1:19" ht="179.4">
      <c r="A197" s="692" t="s">
        <v>5133</v>
      </c>
      <c r="B197" s="744" t="s">
        <v>5133</v>
      </c>
      <c r="C197" s="157" t="s">
        <v>18</v>
      </c>
      <c r="D197" s="825"/>
      <c r="E197" s="775" t="s">
        <v>5128</v>
      </c>
      <c r="F197" s="157" t="s">
        <v>5134</v>
      </c>
      <c r="G197" s="157" t="s">
        <v>6060</v>
      </c>
      <c r="H197" s="157" t="s">
        <v>6160</v>
      </c>
      <c r="I197" s="157" t="s">
        <v>23</v>
      </c>
      <c r="J197" s="157" t="s">
        <v>24</v>
      </c>
      <c r="K197" s="157" t="s">
        <v>25</v>
      </c>
      <c r="L197" s="161" t="s">
        <v>1502</v>
      </c>
      <c r="M197" s="161" t="s">
        <v>1503</v>
      </c>
      <c r="N197" s="161" t="s">
        <v>1504</v>
      </c>
      <c r="O197" s="164" t="s">
        <v>5132</v>
      </c>
      <c r="P197" s="157" t="s">
        <v>1505</v>
      </c>
      <c r="Q197" s="179" t="s">
        <v>1506</v>
      </c>
      <c r="R197" s="179" t="s">
        <v>1507</v>
      </c>
    </row>
    <row r="198" spans="1:19" s="708" customFormat="1" ht="55.2">
      <c r="A198" s="286" t="s">
        <v>5137</v>
      </c>
      <c r="B198" s="286" t="s">
        <v>5137</v>
      </c>
      <c r="C198" s="204" t="s">
        <v>18</v>
      </c>
      <c r="D198" s="825"/>
      <c r="E198" s="201" t="s">
        <v>1509</v>
      </c>
      <c r="F198" s="204" t="s">
        <v>5138</v>
      </c>
      <c r="G198" s="204" t="s">
        <v>6061</v>
      </c>
      <c r="H198" s="204" t="s">
        <v>6161</v>
      </c>
      <c r="I198" s="204" t="s">
        <v>23</v>
      </c>
      <c r="J198" s="204" t="s">
        <v>24</v>
      </c>
      <c r="K198" s="204" t="s">
        <v>25</v>
      </c>
      <c r="L198" s="201" t="s">
        <v>1482</v>
      </c>
      <c r="M198" s="204" t="s">
        <v>214</v>
      </c>
      <c r="N198" s="201" t="s">
        <v>215</v>
      </c>
      <c r="O198" s="393"/>
      <c r="P198" s="706"/>
      <c r="Q198" s="706"/>
      <c r="R198" s="706"/>
      <c r="S198" s="707"/>
    </row>
    <row r="199" spans="1:19" s="694" customFormat="1" ht="179.4">
      <c r="A199" s="181" t="s">
        <v>5137</v>
      </c>
      <c r="B199" s="181" t="s">
        <v>5137</v>
      </c>
      <c r="C199" s="168" t="s">
        <v>18</v>
      </c>
      <c r="D199" s="825"/>
      <c r="E199" s="182" t="s">
        <v>1509</v>
      </c>
      <c r="F199" s="168" t="s">
        <v>6490</v>
      </c>
      <c r="G199" s="168" t="s">
        <v>6491</v>
      </c>
      <c r="H199" s="168" t="s">
        <v>6492</v>
      </c>
      <c r="I199" s="168" t="s">
        <v>246</v>
      </c>
      <c r="J199" s="168" t="s">
        <v>362</v>
      </c>
      <c r="K199" s="168" t="s">
        <v>222</v>
      </c>
      <c r="L199" s="182" t="s">
        <v>5139</v>
      </c>
      <c r="M199" s="168" t="s">
        <v>5140</v>
      </c>
      <c r="N199" s="182" t="s">
        <v>5141</v>
      </c>
      <c r="O199" s="172"/>
      <c r="P199" s="324"/>
      <c r="Q199" s="324"/>
      <c r="R199" s="324"/>
      <c r="S199" s="693"/>
    </row>
    <row r="200" spans="1:19" ht="55.2">
      <c r="A200" s="692" t="s">
        <v>1527</v>
      </c>
      <c r="B200" s="744" t="s">
        <v>1527</v>
      </c>
      <c r="C200" s="157" t="s">
        <v>18</v>
      </c>
      <c r="D200" s="825"/>
      <c r="E200" s="775" t="s">
        <v>1509</v>
      </c>
      <c r="F200" s="62" t="s">
        <v>5142</v>
      </c>
      <c r="G200" s="157" t="s">
        <v>5143</v>
      </c>
      <c r="H200" s="157" t="s">
        <v>5144</v>
      </c>
      <c r="I200" s="157" t="s">
        <v>23</v>
      </c>
      <c r="J200" s="157" t="s">
        <v>24</v>
      </c>
      <c r="K200" s="157" t="s">
        <v>25</v>
      </c>
      <c r="L200" s="161" t="s">
        <v>387</v>
      </c>
      <c r="M200" s="157" t="s">
        <v>388</v>
      </c>
      <c r="N200" s="161" t="s">
        <v>389</v>
      </c>
      <c r="O200" s="275" t="s">
        <v>5145</v>
      </c>
    </row>
    <row r="201" spans="1:19" s="708" customFormat="1" ht="138">
      <c r="A201" s="286" t="s">
        <v>1535</v>
      </c>
      <c r="B201" s="744" t="s">
        <v>1535</v>
      </c>
      <c r="C201" s="204" t="s">
        <v>18</v>
      </c>
      <c r="D201" s="825"/>
      <c r="E201" s="201" t="s">
        <v>1509</v>
      </c>
      <c r="F201" s="204" t="s">
        <v>1516</v>
      </c>
      <c r="G201" s="204" t="s">
        <v>6062</v>
      </c>
      <c r="H201" s="204" t="s">
        <v>6162</v>
      </c>
      <c r="I201" s="204" t="s">
        <v>23</v>
      </c>
      <c r="J201" s="204" t="s">
        <v>24</v>
      </c>
      <c r="K201" s="204" t="s">
        <v>25</v>
      </c>
      <c r="L201" s="201" t="s">
        <v>1519</v>
      </c>
      <c r="M201" s="201" t="s">
        <v>1520</v>
      </c>
      <c r="N201" s="201" t="s">
        <v>1521</v>
      </c>
      <c r="O201" s="393" t="s">
        <v>5146</v>
      </c>
      <c r="P201" s="706"/>
      <c r="Q201" s="393"/>
      <c r="R201" s="393"/>
      <c r="S201" s="707"/>
    </row>
    <row r="202" spans="1:19" ht="55.2">
      <c r="A202" s="692" t="s">
        <v>1539</v>
      </c>
      <c r="B202" s="744" t="s">
        <v>1539</v>
      </c>
      <c r="C202" s="157" t="s">
        <v>18</v>
      </c>
      <c r="D202" s="825"/>
      <c r="E202" s="775" t="s">
        <v>1523</v>
      </c>
      <c r="F202" s="157" t="s">
        <v>1524</v>
      </c>
      <c r="G202" s="157" t="s">
        <v>6063</v>
      </c>
      <c r="H202" s="157" t="s">
        <v>6163</v>
      </c>
      <c r="I202" s="157" t="s">
        <v>23</v>
      </c>
      <c r="J202" s="157" t="s">
        <v>24</v>
      </c>
      <c r="K202" s="157" t="s">
        <v>25</v>
      </c>
      <c r="L202" s="161" t="s">
        <v>1482</v>
      </c>
      <c r="M202" s="179" t="s">
        <v>214</v>
      </c>
      <c r="N202" s="161" t="s">
        <v>215</v>
      </c>
    </row>
    <row r="203" spans="1:19" ht="55.2">
      <c r="A203" s="692" t="s">
        <v>5147</v>
      </c>
      <c r="B203" s="744" t="s">
        <v>5147</v>
      </c>
      <c r="C203" s="157" t="s">
        <v>18</v>
      </c>
      <c r="D203" s="825"/>
      <c r="E203" s="775" t="s">
        <v>1523</v>
      </c>
      <c r="F203" s="157" t="s">
        <v>1528</v>
      </c>
      <c r="G203" s="157" t="s">
        <v>6064</v>
      </c>
      <c r="H203" s="157" t="s">
        <v>6164</v>
      </c>
      <c r="I203" s="157" t="s">
        <v>23</v>
      </c>
      <c r="J203" s="157" t="s">
        <v>24</v>
      </c>
      <c r="K203" s="157" t="s">
        <v>25</v>
      </c>
      <c r="L203" s="161" t="s">
        <v>1531</v>
      </c>
      <c r="M203" s="161" t="s">
        <v>1532</v>
      </c>
      <c r="N203" s="161" t="s">
        <v>1533</v>
      </c>
      <c r="O203" s="164" t="s">
        <v>5148</v>
      </c>
      <c r="Q203" s="164"/>
      <c r="R203" s="164"/>
    </row>
    <row r="204" spans="1:19" ht="55.2">
      <c r="A204" s="692" t="s">
        <v>5149</v>
      </c>
      <c r="B204" s="744" t="s">
        <v>5149</v>
      </c>
      <c r="C204" s="157" t="s">
        <v>18</v>
      </c>
      <c r="D204" s="825"/>
      <c r="E204" s="775" t="s">
        <v>1523</v>
      </c>
      <c r="F204" s="157" t="s">
        <v>1536</v>
      </c>
      <c r="G204" s="157" t="s">
        <v>6065</v>
      </c>
      <c r="H204" s="157" t="s">
        <v>6165</v>
      </c>
      <c r="I204" s="157" t="s">
        <v>23</v>
      </c>
      <c r="J204" s="157" t="s">
        <v>24</v>
      </c>
      <c r="K204" s="157" t="s">
        <v>25</v>
      </c>
      <c r="L204" s="157" t="s">
        <v>749</v>
      </c>
      <c r="M204" s="157" t="s">
        <v>4856</v>
      </c>
      <c r="N204" s="157" t="s">
        <v>4857</v>
      </c>
    </row>
    <row r="205" spans="1:19" ht="69">
      <c r="A205" s="692" t="s">
        <v>1541</v>
      </c>
      <c r="B205" s="744" t="s">
        <v>1541</v>
      </c>
      <c r="C205" s="157" t="s">
        <v>1119</v>
      </c>
      <c r="D205" s="825"/>
      <c r="E205" s="775"/>
      <c r="F205" s="157" t="s">
        <v>1546</v>
      </c>
      <c r="G205" s="157" t="s">
        <v>6066</v>
      </c>
      <c r="H205" s="157" t="s">
        <v>6166</v>
      </c>
      <c r="I205" s="157" t="s">
        <v>23</v>
      </c>
      <c r="J205" s="157" t="s">
        <v>24</v>
      </c>
      <c r="K205" s="157" t="s">
        <v>25</v>
      </c>
      <c r="L205" s="157" t="s">
        <v>5150</v>
      </c>
      <c r="M205" s="157" t="s">
        <v>5151</v>
      </c>
      <c r="N205" s="157" t="s">
        <v>5152</v>
      </c>
    </row>
    <row r="206" spans="1:19" ht="248.4">
      <c r="A206" s="692" t="s">
        <v>5153</v>
      </c>
      <c r="B206" s="744" t="s">
        <v>5153</v>
      </c>
      <c r="C206" s="157" t="s">
        <v>1119</v>
      </c>
      <c r="D206" s="826"/>
      <c r="E206" s="775"/>
      <c r="F206" s="157" t="s">
        <v>1553</v>
      </c>
      <c r="G206" s="157" t="s">
        <v>6067</v>
      </c>
      <c r="H206" s="157" t="s">
        <v>6167</v>
      </c>
      <c r="I206" s="157" t="s">
        <v>246</v>
      </c>
      <c r="J206" s="157" t="s">
        <v>362</v>
      </c>
      <c r="K206" s="157" t="s">
        <v>222</v>
      </c>
      <c r="L206" s="62" t="s">
        <v>5154</v>
      </c>
      <c r="M206" s="62" t="s">
        <v>5155</v>
      </c>
      <c r="N206" s="62" t="s">
        <v>5156</v>
      </c>
      <c r="O206" s="275" t="s">
        <v>5157</v>
      </c>
      <c r="P206" s="164"/>
      <c r="Q206" s="164" t="s">
        <v>5158</v>
      </c>
      <c r="R206" s="164" t="s">
        <v>5159</v>
      </c>
    </row>
    <row r="207" spans="1:19">
      <c r="B207" s="744"/>
      <c r="F207" s="157" t="s">
        <v>1560</v>
      </c>
      <c r="G207" s="157" t="s">
        <v>1561</v>
      </c>
      <c r="H207" s="157" t="s">
        <v>1562</v>
      </c>
      <c r="I207" s="157" t="s">
        <v>66</v>
      </c>
      <c r="J207" s="157" t="s">
        <v>39</v>
      </c>
      <c r="K207" s="157" t="s">
        <v>39</v>
      </c>
      <c r="L207" s="161"/>
      <c r="M207" s="179"/>
      <c r="N207" s="161"/>
    </row>
    <row r="208" spans="1:19" ht="55.2">
      <c r="A208" s="692" t="s">
        <v>1563</v>
      </c>
      <c r="B208" s="744" t="s">
        <v>1563</v>
      </c>
      <c r="C208" s="157" t="s">
        <v>18</v>
      </c>
      <c r="D208" s="821" t="s">
        <v>1560</v>
      </c>
      <c r="E208" s="775" t="s">
        <v>1564</v>
      </c>
      <c r="F208" s="157" t="s">
        <v>1565</v>
      </c>
      <c r="G208" s="157" t="s">
        <v>6068</v>
      </c>
      <c r="H208" s="157" t="s">
        <v>6168</v>
      </c>
      <c r="I208" s="157" t="s">
        <v>23</v>
      </c>
      <c r="J208" s="157" t="s">
        <v>24</v>
      </c>
      <c r="K208" s="157" t="s">
        <v>25</v>
      </c>
      <c r="L208" s="161" t="s">
        <v>213</v>
      </c>
      <c r="M208" s="161" t="s">
        <v>214</v>
      </c>
      <c r="N208" s="161" t="s">
        <v>281</v>
      </c>
    </row>
    <row r="209" spans="1:20" ht="41.4">
      <c r="A209" s="692" t="s">
        <v>1568</v>
      </c>
      <c r="B209" s="744" t="s">
        <v>1568</v>
      </c>
      <c r="C209" s="157" t="s">
        <v>18</v>
      </c>
      <c r="D209" s="821"/>
      <c r="E209" s="775" t="s">
        <v>1569</v>
      </c>
      <c r="F209" s="157" t="s">
        <v>1570</v>
      </c>
      <c r="G209" s="157" t="s">
        <v>6069</v>
      </c>
      <c r="H209" s="157" t="s">
        <v>6169</v>
      </c>
      <c r="I209" s="157" t="s">
        <v>23</v>
      </c>
      <c r="J209" s="157" t="s">
        <v>24</v>
      </c>
      <c r="K209" s="157" t="s">
        <v>25</v>
      </c>
      <c r="L209" s="161" t="s">
        <v>387</v>
      </c>
      <c r="M209" s="157" t="s">
        <v>388</v>
      </c>
      <c r="N209" s="689" t="s">
        <v>389</v>
      </c>
    </row>
    <row r="210" spans="1:20">
      <c r="B210" s="744"/>
      <c r="E210" s="775"/>
      <c r="F210" s="157" t="s">
        <v>1573</v>
      </c>
      <c r="G210" s="157" t="s">
        <v>1574</v>
      </c>
      <c r="H210" s="157" t="s">
        <v>1575</v>
      </c>
      <c r="I210" s="157" t="s">
        <v>66</v>
      </c>
      <c r="J210" s="157" t="s">
        <v>39</v>
      </c>
      <c r="K210" s="157" t="s">
        <v>39</v>
      </c>
      <c r="L210" s="161"/>
      <c r="M210" s="179"/>
      <c r="N210" s="161"/>
    </row>
    <row r="211" spans="1:20" ht="69">
      <c r="A211" s="692" t="s">
        <v>1576</v>
      </c>
      <c r="B211" s="744" t="s">
        <v>1576</v>
      </c>
      <c r="C211" s="157" t="s">
        <v>18</v>
      </c>
      <c r="D211" s="821" t="s">
        <v>1573</v>
      </c>
      <c r="E211" s="775" t="s">
        <v>1577</v>
      </c>
      <c r="F211" s="161" t="s">
        <v>1578</v>
      </c>
      <c r="G211" s="157" t="s">
        <v>6070</v>
      </c>
      <c r="H211" s="157" t="s">
        <v>6170</v>
      </c>
      <c r="I211" s="157" t="s">
        <v>23</v>
      </c>
      <c r="J211" s="157" t="s">
        <v>24</v>
      </c>
      <c r="K211" s="157" t="s">
        <v>25</v>
      </c>
      <c r="L211" s="161" t="s">
        <v>1581</v>
      </c>
      <c r="M211" s="157" t="s">
        <v>1582</v>
      </c>
      <c r="N211" s="689" t="s">
        <v>1583</v>
      </c>
      <c r="T211" s="696"/>
    </row>
    <row r="212" spans="1:20" ht="55.2">
      <c r="A212" s="692" t="s">
        <v>1584</v>
      </c>
      <c r="B212" s="744" t="s">
        <v>1584</v>
      </c>
      <c r="C212" s="157" t="s">
        <v>18</v>
      </c>
      <c r="D212" s="821"/>
      <c r="E212" s="775" t="s">
        <v>1577</v>
      </c>
      <c r="F212" s="161" t="s">
        <v>1585</v>
      </c>
      <c r="G212" s="157" t="s">
        <v>6071</v>
      </c>
      <c r="H212" s="157" t="s">
        <v>6171</v>
      </c>
      <c r="I212" s="157" t="s">
        <v>23</v>
      </c>
      <c r="J212" s="157" t="s">
        <v>24</v>
      </c>
      <c r="K212" s="157" t="s">
        <v>25</v>
      </c>
      <c r="L212" s="161" t="s">
        <v>5160</v>
      </c>
      <c r="M212" s="179" t="s">
        <v>5161</v>
      </c>
      <c r="N212" s="179" t="s">
        <v>5162</v>
      </c>
      <c r="O212" s="164" t="s">
        <v>5163</v>
      </c>
      <c r="T212" s="696"/>
    </row>
    <row r="213" spans="1:20" ht="110.4">
      <c r="A213" s="692" t="s">
        <v>1592</v>
      </c>
      <c r="B213" s="744" t="s">
        <v>1592</v>
      </c>
      <c r="C213" s="157" t="s">
        <v>18</v>
      </c>
      <c r="D213" s="821"/>
      <c r="E213" s="775" t="s">
        <v>1577</v>
      </c>
      <c r="F213" s="69" t="s">
        <v>6557</v>
      </c>
      <c r="G213" s="157" t="s">
        <v>6558</v>
      </c>
      <c r="H213" s="157" t="s">
        <v>6559</v>
      </c>
      <c r="I213" s="157" t="s">
        <v>246</v>
      </c>
      <c r="J213" s="157" t="s">
        <v>362</v>
      </c>
      <c r="K213" s="157" t="s">
        <v>222</v>
      </c>
      <c r="L213" s="161" t="s">
        <v>1596</v>
      </c>
      <c r="M213" s="157" t="s">
        <v>1597</v>
      </c>
      <c r="N213" s="157" t="s">
        <v>1598</v>
      </c>
      <c r="O213" s="164" t="s">
        <v>5164</v>
      </c>
      <c r="T213" s="696"/>
    </row>
    <row r="214" spans="1:20" s="694" customFormat="1" ht="372.6">
      <c r="A214" s="181"/>
      <c r="B214" s="181" t="s">
        <v>5165</v>
      </c>
      <c r="C214" s="168" t="s">
        <v>18</v>
      </c>
      <c r="D214" s="821"/>
      <c r="E214" s="182" t="s">
        <v>1577</v>
      </c>
      <c r="F214" s="182" t="s">
        <v>6504</v>
      </c>
      <c r="G214" s="168" t="s">
        <v>6505</v>
      </c>
      <c r="H214" s="168" t="s">
        <v>6506</v>
      </c>
      <c r="I214" s="168" t="s">
        <v>246</v>
      </c>
      <c r="J214" s="168" t="s">
        <v>362</v>
      </c>
      <c r="K214" s="168" t="s">
        <v>222</v>
      </c>
      <c r="L214" s="182" t="s">
        <v>5166</v>
      </c>
      <c r="M214" s="168" t="s">
        <v>5167</v>
      </c>
      <c r="N214" s="168" t="s">
        <v>5168</v>
      </c>
      <c r="O214" s="172" t="s">
        <v>5169</v>
      </c>
      <c r="P214" s="168"/>
      <c r="Q214" s="168"/>
      <c r="R214" s="168"/>
      <c r="S214" s="693"/>
      <c r="T214" s="709"/>
    </row>
    <row r="215" spans="1:20" ht="82.8">
      <c r="A215" s="692" t="s">
        <v>1600</v>
      </c>
      <c r="B215" s="744" t="s">
        <v>1600</v>
      </c>
      <c r="C215" s="157" t="s">
        <v>18</v>
      </c>
      <c r="D215" s="821"/>
      <c r="E215" s="161" t="s">
        <v>1577</v>
      </c>
      <c r="F215" s="161" t="s">
        <v>1601</v>
      </c>
      <c r="G215" s="179" t="s">
        <v>5170</v>
      </c>
      <c r="H215" s="157" t="s">
        <v>5171</v>
      </c>
      <c r="I215" s="157" t="s">
        <v>23</v>
      </c>
      <c r="J215" s="157" t="s">
        <v>24</v>
      </c>
      <c r="K215" s="157" t="s">
        <v>25</v>
      </c>
      <c r="L215" s="161" t="s">
        <v>1604</v>
      </c>
      <c r="M215" s="157" t="s">
        <v>1605</v>
      </c>
      <c r="N215" s="161" t="s">
        <v>1606</v>
      </c>
      <c r="O215" s="164" t="s">
        <v>5172</v>
      </c>
      <c r="T215" s="696"/>
    </row>
    <row r="216" spans="1:20" ht="113.1" customHeight="1">
      <c r="A216" s="685" t="s">
        <v>107</v>
      </c>
      <c r="B216" s="740" t="s">
        <v>107</v>
      </c>
      <c r="C216" s="157" t="s">
        <v>18</v>
      </c>
      <c r="D216" s="822" t="s">
        <v>19</v>
      </c>
      <c r="F216" s="157" t="s">
        <v>108</v>
      </c>
      <c r="G216" s="157" t="s">
        <v>109</v>
      </c>
      <c r="H216" s="157" t="s">
        <v>110</v>
      </c>
      <c r="I216" s="157" t="s">
        <v>85</v>
      </c>
      <c r="J216" s="157" t="s">
        <v>86</v>
      </c>
      <c r="K216" s="157" t="s">
        <v>87</v>
      </c>
    </row>
    <row r="217" spans="1:20" ht="41.4">
      <c r="A217" s="685" t="s">
        <v>111</v>
      </c>
      <c r="B217" s="740" t="s">
        <v>111</v>
      </c>
      <c r="C217" s="157" t="s">
        <v>18</v>
      </c>
      <c r="D217" s="822"/>
      <c r="F217" s="157" t="s">
        <v>112</v>
      </c>
      <c r="G217" s="157" t="s">
        <v>6072</v>
      </c>
      <c r="H217" s="157" t="s">
        <v>6172</v>
      </c>
    </row>
    <row r="218" spans="1:20" ht="14.4" customHeight="1">
      <c r="B218" s="744"/>
      <c r="C218" s="157" t="s">
        <v>18</v>
      </c>
      <c r="D218" s="821" t="s">
        <v>5173</v>
      </c>
      <c r="E218" s="823"/>
      <c r="F218" s="157" t="s">
        <v>1694</v>
      </c>
      <c r="G218" s="157" t="s">
        <v>1695</v>
      </c>
      <c r="H218" s="157" t="s">
        <v>1696</v>
      </c>
      <c r="I218" s="157" t="s">
        <v>66</v>
      </c>
      <c r="J218" s="157" t="s">
        <v>39</v>
      </c>
      <c r="K218" s="157" t="s">
        <v>39</v>
      </c>
    </row>
    <row r="219" spans="1:20" ht="41.4">
      <c r="A219" s="692" t="s">
        <v>1697</v>
      </c>
      <c r="B219" s="744" t="s">
        <v>1697</v>
      </c>
      <c r="C219" s="157" t="s">
        <v>18</v>
      </c>
      <c r="D219" s="821"/>
      <c r="E219" s="823"/>
      <c r="F219" s="157" t="s">
        <v>1698</v>
      </c>
      <c r="G219" s="157" t="s">
        <v>6073</v>
      </c>
      <c r="H219" s="157" t="s">
        <v>6173</v>
      </c>
      <c r="I219" s="157" t="s">
        <v>96</v>
      </c>
      <c r="J219" s="157" t="s">
        <v>101</v>
      </c>
      <c r="K219" s="157" t="s">
        <v>102</v>
      </c>
    </row>
    <row r="220" spans="1:20" ht="41.4">
      <c r="A220" s="692" t="s">
        <v>1701</v>
      </c>
      <c r="B220" s="744" t="s">
        <v>1701</v>
      </c>
      <c r="C220" s="157" t="s">
        <v>18</v>
      </c>
      <c r="D220" s="821"/>
      <c r="F220" s="157" t="s">
        <v>1702</v>
      </c>
      <c r="G220" s="157" t="s">
        <v>1703</v>
      </c>
      <c r="H220" s="157" t="s">
        <v>1704</v>
      </c>
      <c r="I220" s="157" t="s">
        <v>66</v>
      </c>
      <c r="J220" s="157" t="s">
        <v>39</v>
      </c>
      <c r="K220" s="157" t="s">
        <v>39</v>
      </c>
    </row>
    <row r="221" spans="1:20">
      <c r="B221" s="744"/>
      <c r="D221" s="157"/>
      <c r="E221" s="157"/>
    </row>
    <row r="222" spans="1:20">
      <c r="B222" s="744"/>
      <c r="D222" s="157"/>
      <c r="F222" s="157" t="s">
        <v>1705</v>
      </c>
      <c r="G222" s="157" t="s">
        <v>1706</v>
      </c>
      <c r="H222" s="157" t="s">
        <v>1707</v>
      </c>
    </row>
    <row r="223" spans="1:20">
      <c r="A223" s="710"/>
      <c r="B223" s="292"/>
      <c r="D223" s="157"/>
    </row>
  </sheetData>
  <autoFilter ref="A1:S220" xr:uid="{17545C15-0EFE-4F02-BA2F-7DB8A0CEB25A}"/>
  <mergeCells count="16">
    <mergeCell ref="D110:D118"/>
    <mergeCell ref="D2:D17"/>
    <mergeCell ref="D18:D22"/>
    <mergeCell ref="D24:D57"/>
    <mergeCell ref="D59:D88"/>
    <mergeCell ref="D90:D108"/>
    <mergeCell ref="D211:D215"/>
    <mergeCell ref="D216:D217"/>
    <mergeCell ref="D218:D220"/>
    <mergeCell ref="E218:E219"/>
    <mergeCell ref="D120:D127"/>
    <mergeCell ref="D129:D168"/>
    <mergeCell ref="D171:D176"/>
    <mergeCell ref="D178:D188"/>
    <mergeCell ref="D190:D206"/>
    <mergeCell ref="D208:D209"/>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13632"/>
  <sheetViews>
    <sheetView tabSelected="1" zoomScaleNormal="100" workbookViewId="0">
      <pane ySplit="1" topLeftCell="A151" activePane="bottomLeft" state="frozen"/>
      <selection pane="bottomLeft" activeCell="B158" sqref="B158"/>
    </sheetView>
  </sheetViews>
  <sheetFormatPr defaultRowHeight="14.4"/>
  <cols>
    <col min="1" max="1" width="30.33203125" customWidth="1"/>
    <col min="2" max="2" width="39.109375" customWidth="1"/>
    <col min="3" max="3" width="47.88671875" style="22" customWidth="1"/>
    <col min="4" max="4" width="43.33203125" style="22" customWidth="1"/>
    <col min="5" max="5" width="28.33203125" style="22" customWidth="1"/>
    <col min="6" max="6" width="16.44140625" bestFit="1" customWidth="1"/>
  </cols>
  <sheetData>
    <row r="1" spans="1:6">
      <c r="A1" t="s">
        <v>2455</v>
      </c>
      <c r="B1" t="s">
        <v>1715</v>
      </c>
      <c r="C1" t="s">
        <v>1720</v>
      </c>
      <c r="D1" t="s">
        <v>1721</v>
      </c>
      <c r="E1" t="s">
        <v>1722</v>
      </c>
      <c r="F1" t="s">
        <v>2456</v>
      </c>
    </row>
    <row r="2" spans="1:6">
      <c r="A2" t="s">
        <v>2457</v>
      </c>
      <c r="B2" s="678" t="s">
        <v>2459</v>
      </c>
      <c r="C2" s="678" t="s">
        <v>2460</v>
      </c>
      <c r="D2" s="678" t="s">
        <v>2461</v>
      </c>
      <c r="E2" s="678" t="s">
        <v>2462</v>
      </c>
    </row>
    <row r="3" spans="1:6">
      <c r="A3" t="s">
        <v>2457</v>
      </c>
      <c r="B3" t="s">
        <v>2463</v>
      </c>
      <c r="C3" t="s">
        <v>2463</v>
      </c>
      <c r="D3" t="s">
        <v>2463</v>
      </c>
      <c r="E3" t="s">
        <v>2463</v>
      </c>
    </row>
    <row r="4" spans="1:6">
      <c r="A4" t="s">
        <v>2457</v>
      </c>
      <c r="B4" s="678" t="s">
        <v>2464</v>
      </c>
      <c r="C4" s="678" t="s">
        <v>2464</v>
      </c>
      <c r="D4" s="678" t="s">
        <v>2464</v>
      </c>
      <c r="E4" s="678" t="s">
        <v>2464</v>
      </c>
    </row>
    <row r="5" spans="1:6">
      <c r="A5" t="s">
        <v>2457</v>
      </c>
      <c r="B5" s="678" t="s">
        <v>2465</v>
      </c>
      <c r="C5" s="678" t="s">
        <v>2465</v>
      </c>
      <c r="D5" s="678" t="s">
        <v>2465</v>
      </c>
      <c r="E5" s="678" t="s">
        <v>2465</v>
      </c>
    </row>
    <row r="6" spans="1:6">
      <c r="A6" t="s">
        <v>2457</v>
      </c>
      <c r="B6" s="678" t="s">
        <v>2466</v>
      </c>
      <c r="C6" s="678" t="s">
        <v>2466</v>
      </c>
      <c r="D6" s="678" t="s">
        <v>2466</v>
      </c>
      <c r="E6" s="678" t="s">
        <v>2466</v>
      </c>
    </row>
    <row r="7" spans="1:6">
      <c r="A7" t="s">
        <v>2457</v>
      </c>
      <c r="B7" s="678" t="s">
        <v>2467</v>
      </c>
      <c r="C7" s="678" t="s">
        <v>2468</v>
      </c>
      <c r="D7" s="678" t="s">
        <v>2468</v>
      </c>
      <c r="E7" s="678" t="s">
        <v>2468</v>
      </c>
    </row>
    <row r="8" spans="1:6">
      <c r="A8" t="s">
        <v>2457</v>
      </c>
      <c r="B8" s="678" t="s">
        <v>2469</v>
      </c>
      <c r="C8" s="678" t="s">
        <v>2469</v>
      </c>
      <c r="D8" s="678" t="s">
        <v>2469</v>
      </c>
      <c r="E8" s="678" t="s">
        <v>2469</v>
      </c>
    </row>
    <row r="9" spans="1:6">
      <c r="A9" t="s">
        <v>2457</v>
      </c>
      <c r="B9" t="s">
        <v>2470</v>
      </c>
      <c r="C9" t="s">
        <v>2470</v>
      </c>
      <c r="D9" t="s">
        <v>2470</v>
      </c>
      <c r="E9" t="s">
        <v>2470</v>
      </c>
    </row>
    <row r="10" spans="1:6">
      <c r="A10" t="s">
        <v>2457</v>
      </c>
      <c r="B10" t="s">
        <v>2471</v>
      </c>
      <c r="C10" t="s">
        <v>2471</v>
      </c>
      <c r="D10" t="s">
        <v>2471</v>
      </c>
      <c r="E10" t="s">
        <v>2471</v>
      </c>
    </row>
    <row r="11" spans="1:6">
      <c r="A11" t="s">
        <v>2472</v>
      </c>
      <c r="B11" t="s">
        <v>2473</v>
      </c>
      <c r="C11" t="s">
        <v>2473</v>
      </c>
      <c r="D11" t="s">
        <v>2473</v>
      </c>
      <c r="E11" t="s">
        <v>2473</v>
      </c>
      <c r="F11" s="678" t="s">
        <v>2466</v>
      </c>
    </row>
    <row r="12" spans="1:6">
      <c r="A12" t="s">
        <v>2472</v>
      </c>
      <c r="B12" t="s">
        <v>2474</v>
      </c>
      <c r="C12" t="s">
        <v>2474</v>
      </c>
      <c r="D12" t="s">
        <v>2474</v>
      </c>
      <c r="E12" t="s">
        <v>2474</v>
      </c>
      <c r="F12" s="678" t="s">
        <v>2466</v>
      </c>
    </row>
    <row r="13" spans="1:6">
      <c r="A13" t="s">
        <v>2472</v>
      </c>
      <c r="B13" t="s">
        <v>2475</v>
      </c>
      <c r="C13" t="s">
        <v>2475</v>
      </c>
      <c r="D13" t="s">
        <v>2475</v>
      </c>
      <c r="E13" t="s">
        <v>2475</v>
      </c>
      <c r="F13" s="678" t="s">
        <v>2466</v>
      </c>
    </row>
    <row r="14" spans="1:6">
      <c r="A14" t="s">
        <v>2472</v>
      </c>
      <c r="B14" t="s">
        <v>2476</v>
      </c>
      <c r="C14" t="s">
        <v>2476</v>
      </c>
      <c r="D14" t="s">
        <v>2476</v>
      </c>
      <c r="E14" t="s">
        <v>2476</v>
      </c>
      <c r="F14" s="678" t="s">
        <v>2466</v>
      </c>
    </row>
    <row r="15" spans="1:6">
      <c r="A15" t="s">
        <v>2472</v>
      </c>
      <c r="B15" t="s">
        <v>2477</v>
      </c>
      <c r="C15" t="s">
        <v>2477</v>
      </c>
      <c r="D15" t="s">
        <v>2477</v>
      </c>
      <c r="E15" t="s">
        <v>2477</v>
      </c>
      <c r="F15" s="678" t="s">
        <v>2466</v>
      </c>
    </row>
    <row r="16" spans="1:6">
      <c r="A16" t="s">
        <v>2472</v>
      </c>
      <c r="B16" t="s">
        <v>2478</v>
      </c>
      <c r="C16" t="s">
        <v>2478</v>
      </c>
      <c r="D16" t="s">
        <v>2478</v>
      </c>
      <c r="E16" t="s">
        <v>2478</v>
      </c>
      <c r="F16" s="678" t="s">
        <v>2466</v>
      </c>
    </row>
    <row r="17" spans="1:6">
      <c r="A17" t="s">
        <v>2472</v>
      </c>
      <c r="B17" t="s">
        <v>2479</v>
      </c>
      <c r="C17" t="s">
        <v>2479</v>
      </c>
      <c r="D17" t="s">
        <v>2479</v>
      </c>
      <c r="E17" t="s">
        <v>2479</v>
      </c>
      <c r="F17" s="678" t="s">
        <v>2466</v>
      </c>
    </row>
    <row r="18" spans="1:6">
      <c r="A18" t="s">
        <v>2472</v>
      </c>
      <c r="B18" t="s">
        <v>2480</v>
      </c>
      <c r="C18" t="s">
        <v>2480</v>
      </c>
      <c r="D18" t="s">
        <v>2480</v>
      </c>
      <c r="E18" t="s">
        <v>2480</v>
      </c>
      <c r="F18" s="678" t="s">
        <v>2466</v>
      </c>
    </row>
    <row r="19" spans="1:6">
      <c r="A19" t="s">
        <v>2472</v>
      </c>
      <c r="B19" t="s">
        <v>2481</v>
      </c>
      <c r="C19" t="s">
        <v>2481</v>
      </c>
      <c r="D19" t="s">
        <v>2481</v>
      </c>
      <c r="E19" t="s">
        <v>2481</v>
      </c>
      <c r="F19" s="678" t="s">
        <v>2466</v>
      </c>
    </row>
    <row r="20" spans="1:6">
      <c r="A20" t="s">
        <v>2472</v>
      </c>
      <c r="B20" t="s">
        <v>2482</v>
      </c>
      <c r="C20" t="s">
        <v>2482</v>
      </c>
      <c r="D20" t="s">
        <v>2482</v>
      </c>
      <c r="E20" t="s">
        <v>2482</v>
      </c>
      <c r="F20" s="678" t="s">
        <v>2466</v>
      </c>
    </row>
    <row r="21" spans="1:6">
      <c r="A21" t="s">
        <v>2472</v>
      </c>
      <c r="B21" t="s">
        <v>2483</v>
      </c>
      <c r="C21" t="s">
        <v>2483</v>
      </c>
      <c r="D21" t="s">
        <v>2483</v>
      </c>
      <c r="E21" t="s">
        <v>2483</v>
      </c>
      <c r="F21" s="678" t="s">
        <v>2466</v>
      </c>
    </row>
    <row r="22" spans="1:6">
      <c r="A22" t="s">
        <v>2472</v>
      </c>
      <c r="B22" t="s">
        <v>2484</v>
      </c>
      <c r="C22" t="s">
        <v>2484</v>
      </c>
      <c r="D22" t="s">
        <v>2484</v>
      </c>
      <c r="E22" t="s">
        <v>2484</v>
      </c>
      <c r="F22" s="678" t="s">
        <v>2466</v>
      </c>
    </row>
    <row r="23" spans="1:6">
      <c r="A23" t="s">
        <v>2472</v>
      </c>
      <c r="B23" t="s">
        <v>2485</v>
      </c>
      <c r="C23" t="s">
        <v>2485</v>
      </c>
      <c r="D23" t="s">
        <v>2485</v>
      </c>
      <c r="E23" t="s">
        <v>2485</v>
      </c>
      <c r="F23" s="678" t="s">
        <v>2466</v>
      </c>
    </row>
    <row r="24" spans="1:6">
      <c r="A24" t="s">
        <v>2472</v>
      </c>
      <c r="B24" t="s">
        <v>2486</v>
      </c>
      <c r="C24" t="s">
        <v>2486</v>
      </c>
      <c r="D24" t="s">
        <v>2486</v>
      </c>
      <c r="E24" t="s">
        <v>2486</v>
      </c>
      <c r="F24" s="678" t="s">
        <v>2466</v>
      </c>
    </row>
    <row r="25" spans="1:6">
      <c r="A25" t="s">
        <v>2472</v>
      </c>
      <c r="B25" t="s">
        <v>2487</v>
      </c>
      <c r="C25" t="s">
        <v>2487</v>
      </c>
      <c r="D25" t="s">
        <v>2487</v>
      </c>
      <c r="E25" t="s">
        <v>2487</v>
      </c>
      <c r="F25" s="678" t="s">
        <v>2466</v>
      </c>
    </row>
    <row r="26" spans="1:6">
      <c r="A26" t="s">
        <v>2472</v>
      </c>
      <c r="B26" t="s">
        <v>2488</v>
      </c>
      <c r="C26" t="s">
        <v>2488</v>
      </c>
      <c r="D26" t="s">
        <v>2488</v>
      </c>
      <c r="E26" t="s">
        <v>2488</v>
      </c>
      <c r="F26" s="678" t="s">
        <v>2466</v>
      </c>
    </row>
    <row r="27" spans="1:6">
      <c r="A27" t="s">
        <v>2472</v>
      </c>
      <c r="B27" t="s">
        <v>2489</v>
      </c>
      <c r="C27" t="s">
        <v>2489</v>
      </c>
      <c r="D27" t="s">
        <v>2489</v>
      </c>
      <c r="E27" t="s">
        <v>2489</v>
      </c>
      <c r="F27" s="678" t="s">
        <v>2466</v>
      </c>
    </row>
    <row r="28" spans="1:6">
      <c r="A28" t="s">
        <v>2472</v>
      </c>
      <c r="B28" t="s">
        <v>2490</v>
      </c>
      <c r="C28" t="s">
        <v>2490</v>
      </c>
      <c r="D28" t="s">
        <v>2490</v>
      </c>
      <c r="E28" t="s">
        <v>2490</v>
      </c>
      <c r="F28" s="678" t="s">
        <v>2466</v>
      </c>
    </row>
    <row r="29" spans="1:6">
      <c r="A29" t="s">
        <v>2472</v>
      </c>
      <c r="B29" t="s">
        <v>2491</v>
      </c>
      <c r="C29" t="s">
        <v>2491</v>
      </c>
      <c r="D29" t="s">
        <v>2491</v>
      </c>
      <c r="E29" t="s">
        <v>2491</v>
      </c>
      <c r="F29" s="678" t="s">
        <v>2466</v>
      </c>
    </row>
    <row r="30" spans="1:6">
      <c r="A30" t="s">
        <v>2472</v>
      </c>
      <c r="B30" t="s">
        <v>2492</v>
      </c>
      <c r="C30" t="s">
        <v>2492</v>
      </c>
      <c r="D30" t="s">
        <v>2492</v>
      </c>
      <c r="E30" t="s">
        <v>2492</v>
      </c>
      <c r="F30" s="678" t="s">
        <v>2466</v>
      </c>
    </row>
    <row r="31" spans="1:6">
      <c r="A31" t="s">
        <v>2472</v>
      </c>
      <c r="B31" t="s">
        <v>2493</v>
      </c>
      <c r="C31" t="s">
        <v>2093</v>
      </c>
      <c r="D31" t="s">
        <v>1771</v>
      </c>
      <c r="E31" t="s">
        <v>1772</v>
      </c>
      <c r="F31" t="s">
        <v>2493</v>
      </c>
    </row>
    <row r="32" spans="1:6">
      <c r="A32" t="s">
        <v>2494</v>
      </c>
      <c r="B32" t="s">
        <v>2495</v>
      </c>
      <c r="C32" s="678" t="s">
        <v>2496</v>
      </c>
      <c r="D32" t="s">
        <v>2497</v>
      </c>
      <c r="E32" t="s">
        <v>2498</v>
      </c>
    </row>
    <row r="33" spans="1:5">
      <c r="A33" t="s">
        <v>2494</v>
      </c>
      <c r="B33" t="s">
        <v>2499</v>
      </c>
      <c r="C33" s="678" t="s">
        <v>2500</v>
      </c>
      <c r="D33" t="s">
        <v>2501</v>
      </c>
      <c r="E33" t="s">
        <v>2502</v>
      </c>
    </row>
    <row r="34" spans="1:5">
      <c r="A34" t="s">
        <v>2503</v>
      </c>
      <c r="B34" t="s">
        <v>2504</v>
      </c>
      <c r="C34" t="s">
        <v>2505</v>
      </c>
      <c r="D34" t="s">
        <v>2506</v>
      </c>
      <c r="E34" t="s">
        <v>2507</v>
      </c>
    </row>
    <row r="35" spans="1:5">
      <c r="A35" t="s">
        <v>2503</v>
      </c>
      <c r="B35" t="s">
        <v>2508</v>
      </c>
      <c r="C35" t="s">
        <v>2509</v>
      </c>
      <c r="D35" t="s">
        <v>2510</v>
      </c>
      <c r="E35" t="s">
        <v>2511</v>
      </c>
    </row>
    <row r="36" spans="1:5">
      <c r="A36" t="s">
        <v>2503</v>
      </c>
      <c r="B36" t="s">
        <v>2512</v>
      </c>
      <c r="C36" t="s">
        <v>2513</v>
      </c>
      <c r="D36" t="s">
        <v>2514</v>
      </c>
      <c r="E36" t="s">
        <v>2515</v>
      </c>
    </row>
    <row r="37" spans="1:5">
      <c r="A37" t="s">
        <v>2503</v>
      </c>
      <c r="B37" t="s">
        <v>2516</v>
      </c>
      <c r="C37" t="s">
        <v>2517</v>
      </c>
      <c r="D37" t="s">
        <v>2518</v>
      </c>
      <c r="E37" t="s">
        <v>2519</v>
      </c>
    </row>
    <row r="38" spans="1:5">
      <c r="A38" t="s">
        <v>2503</v>
      </c>
      <c r="B38" t="s">
        <v>2520</v>
      </c>
      <c r="C38" t="s">
        <v>2521</v>
      </c>
      <c r="D38" t="s">
        <v>2522</v>
      </c>
      <c r="E38" t="s">
        <v>2523</v>
      </c>
    </row>
    <row r="39" spans="1:5">
      <c r="A39" t="s">
        <v>2503</v>
      </c>
      <c r="B39" t="s">
        <v>2524</v>
      </c>
      <c r="C39" t="s">
        <v>2525</v>
      </c>
      <c r="D39" t="s">
        <v>2526</v>
      </c>
      <c r="E39" t="s">
        <v>2527</v>
      </c>
    </row>
    <row r="40" spans="1:5">
      <c r="A40" t="s">
        <v>2503</v>
      </c>
      <c r="B40" t="s">
        <v>2528</v>
      </c>
      <c r="C40" t="s">
        <v>2529</v>
      </c>
      <c r="D40" t="s">
        <v>2530</v>
      </c>
      <c r="E40" t="s">
        <v>2531</v>
      </c>
    </row>
    <row r="41" spans="1:5">
      <c r="A41" t="s">
        <v>2503</v>
      </c>
      <c r="B41" t="s">
        <v>2532</v>
      </c>
      <c r="C41" t="s">
        <v>2533</v>
      </c>
      <c r="D41" t="s">
        <v>2534</v>
      </c>
      <c r="E41" t="s">
        <v>2535</v>
      </c>
    </row>
    <row r="42" spans="1:5">
      <c r="A42" t="s">
        <v>2503</v>
      </c>
      <c r="B42" t="s">
        <v>2536</v>
      </c>
      <c r="C42" t="s">
        <v>2537</v>
      </c>
      <c r="D42" t="s">
        <v>2538</v>
      </c>
      <c r="E42" t="s">
        <v>2539</v>
      </c>
    </row>
    <row r="43" spans="1:5">
      <c r="A43" t="s">
        <v>2503</v>
      </c>
      <c r="B43" t="s">
        <v>2540</v>
      </c>
      <c r="C43" t="s">
        <v>2541</v>
      </c>
      <c r="D43" t="s">
        <v>2542</v>
      </c>
      <c r="E43" t="s">
        <v>2543</v>
      </c>
    </row>
    <row r="44" spans="1:5">
      <c r="A44" t="s">
        <v>2503</v>
      </c>
      <c r="B44" t="s">
        <v>2544</v>
      </c>
      <c r="C44" t="s">
        <v>2545</v>
      </c>
      <c r="D44" t="s">
        <v>2546</v>
      </c>
      <c r="E44" t="s">
        <v>2547</v>
      </c>
    </row>
    <row r="45" spans="1:5">
      <c r="A45" t="s">
        <v>2503</v>
      </c>
      <c r="B45" t="s">
        <v>2548</v>
      </c>
      <c r="C45" t="s">
        <v>2549</v>
      </c>
      <c r="D45" t="s">
        <v>2550</v>
      </c>
      <c r="E45" t="s">
        <v>2551</v>
      </c>
    </row>
    <row r="46" spans="1:5">
      <c r="A46" t="s">
        <v>2503</v>
      </c>
      <c r="B46" t="s">
        <v>2552</v>
      </c>
      <c r="C46" t="s">
        <v>2553</v>
      </c>
      <c r="D46" t="s">
        <v>2554</v>
      </c>
      <c r="E46" t="s">
        <v>2555</v>
      </c>
    </row>
    <row r="47" spans="1:5">
      <c r="A47" t="s">
        <v>2503</v>
      </c>
      <c r="B47" t="s">
        <v>2556</v>
      </c>
      <c r="C47" t="s">
        <v>2557</v>
      </c>
      <c r="D47" t="s">
        <v>2558</v>
      </c>
      <c r="E47" t="s">
        <v>2559</v>
      </c>
    </row>
    <row r="48" spans="1:5">
      <c r="A48" t="s">
        <v>2503</v>
      </c>
      <c r="B48" t="s">
        <v>2560</v>
      </c>
      <c r="C48" t="s">
        <v>2561</v>
      </c>
      <c r="D48" t="s">
        <v>2562</v>
      </c>
      <c r="E48" t="s">
        <v>2563</v>
      </c>
    </row>
    <row r="49" spans="1:5">
      <c r="A49" t="s">
        <v>2503</v>
      </c>
      <c r="B49" t="s">
        <v>2564</v>
      </c>
      <c r="C49" t="s">
        <v>2565</v>
      </c>
      <c r="D49" t="s">
        <v>2566</v>
      </c>
      <c r="E49" t="s">
        <v>2567</v>
      </c>
    </row>
    <row r="50" spans="1:5">
      <c r="A50" t="s">
        <v>2503</v>
      </c>
      <c r="B50" t="s">
        <v>2568</v>
      </c>
      <c r="C50" t="s">
        <v>2569</v>
      </c>
      <c r="D50" t="s">
        <v>2570</v>
      </c>
      <c r="E50" t="s">
        <v>2571</v>
      </c>
    </row>
    <row r="51" spans="1:5">
      <c r="A51" t="s">
        <v>2503</v>
      </c>
      <c r="B51" t="s">
        <v>2572</v>
      </c>
      <c r="C51" t="s">
        <v>2573</v>
      </c>
      <c r="D51" t="s">
        <v>2574</v>
      </c>
      <c r="E51" t="s">
        <v>2575</v>
      </c>
    </row>
    <row r="52" spans="1:5">
      <c r="A52" t="s">
        <v>2503</v>
      </c>
      <c r="B52" t="s">
        <v>2576</v>
      </c>
      <c r="C52" t="s">
        <v>2577</v>
      </c>
      <c r="D52" t="s">
        <v>2578</v>
      </c>
      <c r="E52" t="s">
        <v>2579</v>
      </c>
    </row>
    <row r="53" spans="1:5">
      <c r="A53" t="s">
        <v>2503</v>
      </c>
      <c r="B53" t="s">
        <v>2580</v>
      </c>
      <c r="C53" t="s">
        <v>2581</v>
      </c>
      <c r="D53" t="s">
        <v>2582</v>
      </c>
      <c r="E53" t="s">
        <v>2583</v>
      </c>
    </row>
    <row r="54" spans="1:5">
      <c r="A54" t="s">
        <v>2503</v>
      </c>
      <c r="B54" t="s">
        <v>2584</v>
      </c>
      <c r="C54" t="s">
        <v>2585</v>
      </c>
      <c r="D54" t="s">
        <v>2586</v>
      </c>
      <c r="E54" t="s">
        <v>2587</v>
      </c>
    </row>
    <row r="55" spans="1:5">
      <c r="A55" t="s">
        <v>2503</v>
      </c>
      <c r="B55" t="s">
        <v>2588</v>
      </c>
      <c r="C55" t="s">
        <v>2589</v>
      </c>
      <c r="D55" t="s">
        <v>2590</v>
      </c>
      <c r="E55" t="s">
        <v>2591</v>
      </c>
    </row>
    <row r="56" spans="1:5">
      <c r="A56" t="s">
        <v>2503</v>
      </c>
      <c r="B56" t="s">
        <v>2592</v>
      </c>
      <c r="C56" t="s">
        <v>2593</v>
      </c>
      <c r="D56" t="s">
        <v>2594</v>
      </c>
      <c r="E56" t="s">
        <v>2595</v>
      </c>
    </row>
    <row r="57" spans="1:5">
      <c r="A57" t="s">
        <v>2503</v>
      </c>
      <c r="B57" t="s">
        <v>2596</v>
      </c>
      <c r="C57" t="s">
        <v>2597</v>
      </c>
      <c r="D57" t="s">
        <v>2598</v>
      </c>
      <c r="E57" t="s">
        <v>2599</v>
      </c>
    </row>
    <row r="58" spans="1:5">
      <c r="A58" t="s">
        <v>2503</v>
      </c>
      <c r="B58" t="s">
        <v>2600</v>
      </c>
      <c r="C58" t="s">
        <v>2601</v>
      </c>
      <c r="D58" t="s">
        <v>2602</v>
      </c>
      <c r="E58" t="s">
        <v>2603</v>
      </c>
    </row>
    <row r="59" spans="1:5">
      <c r="A59" t="s">
        <v>2604</v>
      </c>
      <c r="B59" t="s">
        <v>2605</v>
      </c>
      <c r="C59" t="s">
        <v>2606</v>
      </c>
      <c r="D59" t="s">
        <v>2607</v>
      </c>
      <c r="E59" t="s">
        <v>2608</v>
      </c>
    </row>
    <row r="60" spans="1:5">
      <c r="A60" t="s">
        <v>2604</v>
      </c>
      <c r="B60" t="s">
        <v>2609</v>
      </c>
      <c r="C60" t="s">
        <v>2610</v>
      </c>
      <c r="D60" t="s">
        <v>2611</v>
      </c>
      <c r="E60" t="s">
        <v>2612</v>
      </c>
    </row>
    <row r="61" spans="1:5">
      <c r="A61" t="s">
        <v>2604</v>
      </c>
      <c r="B61" t="s">
        <v>2613</v>
      </c>
      <c r="C61" t="s">
        <v>2614</v>
      </c>
      <c r="D61" t="s">
        <v>2615</v>
      </c>
      <c r="E61" t="s">
        <v>2615</v>
      </c>
    </row>
    <row r="62" spans="1:5">
      <c r="A62" t="s">
        <v>2604</v>
      </c>
      <c r="B62" t="s">
        <v>2616</v>
      </c>
      <c r="C62" t="s">
        <v>2617</v>
      </c>
      <c r="D62" t="s">
        <v>2618</v>
      </c>
      <c r="E62" t="s">
        <v>2618</v>
      </c>
    </row>
    <row r="63" spans="1:5">
      <c r="A63" t="s">
        <v>2604</v>
      </c>
      <c r="B63" t="s">
        <v>2619</v>
      </c>
      <c r="C63" t="s">
        <v>2620</v>
      </c>
      <c r="D63" t="s">
        <v>2621</v>
      </c>
      <c r="E63" t="s">
        <v>2621</v>
      </c>
    </row>
    <row r="64" spans="1:5">
      <c r="A64" t="s">
        <v>2604</v>
      </c>
      <c r="B64" t="s">
        <v>2622</v>
      </c>
      <c r="C64" t="s">
        <v>2623</v>
      </c>
      <c r="D64" t="s">
        <v>2624</v>
      </c>
      <c r="E64" t="s">
        <v>2625</v>
      </c>
    </row>
    <row r="65" spans="1:5">
      <c r="A65" t="s">
        <v>2604</v>
      </c>
      <c r="B65" t="s">
        <v>2626</v>
      </c>
      <c r="C65" t="s">
        <v>2627</v>
      </c>
      <c r="D65" t="s">
        <v>2628</v>
      </c>
      <c r="E65" t="s">
        <v>2628</v>
      </c>
    </row>
    <row r="66" spans="1:5">
      <c r="A66" t="s">
        <v>2604</v>
      </c>
      <c r="B66" t="s">
        <v>2629</v>
      </c>
      <c r="C66" t="s">
        <v>2630</v>
      </c>
      <c r="D66" t="s">
        <v>2631</v>
      </c>
      <c r="E66" t="s">
        <v>2632</v>
      </c>
    </row>
    <row r="67" spans="1:5">
      <c r="A67" t="s">
        <v>2604</v>
      </c>
      <c r="B67" t="s">
        <v>2633</v>
      </c>
      <c r="C67" t="s">
        <v>2634</v>
      </c>
      <c r="D67" t="s">
        <v>2635</v>
      </c>
      <c r="E67" t="s">
        <v>2636</v>
      </c>
    </row>
    <row r="68" spans="1:5">
      <c r="A68" t="s">
        <v>2604</v>
      </c>
      <c r="B68" t="s">
        <v>2637</v>
      </c>
      <c r="C68" t="s">
        <v>2638</v>
      </c>
      <c r="D68" t="s">
        <v>2639</v>
      </c>
      <c r="E68" t="s">
        <v>2640</v>
      </c>
    </row>
    <row r="69" spans="1:5">
      <c r="A69" t="s">
        <v>2604</v>
      </c>
      <c r="B69" t="s">
        <v>2641</v>
      </c>
      <c r="C69" t="s">
        <v>2642</v>
      </c>
      <c r="D69" t="s">
        <v>2643</v>
      </c>
      <c r="E69" t="s">
        <v>2643</v>
      </c>
    </row>
    <row r="70" spans="1:5">
      <c r="A70" t="s">
        <v>2604</v>
      </c>
      <c r="B70" t="s">
        <v>2644</v>
      </c>
      <c r="C70" t="s">
        <v>2645</v>
      </c>
      <c r="D70" t="s">
        <v>2646</v>
      </c>
      <c r="E70" t="s">
        <v>2647</v>
      </c>
    </row>
    <row r="71" spans="1:5">
      <c r="A71" t="s">
        <v>2648</v>
      </c>
      <c r="B71" t="s">
        <v>2649</v>
      </c>
      <c r="C71" s="678" t="s">
        <v>2650</v>
      </c>
      <c r="D71" t="s">
        <v>2651</v>
      </c>
      <c r="E71" t="s">
        <v>2652</v>
      </c>
    </row>
    <row r="72" spans="1:5">
      <c r="A72" t="s">
        <v>2648</v>
      </c>
      <c r="B72" t="s">
        <v>2653</v>
      </c>
      <c r="C72" s="678" t="s">
        <v>2654</v>
      </c>
      <c r="D72" t="s">
        <v>2655</v>
      </c>
      <c r="E72" t="s">
        <v>2656</v>
      </c>
    </row>
    <row r="73" spans="1:5">
      <c r="A73" t="s">
        <v>2648</v>
      </c>
      <c r="B73" t="s">
        <v>2657</v>
      </c>
      <c r="C73" s="678" t="s">
        <v>2658</v>
      </c>
      <c r="D73" t="s">
        <v>2659</v>
      </c>
      <c r="E73" t="s">
        <v>2660</v>
      </c>
    </row>
    <row r="74" spans="1:5">
      <c r="A74" t="s">
        <v>2661</v>
      </c>
      <c r="B74" t="s">
        <v>2662</v>
      </c>
      <c r="C74" t="s">
        <v>2663</v>
      </c>
      <c r="D74" t="s">
        <v>2664</v>
      </c>
      <c r="E74" t="s">
        <v>2665</v>
      </c>
    </row>
    <row r="75" spans="1:5">
      <c r="A75" t="s">
        <v>2661</v>
      </c>
      <c r="B75" t="s">
        <v>2666</v>
      </c>
      <c r="C75" t="s">
        <v>2667</v>
      </c>
      <c r="D75" t="s">
        <v>2668</v>
      </c>
      <c r="E75" t="s">
        <v>2669</v>
      </c>
    </row>
    <row r="76" spans="1:5">
      <c r="A76" t="s">
        <v>2661</v>
      </c>
      <c r="B76" t="s">
        <v>2670</v>
      </c>
      <c r="C76" t="s">
        <v>2671</v>
      </c>
      <c r="D76" t="s">
        <v>2672</v>
      </c>
      <c r="E76" t="s">
        <v>2673</v>
      </c>
    </row>
    <row r="77" spans="1:5">
      <c r="A77" t="s">
        <v>2674</v>
      </c>
      <c r="B77" t="s">
        <v>2675</v>
      </c>
      <c r="C77" t="s">
        <v>2676</v>
      </c>
      <c r="D77" t="s">
        <v>2677</v>
      </c>
      <c r="E77" t="s">
        <v>2678</v>
      </c>
    </row>
    <row r="78" spans="1:5">
      <c r="A78" t="s">
        <v>2674</v>
      </c>
      <c r="B78" t="s">
        <v>2679</v>
      </c>
      <c r="C78" t="s">
        <v>2680</v>
      </c>
      <c r="D78" t="s">
        <v>2681</v>
      </c>
      <c r="E78" t="s">
        <v>2682</v>
      </c>
    </row>
    <row r="79" spans="1:5">
      <c r="A79" t="s">
        <v>2674</v>
      </c>
      <c r="B79" t="s">
        <v>2683</v>
      </c>
      <c r="C79" t="s">
        <v>2684</v>
      </c>
      <c r="D79" t="s">
        <v>2685</v>
      </c>
      <c r="E79" t="s">
        <v>2686</v>
      </c>
    </row>
    <row r="80" spans="1:5">
      <c r="A80" t="s">
        <v>2674</v>
      </c>
      <c r="B80" t="s">
        <v>2687</v>
      </c>
      <c r="C80" s="679" t="s">
        <v>2688</v>
      </c>
      <c r="D80" t="s">
        <v>2689</v>
      </c>
      <c r="E80" t="s">
        <v>2689</v>
      </c>
    </row>
    <row r="81" spans="1:5">
      <c r="A81" t="s">
        <v>2690</v>
      </c>
      <c r="B81" t="s">
        <v>2691</v>
      </c>
      <c r="C81" t="s">
        <v>2692</v>
      </c>
      <c r="D81" t="s">
        <v>2693</v>
      </c>
      <c r="E81" s="22" t="s">
        <v>2694</v>
      </c>
    </row>
    <row r="82" spans="1:5">
      <c r="A82" t="s">
        <v>2690</v>
      </c>
      <c r="B82" t="s">
        <v>2695</v>
      </c>
      <c r="C82" t="s">
        <v>2696</v>
      </c>
      <c r="D82" t="s">
        <v>2697</v>
      </c>
      <c r="E82" s="22" t="s">
        <v>2698</v>
      </c>
    </row>
    <row r="83" spans="1:5">
      <c r="A83" t="s">
        <v>2690</v>
      </c>
      <c r="B83" t="s">
        <v>2699</v>
      </c>
      <c r="C83" t="s">
        <v>2700</v>
      </c>
      <c r="D83" t="s">
        <v>2701</v>
      </c>
      <c r="E83" s="22" t="s">
        <v>2702</v>
      </c>
    </row>
    <row r="84" spans="1:5" ht="28.8">
      <c r="A84" t="s">
        <v>2690</v>
      </c>
      <c r="B84" t="s">
        <v>2703</v>
      </c>
      <c r="C84" t="s">
        <v>1873</v>
      </c>
      <c r="D84" t="s">
        <v>2704</v>
      </c>
      <c r="E84" s="22" t="s">
        <v>1875</v>
      </c>
    </row>
    <row r="85" spans="1:5" ht="28.8">
      <c r="A85" t="s">
        <v>2690</v>
      </c>
      <c r="B85" t="s">
        <v>2705</v>
      </c>
      <c r="C85" t="s">
        <v>2706</v>
      </c>
      <c r="D85" t="s">
        <v>2707</v>
      </c>
      <c r="E85" s="22" t="s">
        <v>2708</v>
      </c>
    </row>
    <row r="86" spans="1:5">
      <c r="A86" t="s">
        <v>2690</v>
      </c>
      <c r="B86" t="s">
        <v>2709</v>
      </c>
      <c r="C86" t="s">
        <v>2710</v>
      </c>
      <c r="D86" t="s">
        <v>2711</v>
      </c>
      <c r="E86" t="s">
        <v>2712</v>
      </c>
    </row>
    <row r="87" spans="1:5" ht="72">
      <c r="A87" t="s">
        <v>2690</v>
      </c>
      <c r="B87" t="s">
        <v>2713</v>
      </c>
      <c r="C87" t="s">
        <v>2714</v>
      </c>
      <c r="D87" t="s">
        <v>2715</v>
      </c>
      <c r="E87" s="22" t="s">
        <v>2716</v>
      </c>
    </row>
    <row r="88" spans="1:5">
      <c r="A88" t="s">
        <v>2690</v>
      </c>
      <c r="B88" t="s">
        <v>2717</v>
      </c>
      <c r="C88" t="s">
        <v>2718</v>
      </c>
      <c r="D88" t="s">
        <v>2719</v>
      </c>
      <c r="E88" t="s">
        <v>2720</v>
      </c>
    </row>
    <row r="89" spans="1:5">
      <c r="A89" t="s">
        <v>2690</v>
      </c>
      <c r="B89" t="s">
        <v>2721</v>
      </c>
      <c r="C89" t="s">
        <v>2722</v>
      </c>
      <c r="D89" t="s">
        <v>2723</v>
      </c>
      <c r="E89" t="s">
        <v>2724</v>
      </c>
    </row>
    <row r="90" spans="1:5">
      <c r="A90" t="s">
        <v>2690</v>
      </c>
      <c r="B90" t="s">
        <v>2725</v>
      </c>
      <c r="C90" t="s">
        <v>2726</v>
      </c>
      <c r="D90" t="s">
        <v>2727</v>
      </c>
      <c r="E90" t="s">
        <v>2728</v>
      </c>
    </row>
    <row r="91" spans="1:5">
      <c r="A91" t="s">
        <v>2690</v>
      </c>
      <c r="B91" t="s">
        <v>2493</v>
      </c>
      <c r="C91" t="s">
        <v>2093</v>
      </c>
      <c r="D91" t="s">
        <v>2094</v>
      </c>
      <c r="E91" t="s">
        <v>1772</v>
      </c>
    </row>
    <row r="92" spans="1:5">
      <c r="A92" t="s">
        <v>2729</v>
      </c>
      <c r="B92" s="22" t="s">
        <v>2730</v>
      </c>
      <c r="C92" s="22" t="s">
        <v>2731</v>
      </c>
      <c r="D92" s="22" t="s">
        <v>2732</v>
      </c>
      <c r="E92" s="22" t="s">
        <v>2733</v>
      </c>
    </row>
    <row r="93" spans="1:5">
      <c r="A93" t="s">
        <v>2729</v>
      </c>
      <c r="B93" s="22" t="s">
        <v>2734</v>
      </c>
      <c r="C93" s="22" t="s">
        <v>2735</v>
      </c>
      <c r="D93" s="22" t="s">
        <v>2736</v>
      </c>
      <c r="E93" s="22" t="s">
        <v>2737</v>
      </c>
    </row>
    <row r="94" spans="1:5">
      <c r="A94" t="s">
        <v>2729</v>
      </c>
      <c r="B94" s="22" t="s">
        <v>2738</v>
      </c>
      <c r="C94" s="22" t="s">
        <v>2739</v>
      </c>
      <c r="D94" s="22" t="s">
        <v>2740</v>
      </c>
      <c r="E94" s="22" t="s">
        <v>2741</v>
      </c>
    </row>
    <row r="95" spans="1:5">
      <c r="A95" t="s">
        <v>2729</v>
      </c>
      <c r="B95" s="22" t="s">
        <v>2742</v>
      </c>
      <c r="C95" s="22" t="s">
        <v>2743</v>
      </c>
      <c r="D95" s="22" t="s">
        <v>2744</v>
      </c>
      <c r="E95" s="22" t="s">
        <v>2745</v>
      </c>
    </row>
    <row r="96" spans="1:5">
      <c r="A96" t="s">
        <v>2729</v>
      </c>
      <c r="B96" t="s">
        <v>2493</v>
      </c>
      <c r="C96" s="22" t="s">
        <v>2093</v>
      </c>
      <c r="D96" s="22" t="s">
        <v>2094</v>
      </c>
      <c r="E96" s="22" t="s">
        <v>1772</v>
      </c>
    </row>
    <row r="97" spans="1:5">
      <c r="A97" t="s">
        <v>2746</v>
      </c>
      <c r="B97" t="s">
        <v>2747</v>
      </c>
      <c r="C97" t="s">
        <v>2748</v>
      </c>
      <c r="D97" t="s">
        <v>2749</v>
      </c>
      <c r="E97" t="s">
        <v>2750</v>
      </c>
    </row>
    <row r="98" spans="1:5">
      <c r="A98" t="s">
        <v>2746</v>
      </c>
      <c r="B98" t="s">
        <v>2751</v>
      </c>
      <c r="C98" t="s">
        <v>2752</v>
      </c>
      <c r="D98" t="s">
        <v>6188</v>
      </c>
      <c r="E98" t="s">
        <v>6238</v>
      </c>
    </row>
    <row r="99" spans="1:5">
      <c r="A99" t="s">
        <v>2746</v>
      </c>
      <c r="B99" t="s">
        <v>2753</v>
      </c>
      <c r="C99" t="s">
        <v>2754</v>
      </c>
      <c r="D99" t="s">
        <v>6189</v>
      </c>
      <c r="E99" t="s">
        <v>6239</v>
      </c>
    </row>
    <row r="100" spans="1:5">
      <c r="A100" t="s">
        <v>2755</v>
      </c>
      <c r="B100" t="s">
        <v>2747</v>
      </c>
      <c r="C100" t="s">
        <v>2756</v>
      </c>
      <c r="D100" t="s">
        <v>2749</v>
      </c>
      <c r="E100" t="s">
        <v>2750</v>
      </c>
    </row>
    <row r="101" spans="1:5">
      <c r="A101" t="s">
        <v>2755</v>
      </c>
      <c r="B101" t="s">
        <v>2753</v>
      </c>
      <c r="C101" t="s">
        <v>2757</v>
      </c>
      <c r="D101" t="s">
        <v>2758</v>
      </c>
      <c r="E101" t="s">
        <v>2759</v>
      </c>
    </row>
    <row r="102" spans="1:5" ht="15" customHeight="1">
      <c r="A102" t="s">
        <v>2755</v>
      </c>
      <c r="B102" t="s">
        <v>2687</v>
      </c>
      <c r="C102" t="s">
        <v>2760</v>
      </c>
      <c r="D102" t="s">
        <v>2761</v>
      </c>
      <c r="E102" t="s">
        <v>2762</v>
      </c>
    </row>
    <row r="103" spans="1:5">
      <c r="A103" t="s">
        <v>2763</v>
      </c>
      <c r="B103" s="22" t="s">
        <v>2764</v>
      </c>
      <c r="C103" s="22" t="s">
        <v>2765</v>
      </c>
      <c r="D103" s="22" t="s">
        <v>2766</v>
      </c>
      <c r="E103" s="22" t="s">
        <v>2767</v>
      </c>
    </row>
    <row r="104" spans="1:5">
      <c r="A104" t="s">
        <v>2763</v>
      </c>
      <c r="B104" s="22" t="s">
        <v>2768</v>
      </c>
      <c r="C104" s="22" t="s">
        <v>2769</v>
      </c>
      <c r="D104" s="22" t="s">
        <v>2770</v>
      </c>
      <c r="E104" s="22" t="s">
        <v>2771</v>
      </c>
    </row>
    <row r="105" spans="1:5" ht="28.8">
      <c r="A105" t="s">
        <v>2763</v>
      </c>
      <c r="B105" s="22" t="s">
        <v>2772</v>
      </c>
      <c r="C105" s="22" t="s">
        <v>2773</v>
      </c>
      <c r="D105" s="22" t="s">
        <v>2774</v>
      </c>
      <c r="E105" s="22" t="s">
        <v>2775</v>
      </c>
    </row>
    <row r="106" spans="1:5" ht="28.8">
      <c r="A106" t="s">
        <v>2763</v>
      </c>
      <c r="B106" s="22" t="s">
        <v>2776</v>
      </c>
      <c r="C106" s="22" t="s">
        <v>2777</v>
      </c>
      <c r="D106" s="22" t="s">
        <v>2778</v>
      </c>
      <c r="E106" s="22" t="s">
        <v>2779</v>
      </c>
    </row>
    <row r="107" spans="1:5">
      <c r="A107" t="s">
        <v>2763</v>
      </c>
      <c r="B107" s="22" t="s">
        <v>2780</v>
      </c>
      <c r="C107" s="22" t="s">
        <v>2781</v>
      </c>
      <c r="D107" s="22" t="s">
        <v>2782</v>
      </c>
      <c r="E107" s="22" t="s">
        <v>2783</v>
      </c>
    </row>
    <row r="108" spans="1:5" ht="28.8">
      <c r="A108" t="s">
        <v>2763</v>
      </c>
      <c r="B108" s="22" t="s">
        <v>2784</v>
      </c>
      <c r="C108" s="22" t="s">
        <v>2785</v>
      </c>
      <c r="D108" s="22" t="s">
        <v>2786</v>
      </c>
      <c r="E108" s="22" t="s">
        <v>2787</v>
      </c>
    </row>
    <row r="109" spans="1:5">
      <c r="A109" t="s">
        <v>2763</v>
      </c>
      <c r="B109" s="22" t="s">
        <v>2493</v>
      </c>
      <c r="C109" s="22" t="s">
        <v>2093</v>
      </c>
      <c r="D109" s="22" t="s">
        <v>2094</v>
      </c>
      <c r="E109" s="22" t="s">
        <v>1772</v>
      </c>
    </row>
    <row r="110" spans="1:5">
      <c r="A110" t="s">
        <v>2763</v>
      </c>
      <c r="B110" s="22" t="s">
        <v>2788</v>
      </c>
      <c r="C110" s="679" t="s">
        <v>2757</v>
      </c>
      <c r="D110" t="s">
        <v>2758</v>
      </c>
      <c r="E110" t="s">
        <v>2759</v>
      </c>
    </row>
    <row r="111" spans="1:5">
      <c r="A111" t="s">
        <v>2789</v>
      </c>
      <c r="B111" s="22" t="s">
        <v>2790</v>
      </c>
      <c r="C111" s="679" t="s">
        <v>2791</v>
      </c>
      <c r="D111" t="s">
        <v>2792</v>
      </c>
      <c r="E111" s="680" t="s">
        <v>2793</v>
      </c>
    </row>
    <row r="112" spans="1:5">
      <c r="A112" t="s">
        <v>2789</v>
      </c>
      <c r="B112" s="22" t="s">
        <v>2794</v>
      </c>
      <c r="C112" s="679" t="s">
        <v>2795</v>
      </c>
      <c r="D112" t="s">
        <v>2796</v>
      </c>
      <c r="E112" t="s">
        <v>2797</v>
      </c>
    </row>
    <row r="113" spans="1:5">
      <c r="A113" t="s">
        <v>2789</v>
      </c>
      <c r="B113" s="22" t="s">
        <v>2798</v>
      </c>
      <c r="C113" s="679" t="s">
        <v>2799</v>
      </c>
      <c r="D113" t="s">
        <v>2800</v>
      </c>
      <c r="E113" t="s">
        <v>2801</v>
      </c>
    </row>
    <row r="114" spans="1:5">
      <c r="A114" t="s">
        <v>2789</v>
      </c>
      <c r="B114" s="22" t="s">
        <v>2802</v>
      </c>
      <c r="C114" s="679" t="s">
        <v>2803</v>
      </c>
      <c r="D114" t="s">
        <v>2804</v>
      </c>
      <c r="E114" t="s">
        <v>2805</v>
      </c>
    </row>
    <row r="115" spans="1:5">
      <c r="A115" t="s">
        <v>2789</v>
      </c>
      <c r="B115" s="22" t="s">
        <v>2806</v>
      </c>
      <c r="C115" s="679" t="s">
        <v>2807</v>
      </c>
      <c r="D115" t="s">
        <v>2808</v>
      </c>
      <c r="E115" t="s">
        <v>2809</v>
      </c>
    </row>
    <row r="116" spans="1:5">
      <c r="A116" t="s">
        <v>2810</v>
      </c>
      <c r="B116" s="679" t="s">
        <v>2811</v>
      </c>
      <c r="C116" s="679" t="s">
        <v>2812</v>
      </c>
      <c r="D116" t="s">
        <v>2813</v>
      </c>
      <c r="E116" t="s">
        <v>2814</v>
      </c>
    </row>
    <row r="117" spans="1:5">
      <c r="A117" t="s">
        <v>2810</v>
      </c>
      <c r="B117" s="679" t="s">
        <v>2815</v>
      </c>
      <c r="C117" s="679" t="s">
        <v>2816</v>
      </c>
      <c r="D117" t="s">
        <v>2817</v>
      </c>
      <c r="E117" t="s">
        <v>2818</v>
      </c>
    </row>
    <row r="118" spans="1:5">
      <c r="A118" t="s">
        <v>2810</v>
      </c>
      <c r="B118" s="679" t="s">
        <v>2753</v>
      </c>
      <c r="C118" s="679" t="s">
        <v>2757</v>
      </c>
      <c r="D118" t="s">
        <v>2758</v>
      </c>
      <c r="E118" t="s">
        <v>2759</v>
      </c>
    </row>
    <row r="119" spans="1:5">
      <c r="A119" t="s">
        <v>2810</v>
      </c>
      <c r="B119" t="s">
        <v>2687</v>
      </c>
      <c r="C119" s="679" t="s">
        <v>2688</v>
      </c>
      <c r="D119" t="s">
        <v>2689</v>
      </c>
      <c r="E119" t="s">
        <v>2689</v>
      </c>
    </row>
    <row r="120" spans="1:5">
      <c r="A120" t="s">
        <v>2819</v>
      </c>
      <c r="B120" s="679" t="s">
        <v>6555</v>
      </c>
      <c r="C120" s="679" t="s">
        <v>6503</v>
      </c>
      <c r="D120" t="s">
        <v>2820</v>
      </c>
      <c r="E120" t="s">
        <v>2821</v>
      </c>
    </row>
    <row r="121" spans="1:5">
      <c r="A121" t="s">
        <v>2819</v>
      </c>
      <c r="B121" s="22" t="s">
        <v>2822</v>
      </c>
      <c r="C121" s="679" t="s">
        <v>2823</v>
      </c>
      <c r="D121" t="s">
        <v>2824</v>
      </c>
      <c r="E121" t="s">
        <v>2825</v>
      </c>
    </row>
    <row r="122" spans="1:5">
      <c r="A122" t="s">
        <v>2819</v>
      </c>
      <c r="B122" s="22" t="s">
        <v>2826</v>
      </c>
      <c r="C122" s="679" t="s">
        <v>2827</v>
      </c>
      <c r="D122" t="s">
        <v>2828</v>
      </c>
      <c r="E122" t="s">
        <v>2829</v>
      </c>
    </row>
    <row r="123" spans="1:5">
      <c r="A123" t="s">
        <v>2819</v>
      </c>
      <c r="B123" s="22" t="s">
        <v>2806</v>
      </c>
      <c r="C123" s="679" t="s">
        <v>2807</v>
      </c>
      <c r="D123" t="s">
        <v>2830</v>
      </c>
      <c r="E123" t="s">
        <v>2831</v>
      </c>
    </row>
    <row r="124" spans="1:5">
      <c r="A124" t="s">
        <v>2832</v>
      </c>
      <c r="B124" t="s">
        <v>2833</v>
      </c>
      <c r="C124" t="s">
        <v>2834</v>
      </c>
      <c r="D124" t="s">
        <v>2835</v>
      </c>
      <c r="E124" t="s">
        <v>2836</v>
      </c>
    </row>
    <row r="125" spans="1:5">
      <c r="A125" t="s">
        <v>2832</v>
      </c>
      <c r="B125" t="s">
        <v>2837</v>
      </c>
      <c r="C125" t="s">
        <v>2838</v>
      </c>
      <c r="D125" t="s">
        <v>2839</v>
      </c>
      <c r="E125" t="s">
        <v>2840</v>
      </c>
    </row>
    <row r="126" spans="1:5">
      <c r="A126" t="s">
        <v>2832</v>
      </c>
      <c r="B126" t="s">
        <v>2841</v>
      </c>
      <c r="C126" t="s">
        <v>2842</v>
      </c>
      <c r="D126" t="s">
        <v>2843</v>
      </c>
      <c r="E126" t="s">
        <v>2844</v>
      </c>
    </row>
    <row r="127" spans="1:5">
      <c r="A127" t="s">
        <v>2832</v>
      </c>
      <c r="B127" t="s">
        <v>2845</v>
      </c>
      <c r="C127" t="s">
        <v>2846</v>
      </c>
      <c r="D127" t="s">
        <v>2847</v>
      </c>
      <c r="E127" t="s">
        <v>2848</v>
      </c>
    </row>
    <row r="128" spans="1:5">
      <c r="A128" t="s">
        <v>2832</v>
      </c>
      <c r="B128" t="s">
        <v>2849</v>
      </c>
      <c r="C128" t="s">
        <v>2850</v>
      </c>
      <c r="D128" t="s">
        <v>2851</v>
      </c>
      <c r="E128" t="s">
        <v>2852</v>
      </c>
    </row>
    <row r="129" spans="1:5">
      <c r="A129" t="s">
        <v>2832</v>
      </c>
      <c r="B129" t="s">
        <v>2853</v>
      </c>
      <c r="C129" t="s">
        <v>2854</v>
      </c>
      <c r="D129" s="1" t="s">
        <v>6325</v>
      </c>
      <c r="E129" s="1" t="s">
        <v>6326</v>
      </c>
    </row>
    <row r="130" spans="1:5">
      <c r="A130" t="s">
        <v>2832</v>
      </c>
      <c r="B130" t="s">
        <v>2493</v>
      </c>
      <c r="C130" t="s">
        <v>2093</v>
      </c>
      <c r="D130" t="s">
        <v>2094</v>
      </c>
      <c r="E130" t="s">
        <v>1772</v>
      </c>
    </row>
    <row r="131" spans="1:5">
      <c r="A131" t="s">
        <v>2855</v>
      </c>
      <c r="B131" t="s">
        <v>2856</v>
      </c>
      <c r="C131" t="s">
        <v>2857</v>
      </c>
      <c r="D131" t="s">
        <v>2858</v>
      </c>
      <c r="E131" t="s">
        <v>2859</v>
      </c>
    </row>
    <row r="132" spans="1:5">
      <c r="A132" t="s">
        <v>2855</v>
      </c>
      <c r="B132" t="s">
        <v>2860</v>
      </c>
      <c r="C132" t="s">
        <v>2860</v>
      </c>
      <c r="D132" t="s">
        <v>2860</v>
      </c>
      <c r="E132" t="s">
        <v>2860</v>
      </c>
    </row>
    <row r="133" spans="1:5">
      <c r="A133" t="s">
        <v>2855</v>
      </c>
      <c r="B133" t="s">
        <v>2861</v>
      </c>
      <c r="C133" t="s">
        <v>2861</v>
      </c>
      <c r="D133" t="s">
        <v>2862</v>
      </c>
      <c r="E133" t="s">
        <v>2862</v>
      </c>
    </row>
    <row r="134" spans="1:5">
      <c r="A134" t="s">
        <v>2855</v>
      </c>
      <c r="B134" t="s">
        <v>2863</v>
      </c>
      <c r="C134" t="s">
        <v>2863</v>
      </c>
      <c r="D134" t="s">
        <v>2864</v>
      </c>
      <c r="E134" t="s">
        <v>2864</v>
      </c>
    </row>
    <row r="135" spans="1:5">
      <c r="A135" t="s">
        <v>2855</v>
      </c>
      <c r="B135" t="s">
        <v>2865</v>
      </c>
      <c r="C135" t="s">
        <v>2865</v>
      </c>
      <c r="D135" t="s">
        <v>2866</v>
      </c>
      <c r="E135" t="s">
        <v>2867</v>
      </c>
    </row>
    <row r="136" spans="1:5">
      <c r="A136" t="s">
        <v>2855</v>
      </c>
      <c r="B136" t="s">
        <v>2868</v>
      </c>
      <c r="C136" t="s">
        <v>2868</v>
      </c>
      <c r="D136" t="s">
        <v>2869</v>
      </c>
      <c r="E136" t="s">
        <v>2869</v>
      </c>
    </row>
    <row r="137" spans="1:5">
      <c r="A137" t="s">
        <v>2855</v>
      </c>
      <c r="B137" t="s">
        <v>2870</v>
      </c>
      <c r="C137" t="s">
        <v>2871</v>
      </c>
      <c r="D137" t="s">
        <v>2871</v>
      </c>
      <c r="E137" t="s">
        <v>2871</v>
      </c>
    </row>
    <row r="138" spans="1:5">
      <c r="A138" t="s">
        <v>2855</v>
      </c>
      <c r="B138" t="s">
        <v>2465</v>
      </c>
      <c r="C138" t="s">
        <v>2465</v>
      </c>
      <c r="D138" t="s">
        <v>2465</v>
      </c>
      <c r="E138" t="s">
        <v>2465</v>
      </c>
    </row>
    <row r="139" spans="1:5">
      <c r="A139" t="s">
        <v>2855</v>
      </c>
      <c r="B139" t="s">
        <v>2458</v>
      </c>
      <c r="C139" t="s">
        <v>2458</v>
      </c>
      <c r="D139" t="s">
        <v>2458</v>
      </c>
      <c r="E139" t="s">
        <v>2458</v>
      </c>
    </row>
    <row r="140" spans="1:5">
      <c r="A140" t="s">
        <v>2855</v>
      </c>
      <c r="B140" t="s">
        <v>2872</v>
      </c>
      <c r="C140" t="s">
        <v>2872</v>
      </c>
      <c r="D140" t="s">
        <v>2873</v>
      </c>
      <c r="E140" t="s">
        <v>2874</v>
      </c>
    </row>
    <row r="141" spans="1:5">
      <c r="A141" t="s">
        <v>2855</v>
      </c>
      <c r="B141" t="s">
        <v>2875</v>
      </c>
      <c r="C141" t="s">
        <v>2876</v>
      </c>
      <c r="D141" t="s">
        <v>2877</v>
      </c>
      <c r="E141" t="s">
        <v>2878</v>
      </c>
    </row>
    <row r="142" spans="1:5">
      <c r="A142" t="s">
        <v>2855</v>
      </c>
      <c r="B142" t="s">
        <v>2879</v>
      </c>
      <c r="C142" t="s">
        <v>2879</v>
      </c>
      <c r="D142" t="s">
        <v>2880</v>
      </c>
      <c r="E142" t="s">
        <v>2881</v>
      </c>
    </row>
    <row r="143" spans="1:5">
      <c r="A143" t="s">
        <v>2855</v>
      </c>
      <c r="B143" t="s">
        <v>2882</v>
      </c>
      <c r="C143" t="s">
        <v>2882</v>
      </c>
      <c r="D143" t="s">
        <v>2882</v>
      </c>
      <c r="E143" t="s">
        <v>2882</v>
      </c>
    </row>
    <row r="144" spans="1:5">
      <c r="A144" t="s">
        <v>2855</v>
      </c>
      <c r="B144" t="s">
        <v>2883</v>
      </c>
      <c r="C144" t="s">
        <v>2883</v>
      </c>
      <c r="D144" t="s">
        <v>2883</v>
      </c>
      <c r="E144" t="s">
        <v>2883</v>
      </c>
    </row>
    <row r="145" spans="1:5">
      <c r="A145" t="s">
        <v>2855</v>
      </c>
      <c r="B145" t="s">
        <v>2471</v>
      </c>
      <c r="C145" t="s">
        <v>2471</v>
      </c>
      <c r="D145" t="s">
        <v>2471</v>
      </c>
      <c r="E145" t="s">
        <v>2471</v>
      </c>
    </row>
    <row r="146" spans="1:5">
      <c r="A146" t="s">
        <v>2855</v>
      </c>
      <c r="B146" t="s">
        <v>2469</v>
      </c>
      <c r="C146" t="s">
        <v>2469</v>
      </c>
      <c r="D146" t="s">
        <v>2469</v>
      </c>
      <c r="E146" t="s">
        <v>2469</v>
      </c>
    </row>
    <row r="147" spans="1:5">
      <c r="A147" t="s">
        <v>2855</v>
      </c>
      <c r="B147" t="s">
        <v>2884</v>
      </c>
      <c r="C147" t="s">
        <v>2885</v>
      </c>
      <c r="D147" t="s">
        <v>2886</v>
      </c>
      <c r="E147" t="s">
        <v>2887</v>
      </c>
    </row>
    <row r="148" spans="1:5">
      <c r="A148" t="s">
        <v>2855</v>
      </c>
      <c r="B148" t="s">
        <v>2493</v>
      </c>
      <c r="C148" t="s">
        <v>2093</v>
      </c>
      <c r="D148" t="s">
        <v>1771</v>
      </c>
      <c r="E148" t="s">
        <v>1772</v>
      </c>
    </row>
    <row r="149" spans="1:5">
      <c r="A149" t="s">
        <v>2855</v>
      </c>
      <c r="B149" t="s">
        <v>2687</v>
      </c>
      <c r="C149" t="s">
        <v>2688</v>
      </c>
      <c r="D149" t="s">
        <v>2689</v>
      </c>
      <c r="E149" t="s">
        <v>2689</v>
      </c>
    </row>
    <row r="150" spans="1:5">
      <c r="A150" t="s">
        <v>2888</v>
      </c>
      <c r="B150" t="s">
        <v>2889</v>
      </c>
      <c r="C150" t="s">
        <v>2890</v>
      </c>
      <c r="D150" t="s">
        <v>2891</v>
      </c>
      <c r="E150" t="s">
        <v>2892</v>
      </c>
    </row>
    <row r="151" spans="1:5">
      <c r="A151" t="s">
        <v>2888</v>
      </c>
      <c r="B151" t="s">
        <v>2893</v>
      </c>
      <c r="C151" t="s">
        <v>2894</v>
      </c>
      <c r="D151" t="s">
        <v>2895</v>
      </c>
      <c r="E151" t="s">
        <v>2896</v>
      </c>
    </row>
    <row r="152" spans="1:5">
      <c r="A152" t="s">
        <v>2888</v>
      </c>
      <c r="B152" t="s">
        <v>2897</v>
      </c>
      <c r="C152" t="s">
        <v>2898</v>
      </c>
      <c r="D152" t="s">
        <v>2899</v>
      </c>
      <c r="E152" t="s">
        <v>2900</v>
      </c>
    </row>
    <row r="153" spans="1:5">
      <c r="A153" t="s">
        <v>2888</v>
      </c>
      <c r="B153" t="s">
        <v>2753</v>
      </c>
      <c r="C153" t="s">
        <v>2757</v>
      </c>
      <c r="D153" t="s">
        <v>2758</v>
      </c>
      <c r="E153" t="s">
        <v>2759</v>
      </c>
    </row>
    <row r="154" spans="1:5">
      <c r="A154" t="s">
        <v>2901</v>
      </c>
      <c r="B154" t="s">
        <v>2902</v>
      </c>
      <c r="C154" t="s">
        <v>2903</v>
      </c>
      <c r="D154" t="s">
        <v>2904</v>
      </c>
      <c r="E154" t="s">
        <v>2905</v>
      </c>
    </row>
    <row r="155" spans="1:5">
      <c r="A155" t="s">
        <v>2901</v>
      </c>
      <c r="B155" t="s">
        <v>2906</v>
      </c>
      <c r="C155" t="s">
        <v>2907</v>
      </c>
      <c r="D155" t="s">
        <v>2908</v>
      </c>
      <c r="E155" t="s">
        <v>2909</v>
      </c>
    </row>
    <row r="156" spans="1:5">
      <c r="A156" t="s">
        <v>2901</v>
      </c>
      <c r="B156" t="s">
        <v>2910</v>
      </c>
      <c r="C156" t="s">
        <v>2911</v>
      </c>
      <c r="D156" t="s">
        <v>2912</v>
      </c>
      <c r="E156" t="s">
        <v>2913</v>
      </c>
    </row>
    <row r="157" spans="1:5">
      <c r="A157" t="s">
        <v>2901</v>
      </c>
      <c r="B157" t="s">
        <v>2914</v>
      </c>
      <c r="C157" t="s">
        <v>6327</v>
      </c>
      <c r="D157" t="s">
        <v>6328</v>
      </c>
      <c r="E157" t="s">
        <v>6329</v>
      </c>
    </row>
    <row r="158" spans="1:5">
      <c r="A158" t="s">
        <v>2901</v>
      </c>
      <c r="B158" t="s">
        <v>2493</v>
      </c>
      <c r="C158" t="s">
        <v>2915</v>
      </c>
      <c r="D158" t="s">
        <v>2916</v>
      </c>
      <c r="E158" t="s">
        <v>2917</v>
      </c>
    </row>
    <row r="159" spans="1:5">
      <c r="A159" t="s">
        <v>2901</v>
      </c>
      <c r="B159" t="s">
        <v>2753</v>
      </c>
      <c r="C159" t="s">
        <v>2757</v>
      </c>
      <c r="D159" t="s">
        <v>2758</v>
      </c>
      <c r="E159" t="s">
        <v>2759</v>
      </c>
    </row>
    <row r="160" spans="1:5">
      <c r="A160" t="s">
        <v>2901</v>
      </c>
      <c r="B160" t="s">
        <v>2918</v>
      </c>
      <c r="C160" t="s">
        <v>2919</v>
      </c>
      <c r="D160" t="s">
        <v>2920</v>
      </c>
      <c r="E160" t="s">
        <v>2921</v>
      </c>
    </row>
    <row r="161" spans="1:5">
      <c r="A161" t="s">
        <v>2922</v>
      </c>
      <c r="B161" t="s">
        <v>2747</v>
      </c>
      <c r="C161" t="s">
        <v>2756</v>
      </c>
      <c r="D161" t="s">
        <v>2749</v>
      </c>
      <c r="E161" t="s">
        <v>2923</v>
      </c>
    </row>
    <row r="162" spans="1:5">
      <c r="A162" t="s">
        <v>2922</v>
      </c>
      <c r="B162" t="s">
        <v>2753</v>
      </c>
      <c r="C162" t="s">
        <v>2757</v>
      </c>
      <c r="D162" t="s">
        <v>2758</v>
      </c>
      <c r="E162" t="s">
        <v>2759</v>
      </c>
    </row>
    <row r="163" spans="1:5">
      <c r="A163" t="s">
        <v>2922</v>
      </c>
      <c r="B163" t="s">
        <v>2687</v>
      </c>
      <c r="C163" t="s">
        <v>2688</v>
      </c>
      <c r="D163" t="s">
        <v>2689</v>
      </c>
      <c r="E163" t="s">
        <v>2689</v>
      </c>
    </row>
    <row r="164" spans="1:5">
      <c r="A164" t="s">
        <v>2924</v>
      </c>
      <c r="B164" t="s">
        <v>2925</v>
      </c>
      <c r="C164" t="s">
        <v>2926</v>
      </c>
      <c r="D164" t="s">
        <v>2927</v>
      </c>
      <c r="E164" t="s">
        <v>2928</v>
      </c>
    </row>
    <row r="165" spans="1:5">
      <c r="A165" t="s">
        <v>2924</v>
      </c>
      <c r="B165" t="s">
        <v>2929</v>
      </c>
      <c r="C165" t="s">
        <v>2930</v>
      </c>
      <c r="D165" t="s">
        <v>6190</v>
      </c>
      <c r="E165" t="s">
        <v>6240</v>
      </c>
    </row>
    <row r="166" spans="1:5">
      <c r="A166" t="s">
        <v>2924</v>
      </c>
      <c r="B166" t="s">
        <v>2931</v>
      </c>
      <c r="C166" t="s">
        <v>2932</v>
      </c>
      <c r="D166" t="s">
        <v>6191</v>
      </c>
      <c r="E166" t="s">
        <v>6241</v>
      </c>
    </row>
    <row r="167" spans="1:5">
      <c r="A167" t="s">
        <v>2924</v>
      </c>
      <c r="B167" t="s">
        <v>2493</v>
      </c>
      <c r="C167" t="s">
        <v>2093</v>
      </c>
      <c r="D167" t="s">
        <v>2933</v>
      </c>
      <c r="E167" t="s">
        <v>2934</v>
      </c>
    </row>
    <row r="168" spans="1:5">
      <c r="A168" t="s">
        <v>2935</v>
      </c>
      <c r="B168" t="s">
        <v>2936</v>
      </c>
      <c r="C168" t="s">
        <v>2937</v>
      </c>
      <c r="D168" t="s">
        <v>2938</v>
      </c>
      <c r="E168" t="s">
        <v>2939</v>
      </c>
    </row>
    <row r="169" spans="1:5">
      <c r="A169" t="s">
        <v>2935</v>
      </c>
      <c r="B169" t="s">
        <v>2940</v>
      </c>
      <c r="C169" t="s">
        <v>2941</v>
      </c>
      <c r="D169" t="s">
        <v>2942</v>
      </c>
      <c r="E169" t="s">
        <v>2943</v>
      </c>
    </row>
    <row r="170" spans="1:5">
      <c r="A170" t="s">
        <v>2935</v>
      </c>
      <c r="B170" t="s">
        <v>2944</v>
      </c>
      <c r="C170" t="s">
        <v>2945</v>
      </c>
      <c r="D170" t="s">
        <v>2946</v>
      </c>
      <c r="E170" t="s">
        <v>2947</v>
      </c>
    </row>
    <row r="171" spans="1:5">
      <c r="A171" t="s">
        <v>2935</v>
      </c>
      <c r="B171" t="s">
        <v>2753</v>
      </c>
      <c r="C171" t="s">
        <v>2757</v>
      </c>
      <c r="D171" t="s">
        <v>2758</v>
      </c>
      <c r="E171" t="s">
        <v>2759</v>
      </c>
    </row>
    <row r="172" spans="1:5">
      <c r="A172" t="s">
        <v>2935</v>
      </c>
      <c r="B172" t="s">
        <v>2687</v>
      </c>
      <c r="C172" t="s">
        <v>2688</v>
      </c>
      <c r="D172" t="s">
        <v>2689</v>
      </c>
      <c r="E172" t="s">
        <v>2689</v>
      </c>
    </row>
    <row r="173" spans="1:5">
      <c r="A173" t="s">
        <v>2948</v>
      </c>
      <c r="B173" t="s">
        <v>2949</v>
      </c>
      <c r="C173" t="s">
        <v>2950</v>
      </c>
      <c r="D173" t="s">
        <v>2951</v>
      </c>
      <c r="E173" t="s">
        <v>2952</v>
      </c>
    </row>
    <row r="174" spans="1:5">
      <c r="A174" t="s">
        <v>2948</v>
      </c>
      <c r="B174" t="s">
        <v>2953</v>
      </c>
      <c r="C174" t="s">
        <v>2954</v>
      </c>
      <c r="D174" t="s">
        <v>2955</v>
      </c>
      <c r="E174" t="s">
        <v>2956</v>
      </c>
    </row>
    <row r="175" spans="1:5">
      <c r="A175" t="s">
        <v>2948</v>
      </c>
      <c r="B175" t="s">
        <v>2957</v>
      </c>
      <c r="C175" t="s">
        <v>2958</v>
      </c>
      <c r="D175" t="s">
        <v>2959</v>
      </c>
      <c r="E175" t="s">
        <v>2960</v>
      </c>
    </row>
    <row r="176" spans="1:5">
      <c r="A176" t="s">
        <v>2948</v>
      </c>
      <c r="B176" t="s">
        <v>2961</v>
      </c>
      <c r="C176" t="s">
        <v>2962</v>
      </c>
      <c r="D176" t="s">
        <v>2963</v>
      </c>
      <c r="E176" t="s">
        <v>2964</v>
      </c>
    </row>
    <row r="177" spans="1:5">
      <c r="A177" t="s">
        <v>2948</v>
      </c>
      <c r="B177" t="s">
        <v>2965</v>
      </c>
      <c r="C177" t="s">
        <v>2966</v>
      </c>
      <c r="D177" t="s">
        <v>2967</v>
      </c>
      <c r="E177" t="s">
        <v>2968</v>
      </c>
    </row>
    <row r="178" spans="1:5">
      <c r="A178" t="s">
        <v>2948</v>
      </c>
      <c r="B178" t="s">
        <v>2969</v>
      </c>
      <c r="C178" t="s">
        <v>2970</v>
      </c>
      <c r="D178" t="s">
        <v>2971</v>
      </c>
      <c r="E178" t="s">
        <v>2972</v>
      </c>
    </row>
    <row r="179" spans="1:5">
      <c r="A179" t="s">
        <v>2948</v>
      </c>
      <c r="B179" t="s">
        <v>2973</v>
      </c>
      <c r="C179" t="s">
        <v>2974</v>
      </c>
      <c r="D179" t="s">
        <v>2975</v>
      </c>
      <c r="E179" t="s">
        <v>2976</v>
      </c>
    </row>
    <row r="180" spans="1:5">
      <c r="A180" t="s">
        <v>2948</v>
      </c>
      <c r="B180" t="s">
        <v>2977</v>
      </c>
      <c r="C180" t="s">
        <v>2978</v>
      </c>
      <c r="D180" t="s">
        <v>2979</v>
      </c>
      <c r="E180" t="s">
        <v>2980</v>
      </c>
    </row>
    <row r="181" spans="1:5">
      <c r="A181" t="s">
        <v>2948</v>
      </c>
      <c r="B181" t="s">
        <v>2493</v>
      </c>
      <c r="C181" t="s">
        <v>2981</v>
      </c>
      <c r="D181" t="s">
        <v>2982</v>
      </c>
      <c r="E181" t="s">
        <v>2983</v>
      </c>
    </row>
    <row r="182" spans="1:5">
      <c r="A182" t="s">
        <v>2948</v>
      </c>
      <c r="B182" t="s">
        <v>2984</v>
      </c>
      <c r="C182" t="s">
        <v>2985</v>
      </c>
      <c r="D182" t="s">
        <v>2986</v>
      </c>
      <c r="E182" t="s">
        <v>2987</v>
      </c>
    </row>
    <row r="183" spans="1:5">
      <c r="A183" t="s">
        <v>2988</v>
      </c>
      <c r="B183" t="s">
        <v>2747</v>
      </c>
      <c r="C183" t="s">
        <v>2756</v>
      </c>
      <c r="D183" t="s">
        <v>2749</v>
      </c>
      <c r="E183" t="s">
        <v>2750</v>
      </c>
    </row>
    <row r="184" spans="1:5">
      <c r="A184" t="s">
        <v>2988</v>
      </c>
      <c r="B184" t="s">
        <v>2989</v>
      </c>
      <c r="C184" t="s">
        <v>2990</v>
      </c>
      <c r="D184" t="s">
        <v>6192</v>
      </c>
      <c r="E184" t="s">
        <v>6242</v>
      </c>
    </row>
    <row r="185" spans="1:5">
      <c r="A185" t="s">
        <v>2988</v>
      </c>
      <c r="B185" t="s">
        <v>2753</v>
      </c>
      <c r="C185" t="s">
        <v>2757</v>
      </c>
      <c r="D185" t="s">
        <v>2758</v>
      </c>
      <c r="E185" t="s">
        <v>2759</v>
      </c>
    </row>
    <row r="186" spans="1:5">
      <c r="A186" t="s">
        <v>2988</v>
      </c>
      <c r="B186" t="s">
        <v>2687</v>
      </c>
      <c r="C186" t="s">
        <v>2688</v>
      </c>
      <c r="D186" t="s">
        <v>2689</v>
      </c>
      <c r="E186" t="s">
        <v>2689</v>
      </c>
    </row>
    <row r="187" spans="1:5">
      <c r="A187" t="s">
        <v>2991</v>
      </c>
      <c r="B187" t="s">
        <v>2992</v>
      </c>
      <c r="C187" t="s">
        <v>2993</v>
      </c>
      <c r="D187" t="s">
        <v>2994</v>
      </c>
      <c r="E187" t="s">
        <v>2995</v>
      </c>
    </row>
    <row r="188" spans="1:5">
      <c r="A188" t="s">
        <v>2991</v>
      </c>
      <c r="B188" t="s">
        <v>2996</v>
      </c>
      <c r="C188" t="s">
        <v>2997</v>
      </c>
      <c r="D188" t="s">
        <v>2998</v>
      </c>
      <c r="E188" t="s">
        <v>2999</v>
      </c>
    </row>
    <row r="189" spans="1:5">
      <c r="A189" t="s">
        <v>3000</v>
      </c>
      <c r="B189" t="s">
        <v>2747</v>
      </c>
      <c r="C189" t="s">
        <v>2756</v>
      </c>
      <c r="D189" t="s">
        <v>2749</v>
      </c>
      <c r="E189" t="s">
        <v>2750</v>
      </c>
    </row>
    <row r="190" spans="1:5">
      <c r="A190" t="s">
        <v>3000</v>
      </c>
      <c r="B190" t="s">
        <v>3001</v>
      </c>
      <c r="C190" t="s">
        <v>2757</v>
      </c>
      <c r="D190" t="s">
        <v>2758</v>
      </c>
      <c r="E190" t="s">
        <v>2759</v>
      </c>
    </row>
    <row r="191" spans="1:5">
      <c r="A191" t="s">
        <v>3000</v>
      </c>
      <c r="B191" t="s">
        <v>2687</v>
      </c>
      <c r="C191" t="s">
        <v>3002</v>
      </c>
      <c r="D191" t="s">
        <v>2689</v>
      </c>
      <c r="E191" t="s">
        <v>2689</v>
      </c>
    </row>
    <row r="192" spans="1:5">
      <c r="A192" t="s">
        <v>3003</v>
      </c>
      <c r="B192" t="s">
        <v>3004</v>
      </c>
      <c r="C192" t="s">
        <v>3005</v>
      </c>
      <c r="D192" t="s">
        <v>3006</v>
      </c>
      <c r="E192" t="s">
        <v>3007</v>
      </c>
    </row>
    <row r="193" spans="1:5">
      <c r="A193" t="s">
        <v>3003</v>
      </c>
      <c r="B193" t="s">
        <v>3008</v>
      </c>
      <c r="C193" t="s">
        <v>3009</v>
      </c>
      <c r="D193" t="s">
        <v>3010</v>
      </c>
      <c r="E193" t="s">
        <v>3011</v>
      </c>
    </row>
    <row r="194" spans="1:5">
      <c r="A194" t="s">
        <v>3003</v>
      </c>
      <c r="B194" t="s">
        <v>3012</v>
      </c>
      <c r="C194" t="s">
        <v>3013</v>
      </c>
      <c r="D194" t="s">
        <v>3014</v>
      </c>
      <c r="E194" t="s">
        <v>3015</v>
      </c>
    </row>
    <row r="195" spans="1:5">
      <c r="A195" t="s">
        <v>3003</v>
      </c>
      <c r="B195" t="s">
        <v>2493</v>
      </c>
      <c r="C195" t="s">
        <v>3016</v>
      </c>
      <c r="D195" t="s">
        <v>2982</v>
      </c>
      <c r="E195" t="s">
        <v>2983</v>
      </c>
    </row>
    <row r="196" spans="1:5" s="747" customFormat="1">
      <c r="A196" s="747" t="s">
        <v>3003</v>
      </c>
      <c r="B196" s="747" t="s">
        <v>2687</v>
      </c>
      <c r="C196" s="747" t="s">
        <v>3002</v>
      </c>
      <c r="D196" s="747" t="s">
        <v>2689</v>
      </c>
      <c r="E196" s="747" t="s">
        <v>2689</v>
      </c>
    </row>
    <row r="197" spans="1:5">
      <c r="A197" t="s">
        <v>3003</v>
      </c>
      <c r="B197" t="s">
        <v>3017</v>
      </c>
      <c r="C197" t="s">
        <v>3018</v>
      </c>
      <c r="D197" t="s">
        <v>3019</v>
      </c>
      <c r="E197" t="s">
        <v>3020</v>
      </c>
    </row>
    <row r="198" spans="1:5">
      <c r="A198" t="s">
        <v>3021</v>
      </c>
      <c r="B198" t="s">
        <v>3022</v>
      </c>
      <c r="C198" t="s">
        <v>3023</v>
      </c>
      <c r="D198" t="s">
        <v>3024</v>
      </c>
      <c r="E198" t="s">
        <v>3025</v>
      </c>
    </row>
    <row r="199" spans="1:5">
      <c r="A199" t="s">
        <v>3021</v>
      </c>
      <c r="B199" t="s">
        <v>3026</v>
      </c>
      <c r="C199" t="s">
        <v>3027</v>
      </c>
      <c r="D199" t="s">
        <v>3028</v>
      </c>
      <c r="E199" t="s">
        <v>3029</v>
      </c>
    </row>
    <row r="200" spans="1:5">
      <c r="A200" t="s">
        <v>3021</v>
      </c>
      <c r="B200" t="s">
        <v>3030</v>
      </c>
      <c r="C200" t="s">
        <v>3031</v>
      </c>
      <c r="D200" t="s">
        <v>6193</v>
      </c>
      <c r="E200" t="s">
        <v>6243</v>
      </c>
    </row>
    <row r="201" spans="1:5">
      <c r="A201" t="s">
        <v>3021</v>
      </c>
      <c r="B201" t="s">
        <v>3032</v>
      </c>
      <c r="C201" t="s">
        <v>3033</v>
      </c>
      <c r="D201" t="s">
        <v>3034</v>
      </c>
      <c r="E201" t="s">
        <v>3035</v>
      </c>
    </row>
    <row r="202" spans="1:5">
      <c r="A202" t="s">
        <v>3021</v>
      </c>
      <c r="B202" t="s">
        <v>3036</v>
      </c>
      <c r="C202" t="s">
        <v>3037</v>
      </c>
      <c r="D202" t="s">
        <v>3038</v>
      </c>
      <c r="E202" t="s">
        <v>3039</v>
      </c>
    </row>
    <row r="203" spans="1:5">
      <c r="A203" t="s">
        <v>3021</v>
      </c>
      <c r="B203" t="s">
        <v>3040</v>
      </c>
      <c r="C203" t="s">
        <v>3041</v>
      </c>
      <c r="D203" t="s">
        <v>3042</v>
      </c>
      <c r="E203" t="s">
        <v>3043</v>
      </c>
    </row>
    <row r="204" spans="1:5" s="747" customFormat="1">
      <c r="A204" s="747" t="s">
        <v>3021</v>
      </c>
      <c r="B204" s="747" t="s">
        <v>6331</v>
      </c>
      <c r="C204" s="747" t="s">
        <v>6330</v>
      </c>
      <c r="D204" s="747" t="s">
        <v>6332</v>
      </c>
      <c r="E204" s="747" t="s">
        <v>6333</v>
      </c>
    </row>
    <row r="205" spans="1:5">
      <c r="A205" t="s">
        <v>3021</v>
      </c>
      <c r="B205" t="s">
        <v>2493</v>
      </c>
      <c r="C205" t="s">
        <v>3016</v>
      </c>
      <c r="D205" t="s">
        <v>2982</v>
      </c>
      <c r="E205" t="s">
        <v>2983</v>
      </c>
    </row>
    <row r="206" spans="1:5" s="747" customFormat="1">
      <c r="A206" s="747" t="s">
        <v>3044</v>
      </c>
      <c r="B206" s="747" t="s">
        <v>2747</v>
      </c>
      <c r="C206" s="747" t="s">
        <v>2756</v>
      </c>
      <c r="D206" s="747" t="s">
        <v>2749</v>
      </c>
      <c r="E206" s="747" t="s">
        <v>2750</v>
      </c>
    </row>
    <row r="207" spans="1:5" s="747" customFormat="1">
      <c r="A207" s="747" t="s">
        <v>3044</v>
      </c>
      <c r="B207" s="747" t="s">
        <v>3045</v>
      </c>
      <c r="C207" s="747" t="s">
        <v>3046</v>
      </c>
      <c r="D207" s="747" t="s">
        <v>3047</v>
      </c>
      <c r="E207" s="747" t="s">
        <v>3048</v>
      </c>
    </row>
    <row r="208" spans="1:5" s="747" customFormat="1">
      <c r="A208" s="747" t="s">
        <v>3044</v>
      </c>
      <c r="B208" s="747" t="s">
        <v>2753</v>
      </c>
      <c r="C208" s="747" t="s">
        <v>2757</v>
      </c>
      <c r="D208" s="747" t="s">
        <v>3049</v>
      </c>
      <c r="E208" s="747" t="s">
        <v>2759</v>
      </c>
    </row>
    <row r="209" spans="1:5">
      <c r="A209" t="s">
        <v>3050</v>
      </c>
      <c r="B209" t="s">
        <v>3051</v>
      </c>
      <c r="C209" t="s">
        <v>3052</v>
      </c>
      <c r="D209" s="681" t="s">
        <v>3053</v>
      </c>
      <c r="E209" t="s">
        <v>3054</v>
      </c>
    </row>
    <row r="210" spans="1:5">
      <c r="A210" t="s">
        <v>3050</v>
      </c>
      <c r="B210" t="s">
        <v>3055</v>
      </c>
      <c r="C210" t="s">
        <v>3056</v>
      </c>
      <c r="D210" t="s">
        <v>3057</v>
      </c>
      <c r="E210" t="s">
        <v>3058</v>
      </c>
    </row>
    <row r="211" spans="1:5">
      <c r="A211" t="s">
        <v>3050</v>
      </c>
      <c r="B211" t="s">
        <v>3059</v>
      </c>
      <c r="C211" t="s">
        <v>3060</v>
      </c>
      <c r="D211" t="s">
        <v>3061</v>
      </c>
      <c r="E211" t="s">
        <v>3062</v>
      </c>
    </row>
    <row r="212" spans="1:5">
      <c r="A212" t="s">
        <v>3050</v>
      </c>
      <c r="B212" t="s">
        <v>3063</v>
      </c>
      <c r="C212" t="s">
        <v>3064</v>
      </c>
      <c r="D212" t="s">
        <v>3065</v>
      </c>
      <c r="E212" t="s">
        <v>3066</v>
      </c>
    </row>
    <row r="213" spans="1:5">
      <c r="A213" t="s">
        <v>3050</v>
      </c>
      <c r="B213" t="s">
        <v>3067</v>
      </c>
      <c r="C213" t="s">
        <v>3068</v>
      </c>
      <c r="D213" t="s">
        <v>3069</v>
      </c>
      <c r="E213" t="s">
        <v>3070</v>
      </c>
    </row>
    <row r="214" spans="1:5">
      <c r="A214" t="s">
        <v>3050</v>
      </c>
      <c r="B214" t="s">
        <v>3071</v>
      </c>
      <c r="C214" t="s">
        <v>3072</v>
      </c>
      <c r="D214" t="s">
        <v>3073</v>
      </c>
      <c r="E214" t="s">
        <v>3074</v>
      </c>
    </row>
    <row r="215" spans="1:5" s="747" customFormat="1">
      <c r="A215" s="747" t="s">
        <v>3050</v>
      </c>
      <c r="B215" s="747" t="s">
        <v>3075</v>
      </c>
      <c r="C215" s="747" t="s">
        <v>3076</v>
      </c>
      <c r="D215" s="747" t="s">
        <v>3077</v>
      </c>
      <c r="E215" s="747" t="s">
        <v>3078</v>
      </c>
    </row>
    <row r="216" spans="1:5">
      <c r="A216" t="s">
        <v>3050</v>
      </c>
      <c r="B216" t="s">
        <v>3079</v>
      </c>
      <c r="C216" t="s">
        <v>3080</v>
      </c>
      <c r="D216" t="s">
        <v>3081</v>
      </c>
      <c r="E216" t="s">
        <v>3082</v>
      </c>
    </row>
    <row r="217" spans="1:5">
      <c r="A217" t="s">
        <v>3083</v>
      </c>
      <c r="B217" t="s">
        <v>3084</v>
      </c>
      <c r="C217" t="s">
        <v>3085</v>
      </c>
      <c r="D217" t="s">
        <v>3086</v>
      </c>
      <c r="E217" t="s">
        <v>3087</v>
      </c>
    </row>
    <row r="218" spans="1:5">
      <c r="A218" t="s">
        <v>3083</v>
      </c>
      <c r="B218" t="s">
        <v>3088</v>
      </c>
      <c r="C218" t="s">
        <v>3089</v>
      </c>
      <c r="D218" t="s">
        <v>3090</v>
      </c>
      <c r="E218" t="s">
        <v>3091</v>
      </c>
    </row>
    <row r="219" spans="1:5">
      <c r="A219" t="s">
        <v>3083</v>
      </c>
      <c r="B219" t="s">
        <v>3092</v>
      </c>
      <c r="C219" t="s">
        <v>3093</v>
      </c>
      <c r="D219" t="s">
        <v>6194</v>
      </c>
      <c r="E219" t="s">
        <v>6244</v>
      </c>
    </row>
    <row r="220" spans="1:5" s="747" customFormat="1">
      <c r="A220" s="747" t="s">
        <v>3083</v>
      </c>
      <c r="B220" s="747" t="s">
        <v>6363</v>
      </c>
      <c r="C220" s="747" t="s">
        <v>6360</v>
      </c>
      <c r="D220" s="747" t="s">
        <v>6361</v>
      </c>
      <c r="E220" s="747" t="s">
        <v>6362</v>
      </c>
    </row>
    <row r="221" spans="1:5">
      <c r="A221" t="s">
        <v>3083</v>
      </c>
      <c r="B221" t="s">
        <v>2493</v>
      </c>
      <c r="C221" t="s">
        <v>2093</v>
      </c>
      <c r="D221" t="s">
        <v>2094</v>
      </c>
      <c r="E221" t="s">
        <v>3094</v>
      </c>
    </row>
    <row r="222" spans="1:5">
      <c r="A222" t="s">
        <v>3083</v>
      </c>
      <c r="B222" t="s">
        <v>2687</v>
      </c>
      <c r="C222" t="s">
        <v>3095</v>
      </c>
      <c r="D222" t="s">
        <v>2689</v>
      </c>
      <c r="E222" t="s">
        <v>2689</v>
      </c>
    </row>
    <row r="223" spans="1:5">
      <c r="A223" t="s">
        <v>3096</v>
      </c>
      <c r="B223" t="s">
        <v>3097</v>
      </c>
      <c r="C223" t="s">
        <v>3098</v>
      </c>
      <c r="D223" t="s">
        <v>3099</v>
      </c>
      <c r="E223" t="s">
        <v>3099</v>
      </c>
    </row>
    <row r="224" spans="1:5">
      <c r="A224" t="s">
        <v>3096</v>
      </c>
      <c r="B224" t="s">
        <v>3100</v>
      </c>
      <c r="C224" t="s">
        <v>3101</v>
      </c>
      <c r="D224" t="s">
        <v>3102</v>
      </c>
      <c r="E224" t="s">
        <v>3102</v>
      </c>
    </row>
    <row r="225" spans="1:5">
      <c r="A225" t="s">
        <v>3096</v>
      </c>
      <c r="B225" t="s">
        <v>3103</v>
      </c>
      <c r="C225" t="s">
        <v>3104</v>
      </c>
      <c r="D225" t="s">
        <v>3105</v>
      </c>
      <c r="E225" t="s">
        <v>3105</v>
      </c>
    </row>
    <row r="226" spans="1:5">
      <c r="A226" t="s">
        <v>3096</v>
      </c>
      <c r="B226" t="s">
        <v>3106</v>
      </c>
      <c r="C226" t="s">
        <v>3107</v>
      </c>
      <c r="D226" t="s">
        <v>3108</v>
      </c>
      <c r="E226" t="s">
        <v>3108</v>
      </c>
    </row>
    <row r="227" spans="1:5">
      <c r="A227" t="s">
        <v>3096</v>
      </c>
      <c r="B227" t="s">
        <v>3109</v>
      </c>
      <c r="C227" t="s">
        <v>3110</v>
      </c>
      <c r="D227" t="s">
        <v>3111</v>
      </c>
      <c r="E227" t="s">
        <v>3112</v>
      </c>
    </row>
    <row r="228" spans="1:5">
      <c r="A228" t="s">
        <v>3096</v>
      </c>
      <c r="B228" t="s">
        <v>2687</v>
      </c>
      <c r="C228" t="s">
        <v>2688</v>
      </c>
      <c r="D228" t="s">
        <v>2689</v>
      </c>
      <c r="E228" t="s">
        <v>2689</v>
      </c>
    </row>
    <row r="229" spans="1:5">
      <c r="A229" t="s">
        <v>3113</v>
      </c>
      <c r="B229" t="s">
        <v>3114</v>
      </c>
      <c r="C229" t="s">
        <v>3115</v>
      </c>
      <c r="D229" t="s">
        <v>3116</v>
      </c>
      <c r="E229" t="s">
        <v>3116</v>
      </c>
    </row>
    <row r="230" spans="1:5">
      <c r="A230" t="s">
        <v>3113</v>
      </c>
      <c r="B230" t="s">
        <v>3117</v>
      </c>
      <c r="C230" t="s">
        <v>3118</v>
      </c>
      <c r="D230" t="s">
        <v>3119</v>
      </c>
      <c r="E230" t="s">
        <v>3120</v>
      </c>
    </row>
    <row r="231" spans="1:5">
      <c r="A231" t="s">
        <v>3113</v>
      </c>
      <c r="B231" t="s">
        <v>3121</v>
      </c>
      <c r="C231" t="s">
        <v>3122</v>
      </c>
      <c r="D231" t="s">
        <v>3123</v>
      </c>
      <c r="E231" t="s">
        <v>3124</v>
      </c>
    </row>
    <row r="232" spans="1:5">
      <c r="A232" t="s">
        <v>3113</v>
      </c>
      <c r="B232" t="s">
        <v>2687</v>
      </c>
      <c r="C232" t="s">
        <v>3095</v>
      </c>
      <c r="D232" t="s">
        <v>2689</v>
      </c>
      <c r="E232" t="s">
        <v>2689</v>
      </c>
    </row>
    <row r="233" spans="1:5">
      <c r="A233" t="s">
        <v>3125</v>
      </c>
      <c r="B233" t="s">
        <v>3126</v>
      </c>
      <c r="C233" t="s">
        <v>3127</v>
      </c>
      <c r="D233" t="s">
        <v>6195</v>
      </c>
      <c r="E233" t="s">
        <v>6245</v>
      </c>
    </row>
    <row r="234" spans="1:5">
      <c r="A234" t="s">
        <v>3125</v>
      </c>
      <c r="B234" t="s">
        <v>3128</v>
      </c>
      <c r="C234" t="s">
        <v>3129</v>
      </c>
      <c r="D234" t="s">
        <v>6196</v>
      </c>
      <c r="E234" t="s">
        <v>6246</v>
      </c>
    </row>
    <row r="235" spans="1:5">
      <c r="A235" t="s">
        <v>3125</v>
      </c>
      <c r="B235" t="s">
        <v>2753</v>
      </c>
      <c r="C235" t="s">
        <v>2757</v>
      </c>
      <c r="D235" t="s">
        <v>2758</v>
      </c>
      <c r="E235" t="s">
        <v>2759</v>
      </c>
    </row>
    <row r="236" spans="1:5">
      <c r="A236" t="s">
        <v>3130</v>
      </c>
      <c r="B236" t="s">
        <v>2747</v>
      </c>
      <c r="C236" t="s">
        <v>2756</v>
      </c>
      <c r="D236" t="s">
        <v>2749</v>
      </c>
      <c r="E236" t="s">
        <v>2750</v>
      </c>
    </row>
    <row r="237" spans="1:5">
      <c r="A237" t="s">
        <v>3130</v>
      </c>
      <c r="B237" t="s">
        <v>2753</v>
      </c>
      <c r="C237" t="s">
        <v>2757</v>
      </c>
      <c r="D237" t="s">
        <v>2758</v>
      </c>
      <c r="E237" t="s">
        <v>2759</v>
      </c>
    </row>
    <row r="238" spans="1:5">
      <c r="A238" t="s">
        <v>3131</v>
      </c>
      <c r="B238" t="s">
        <v>3132</v>
      </c>
      <c r="C238" t="s">
        <v>3133</v>
      </c>
      <c r="D238" t="s">
        <v>3134</v>
      </c>
      <c r="E238" t="s">
        <v>3135</v>
      </c>
    </row>
    <row r="239" spans="1:5">
      <c r="A239" t="s">
        <v>3131</v>
      </c>
      <c r="B239" t="s">
        <v>3136</v>
      </c>
      <c r="C239" t="s">
        <v>3137</v>
      </c>
      <c r="D239" t="s">
        <v>3138</v>
      </c>
      <c r="E239" t="s">
        <v>3139</v>
      </c>
    </row>
    <row r="240" spans="1:5">
      <c r="A240" t="s">
        <v>3131</v>
      </c>
      <c r="B240" t="s">
        <v>3140</v>
      </c>
      <c r="C240" t="s">
        <v>3141</v>
      </c>
      <c r="D240" t="s">
        <v>3142</v>
      </c>
      <c r="E240" t="s">
        <v>3143</v>
      </c>
    </row>
    <row r="241" spans="1:5">
      <c r="A241" t="s">
        <v>3131</v>
      </c>
      <c r="B241" t="s">
        <v>3144</v>
      </c>
      <c r="C241" t="s">
        <v>3145</v>
      </c>
      <c r="D241" t="s">
        <v>3146</v>
      </c>
      <c r="E241" t="s">
        <v>3147</v>
      </c>
    </row>
    <row r="242" spans="1:5">
      <c r="A242" t="s">
        <v>3131</v>
      </c>
      <c r="B242" t="s">
        <v>3148</v>
      </c>
      <c r="C242" t="s">
        <v>3149</v>
      </c>
      <c r="D242" t="s">
        <v>3150</v>
      </c>
      <c r="E242" t="s">
        <v>3151</v>
      </c>
    </row>
    <row r="243" spans="1:5">
      <c r="A243" t="s">
        <v>3131</v>
      </c>
      <c r="B243" t="s">
        <v>3152</v>
      </c>
      <c r="C243" t="s">
        <v>3153</v>
      </c>
      <c r="D243" t="s">
        <v>3154</v>
      </c>
      <c r="E243" t="s">
        <v>3155</v>
      </c>
    </row>
    <row r="244" spans="1:5">
      <c r="A244" t="s">
        <v>3131</v>
      </c>
      <c r="B244" t="s">
        <v>2026</v>
      </c>
      <c r="C244" t="s">
        <v>3156</v>
      </c>
      <c r="D244" t="s">
        <v>3157</v>
      </c>
      <c r="E244" t="s">
        <v>3158</v>
      </c>
    </row>
    <row r="245" spans="1:5">
      <c r="A245" t="s">
        <v>3131</v>
      </c>
      <c r="B245" t="s">
        <v>3159</v>
      </c>
      <c r="C245" t="s">
        <v>3160</v>
      </c>
      <c r="D245" t="s">
        <v>3161</v>
      </c>
      <c r="E245" t="s">
        <v>3162</v>
      </c>
    </row>
    <row r="246" spans="1:5">
      <c r="A246" t="s">
        <v>3131</v>
      </c>
      <c r="B246" t="s">
        <v>3163</v>
      </c>
      <c r="C246" t="s">
        <v>3164</v>
      </c>
      <c r="D246" t="s">
        <v>3165</v>
      </c>
      <c r="E246" t="s">
        <v>3166</v>
      </c>
    </row>
    <row r="247" spans="1:5">
      <c r="A247" t="s">
        <v>3131</v>
      </c>
      <c r="B247" t="s">
        <v>3167</v>
      </c>
      <c r="C247" t="s">
        <v>3168</v>
      </c>
      <c r="D247" t="s">
        <v>3169</v>
      </c>
      <c r="E247" t="s">
        <v>3170</v>
      </c>
    </row>
    <row r="248" spans="1:5">
      <c r="A248" t="s">
        <v>3131</v>
      </c>
      <c r="B248" t="s">
        <v>3171</v>
      </c>
      <c r="C248" t="s">
        <v>3172</v>
      </c>
      <c r="D248" t="s">
        <v>3173</v>
      </c>
      <c r="E248" t="s">
        <v>3174</v>
      </c>
    </row>
    <row r="249" spans="1:5">
      <c r="A249" t="s">
        <v>3131</v>
      </c>
      <c r="B249" t="s">
        <v>3175</v>
      </c>
      <c r="C249" t="s">
        <v>3176</v>
      </c>
      <c r="D249" t="s">
        <v>3177</v>
      </c>
      <c r="E249" t="s">
        <v>3178</v>
      </c>
    </row>
    <row r="250" spans="1:5">
      <c r="A250" t="s">
        <v>3131</v>
      </c>
      <c r="B250" t="s">
        <v>3179</v>
      </c>
      <c r="C250" s="22" t="s">
        <v>3180</v>
      </c>
      <c r="D250" t="s">
        <v>3181</v>
      </c>
      <c r="E250" t="s">
        <v>3182</v>
      </c>
    </row>
    <row r="251" spans="1:5">
      <c r="A251" t="s">
        <v>3131</v>
      </c>
      <c r="B251" t="s">
        <v>2493</v>
      </c>
      <c r="C251" t="s">
        <v>2093</v>
      </c>
      <c r="D251" t="s">
        <v>2094</v>
      </c>
      <c r="E251" t="s">
        <v>1772</v>
      </c>
    </row>
    <row r="252" spans="1:5">
      <c r="A252" t="s">
        <v>3131</v>
      </c>
      <c r="B252" t="s">
        <v>2788</v>
      </c>
      <c r="C252" t="s">
        <v>3183</v>
      </c>
      <c r="D252" t="s">
        <v>3184</v>
      </c>
      <c r="E252" t="s">
        <v>3185</v>
      </c>
    </row>
    <row r="253" spans="1:5">
      <c r="A253" t="s">
        <v>3186</v>
      </c>
      <c r="B253" t="s">
        <v>2747</v>
      </c>
      <c r="C253" t="s">
        <v>2756</v>
      </c>
      <c r="D253" t="s">
        <v>2749</v>
      </c>
      <c r="E253" t="s">
        <v>2750</v>
      </c>
    </row>
    <row r="254" spans="1:5">
      <c r="A254" t="s">
        <v>3186</v>
      </c>
      <c r="B254" t="s">
        <v>2753</v>
      </c>
      <c r="C254" t="s">
        <v>2757</v>
      </c>
      <c r="D254" t="s">
        <v>2758</v>
      </c>
      <c r="E254" t="s">
        <v>2759</v>
      </c>
    </row>
    <row r="255" spans="1:5">
      <c r="A255" t="s">
        <v>3186</v>
      </c>
      <c r="B255" t="s">
        <v>2918</v>
      </c>
      <c r="C255" t="s">
        <v>2919</v>
      </c>
      <c r="D255" t="s">
        <v>3187</v>
      </c>
      <c r="E255" t="s">
        <v>3188</v>
      </c>
    </row>
    <row r="256" spans="1:5">
      <c r="A256" t="s">
        <v>3189</v>
      </c>
      <c r="B256" t="s">
        <v>3190</v>
      </c>
      <c r="C256" t="s">
        <v>3191</v>
      </c>
      <c r="D256" t="s">
        <v>3192</v>
      </c>
      <c r="E256" t="s">
        <v>3193</v>
      </c>
    </row>
    <row r="257" spans="1:5">
      <c r="A257" t="s">
        <v>3189</v>
      </c>
      <c r="B257" t="s">
        <v>3194</v>
      </c>
      <c r="C257" t="s">
        <v>3195</v>
      </c>
      <c r="D257" t="s">
        <v>3196</v>
      </c>
      <c r="E257" t="s">
        <v>3197</v>
      </c>
    </row>
    <row r="258" spans="1:5">
      <c r="A258" t="s">
        <v>3189</v>
      </c>
      <c r="B258" t="s">
        <v>3198</v>
      </c>
      <c r="C258" t="s">
        <v>3199</v>
      </c>
      <c r="D258" t="s">
        <v>3200</v>
      </c>
      <c r="E258" t="s">
        <v>3201</v>
      </c>
    </row>
    <row r="259" spans="1:5">
      <c r="A259" t="s">
        <v>3189</v>
      </c>
      <c r="B259" t="s">
        <v>3202</v>
      </c>
      <c r="C259" t="s">
        <v>3203</v>
      </c>
      <c r="D259" t="s">
        <v>6197</v>
      </c>
      <c r="E259" t="s">
        <v>6247</v>
      </c>
    </row>
    <row r="260" spans="1:5">
      <c r="A260" t="s">
        <v>3189</v>
      </c>
      <c r="B260" t="s">
        <v>3204</v>
      </c>
      <c r="C260" t="s">
        <v>3205</v>
      </c>
      <c r="D260" t="s">
        <v>3206</v>
      </c>
      <c r="E260" t="s">
        <v>3207</v>
      </c>
    </row>
    <row r="261" spans="1:5">
      <c r="A261" t="s">
        <v>3189</v>
      </c>
      <c r="B261" t="s">
        <v>3208</v>
      </c>
      <c r="C261" t="s">
        <v>3209</v>
      </c>
      <c r="D261" t="s">
        <v>3210</v>
      </c>
      <c r="E261" t="s">
        <v>3211</v>
      </c>
    </row>
    <row r="262" spans="1:5">
      <c r="A262" t="s">
        <v>3189</v>
      </c>
      <c r="B262" t="s">
        <v>2493</v>
      </c>
      <c r="C262" t="s">
        <v>2093</v>
      </c>
      <c r="D262" t="s">
        <v>2094</v>
      </c>
      <c r="E262" t="s">
        <v>1772</v>
      </c>
    </row>
    <row r="263" spans="1:5">
      <c r="A263" t="s">
        <v>3189</v>
      </c>
      <c r="B263" t="s">
        <v>2687</v>
      </c>
      <c r="C263" t="s">
        <v>3002</v>
      </c>
      <c r="D263" t="s">
        <v>2689</v>
      </c>
      <c r="E263" t="s">
        <v>2689</v>
      </c>
    </row>
    <row r="264" spans="1:5">
      <c r="A264" t="s">
        <v>3212</v>
      </c>
      <c r="B264" t="s">
        <v>2747</v>
      </c>
      <c r="C264" t="s">
        <v>2756</v>
      </c>
      <c r="D264" t="s">
        <v>2749</v>
      </c>
      <c r="E264" t="s">
        <v>2750</v>
      </c>
    </row>
    <row r="265" spans="1:5">
      <c r="A265" t="s">
        <v>3212</v>
      </c>
      <c r="B265" t="s">
        <v>2753</v>
      </c>
      <c r="C265" t="s">
        <v>2757</v>
      </c>
      <c r="D265" t="s">
        <v>2758</v>
      </c>
      <c r="E265" t="s">
        <v>2759</v>
      </c>
    </row>
    <row r="266" spans="1:5">
      <c r="A266" t="s">
        <v>3212</v>
      </c>
      <c r="B266" t="s">
        <v>2687</v>
      </c>
      <c r="C266" t="s">
        <v>3002</v>
      </c>
      <c r="D266" t="s">
        <v>2689</v>
      </c>
      <c r="E266" t="s">
        <v>2689</v>
      </c>
    </row>
    <row r="267" spans="1:5">
      <c r="A267" t="s">
        <v>3212</v>
      </c>
      <c r="B267" t="s">
        <v>2918</v>
      </c>
      <c r="C267" t="s">
        <v>2919</v>
      </c>
      <c r="D267" t="s">
        <v>3213</v>
      </c>
      <c r="E267" t="s">
        <v>3214</v>
      </c>
    </row>
    <row r="268" spans="1:5">
      <c r="A268" t="s">
        <v>3215</v>
      </c>
      <c r="B268" t="s">
        <v>3216</v>
      </c>
      <c r="C268" t="s">
        <v>3217</v>
      </c>
      <c r="D268" t="s">
        <v>6198</v>
      </c>
      <c r="E268" t="s">
        <v>6248</v>
      </c>
    </row>
    <row r="269" spans="1:5">
      <c r="A269" t="s">
        <v>3215</v>
      </c>
      <c r="B269" t="s">
        <v>3218</v>
      </c>
      <c r="C269" t="s">
        <v>3219</v>
      </c>
      <c r="D269" t="s">
        <v>6199</v>
      </c>
      <c r="E269" t="s">
        <v>6249</v>
      </c>
    </row>
    <row r="270" spans="1:5">
      <c r="A270" t="s">
        <v>3215</v>
      </c>
      <c r="B270" t="s">
        <v>3220</v>
      </c>
      <c r="C270" t="s">
        <v>3221</v>
      </c>
      <c r="D270" t="s">
        <v>3222</v>
      </c>
      <c r="E270" t="s">
        <v>3223</v>
      </c>
    </row>
    <row r="271" spans="1:5">
      <c r="A271" t="s">
        <v>3215</v>
      </c>
      <c r="B271" t="s">
        <v>3224</v>
      </c>
      <c r="C271" t="s">
        <v>3225</v>
      </c>
      <c r="D271" t="s">
        <v>3226</v>
      </c>
      <c r="E271" t="s">
        <v>3227</v>
      </c>
    </row>
    <row r="272" spans="1:5">
      <c r="A272" t="s">
        <v>3215</v>
      </c>
      <c r="B272" t="s">
        <v>3228</v>
      </c>
      <c r="C272" t="s">
        <v>3229</v>
      </c>
      <c r="D272" t="s">
        <v>3230</v>
      </c>
      <c r="E272" t="s">
        <v>3231</v>
      </c>
    </row>
    <row r="273" spans="1:6">
      <c r="A273" t="s">
        <v>3215</v>
      </c>
      <c r="B273" t="s">
        <v>3232</v>
      </c>
      <c r="C273" t="s">
        <v>3233</v>
      </c>
      <c r="D273" t="s">
        <v>6200</v>
      </c>
      <c r="E273" t="s">
        <v>6250</v>
      </c>
    </row>
    <row r="274" spans="1:6">
      <c r="A274" t="s">
        <v>3215</v>
      </c>
      <c r="B274" t="s">
        <v>3234</v>
      </c>
      <c r="C274" t="s">
        <v>3235</v>
      </c>
      <c r="D274" t="s">
        <v>6201</v>
      </c>
      <c r="E274" t="s">
        <v>6251</v>
      </c>
    </row>
    <row r="275" spans="1:6">
      <c r="A275" t="s">
        <v>3215</v>
      </c>
      <c r="B275" t="s">
        <v>3236</v>
      </c>
      <c r="C275" t="s">
        <v>3237</v>
      </c>
      <c r="D275" t="s">
        <v>6202</v>
      </c>
      <c r="E275" t="s">
        <v>6252</v>
      </c>
    </row>
    <row r="276" spans="1:6">
      <c r="A276" t="s">
        <v>3215</v>
      </c>
      <c r="B276" t="s">
        <v>2493</v>
      </c>
      <c r="C276" t="s">
        <v>2093</v>
      </c>
      <c r="D276" t="s">
        <v>2094</v>
      </c>
      <c r="E276" t="s">
        <v>1772</v>
      </c>
    </row>
    <row r="277" spans="1:6">
      <c r="A277" t="s">
        <v>3215</v>
      </c>
      <c r="B277" t="s">
        <v>2687</v>
      </c>
      <c r="C277" t="s">
        <v>3002</v>
      </c>
      <c r="D277" t="s">
        <v>2689</v>
      </c>
      <c r="E277" t="s">
        <v>2689</v>
      </c>
    </row>
    <row r="278" spans="1:6">
      <c r="A278" t="s">
        <v>3238</v>
      </c>
      <c r="B278" t="s">
        <v>2747</v>
      </c>
      <c r="C278" t="s">
        <v>2756</v>
      </c>
      <c r="D278" t="s">
        <v>2749</v>
      </c>
      <c r="E278" t="s">
        <v>2750</v>
      </c>
    </row>
    <row r="279" spans="1:6">
      <c r="A279" t="s">
        <v>3238</v>
      </c>
      <c r="B279" t="s">
        <v>3239</v>
      </c>
      <c r="C279" t="s">
        <v>3240</v>
      </c>
      <c r="D279" t="s">
        <v>6203</v>
      </c>
      <c r="E279" t="s">
        <v>6253</v>
      </c>
    </row>
    <row r="280" spans="1:6">
      <c r="A280" t="s">
        <v>3238</v>
      </c>
      <c r="B280" t="s">
        <v>2687</v>
      </c>
      <c r="C280" t="s">
        <v>3002</v>
      </c>
      <c r="D280" t="s">
        <v>2689</v>
      </c>
      <c r="E280" t="s">
        <v>2689</v>
      </c>
    </row>
    <row r="281" spans="1:6" s="747" customFormat="1">
      <c r="A281" s="747" t="s">
        <v>3241</v>
      </c>
      <c r="B281" s="747" t="s">
        <v>2747</v>
      </c>
      <c r="C281" s="747" t="s">
        <v>2756</v>
      </c>
      <c r="D281" s="747" t="s">
        <v>2749</v>
      </c>
      <c r="E281" s="747" t="s">
        <v>2750</v>
      </c>
    </row>
    <row r="282" spans="1:6" s="747" customFormat="1">
      <c r="A282" s="747" t="s">
        <v>3241</v>
      </c>
      <c r="B282" s="747" t="s">
        <v>3242</v>
      </c>
      <c r="C282" s="747" t="s">
        <v>3243</v>
      </c>
      <c r="D282" s="747" t="s">
        <v>3244</v>
      </c>
      <c r="E282" s="747" t="s">
        <v>3245</v>
      </c>
    </row>
    <row r="283" spans="1:6" s="747" customFormat="1">
      <c r="A283" s="747" t="s">
        <v>3241</v>
      </c>
      <c r="B283" s="747" t="s">
        <v>2753</v>
      </c>
      <c r="C283" s="747" t="s">
        <v>2757</v>
      </c>
      <c r="D283" s="747" t="s">
        <v>2758</v>
      </c>
      <c r="E283" s="747" t="s">
        <v>3246</v>
      </c>
    </row>
    <row r="284" spans="1:6" s="747" customFormat="1">
      <c r="A284" s="747" t="s">
        <v>3241</v>
      </c>
      <c r="B284" s="747" t="s">
        <v>2687</v>
      </c>
      <c r="C284" s="747" t="s">
        <v>3002</v>
      </c>
      <c r="D284" s="747" t="s">
        <v>2689</v>
      </c>
      <c r="E284" s="747" t="s">
        <v>2689</v>
      </c>
    </row>
    <row r="285" spans="1:6">
      <c r="A285" t="s">
        <v>3247</v>
      </c>
      <c r="B285" t="s">
        <v>3248</v>
      </c>
      <c r="C285" t="s">
        <v>3249</v>
      </c>
      <c r="D285" t="s">
        <v>3250</v>
      </c>
      <c r="E285" t="s">
        <v>3251</v>
      </c>
      <c r="F285" t="s">
        <v>3252</v>
      </c>
    </row>
    <row r="286" spans="1:6">
      <c r="A286" t="s">
        <v>3247</v>
      </c>
      <c r="B286" t="s">
        <v>3253</v>
      </c>
      <c r="C286" s="1" t="s">
        <v>3254</v>
      </c>
      <c r="D286" s="1" t="s">
        <v>3255</v>
      </c>
      <c r="E286" s="1" t="s">
        <v>3256</v>
      </c>
    </row>
    <row r="287" spans="1:6" s="747" customFormat="1">
      <c r="A287" s="747" t="s">
        <v>3247</v>
      </c>
      <c r="B287" s="747" t="s">
        <v>3257</v>
      </c>
      <c r="C287" s="747" t="s">
        <v>3258</v>
      </c>
      <c r="D287" s="747" t="s">
        <v>3259</v>
      </c>
      <c r="E287" s="747" t="s">
        <v>3260</v>
      </c>
    </row>
    <row r="288" spans="1:6" ht="15" customHeight="1">
      <c r="A288" t="s">
        <v>3247</v>
      </c>
      <c r="B288" t="s">
        <v>3261</v>
      </c>
      <c r="C288" s="1" t="s">
        <v>3262</v>
      </c>
      <c r="D288" s="1" t="s">
        <v>3263</v>
      </c>
      <c r="E288" s="1" t="s">
        <v>3264</v>
      </c>
    </row>
    <row r="289" spans="1:5">
      <c r="A289" t="s">
        <v>3247</v>
      </c>
      <c r="B289" t="s">
        <v>3265</v>
      </c>
      <c r="C289" s="1" t="s">
        <v>3266</v>
      </c>
      <c r="D289" s="1" t="s">
        <v>3267</v>
      </c>
      <c r="E289" s="1" t="s">
        <v>3268</v>
      </c>
    </row>
    <row r="290" spans="1:5" s="747" customFormat="1">
      <c r="A290" s="747" t="s">
        <v>3269</v>
      </c>
      <c r="B290" s="747" t="s">
        <v>2747</v>
      </c>
      <c r="C290" s="747" t="s">
        <v>2756</v>
      </c>
      <c r="D290" s="747" t="s">
        <v>2749</v>
      </c>
      <c r="E290" s="747" t="s">
        <v>2750</v>
      </c>
    </row>
    <row r="291" spans="1:5" s="747" customFormat="1">
      <c r="A291" s="747" t="s">
        <v>3269</v>
      </c>
      <c r="B291" s="747" t="s">
        <v>3242</v>
      </c>
      <c r="C291" s="747" t="s">
        <v>3243</v>
      </c>
      <c r="D291" s="747" t="s">
        <v>3244</v>
      </c>
      <c r="E291" s="747" t="s">
        <v>3245</v>
      </c>
    </row>
    <row r="292" spans="1:5" s="747" customFormat="1">
      <c r="A292" s="747" t="s">
        <v>3269</v>
      </c>
      <c r="B292" s="747" t="s">
        <v>2753</v>
      </c>
      <c r="C292" s="747" t="s">
        <v>2757</v>
      </c>
      <c r="D292" s="747" t="s">
        <v>2758</v>
      </c>
      <c r="E292" s="747" t="s">
        <v>3246</v>
      </c>
    </row>
    <row r="293" spans="1:5" s="747" customFormat="1">
      <c r="A293" s="747" t="s">
        <v>3269</v>
      </c>
      <c r="B293" s="747" t="s">
        <v>2687</v>
      </c>
      <c r="C293" s="747" t="s">
        <v>3002</v>
      </c>
      <c r="D293" s="747" t="s">
        <v>2689</v>
      </c>
      <c r="E293" s="747" t="s">
        <v>2689</v>
      </c>
    </row>
    <row r="294" spans="1:5" s="747" customFormat="1">
      <c r="A294" s="747" t="s">
        <v>3270</v>
      </c>
      <c r="B294" s="747" t="s">
        <v>2747</v>
      </c>
      <c r="C294" s="747" t="s">
        <v>3271</v>
      </c>
      <c r="D294" s="747" t="s">
        <v>3272</v>
      </c>
      <c r="E294" s="747" t="s">
        <v>3273</v>
      </c>
    </row>
    <row r="295" spans="1:5" s="747" customFormat="1">
      <c r="A295" s="747" t="s">
        <v>3270</v>
      </c>
      <c r="B295" s="747" t="s">
        <v>3274</v>
      </c>
      <c r="C295" s="747" t="s">
        <v>3275</v>
      </c>
      <c r="D295" s="747" t="s">
        <v>3276</v>
      </c>
      <c r="E295" s="747" t="s">
        <v>3277</v>
      </c>
    </row>
    <row r="296" spans="1:5" s="747" customFormat="1">
      <c r="A296" s="747" t="s">
        <v>3270</v>
      </c>
      <c r="B296" s="747" t="s">
        <v>2753</v>
      </c>
      <c r="C296" s="747" t="s">
        <v>2757</v>
      </c>
      <c r="D296" s="747" t="s">
        <v>3049</v>
      </c>
      <c r="E296" s="747" t="s">
        <v>3278</v>
      </c>
    </row>
    <row r="297" spans="1:5" s="747" customFormat="1">
      <c r="A297" s="747" t="s">
        <v>3270</v>
      </c>
      <c r="B297" s="747" t="s">
        <v>2687</v>
      </c>
      <c r="C297" s="747" t="s">
        <v>2688</v>
      </c>
      <c r="D297" s="747" t="s">
        <v>2689</v>
      </c>
      <c r="E297" s="747" t="s">
        <v>2689</v>
      </c>
    </row>
    <row r="298" spans="1:5" s="747" customFormat="1">
      <c r="A298" s="747" t="s">
        <v>3279</v>
      </c>
      <c r="B298" s="747" t="s">
        <v>3280</v>
      </c>
      <c r="C298" s="747" t="s">
        <v>3281</v>
      </c>
      <c r="D298" s="747" t="s">
        <v>6384</v>
      </c>
      <c r="E298" s="747" t="s">
        <v>6389</v>
      </c>
    </row>
    <row r="299" spans="1:5" s="747" customFormat="1">
      <c r="A299" s="747" t="s">
        <v>3279</v>
      </c>
      <c r="B299" s="747" t="s">
        <v>3284</v>
      </c>
      <c r="C299" s="747" t="s">
        <v>3285</v>
      </c>
      <c r="D299" s="747" t="s">
        <v>6385</v>
      </c>
      <c r="E299" s="747" t="s">
        <v>6390</v>
      </c>
    </row>
    <row r="300" spans="1:5" s="747" customFormat="1">
      <c r="A300" s="747" t="s">
        <v>3279</v>
      </c>
      <c r="B300" s="747" t="s">
        <v>3288</v>
      </c>
      <c r="C300" s="747" t="s">
        <v>3289</v>
      </c>
      <c r="D300" s="747" t="s">
        <v>6386</v>
      </c>
      <c r="E300" s="747" t="s">
        <v>6391</v>
      </c>
    </row>
    <row r="301" spans="1:5" s="747" customFormat="1">
      <c r="A301" s="747" t="s">
        <v>3279</v>
      </c>
      <c r="B301" s="747" t="s">
        <v>3292</v>
      </c>
      <c r="C301" s="747" t="s">
        <v>3293</v>
      </c>
      <c r="D301" s="747" t="s">
        <v>6387</v>
      </c>
      <c r="E301" s="747" t="s">
        <v>6392</v>
      </c>
    </row>
    <row r="302" spans="1:5" s="747" customFormat="1">
      <c r="A302" s="747" t="s">
        <v>3279</v>
      </c>
      <c r="B302" s="747" t="s">
        <v>3296</v>
      </c>
      <c r="C302" s="747" t="s">
        <v>3297</v>
      </c>
      <c r="D302" s="747" t="s">
        <v>6388</v>
      </c>
      <c r="E302" s="747" t="s">
        <v>6393</v>
      </c>
    </row>
    <row r="303" spans="1:5">
      <c r="A303" t="s">
        <v>3300</v>
      </c>
      <c r="B303" t="s">
        <v>2747</v>
      </c>
      <c r="C303" t="s">
        <v>2756</v>
      </c>
      <c r="D303" t="s">
        <v>2749</v>
      </c>
      <c r="E303" t="s">
        <v>2750</v>
      </c>
    </row>
    <row r="304" spans="1:5">
      <c r="A304" t="s">
        <v>3300</v>
      </c>
      <c r="B304" t="s">
        <v>2753</v>
      </c>
      <c r="C304" t="s">
        <v>2757</v>
      </c>
      <c r="D304" t="s">
        <v>2758</v>
      </c>
      <c r="E304" t="s">
        <v>2759</v>
      </c>
    </row>
    <row r="305" spans="1:5">
      <c r="A305" t="s">
        <v>3300</v>
      </c>
      <c r="B305" t="s">
        <v>2918</v>
      </c>
      <c r="C305" t="s">
        <v>2919</v>
      </c>
      <c r="D305" t="s">
        <v>3187</v>
      </c>
      <c r="E305" t="s">
        <v>3188</v>
      </c>
    </row>
    <row r="306" spans="1:5">
      <c r="A306" t="s">
        <v>3301</v>
      </c>
      <c r="B306" t="s">
        <v>3302</v>
      </c>
      <c r="C306" t="s">
        <v>3303</v>
      </c>
      <c r="D306" s="1" t="s">
        <v>6372</v>
      </c>
      <c r="E306" s="1" t="s">
        <v>6373</v>
      </c>
    </row>
    <row r="307" spans="1:5">
      <c r="A307" t="s">
        <v>3301</v>
      </c>
      <c r="B307" t="s">
        <v>3304</v>
      </c>
      <c r="C307" t="s">
        <v>3305</v>
      </c>
      <c r="D307" t="s">
        <v>3306</v>
      </c>
      <c r="E307" s="1" t="s">
        <v>6374</v>
      </c>
    </row>
    <row r="308" spans="1:5">
      <c r="A308" t="s">
        <v>3301</v>
      </c>
      <c r="B308" t="s">
        <v>3307</v>
      </c>
      <c r="C308" t="s">
        <v>3308</v>
      </c>
      <c r="D308" t="s">
        <v>3309</v>
      </c>
      <c r="E308" s="1" t="s">
        <v>6375</v>
      </c>
    </row>
    <row r="309" spans="1:5">
      <c r="A309" t="s">
        <v>3301</v>
      </c>
      <c r="B309" t="s">
        <v>2788</v>
      </c>
      <c r="C309" t="s">
        <v>3310</v>
      </c>
      <c r="D309" t="s">
        <v>3311</v>
      </c>
      <c r="E309" t="s">
        <v>3312</v>
      </c>
    </row>
    <row r="310" spans="1:5">
      <c r="A310" t="s">
        <v>3313</v>
      </c>
      <c r="B310" t="s">
        <v>3314</v>
      </c>
      <c r="C310" t="s">
        <v>3315</v>
      </c>
      <c r="D310" t="s">
        <v>6204</v>
      </c>
      <c r="E310" t="s">
        <v>6254</v>
      </c>
    </row>
    <row r="311" spans="1:5">
      <c r="A311" t="s">
        <v>3313</v>
      </c>
      <c r="B311" t="s">
        <v>3316</v>
      </c>
      <c r="C311" t="s">
        <v>3317</v>
      </c>
      <c r="D311" t="s">
        <v>3318</v>
      </c>
      <c r="E311" t="s">
        <v>3319</v>
      </c>
    </row>
    <row r="312" spans="1:5">
      <c r="A312" t="s">
        <v>3313</v>
      </c>
      <c r="B312" t="s">
        <v>3320</v>
      </c>
      <c r="C312" t="s">
        <v>3321</v>
      </c>
      <c r="D312" t="s">
        <v>3322</v>
      </c>
      <c r="E312" t="s">
        <v>3323</v>
      </c>
    </row>
    <row r="313" spans="1:5">
      <c r="A313" t="s">
        <v>3313</v>
      </c>
      <c r="B313" t="s">
        <v>3324</v>
      </c>
      <c r="C313" t="s">
        <v>3325</v>
      </c>
      <c r="D313" t="s">
        <v>3326</v>
      </c>
      <c r="E313" t="s">
        <v>3327</v>
      </c>
    </row>
    <row r="314" spans="1:5">
      <c r="A314" t="s">
        <v>3313</v>
      </c>
      <c r="B314" t="s">
        <v>3328</v>
      </c>
      <c r="C314" t="s">
        <v>3329</v>
      </c>
      <c r="D314" t="s">
        <v>3330</v>
      </c>
      <c r="E314" t="s">
        <v>3331</v>
      </c>
    </row>
    <row r="315" spans="1:5">
      <c r="A315" t="s">
        <v>3313</v>
      </c>
      <c r="B315" t="s">
        <v>2493</v>
      </c>
      <c r="C315" t="s">
        <v>3016</v>
      </c>
      <c r="D315" t="s">
        <v>2094</v>
      </c>
      <c r="E315" t="s">
        <v>1772</v>
      </c>
    </row>
    <row r="316" spans="1:5">
      <c r="A316" t="s">
        <v>3332</v>
      </c>
      <c r="B316" t="s">
        <v>2747</v>
      </c>
      <c r="C316" t="s">
        <v>2756</v>
      </c>
      <c r="D316" t="s">
        <v>2749</v>
      </c>
      <c r="E316" t="s">
        <v>2750</v>
      </c>
    </row>
    <row r="317" spans="1:5">
      <c r="A317" t="s">
        <v>3332</v>
      </c>
      <c r="B317" t="s">
        <v>3333</v>
      </c>
      <c r="C317" t="s">
        <v>3334</v>
      </c>
      <c r="D317" t="s">
        <v>3335</v>
      </c>
      <c r="E317" t="s">
        <v>3336</v>
      </c>
    </row>
    <row r="318" spans="1:5">
      <c r="A318" t="s">
        <v>3332</v>
      </c>
      <c r="B318" t="s">
        <v>2753</v>
      </c>
      <c r="C318" t="s">
        <v>2757</v>
      </c>
      <c r="D318" t="s">
        <v>2758</v>
      </c>
      <c r="E318" t="s">
        <v>2759</v>
      </c>
    </row>
    <row r="319" spans="1:5">
      <c r="A319" t="s">
        <v>3332</v>
      </c>
      <c r="B319" t="s">
        <v>2687</v>
      </c>
      <c r="C319" t="s">
        <v>2688</v>
      </c>
      <c r="D319" t="s">
        <v>2689</v>
      </c>
      <c r="E319" t="s">
        <v>2689</v>
      </c>
    </row>
    <row r="320" spans="1:5">
      <c r="A320" t="s">
        <v>3337</v>
      </c>
      <c r="B320" t="s">
        <v>3338</v>
      </c>
      <c r="C320" t="s">
        <v>3339</v>
      </c>
      <c r="D320" t="s">
        <v>3340</v>
      </c>
      <c r="E320" t="s">
        <v>3341</v>
      </c>
    </row>
    <row r="321" spans="1:5">
      <c r="A321" t="s">
        <v>3337</v>
      </c>
      <c r="B321" t="s">
        <v>3342</v>
      </c>
      <c r="C321" t="s">
        <v>3343</v>
      </c>
      <c r="D321" t="s">
        <v>3344</v>
      </c>
      <c r="E321" t="s">
        <v>3345</v>
      </c>
    </row>
    <row r="322" spans="1:5">
      <c r="A322" t="s">
        <v>3337</v>
      </c>
      <c r="B322" t="s">
        <v>3346</v>
      </c>
      <c r="C322" t="s">
        <v>3347</v>
      </c>
      <c r="D322" t="s">
        <v>3348</v>
      </c>
      <c r="E322" t="s">
        <v>3349</v>
      </c>
    </row>
    <row r="323" spans="1:5">
      <c r="A323" t="s">
        <v>3337</v>
      </c>
      <c r="B323" t="s">
        <v>3350</v>
      </c>
      <c r="C323" t="s">
        <v>3351</v>
      </c>
      <c r="D323" t="s">
        <v>3352</v>
      </c>
      <c r="E323" t="s">
        <v>3353</v>
      </c>
    </row>
    <row r="324" spans="1:5">
      <c r="A324" t="s">
        <v>3337</v>
      </c>
      <c r="B324" t="s">
        <v>3354</v>
      </c>
      <c r="C324" t="s">
        <v>3355</v>
      </c>
      <c r="D324" t="s">
        <v>3356</v>
      </c>
      <c r="E324" t="s">
        <v>3357</v>
      </c>
    </row>
    <row r="325" spans="1:5">
      <c r="A325" t="s">
        <v>3337</v>
      </c>
      <c r="B325" t="s">
        <v>3358</v>
      </c>
      <c r="C325" t="s">
        <v>3359</v>
      </c>
      <c r="D325" t="s">
        <v>3360</v>
      </c>
      <c r="E325" t="s">
        <v>3361</v>
      </c>
    </row>
    <row r="326" spans="1:5">
      <c r="A326" t="s">
        <v>3337</v>
      </c>
      <c r="B326" t="s">
        <v>3362</v>
      </c>
      <c r="C326" t="s">
        <v>3363</v>
      </c>
      <c r="D326" t="s">
        <v>3364</v>
      </c>
      <c r="E326" t="s">
        <v>3365</v>
      </c>
    </row>
    <row r="327" spans="1:5">
      <c r="A327" t="s">
        <v>3337</v>
      </c>
      <c r="B327" t="s">
        <v>3366</v>
      </c>
      <c r="C327" t="s">
        <v>3367</v>
      </c>
      <c r="D327" s="1" t="s">
        <v>6400</v>
      </c>
      <c r="E327" s="1" t="s">
        <v>6401</v>
      </c>
    </row>
    <row r="328" spans="1:5">
      <c r="A328" t="s">
        <v>3337</v>
      </c>
      <c r="B328" t="s">
        <v>3368</v>
      </c>
      <c r="C328" t="s">
        <v>3369</v>
      </c>
      <c r="D328" t="s">
        <v>6205</v>
      </c>
      <c r="E328" t="s">
        <v>6255</v>
      </c>
    </row>
    <row r="329" spans="1:5">
      <c r="A329" t="s">
        <v>3337</v>
      </c>
      <c r="B329" t="s">
        <v>3370</v>
      </c>
      <c r="C329" t="s">
        <v>3371</v>
      </c>
      <c r="D329" t="s">
        <v>3372</v>
      </c>
      <c r="E329" t="s">
        <v>3373</v>
      </c>
    </row>
    <row r="330" spans="1:5">
      <c r="A330" t="s">
        <v>3337</v>
      </c>
      <c r="B330" t="s">
        <v>3374</v>
      </c>
      <c r="C330" t="s">
        <v>3375</v>
      </c>
      <c r="D330" t="s">
        <v>3376</v>
      </c>
      <c r="E330" t="s">
        <v>3377</v>
      </c>
    </row>
    <row r="331" spans="1:5">
      <c r="A331" t="s">
        <v>3337</v>
      </c>
      <c r="B331" t="s">
        <v>3378</v>
      </c>
      <c r="C331" t="s">
        <v>3379</v>
      </c>
      <c r="D331" t="s">
        <v>3380</v>
      </c>
      <c r="E331" t="s">
        <v>3381</v>
      </c>
    </row>
    <row r="332" spans="1:5">
      <c r="A332" t="s">
        <v>3337</v>
      </c>
      <c r="B332" t="s">
        <v>3382</v>
      </c>
      <c r="C332" t="s">
        <v>3383</v>
      </c>
      <c r="D332" t="s">
        <v>3384</v>
      </c>
      <c r="E332" t="s">
        <v>3385</v>
      </c>
    </row>
    <row r="333" spans="1:5" s="747" customFormat="1">
      <c r="A333" s="747" t="s">
        <v>3337</v>
      </c>
      <c r="B333" s="747" t="s">
        <v>2780</v>
      </c>
      <c r="C333" s="747" t="s">
        <v>2781</v>
      </c>
      <c r="D333" s="747" t="s">
        <v>3386</v>
      </c>
      <c r="E333" s="747" t="s">
        <v>2783</v>
      </c>
    </row>
    <row r="334" spans="1:5" s="747" customFormat="1">
      <c r="A334" s="747" t="s">
        <v>3337</v>
      </c>
      <c r="B334" s="747" t="s">
        <v>3387</v>
      </c>
      <c r="C334" s="747" t="s">
        <v>3388</v>
      </c>
      <c r="D334" s="747" t="s">
        <v>6402</v>
      </c>
      <c r="E334" s="747" t="s">
        <v>6403</v>
      </c>
    </row>
    <row r="335" spans="1:5" s="747" customFormat="1">
      <c r="A335" s="747" t="s">
        <v>3337</v>
      </c>
      <c r="B335" s="747" t="s">
        <v>3389</v>
      </c>
      <c r="C335" s="747" t="s">
        <v>3390</v>
      </c>
      <c r="D335" s="747" t="s">
        <v>6404</v>
      </c>
      <c r="E335" s="747" t="s">
        <v>6405</v>
      </c>
    </row>
    <row r="336" spans="1:5">
      <c r="A336" t="s">
        <v>3337</v>
      </c>
      <c r="B336" t="s">
        <v>2493</v>
      </c>
      <c r="C336" t="s">
        <v>3391</v>
      </c>
      <c r="D336" t="s">
        <v>3392</v>
      </c>
      <c r="E336" t="s">
        <v>3393</v>
      </c>
    </row>
    <row r="337" spans="1:5">
      <c r="A337" t="s">
        <v>3337</v>
      </c>
      <c r="B337" t="s">
        <v>2788</v>
      </c>
      <c r="C337" t="s">
        <v>3310</v>
      </c>
      <c r="D337" t="s">
        <v>3311</v>
      </c>
      <c r="E337" t="s">
        <v>3312</v>
      </c>
    </row>
    <row r="338" spans="1:5">
      <c r="A338" t="s">
        <v>3394</v>
      </c>
      <c r="B338" t="s">
        <v>2747</v>
      </c>
      <c r="C338" t="s">
        <v>2756</v>
      </c>
      <c r="D338" t="s">
        <v>2749</v>
      </c>
      <c r="E338" t="s">
        <v>2750</v>
      </c>
    </row>
    <row r="339" spans="1:5">
      <c r="A339" t="s">
        <v>3394</v>
      </c>
      <c r="B339" t="s">
        <v>3395</v>
      </c>
      <c r="C339" t="s">
        <v>3396</v>
      </c>
      <c r="D339" t="s">
        <v>3397</v>
      </c>
      <c r="E339" t="s">
        <v>3398</v>
      </c>
    </row>
    <row r="340" spans="1:5">
      <c r="A340" t="s">
        <v>3394</v>
      </c>
      <c r="B340" t="s">
        <v>3399</v>
      </c>
      <c r="C340" t="s">
        <v>3400</v>
      </c>
      <c r="D340" t="s">
        <v>3401</v>
      </c>
      <c r="E340" t="s">
        <v>3402</v>
      </c>
    </row>
    <row r="341" spans="1:5">
      <c r="A341" t="s">
        <v>3394</v>
      </c>
      <c r="B341" t="s">
        <v>2753</v>
      </c>
      <c r="C341" t="s">
        <v>2757</v>
      </c>
      <c r="D341" t="s">
        <v>2758</v>
      </c>
      <c r="E341" t="s">
        <v>2759</v>
      </c>
    </row>
    <row r="342" spans="1:5">
      <c r="A342" t="s">
        <v>3394</v>
      </c>
      <c r="B342" t="s">
        <v>2687</v>
      </c>
      <c r="C342" t="s">
        <v>2688</v>
      </c>
      <c r="D342" t="s">
        <v>2689</v>
      </c>
      <c r="E342" t="s">
        <v>2689</v>
      </c>
    </row>
    <row r="343" spans="1:5">
      <c r="A343" t="s">
        <v>3403</v>
      </c>
      <c r="B343" t="s">
        <v>3404</v>
      </c>
      <c r="C343" s="1" t="s">
        <v>6519</v>
      </c>
      <c r="D343" s="1" t="s">
        <v>6522</v>
      </c>
      <c r="E343" s="1" t="s">
        <v>6525</v>
      </c>
    </row>
    <row r="344" spans="1:5">
      <c r="A344" t="s">
        <v>3403</v>
      </c>
      <c r="B344" t="s">
        <v>3405</v>
      </c>
      <c r="C344" s="1" t="s">
        <v>6520</v>
      </c>
      <c r="D344" s="1" t="s">
        <v>6523</v>
      </c>
      <c r="E344" s="1" t="s">
        <v>6526</v>
      </c>
    </row>
    <row r="345" spans="1:5">
      <c r="A345" t="s">
        <v>3403</v>
      </c>
      <c r="B345" t="s">
        <v>3406</v>
      </c>
      <c r="C345" s="1" t="s">
        <v>6521</v>
      </c>
      <c r="D345" s="1" t="s">
        <v>6524</v>
      </c>
      <c r="E345" s="1" t="s">
        <v>6527</v>
      </c>
    </row>
    <row r="346" spans="1:5">
      <c r="A346" t="s">
        <v>3403</v>
      </c>
      <c r="B346" t="s">
        <v>3407</v>
      </c>
      <c r="C346" t="s">
        <v>6406</v>
      </c>
      <c r="D346" t="s">
        <v>6407</v>
      </c>
      <c r="E346" t="s">
        <v>6408</v>
      </c>
    </row>
    <row r="347" spans="1:5">
      <c r="A347" t="s">
        <v>3403</v>
      </c>
      <c r="B347" t="s">
        <v>3408</v>
      </c>
      <c r="C347" t="s">
        <v>3409</v>
      </c>
      <c r="D347" t="s">
        <v>3410</v>
      </c>
      <c r="E347" t="s">
        <v>3411</v>
      </c>
    </row>
    <row r="348" spans="1:5">
      <c r="A348" t="s">
        <v>3403</v>
      </c>
      <c r="B348" t="s">
        <v>3412</v>
      </c>
      <c r="C348" t="s">
        <v>3413</v>
      </c>
      <c r="D348" t="s">
        <v>3414</v>
      </c>
      <c r="E348" t="s">
        <v>3415</v>
      </c>
    </row>
    <row r="349" spans="1:5">
      <c r="A349" t="s">
        <v>3403</v>
      </c>
      <c r="B349" t="s">
        <v>3368</v>
      </c>
      <c r="C349" t="s">
        <v>3369</v>
      </c>
      <c r="D349" t="s">
        <v>6205</v>
      </c>
      <c r="E349" t="s">
        <v>6255</v>
      </c>
    </row>
    <row r="350" spans="1:5">
      <c r="A350" t="s">
        <v>3403</v>
      </c>
      <c r="B350" t="s">
        <v>3370</v>
      </c>
      <c r="C350" t="s">
        <v>3371</v>
      </c>
      <c r="D350" t="s">
        <v>3372</v>
      </c>
      <c r="E350" t="s">
        <v>3373</v>
      </c>
    </row>
    <row r="351" spans="1:5">
      <c r="A351" t="s">
        <v>3403</v>
      </c>
      <c r="B351" t="s">
        <v>3374</v>
      </c>
      <c r="C351" t="s">
        <v>3375</v>
      </c>
      <c r="D351" t="s">
        <v>3376</v>
      </c>
      <c r="E351" t="s">
        <v>3377</v>
      </c>
    </row>
    <row r="352" spans="1:5">
      <c r="A352" t="s">
        <v>3403</v>
      </c>
      <c r="B352" t="s">
        <v>3378</v>
      </c>
      <c r="C352" t="s">
        <v>3379</v>
      </c>
      <c r="D352" t="s">
        <v>3380</v>
      </c>
      <c r="E352" t="s">
        <v>3381</v>
      </c>
    </row>
    <row r="353" spans="1:5">
      <c r="A353" t="s">
        <v>3403</v>
      </c>
      <c r="B353" t="s">
        <v>3416</v>
      </c>
      <c r="C353" t="s">
        <v>3417</v>
      </c>
      <c r="D353" t="s">
        <v>3384</v>
      </c>
      <c r="E353" t="s">
        <v>3385</v>
      </c>
    </row>
    <row r="354" spans="1:5" s="747" customFormat="1">
      <c r="A354" s="747" t="s">
        <v>3403</v>
      </c>
      <c r="B354" s="747" t="s">
        <v>3418</v>
      </c>
      <c r="C354" s="747" t="s">
        <v>3419</v>
      </c>
      <c r="D354" s="747" t="s">
        <v>3420</v>
      </c>
      <c r="E354" s="747" t="s">
        <v>3421</v>
      </c>
    </row>
    <row r="355" spans="1:5" s="747" customFormat="1">
      <c r="A355" s="747" t="s">
        <v>3403</v>
      </c>
      <c r="B355" s="747" t="s">
        <v>3422</v>
      </c>
      <c r="C355" s="747" t="s">
        <v>3409</v>
      </c>
      <c r="D355" s="747" t="s">
        <v>3423</v>
      </c>
      <c r="E355" s="747" t="s">
        <v>3424</v>
      </c>
    </row>
    <row r="356" spans="1:5" s="747" customFormat="1">
      <c r="A356" s="747" t="s">
        <v>3403</v>
      </c>
      <c r="B356" s="747" t="s">
        <v>3425</v>
      </c>
      <c r="C356" s="747" t="s">
        <v>3426</v>
      </c>
      <c r="D356" s="747" t="s">
        <v>3427</v>
      </c>
      <c r="E356" s="747" t="s">
        <v>3428</v>
      </c>
    </row>
    <row r="357" spans="1:5">
      <c r="A357" t="s">
        <v>3403</v>
      </c>
      <c r="B357" t="s">
        <v>2493</v>
      </c>
      <c r="C357" t="s">
        <v>3391</v>
      </c>
      <c r="D357" t="s">
        <v>3392</v>
      </c>
      <c r="E357" t="s">
        <v>3393</v>
      </c>
    </row>
    <row r="358" spans="1:5">
      <c r="A358" t="s">
        <v>3403</v>
      </c>
      <c r="B358" t="s">
        <v>2788</v>
      </c>
      <c r="C358" t="s">
        <v>3310</v>
      </c>
      <c r="D358" t="s">
        <v>3311</v>
      </c>
      <c r="E358" t="s">
        <v>3312</v>
      </c>
    </row>
    <row r="359" spans="1:5">
      <c r="A359" t="s">
        <v>3429</v>
      </c>
      <c r="B359" t="s">
        <v>3430</v>
      </c>
      <c r="C359" t="s">
        <v>3431</v>
      </c>
      <c r="D359" t="s">
        <v>3432</v>
      </c>
      <c r="E359" t="s">
        <v>3433</v>
      </c>
    </row>
    <row r="360" spans="1:5">
      <c r="A360" t="s">
        <v>3429</v>
      </c>
      <c r="B360" t="s">
        <v>3434</v>
      </c>
      <c r="C360" t="s">
        <v>3435</v>
      </c>
      <c r="D360" t="s">
        <v>3436</v>
      </c>
      <c r="E360" t="s">
        <v>3437</v>
      </c>
    </row>
    <row r="361" spans="1:5">
      <c r="A361" t="s">
        <v>3429</v>
      </c>
      <c r="B361" t="s">
        <v>3438</v>
      </c>
      <c r="C361" t="s">
        <v>3439</v>
      </c>
      <c r="D361" t="s">
        <v>3440</v>
      </c>
      <c r="E361" t="s">
        <v>3441</v>
      </c>
    </row>
    <row r="362" spans="1:5">
      <c r="A362" t="s">
        <v>3429</v>
      </c>
      <c r="B362" t="s">
        <v>3442</v>
      </c>
      <c r="C362" t="s">
        <v>3443</v>
      </c>
      <c r="D362" t="s">
        <v>3444</v>
      </c>
      <c r="E362" t="s">
        <v>3445</v>
      </c>
    </row>
    <row r="363" spans="1:5">
      <c r="A363" t="s">
        <v>3429</v>
      </c>
      <c r="B363" t="s">
        <v>3446</v>
      </c>
      <c r="C363" t="s">
        <v>3447</v>
      </c>
      <c r="D363" t="s">
        <v>3448</v>
      </c>
      <c r="E363" t="s">
        <v>3449</v>
      </c>
    </row>
    <row r="364" spans="1:5">
      <c r="A364" t="s">
        <v>3429</v>
      </c>
      <c r="B364" t="s">
        <v>2493</v>
      </c>
      <c r="C364" t="s">
        <v>3391</v>
      </c>
      <c r="D364" t="s">
        <v>3392</v>
      </c>
      <c r="E364" t="s">
        <v>3393</v>
      </c>
    </row>
    <row r="365" spans="1:5">
      <c r="A365" t="s">
        <v>3429</v>
      </c>
      <c r="B365" t="s">
        <v>2788</v>
      </c>
      <c r="C365" t="s">
        <v>3310</v>
      </c>
      <c r="D365" t="s">
        <v>3311</v>
      </c>
      <c r="E365" t="s">
        <v>3312</v>
      </c>
    </row>
    <row r="366" spans="1:5">
      <c r="A366" t="s">
        <v>3450</v>
      </c>
      <c r="B366" t="s">
        <v>3451</v>
      </c>
      <c r="C366" t="s">
        <v>3452</v>
      </c>
      <c r="D366" t="s">
        <v>3453</v>
      </c>
      <c r="E366" t="s">
        <v>3454</v>
      </c>
    </row>
    <row r="367" spans="1:5">
      <c r="A367" t="s">
        <v>3450</v>
      </c>
      <c r="B367" t="s">
        <v>3455</v>
      </c>
      <c r="C367" t="s">
        <v>3456</v>
      </c>
      <c r="D367" t="s">
        <v>3457</v>
      </c>
      <c r="E367" t="s">
        <v>3458</v>
      </c>
    </row>
    <row r="368" spans="1:5">
      <c r="A368" t="s">
        <v>3450</v>
      </c>
      <c r="B368" t="s">
        <v>3459</v>
      </c>
      <c r="C368" t="s">
        <v>3460</v>
      </c>
      <c r="D368" t="s">
        <v>3461</v>
      </c>
      <c r="E368" t="s">
        <v>3462</v>
      </c>
    </row>
    <row r="369" spans="1:5">
      <c r="A369" t="s">
        <v>3450</v>
      </c>
      <c r="B369" t="s">
        <v>3463</v>
      </c>
      <c r="C369" t="s">
        <v>3464</v>
      </c>
      <c r="D369" t="s">
        <v>3465</v>
      </c>
      <c r="E369" t="s">
        <v>3466</v>
      </c>
    </row>
    <row r="370" spans="1:5">
      <c r="A370" t="s">
        <v>3450</v>
      </c>
      <c r="B370" t="s">
        <v>3467</v>
      </c>
      <c r="C370" t="s">
        <v>3468</v>
      </c>
      <c r="D370" t="s">
        <v>3469</v>
      </c>
      <c r="E370" t="s">
        <v>3470</v>
      </c>
    </row>
    <row r="371" spans="1:5">
      <c r="A371" t="s">
        <v>3450</v>
      </c>
      <c r="B371" t="s">
        <v>2493</v>
      </c>
      <c r="C371" t="s">
        <v>2093</v>
      </c>
      <c r="D371" t="s">
        <v>2094</v>
      </c>
      <c r="E371" t="s">
        <v>3094</v>
      </c>
    </row>
    <row r="372" spans="1:5">
      <c r="A372" t="s">
        <v>3471</v>
      </c>
      <c r="B372" t="s">
        <v>3472</v>
      </c>
      <c r="C372" t="s">
        <v>3473</v>
      </c>
      <c r="D372" t="s">
        <v>3474</v>
      </c>
      <c r="E372" t="s">
        <v>3475</v>
      </c>
    </row>
    <row r="373" spans="1:5" s="747" customFormat="1">
      <c r="A373" s="747" t="s">
        <v>3471</v>
      </c>
      <c r="B373" s="747" t="s">
        <v>3476</v>
      </c>
      <c r="C373" s="747" t="s">
        <v>3477</v>
      </c>
      <c r="D373" s="747" t="s">
        <v>3478</v>
      </c>
      <c r="E373" s="747" t="s">
        <v>3479</v>
      </c>
    </row>
    <row r="374" spans="1:5">
      <c r="A374" t="s">
        <v>3471</v>
      </c>
      <c r="B374" t="s">
        <v>3480</v>
      </c>
      <c r="C374" t="s">
        <v>3481</v>
      </c>
      <c r="D374" t="s">
        <v>3482</v>
      </c>
      <c r="E374" t="s">
        <v>3483</v>
      </c>
    </row>
    <row r="375" spans="1:5">
      <c r="A375" t="s">
        <v>3471</v>
      </c>
      <c r="B375" t="s">
        <v>3484</v>
      </c>
      <c r="C375" t="s">
        <v>3485</v>
      </c>
      <c r="D375" t="s">
        <v>3486</v>
      </c>
      <c r="E375" t="s">
        <v>3487</v>
      </c>
    </row>
    <row r="376" spans="1:5">
      <c r="A376" t="s">
        <v>3471</v>
      </c>
      <c r="B376" t="s">
        <v>3488</v>
      </c>
      <c r="C376" t="s">
        <v>3489</v>
      </c>
      <c r="D376" t="s">
        <v>3490</v>
      </c>
      <c r="E376" t="s">
        <v>3491</v>
      </c>
    </row>
    <row r="377" spans="1:5">
      <c r="A377" t="s">
        <v>3471</v>
      </c>
      <c r="B377" t="s">
        <v>3492</v>
      </c>
      <c r="C377" t="s">
        <v>3493</v>
      </c>
      <c r="D377" t="s">
        <v>3494</v>
      </c>
      <c r="E377" t="s">
        <v>3494</v>
      </c>
    </row>
    <row r="378" spans="1:5">
      <c r="A378" t="s">
        <v>3471</v>
      </c>
      <c r="B378" t="s">
        <v>3495</v>
      </c>
      <c r="C378" t="s">
        <v>3496</v>
      </c>
      <c r="D378" t="s">
        <v>3497</v>
      </c>
      <c r="E378" t="s">
        <v>3498</v>
      </c>
    </row>
    <row r="379" spans="1:5">
      <c r="A379" t="s">
        <v>3471</v>
      </c>
      <c r="B379" t="s">
        <v>3499</v>
      </c>
      <c r="C379" t="s">
        <v>3500</v>
      </c>
      <c r="D379" t="s">
        <v>3501</v>
      </c>
      <c r="E379" t="s">
        <v>3502</v>
      </c>
    </row>
    <row r="380" spans="1:5" s="747" customFormat="1">
      <c r="A380" s="747" t="s">
        <v>3471</v>
      </c>
      <c r="B380" s="747" t="s">
        <v>3503</v>
      </c>
      <c r="C380" s="747" t="s">
        <v>3504</v>
      </c>
      <c r="D380" s="747" t="s">
        <v>3505</v>
      </c>
      <c r="E380" s="747" t="s">
        <v>3506</v>
      </c>
    </row>
    <row r="381" spans="1:5">
      <c r="A381" t="s">
        <v>3471</v>
      </c>
      <c r="B381" t="s">
        <v>2493</v>
      </c>
      <c r="C381" t="s">
        <v>2093</v>
      </c>
      <c r="D381" t="s">
        <v>2094</v>
      </c>
      <c r="E381" t="s">
        <v>3094</v>
      </c>
    </row>
    <row r="382" spans="1:5">
      <c r="A382" t="s">
        <v>3507</v>
      </c>
      <c r="B382" t="s">
        <v>3508</v>
      </c>
      <c r="C382" t="s">
        <v>3509</v>
      </c>
      <c r="D382" t="s">
        <v>3510</v>
      </c>
      <c r="E382" t="s">
        <v>3510</v>
      </c>
    </row>
    <row r="383" spans="1:5">
      <c r="A383" t="s">
        <v>3507</v>
      </c>
      <c r="B383" t="s">
        <v>3511</v>
      </c>
      <c r="C383" t="s">
        <v>3512</v>
      </c>
      <c r="D383" t="s">
        <v>3513</v>
      </c>
      <c r="E383" t="s">
        <v>3513</v>
      </c>
    </row>
    <row r="384" spans="1:5">
      <c r="A384" t="s">
        <v>3507</v>
      </c>
      <c r="B384" t="s">
        <v>3514</v>
      </c>
      <c r="C384" t="s">
        <v>3515</v>
      </c>
      <c r="D384" t="s">
        <v>3516</v>
      </c>
      <c r="E384" t="s">
        <v>3516</v>
      </c>
    </row>
    <row r="385" spans="1:5">
      <c r="A385" t="s">
        <v>3507</v>
      </c>
      <c r="B385" t="s">
        <v>3517</v>
      </c>
      <c r="C385" t="s">
        <v>3518</v>
      </c>
      <c r="D385" t="s">
        <v>3519</v>
      </c>
      <c r="E385" t="s">
        <v>3519</v>
      </c>
    </row>
    <row r="386" spans="1:5">
      <c r="A386" t="s">
        <v>3507</v>
      </c>
      <c r="B386" t="s">
        <v>3520</v>
      </c>
      <c r="C386" t="s">
        <v>3521</v>
      </c>
      <c r="D386" t="s">
        <v>3522</v>
      </c>
      <c r="E386" t="s">
        <v>3523</v>
      </c>
    </row>
    <row r="387" spans="1:5">
      <c r="A387" t="s">
        <v>3507</v>
      </c>
      <c r="B387" t="s">
        <v>3524</v>
      </c>
      <c r="C387" t="s">
        <v>3525</v>
      </c>
      <c r="D387" t="s">
        <v>3526</v>
      </c>
      <c r="E387" t="s">
        <v>3527</v>
      </c>
    </row>
    <row r="388" spans="1:5">
      <c r="A388" t="s">
        <v>3507</v>
      </c>
      <c r="B388" t="s">
        <v>3528</v>
      </c>
      <c r="C388" t="s">
        <v>3529</v>
      </c>
      <c r="D388" t="s">
        <v>3530</v>
      </c>
      <c r="E388" t="s">
        <v>3531</v>
      </c>
    </row>
    <row r="389" spans="1:5">
      <c r="A389" t="s">
        <v>3507</v>
      </c>
      <c r="B389" t="s">
        <v>3532</v>
      </c>
      <c r="C389" t="s">
        <v>3533</v>
      </c>
      <c r="D389" t="s">
        <v>3534</v>
      </c>
      <c r="E389" t="s">
        <v>3535</v>
      </c>
    </row>
    <row r="390" spans="1:5">
      <c r="A390" t="s">
        <v>3507</v>
      </c>
      <c r="B390" t="s">
        <v>3536</v>
      </c>
      <c r="C390" t="s">
        <v>3537</v>
      </c>
      <c r="D390" t="s">
        <v>3538</v>
      </c>
      <c r="E390" t="s">
        <v>3539</v>
      </c>
    </row>
    <row r="391" spans="1:5">
      <c r="A391" t="s">
        <v>3507</v>
      </c>
      <c r="B391" t="s">
        <v>3540</v>
      </c>
      <c r="C391" t="s">
        <v>3541</v>
      </c>
      <c r="D391" t="s">
        <v>3542</v>
      </c>
      <c r="E391" t="s">
        <v>3543</v>
      </c>
    </row>
    <row r="392" spans="1:5" s="747" customFormat="1">
      <c r="A392" s="747" t="s">
        <v>3507</v>
      </c>
      <c r="B392" s="747" t="s">
        <v>3544</v>
      </c>
      <c r="C392" s="747" t="s">
        <v>3545</v>
      </c>
      <c r="D392" s="747" t="s">
        <v>3546</v>
      </c>
      <c r="E392" s="747" t="s">
        <v>3547</v>
      </c>
    </row>
    <row r="393" spans="1:5">
      <c r="A393" t="s">
        <v>3507</v>
      </c>
      <c r="B393" t="s">
        <v>2493</v>
      </c>
      <c r="C393" t="s">
        <v>2093</v>
      </c>
      <c r="D393" t="s">
        <v>2094</v>
      </c>
      <c r="E393" t="s">
        <v>3094</v>
      </c>
    </row>
    <row r="394" spans="1:5" s="747" customFormat="1">
      <c r="A394" s="747" t="s">
        <v>3548</v>
      </c>
      <c r="B394" s="747" t="s">
        <v>2747</v>
      </c>
      <c r="C394" s="747" t="s">
        <v>2756</v>
      </c>
      <c r="D394" s="747" t="s">
        <v>2749</v>
      </c>
      <c r="E394" s="747" t="s">
        <v>2750</v>
      </c>
    </row>
    <row r="395" spans="1:5" s="747" customFormat="1">
      <c r="A395" s="747" t="s">
        <v>3548</v>
      </c>
      <c r="B395" s="747" t="s">
        <v>3242</v>
      </c>
      <c r="C395" s="747" t="s">
        <v>3243</v>
      </c>
      <c r="D395" s="747" t="s">
        <v>3244</v>
      </c>
      <c r="E395" s="747" t="s">
        <v>3245</v>
      </c>
    </row>
    <row r="396" spans="1:5" s="747" customFormat="1">
      <c r="A396" s="747" t="s">
        <v>3548</v>
      </c>
      <c r="B396" s="747" t="s">
        <v>2753</v>
      </c>
      <c r="C396" s="747" t="s">
        <v>2757</v>
      </c>
      <c r="D396" s="747" t="s">
        <v>2758</v>
      </c>
      <c r="E396" s="747" t="s">
        <v>3246</v>
      </c>
    </row>
    <row r="397" spans="1:5" s="747" customFormat="1">
      <c r="A397" s="747" t="s">
        <v>3548</v>
      </c>
      <c r="B397" s="747" t="s">
        <v>2687</v>
      </c>
      <c r="C397" s="747" t="s">
        <v>3002</v>
      </c>
      <c r="D397" s="747" t="s">
        <v>2689</v>
      </c>
      <c r="E397" s="747" t="s">
        <v>2689</v>
      </c>
    </row>
    <row r="398" spans="1:5">
      <c r="A398" t="s">
        <v>3549</v>
      </c>
      <c r="B398" t="s">
        <v>3550</v>
      </c>
      <c r="C398" t="s">
        <v>3551</v>
      </c>
      <c r="D398" t="s">
        <v>3552</v>
      </c>
      <c r="E398" t="s">
        <v>3553</v>
      </c>
    </row>
    <row r="399" spans="1:5">
      <c r="A399" t="s">
        <v>3549</v>
      </c>
      <c r="B399" t="s">
        <v>3554</v>
      </c>
      <c r="C399" t="s">
        <v>3555</v>
      </c>
      <c r="D399" t="s">
        <v>3556</v>
      </c>
      <c r="E399" t="s">
        <v>3557</v>
      </c>
    </row>
    <row r="400" spans="1:5">
      <c r="A400" t="s">
        <v>3549</v>
      </c>
      <c r="B400" t="s">
        <v>3558</v>
      </c>
      <c r="C400" t="s">
        <v>3559</v>
      </c>
      <c r="D400" t="s">
        <v>3560</v>
      </c>
      <c r="E400" t="s">
        <v>3561</v>
      </c>
    </row>
    <row r="401" spans="1:5">
      <c r="A401" t="s">
        <v>3549</v>
      </c>
      <c r="B401" t="s">
        <v>3562</v>
      </c>
      <c r="C401" t="s">
        <v>3563</v>
      </c>
      <c r="D401" t="s">
        <v>3564</v>
      </c>
      <c r="E401" t="s">
        <v>3565</v>
      </c>
    </row>
    <row r="402" spans="1:5">
      <c r="A402" t="s">
        <v>3549</v>
      </c>
      <c r="B402" t="s">
        <v>3566</v>
      </c>
      <c r="C402" t="s">
        <v>3567</v>
      </c>
      <c r="D402" t="s">
        <v>3568</v>
      </c>
      <c r="E402" t="s">
        <v>3569</v>
      </c>
    </row>
    <row r="403" spans="1:5">
      <c r="A403" t="s">
        <v>3549</v>
      </c>
      <c r="B403" t="s">
        <v>3570</v>
      </c>
      <c r="C403" t="s">
        <v>3571</v>
      </c>
      <c r="D403" t="s">
        <v>3572</v>
      </c>
      <c r="E403" t="s">
        <v>3573</v>
      </c>
    </row>
    <row r="404" spans="1:5">
      <c r="A404" t="s">
        <v>3549</v>
      </c>
      <c r="B404" t="s">
        <v>3574</v>
      </c>
      <c r="C404" t="s">
        <v>3575</v>
      </c>
      <c r="D404" t="s">
        <v>3576</v>
      </c>
      <c r="E404" t="s">
        <v>3577</v>
      </c>
    </row>
    <row r="405" spans="1:5">
      <c r="A405" t="s">
        <v>3549</v>
      </c>
      <c r="B405" t="s">
        <v>3578</v>
      </c>
      <c r="C405" t="s">
        <v>3579</v>
      </c>
      <c r="D405" t="s">
        <v>3580</v>
      </c>
      <c r="E405" t="s">
        <v>3581</v>
      </c>
    </row>
    <row r="406" spans="1:5">
      <c r="A406" t="s">
        <v>3549</v>
      </c>
      <c r="B406" t="s">
        <v>3582</v>
      </c>
      <c r="C406" t="s">
        <v>3583</v>
      </c>
      <c r="D406" t="s">
        <v>3584</v>
      </c>
      <c r="E406" t="s">
        <v>3585</v>
      </c>
    </row>
    <row r="407" spans="1:5" ht="15" customHeight="1">
      <c r="A407" t="s">
        <v>3549</v>
      </c>
      <c r="B407" t="s">
        <v>3586</v>
      </c>
      <c r="C407" t="s">
        <v>3587</v>
      </c>
      <c r="D407" t="s">
        <v>3588</v>
      </c>
      <c r="E407" t="s">
        <v>3589</v>
      </c>
    </row>
    <row r="408" spans="1:5" ht="15" customHeight="1">
      <c r="A408" t="s">
        <v>3549</v>
      </c>
      <c r="B408" t="s">
        <v>3590</v>
      </c>
      <c r="C408" t="s">
        <v>3591</v>
      </c>
      <c r="D408" t="s">
        <v>3592</v>
      </c>
      <c r="E408" t="s">
        <v>3593</v>
      </c>
    </row>
    <row r="409" spans="1:5" ht="15" customHeight="1">
      <c r="A409" t="s">
        <v>3549</v>
      </c>
      <c r="B409" t="s">
        <v>3594</v>
      </c>
      <c r="C409" t="s">
        <v>3595</v>
      </c>
      <c r="D409" t="s">
        <v>3596</v>
      </c>
      <c r="E409" t="s">
        <v>3597</v>
      </c>
    </row>
    <row r="410" spans="1:5" ht="15" customHeight="1">
      <c r="A410" t="s">
        <v>3549</v>
      </c>
      <c r="B410" t="s">
        <v>3598</v>
      </c>
      <c r="C410" t="s">
        <v>3599</v>
      </c>
      <c r="D410" t="s">
        <v>3600</v>
      </c>
      <c r="E410" t="s">
        <v>3601</v>
      </c>
    </row>
    <row r="411" spans="1:5" ht="15" customHeight="1">
      <c r="A411" t="s">
        <v>3549</v>
      </c>
      <c r="B411" t="s">
        <v>3602</v>
      </c>
      <c r="C411" t="s">
        <v>3603</v>
      </c>
      <c r="D411" t="s">
        <v>3604</v>
      </c>
      <c r="E411" t="s">
        <v>3605</v>
      </c>
    </row>
    <row r="412" spans="1:5" ht="15" customHeight="1">
      <c r="A412" t="s">
        <v>3549</v>
      </c>
      <c r="B412" t="s">
        <v>2493</v>
      </c>
      <c r="C412" t="s">
        <v>3606</v>
      </c>
      <c r="D412" t="s">
        <v>2094</v>
      </c>
      <c r="E412" t="s">
        <v>3094</v>
      </c>
    </row>
    <row r="413" spans="1:5">
      <c r="A413" t="s">
        <v>3607</v>
      </c>
      <c r="B413" t="s">
        <v>3608</v>
      </c>
      <c r="C413" t="s">
        <v>3609</v>
      </c>
      <c r="D413" t="s">
        <v>3610</v>
      </c>
      <c r="E413" t="s">
        <v>3611</v>
      </c>
    </row>
    <row r="414" spans="1:5">
      <c r="A414" t="s">
        <v>3607</v>
      </c>
      <c r="B414" t="s">
        <v>3612</v>
      </c>
      <c r="C414" t="s">
        <v>3613</v>
      </c>
      <c r="D414" t="s">
        <v>3614</v>
      </c>
      <c r="E414" t="s">
        <v>3615</v>
      </c>
    </row>
    <row r="415" spans="1:5">
      <c r="A415" t="s">
        <v>3607</v>
      </c>
      <c r="B415" t="s">
        <v>3616</v>
      </c>
      <c r="C415" t="s">
        <v>3617</v>
      </c>
      <c r="D415" t="s">
        <v>3618</v>
      </c>
      <c r="E415" t="s">
        <v>3619</v>
      </c>
    </row>
    <row r="416" spans="1:5">
      <c r="A416" t="s">
        <v>3620</v>
      </c>
      <c r="B416" t="s">
        <v>2747</v>
      </c>
      <c r="C416" t="s">
        <v>2756</v>
      </c>
      <c r="D416" t="s">
        <v>3621</v>
      </c>
      <c r="E416" t="s">
        <v>2923</v>
      </c>
    </row>
    <row r="417" spans="1:5">
      <c r="A417" t="s">
        <v>3620</v>
      </c>
      <c r="B417" t="s">
        <v>3622</v>
      </c>
      <c r="C417" t="s">
        <v>3623</v>
      </c>
      <c r="D417" t="s">
        <v>3624</v>
      </c>
      <c r="E417" t="s">
        <v>3625</v>
      </c>
    </row>
    <row r="418" spans="1:5">
      <c r="A418" t="s">
        <v>3620</v>
      </c>
      <c r="B418" t="s">
        <v>2753</v>
      </c>
      <c r="C418" t="s">
        <v>2757</v>
      </c>
      <c r="D418" t="s">
        <v>2758</v>
      </c>
      <c r="E418" t="s">
        <v>2759</v>
      </c>
    </row>
    <row r="419" spans="1:5">
      <c r="A419" t="s">
        <v>3620</v>
      </c>
      <c r="B419" t="s">
        <v>2687</v>
      </c>
      <c r="C419" t="s">
        <v>2688</v>
      </c>
      <c r="D419" t="s">
        <v>2689</v>
      </c>
      <c r="E419" t="s">
        <v>2689</v>
      </c>
    </row>
    <row r="420" spans="1:5">
      <c r="A420" t="s">
        <v>3626</v>
      </c>
      <c r="B420" t="s">
        <v>3627</v>
      </c>
      <c r="C420" t="s">
        <v>3628</v>
      </c>
      <c r="D420" t="s">
        <v>6206</v>
      </c>
      <c r="E420" t="s">
        <v>6256</v>
      </c>
    </row>
    <row r="421" spans="1:5">
      <c r="A421" t="s">
        <v>3626</v>
      </c>
      <c r="B421" t="s">
        <v>3629</v>
      </c>
      <c r="C421" t="s">
        <v>3630</v>
      </c>
      <c r="D421" t="s">
        <v>3631</v>
      </c>
      <c r="E421" t="s">
        <v>3632</v>
      </c>
    </row>
    <row r="422" spans="1:5">
      <c r="A422" t="s">
        <v>3626</v>
      </c>
      <c r="B422" t="s">
        <v>2753</v>
      </c>
      <c r="C422" t="s">
        <v>2757</v>
      </c>
      <c r="D422" t="s">
        <v>2758</v>
      </c>
      <c r="E422" t="s">
        <v>2759</v>
      </c>
    </row>
    <row r="423" spans="1:5">
      <c r="A423" t="s">
        <v>3626</v>
      </c>
      <c r="B423" t="s">
        <v>2687</v>
      </c>
      <c r="C423" t="s">
        <v>2688</v>
      </c>
      <c r="D423" t="s">
        <v>2689</v>
      </c>
      <c r="E423" t="s">
        <v>2689</v>
      </c>
    </row>
    <row r="424" spans="1:5">
      <c r="A424" t="s">
        <v>3633</v>
      </c>
      <c r="B424" t="s">
        <v>3634</v>
      </c>
      <c r="C424" t="s">
        <v>3635</v>
      </c>
      <c r="D424" t="s">
        <v>3636</v>
      </c>
      <c r="E424" t="s">
        <v>3637</v>
      </c>
    </row>
    <row r="425" spans="1:5">
      <c r="A425" t="s">
        <v>3633</v>
      </c>
      <c r="B425" t="s">
        <v>3638</v>
      </c>
      <c r="C425" t="s">
        <v>3639</v>
      </c>
      <c r="D425" t="s">
        <v>3640</v>
      </c>
      <c r="E425" t="s">
        <v>3641</v>
      </c>
    </row>
    <row r="426" spans="1:5">
      <c r="A426" t="s">
        <v>3633</v>
      </c>
      <c r="B426" t="s">
        <v>3642</v>
      </c>
      <c r="C426" t="s">
        <v>3643</v>
      </c>
      <c r="D426" t="s">
        <v>3644</v>
      </c>
      <c r="E426" t="s">
        <v>3645</v>
      </c>
    </row>
    <row r="427" spans="1:5">
      <c r="A427" t="s">
        <v>3646</v>
      </c>
      <c r="B427" t="s">
        <v>3647</v>
      </c>
      <c r="C427" t="s">
        <v>3648</v>
      </c>
      <c r="D427" t="s">
        <v>6207</v>
      </c>
      <c r="E427" t="s">
        <v>6257</v>
      </c>
    </row>
    <row r="428" spans="1:5">
      <c r="A428" t="s">
        <v>3646</v>
      </c>
      <c r="B428" t="s">
        <v>3649</v>
      </c>
      <c r="C428" t="s">
        <v>3650</v>
      </c>
      <c r="D428" t="s">
        <v>6208</v>
      </c>
      <c r="E428" t="s">
        <v>6258</v>
      </c>
    </row>
    <row r="429" spans="1:5">
      <c r="A429" t="s">
        <v>3646</v>
      </c>
      <c r="B429" t="s">
        <v>3651</v>
      </c>
      <c r="C429" t="s">
        <v>3652</v>
      </c>
      <c r="D429" t="s">
        <v>6209</v>
      </c>
      <c r="E429" t="s">
        <v>6259</v>
      </c>
    </row>
    <row r="430" spans="1:5">
      <c r="A430" t="s">
        <v>3646</v>
      </c>
      <c r="B430" t="s">
        <v>3653</v>
      </c>
      <c r="C430" t="s">
        <v>3654</v>
      </c>
      <c r="D430" t="s">
        <v>3655</v>
      </c>
      <c r="E430" t="s">
        <v>3656</v>
      </c>
    </row>
    <row r="431" spans="1:5">
      <c r="A431" t="s">
        <v>3646</v>
      </c>
      <c r="B431" t="s">
        <v>3657</v>
      </c>
      <c r="C431" t="s">
        <v>3658</v>
      </c>
      <c r="D431" t="s">
        <v>3659</v>
      </c>
      <c r="E431" t="s">
        <v>3660</v>
      </c>
    </row>
    <row r="432" spans="1:5" s="1" customFormat="1">
      <c r="A432" s="1" t="s">
        <v>3646</v>
      </c>
      <c r="B432" s="25" t="s">
        <v>3661</v>
      </c>
      <c r="C432" s="25" t="s">
        <v>3662</v>
      </c>
      <c r="D432" s="1" t="s">
        <v>6210</v>
      </c>
      <c r="E432" s="1" t="s">
        <v>6260</v>
      </c>
    </row>
    <row r="433" spans="1:5" s="747" customFormat="1">
      <c r="A433" s="747" t="s">
        <v>3646</v>
      </c>
      <c r="B433" s="376" t="s">
        <v>3663</v>
      </c>
      <c r="C433" s="376" t="s">
        <v>3664</v>
      </c>
      <c r="D433" s="747" t="s">
        <v>6211</v>
      </c>
      <c r="E433" s="747" t="s">
        <v>6261</v>
      </c>
    </row>
    <row r="434" spans="1:5">
      <c r="A434" t="s">
        <v>3646</v>
      </c>
      <c r="B434" t="s">
        <v>2493</v>
      </c>
      <c r="C434" t="s">
        <v>2093</v>
      </c>
      <c r="D434" t="s">
        <v>2094</v>
      </c>
      <c r="E434" t="s">
        <v>1772</v>
      </c>
    </row>
    <row r="435" spans="1:5">
      <c r="A435" t="s">
        <v>3665</v>
      </c>
      <c r="B435" t="s">
        <v>2747</v>
      </c>
      <c r="C435" t="s">
        <v>2756</v>
      </c>
      <c r="D435" t="s">
        <v>2749</v>
      </c>
      <c r="E435" t="s">
        <v>2750</v>
      </c>
    </row>
    <row r="436" spans="1:5">
      <c r="A436" t="s">
        <v>3665</v>
      </c>
      <c r="B436" t="s">
        <v>2753</v>
      </c>
      <c r="C436" t="s">
        <v>2757</v>
      </c>
      <c r="D436" t="s">
        <v>2758</v>
      </c>
      <c r="E436" t="s">
        <v>2759</v>
      </c>
    </row>
    <row r="437" spans="1:5">
      <c r="A437" t="s">
        <v>3665</v>
      </c>
      <c r="B437" t="s">
        <v>2806</v>
      </c>
      <c r="C437" t="s">
        <v>2807</v>
      </c>
      <c r="D437" t="s">
        <v>2808</v>
      </c>
      <c r="E437" t="s">
        <v>2809</v>
      </c>
    </row>
    <row r="438" spans="1:5">
      <c r="A438" t="s">
        <v>3666</v>
      </c>
      <c r="B438" t="s">
        <v>3667</v>
      </c>
      <c r="C438" t="s">
        <v>3668</v>
      </c>
      <c r="D438" t="s">
        <v>6212</v>
      </c>
      <c r="E438" t="s">
        <v>6262</v>
      </c>
    </row>
    <row r="439" spans="1:5">
      <c r="A439" t="s">
        <v>3666</v>
      </c>
      <c r="B439" t="s">
        <v>3669</v>
      </c>
      <c r="C439" t="s">
        <v>3670</v>
      </c>
      <c r="D439" t="s">
        <v>6213</v>
      </c>
      <c r="E439" t="s">
        <v>6263</v>
      </c>
    </row>
    <row r="440" spans="1:5">
      <c r="A440" t="s">
        <v>3666</v>
      </c>
      <c r="B440" t="s">
        <v>3671</v>
      </c>
      <c r="C440" t="s">
        <v>3672</v>
      </c>
      <c r="D440" t="s">
        <v>6214</v>
      </c>
      <c r="E440" t="s">
        <v>6264</v>
      </c>
    </row>
    <row r="441" spans="1:5">
      <c r="A441" t="s">
        <v>3666</v>
      </c>
      <c r="B441" t="s">
        <v>3673</v>
      </c>
      <c r="C441" t="s">
        <v>3674</v>
      </c>
      <c r="D441" t="s">
        <v>6215</v>
      </c>
      <c r="E441" t="s">
        <v>6265</v>
      </c>
    </row>
    <row r="442" spans="1:5">
      <c r="A442" t="s">
        <v>3666</v>
      </c>
      <c r="B442" t="s">
        <v>3675</v>
      </c>
      <c r="C442" t="s">
        <v>3676</v>
      </c>
      <c r="D442" t="s">
        <v>3677</v>
      </c>
      <c r="E442" t="s">
        <v>3678</v>
      </c>
    </row>
    <row r="443" spans="1:5">
      <c r="A443" t="s">
        <v>3666</v>
      </c>
      <c r="B443" t="s">
        <v>2918</v>
      </c>
      <c r="C443" t="s">
        <v>3679</v>
      </c>
      <c r="D443" t="s">
        <v>3680</v>
      </c>
      <c r="E443" t="s">
        <v>3681</v>
      </c>
    </row>
    <row r="444" spans="1:5">
      <c r="A444" t="s">
        <v>3682</v>
      </c>
      <c r="B444" t="s">
        <v>2747</v>
      </c>
      <c r="C444" t="s">
        <v>3683</v>
      </c>
      <c r="D444" t="s">
        <v>3684</v>
      </c>
      <c r="E444" t="s">
        <v>3685</v>
      </c>
    </row>
    <row r="445" spans="1:5">
      <c r="A445" t="s">
        <v>3682</v>
      </c>
      <c r="B445" t="s">
        <v>3686</v>
      </c>
      <c r="C445" t="s">
        <v>3687</v>
      </c>
      <c r="D445" t="s">
        <v>3688</v>
      </c>
      <c r="E445" t="s">
        <v>3689</v>
      </c>
    </row>
    <row r="446" spans="1:5">
      <c r="A446" t="s">
        <v>3682</v>
      </c>
      <c r="B446" t="s">
        <v>2753</v>
      </c>
      <c r="C446" t="s">
        <v>3690</v>
      </c>
      <c r="D446" t="s">
        <v>3691</v>
      </c>
      <c r="E446" t="s">
        <v>3692</v>
      </c>
    </row>
    <row r="447" spans="1:5">
      <c r="A447" t="s">
        <v>3682</v>
      </c>
      <c r="B447" t="s">
        <v>2918</v>
      </c>
      <c r="C447" t="s">
        <v>3693</v>
      </c>
      <c r="D447" t="s">
        <v>3694</v>
      </c>
      <c r="E447" t="s">
        <v>3695</v>
      </c>
    </row>
    <row r="448" spans="1:5">
      <c r="A448" t="s">
        <v>3696</v>
      </c>
      <c r="B448" t="s">
        <v>3697</v>
      </c>
      <c r="C448" t="s">
        <v>3698</v>
      </c>
      <c r="D448" t="s">
        <v>3699</v>
      </c>
      <c r="E448" t="s">
        <v>3700</v>
      </c>
    </row>
    <row r="449" spans="1:5">
      <c r="A449" t="s">
        <v>3696</v>
      </c>
      <c r="B449" t="s">
        <v>3333</v>
      </c>
      <c r="C449" t="s">
        <v>3334</v>
      </c>
      <c r="D449" t="s">
        <v>3335</v>
      </c>
      <c r="E449" t="s">
        <v>3336</v>
      </c>
    </row>
    <row r="450" spans="1:5">
      <c r="A450" t="s">
        <v>3696</v>
      </c>
      <c r="B450" t="s">
        <v>3701</v>
      </c>
      <c r="C450" t="s">
        <v>3702</v>
      </c>
      <c r="D450" t="s">
        <v>3703</v>
      </c>
      <c r="E450" t="s">
        <v>3704</v>
      </c>
    </row>
    <row r="451" spans="1:5">
      <c r="A451" t="s">
        <v>3696</v>
      </c>
      <c r="B451" t="s">
        <v>2806</v>
      </c>
      <c r="C451" t="s">
        <v>2807</v>
      </c>
      <c r="D451" t="s">
        <v>2808</v>
      </c>
      <c r="E451" t="s">
        <v>2809</v>
      </c>
    </row>
    <row r="452" spans="1:5">
      <c r="A452" t="s">
        <v>3705</v>
      </c>
      <c r="B452" t="s">
        <v>3706</v>
      </c>
      <c r="C452" t="s">
        <v>3707</v>
      </c>
      <c r="D452" t="s">
        <v>3708</v>
      </c>
      <c r="E452" t="s">
        <v>3709</v>
      </c>
    </row>
    <row r="453" spans="1:5">
      <c r="A453" t="s">
        <v>3705</v>
      </c>
      <c r="B453" t="s">
        <v>3710</v>
      </c>
      <c r="C453" t="s">
        <v>3711</v>
      </c>
      <c r="D453" t="s">
        <v>3712</v>
      </c>
      <c r="E453" t="s">
        <v>3713</v>
      </c>
    </row>
    <row r="454" spans="1:5">
      <c r="A454" t="s">
        <v>3705</v>
      </c>
      <c r="B454" t="s">
        <v>3714</v>
      </c>
      <c r="C454" t="s">
        <v>3715</v>
      </c>
      <c r="D454" t="s">
        <v>3716</v>
      </c>
      <c r="E454" t="s">
        <v>3717</v>
      </c>
    </row>
    <row r="455" spans="1:5">
      <c r="A455" t="s">
        <v>3705</v>
      </c>
      <c r="B455" t="s">
        <v>2806</v>
      </c>
      <c r="C455" t="s">
        <v>2807</v>
      </c>
      <c r="D455" t="s">
        <v>2808</v>
      </c>
      <c r="E455" t="s">
        <v>2809</v>
      </c>
    </row>
    <row r="456" spans="1:5">
      <c r="A456" t="s">
        <v>3718</v>
      </c>
      <c r="B456" t="s">
        <v>2747</v>
      </c>
      <c r="C456" t="s">
        <v>3719</v>
      </c>
      <c r="D456" t="s">
        <v>3720</v>
      </c>
      <c r="E456" t="s">
        <v>3721</v>
      </c>
    </row>
    <row r="457" spans="1:5">
      <c r="A457" t="s">
        <v>3718</v>
      </c>
      <c r="B457" t="s">
        <v>3333</v>
      </c>
      <c r="C457" t="s">
        <v>3722</v>
      </c>
      <c r="D457" t="s">
        <v>3723</v>
      </c>
      <c r="E457" t="s">
        <v>3724</v>
      </c>
    </row>
    <row r="458" spans="1:5">
      <c r="A458" t="s">
        <v>3718</v>
      </c>
      <c r="B458" t="s">
        <v>2753</v>
      </c>
      <c r="C458" t="s">
        <v>2757</v>
      </c>
      <c r="D458" t="s">
        <v>2758</v>
      </c>
      <c r="E458" t="s">
        <v>2759</v>
      </c>
    </row>
    <row r="459" spans="1:5">
      <c r="A459" t="s">
        <v>3718</v>
      </c>
      <c r="B459" t="s">
        <v>2806</v>
      </c>
      <c r="C459" t="s">
        <v>2807</v>
      </c>
      <c r="D459" t="s">
        <v>2808</v>
      </c>
      <c r="E459" t="s">
        <v>2809</v>
      </c>
    </row>
    <row r="460" spans="1:5">
      <c r="A460" t="s">
        <v>3725</v>
      </c>
      <c r="B460" t="s">
        <v>3726</v>
      </c>
      <c r="C460" t="s">
        <v>3727</v>
      </c>
      <c r="D460" t="s">
        <v>3728</v>
      </c>
      <c r="E460" t="s">
        <v>3729</v>
      </c>
    </row>
    <row r="461" spans="1:5">
      <c r="A461" t="s">
        <v>3725</v>
      </c>
      <c r="B461" t="s">
        <v>3730</v>
      </c>
      <c r="C461" t="s">
        <v>3731</v>
      </c>
      <c r="D461" t="s">
        <v>3732</v>
      </c>
      <c r="E461" t="s">
        <v>3733</v>
      </c>
    </row>
    <row r="462" spans="1:5">
      <c r="A462" t="s">
        <v>3725</v>
      </c>
      <c r="B462" t="s">
        <v>3734</v>
      </c>
      <c r="C462" t="s">
        <v>3735</v>
      </c>
      <c r="D462" t="s">
        <v>3736</v>
      </c>
      <c r="E462" t="s">
        <v>3737</v>
      </c>
    </row>
    <row r="463" spans="1:5">
      <c r="A463" t="s">
        <v>3725</v>
      </c>
      <c r="B463" t="s">
        <v>3738</v>
      </c>
      <c r="C463" t="s">
        <v>3739</v>
      </c>
      <c r="D463" t="s">
        <v>3740</v>
      </c>
      <c r="E463" t="s">
        <v>3741</v>
      </c>
    </row>
    <row r="464" spans="1:5">
      <c r="A464" t="s">
        <v>3725</v>
      </c>
      <c r="B464" t="s">
        <v>3742</v>
      </c>
      <c r="C464" t="s">
        <v>3743</v>
      </c>
      <c r="D464" t="s">
        <v>3744</v>
      </c>
      <c r="E464" t="s">
        <v>3745</v>
      </c>
    </row>
    <row r="465" spans="1:5">
      <c r="A465" t="s">
        <v>3725</v>
      </c>
      <c r="B465" t="s">
        <v>3746</v>
      </c>
      <c r="C465" t="s">
        <v>3747</v>
      </c>
      <c r="D465" t="s">
        <v>3748</v>
      </c>
      <c r="E465" t="s">
        <v>3749</v>
      </c>
    </row>
    <row r="466" spans="1:5" s="747" customFormat="1">
      <c r="A466" s="747" t="s">
        <v>3725</v>
      </c>
      <c r="B466" s="747" t="s">
        <v>3779</v>
      </c>
      <c r="C466" s="747" t="s">
        <v>3780</v>
      </c>
      <c r="D466" s="747" t="s">
        <v>3781</v>
      </c>
      <c r="E466" s="747" t="s">
        <v>3782</v>
      </c>
    </row>
    <row r="467" spans="1:5">
      <c r="A467" t="s">
        <v>3725</v>
      </c>
      <c r="B467" t="s">
        <v>3750</v>
      </c>
      <c r="C467" t="s">
        <v>3751</v>
      </c>
      <c r="D467" t="s">
        <v>3752</v>
      </c>
      <c r="E467" t="s">
        <v>3753</v>
      </c>
    </row>
    <row r="468" spans="1:5">
      <c r="A468" t="s">
        <v>3725</v>
      </c>
      <c r="B468" t="s">
        <v>3754</v>
      </c>
      <c r="C468" t="s">
        <v>3755</v>
      </c>
      <c r="D468" t="s">
        <v>3756</v>
      </c>
      <c r="E468" t="s">
        <v>3757</v>
      </c>
    </row>
    <row r="469" spans="1:5">
      <c r="A469" t="s">
        <v>3725</v>
      </c>
      <c r="B469" t="s">
        <v>3758</v>
      </c>
      <c r="C469" t="s">
        <v>3759</v>
      </c>
      <c r="D469" t="s">
        <v>3760</v>
      </c>
      <c r="E469" t="s">
        <v>3761</v>
      </c>
    </row>
    <row r="470" spans="1:5">
      <c r="A470" t="s">
        <v>3725</v>
      </c>
      <c r="B470" t="s">
        <v>3762</v>
      </c>
      <c r="C470" t="s">
        <v>3763</v>
      </c>
      <c r="D470" t="s">
        <v>3764</v>
      </c>
      <c r="E470" t="s">
        <v>3765</v>
      </c>
    </row>
    <row r="471" spans="1:5">
      <c r="A471" t="s">
        <v>3725</v>
      </c>
      <c r="B471" t="s">
        <v>3766</v>
      </c>
      <c r="C471" t="s">
        <v>3767</v>
      </c>
      <c r="D471" t="s">
        <v>3768</v>
      </c>
      <c r="E471" t="s">
        <v>3769</v>
      </c>
    </row>
    <row r="472" spans="1:5">
      <c r="A472" t="s">
        <v>3725</v>
      </c>
      <c r="B472" t="s">
        <v>3770</v>
      </c>
      <c r="C472" t="s">
        <v>3771</v>
      </c>
      <c r="D472" t="s">
        <v>3772</v>
      </c>
      <c r="E472" t="s">
        <v>3773</v>
      </c>
    </row>
    <row r="473" spans="1:5">
      <c r="A473" t="s">
        <v>3725</v>
      </c>
      <c r="B473" t="s">
        <v>3774</v>
      </c>
      <c r="C473" t="s">
        <v>3775</v>
      </c>
      <c r="D473" t="s">
        <v>3776</v>
      </c>
      <c r="E473" t="s">
        <v>3777</v>
      </c>
    </row>
    <row r="474" spans="1:5">
      <c r="A474" t="s">
        <v>3725</v>
      </c>
      <c r="B474" t="s">
        <v>2493</v>
      </c>
      <c r="C474" t="s">
        <v>2093</v>
      </c>
      <c r="D474" t="s">
        <v>2094</v>
      </c>
      <c r="E474" t="s">
        <v>1772</v>
      </c>
    </row>
    <row r="475" spans="1:5">
      <c r="A475" t="s">
        <v>3778</v>
      </c>
      <c r="B475" t="s">
        <v>3726</v>
      </c>
      <c r="C475" t="s">
        <v>3727</v>
      </c>
      <c r="D475" t="s">
        <v>3728</v>
      </c>
      <c r="E475" t="s">
        <v>3729</v>
      </c>
    </row>
    <row r="476" spans="1:5">
      <c r="A476" t="s">
        <v>3778</v>
      </c>
      <c r="B476" t="s">
        <v>3730</v>
      </c>
      <c r="C476" t="s">
        <v>3731</v>
      </c>
      <c r="D476" t="s">
        <v>3732</v>
      </c>
      <c r="E476" t="s">
        <v>3733</v>
      </c>
    </row>
    <row r="477" spans="1:5">
      <c r="A477" t="s">
        <v>3778</v>
      </c>
      <c r="B477" t="s">
        <v>3734</v>
      </c>
      <c r="C477" t="s">
        <v>3735</v>
      </c>
      <c r="D477" t="s">
        <v>3736</v>
      </c>
      <c r="E477" t="s">
        <v>3737</v>
      </c>
    </row>
    <row r="478" spans="1:5">
      <c r="A478" t="s">
        <v>3778</v>
      </c>
      <c r="B478" t="s">
        <v>3738</v>
      </c>
      <c r="C478" t="s">
        <v>3739</v>
      </c>
      <c r="D478" t="s">
        <v>3740</v>
      </c>
      <c r="E478" t="s">
        <v>3741</v>
      </c>
    </row>
    <row r="479" spans="1:5">
      <c r="A479" t="s">
        <v>3778</v>
      </c>
      <c r="B479" t="s">
        <v>3742</v>
      </c>
      <c r="C479" t="s">
        <v>3743</v>
      </c>
      <c r="D479" t="s">
        <v>3744</v>
      </c>
      <c r="E479" t="s">
        <v>3745</v>
      </c>
    </row>
    <row r="480" spans="1:5">
      <c r="A480" t="s">
        <v>3778</v>
      </c>
      <c r="B480" t="s">
        <v>3746</v>
      </c>
      <c r="C480" t="s">
        <v>3747</v>
      </c>
      <c r="D480" t="s">
        <v>3748</v>
      </c>
      <c r="E480" t="s">
        <v>3749</v>
      </c>
    </row>
    <row r="481" spans="1:5" s="1" customFormat="1">
      <c r="A481" s="1" t="s">
        <v>3778</v>
      </c>
      <c r="B481" s="1" t="s">
        <v>3779</v>
      </c>
      <c r="C481" s="1" t="s">
        <v>3780</v>
      </c>
      <c r="D481" s="1" t="s">
        <v>3781</v>
      </c>
      <c r="E481" s="1" t="s">
        <v>3782</v>
      </c>
    </row>
    <row r="482" spans="1:5">
      <c r="A482" t="s">
        <v>3778</v>
      </c>
      <c r="B482" t="s">
        <v>3754</v>
      </c>
      <c r="C482" t="s">
        <v>3755</v>
      </c>
      <c r="D482" t="s">
        <v>3756</v>
      </c>
      <c r="E482" t="s">
        <v>3757</v>
      </c>
    </row>
    <row r="483" spans="1:5">
      <c r="A483" t="s">
        <v>3778</v>
      </c>
      <c r="B483" t="s">
        <v>3758</v>
      </c>
      <c r="C483" t="s">
        <v>3759</v>
      </c>
      <c r="D483" t="s">
        <v>3760</v>
      </c>
      <c r="E483" t="s">
        <v>3761</v>
      </c>
    </row>
    <row r="484" spans="1:5">
      <c r="A484" t="s">
        <v>3778</v>
      </c>
      <c r="B484" t="s">
        <v>3762</v>
      </c>
      <c r="C484" t="s">
        <v>3763</v>
      </c>
      <c r="D484" t="s">
        <v>3764</v>
      </c>
      <c r="E484" t="s">
        <v>3765</v>
      </c>
    </row>
    <row r="485" spans="1:5">
      <c r="A485" t="s">
        <v>3778</v>
      </c>
      <c r="B485" t="s">
        <v>3766</v>
      </c>
      <c r="C485" t="s">
        <v>3767</v>
      </c>
      <c r="D485" t="s">
        <v>3768</v>
      </c>
      <c r="E485" t="s">
        <v>3769</v>
      </c>
    </row>
    <row r="486" spans="1:5">
      <c r="A486" t="s">
        <v>3778</v>
      </c>
      <c r="B486" t="s">
        <v>3770</v>
      </c>
      <c r="C486" t="s">
        <v>3771</v>
      </c>
      <c r="D486" t="s">
        <v>3772</v>
      </c>
      <c r="E486" t="s">
        <v>3773</v>
      </c>
    </row>
    <row r="487" spans="1:5">
      <c r="A487" t="s">
        <v>3778</v>
      </c>
      <c r="B487" t="s">
        <v>3774</v>
      </c>
      <c r="C487" t="s">
        <v>3775</v>
      </c>
      <c r="D487" t="s">
        <v>3776</v>
      </c>
      <c r="E487" t="s">
        <v>3777</v>
      </c>
    </row>
    <row r="488" spans="1:5">
      <c r="A488" t="s">
        <v>3778</v>
      </c>
      <c r="B488" t="s">
        <v>2493</v>
      </c>
      <c r="C488" t="s">
        <v>2093</v>
      </c>
      <c r="D488" t="s">
        <v>2094</v>
      </c>
      <c r="E488" t="s">
        <v>1772</v>
      </c>
    </row>
    <row r="489" spans="1:5">
      <c r="A489" t="s">
        <v>3778</v>
      </c>
      <c r="B489" t="s">
        <v>2788</v>
      </c>
      <c r="C489" t="s">
        <v>3783</v>
      </c>
      <c r="D489" t="s">
        <v>3784</v>
      </c>
      <c r="E489" t="s">
        <v>3785</v>
      </c>
    </row>
    <row r="490" spans="1:5">
      <c r="A490" t="s">
        <v>3786</v>
      </c>
      <c r="B490" t="s">
        <v>3793</v>
      </c>
      <c r="C490" s="1" t="s">
        <v>3794</v>
      </c>
      <c r="D490" t="s">
        <v>3795</v>
      </c>
      <c r="E490" t="s">
        <v>3796</v>
      </c>
    </row>
    <row r="491" spans="1:5" s="9" customFormat="1">
      <c r="A491" s="9" t="s">
        <v>3786</v>
      </c>
      <c r="B491" s="9" t="s">
        <v>3346</v>
      </c>
      <c r="C491" s="1" t="s">
        <v>3347</v>
      </c>
      <c r="D491" s="9" t="s">
        <v>6417</v>
      </c>
      <c r="E491" s="9" t="s">
        <v>3349</v>
      </c>
    </row>
    <row r="492" spans="1:5">
      <c r="A492" t="s">
        <v>3786</v>
      </c>
      <c r="B492" t="s">
        <v>3787</v>
      </c>
      <c r="C492" s="1" t="s">
        <v>3788</v>
      </c>
      <c r="D492" t="s">
        <v>3789</v>
      </c>
      <c r="E492" t="s">
        <v>3790</v>
      </c>
    </row>
    <row r="493" spans="1:5">
      <c r="A493" t="s">
        <v>3786</v>
      </c>
      <c r="B493" t="s">
        <v>3797</v>
      </c>
      <c r="C493" s="1" t="s">
        <v>6528</v>
      </c>
      <c r="D493" t="s">
        <v>6529</v>
      </c>
      <c r="E493" t="s">
        <v>6530</v>
      </c>
    </row>
    <row r="494" spans="1:5" s="9" customFormat="1">
      <c r="A494" s="9" t="s">
        <v>3786</v>
      </c>
      <c r="B494" s="9" t="s">
        <v>6534</v>
      </c>
      <c r="C494" s="9" t="s">
        <v>6531</v>
      </c>
      <c r="D494" s="9" t="s">
        <v>6532</v>
      </c>
      <c r="E494" s="9" t="s">
        <v>6533</v>
      </c>
    </row>
    <row r="495" spans="1:5">
      <c r="A495" t="s">
        <v>3786</v>
      </c>
      <c r="B495" s="1" t="s">
        <v>6419</v>
      </c>
      <c r="C495" s="1" t="s">
        <v>6418</v>
      </c>
      <c r="D495" t="s">
        <v>3791</v>
      </c>
      <c r="E495" t="s">
        <v>3792</v>
      </c>
    </row>
    <row r="496" spans="1:5">
      <c r="A496" t="s">
        <v>3786</v>
      </c>
      <c r="B496" t="s">
        <v>3798</v>
      </c>
      <c r="C496" s="1" t="s">
        <v>2781</v>
      </c>
      <c r="D496" t="s">
        <v>3386</v>
      </c>
      <c r="E496" t="s">
        <v>2783</v>
      </c>
    </row>
    <row r="497" spans="1:5">
      <c r="A497" t="s">
        <v>3786</v>
      </c>
      <c r="B497" t="s">
        <v>2493</v>
      </c>
      <c r="C497" t="s">
        <v>2093</v>
      </c>
      <c r="D497" t="s">
        <v>2094</v>
      </c>
      <c r="E497" t="s">
        <v>3094</v>
      </c>
    </row>
    <row r="498" spans="1:5">
      <c r="A498" t="s">
        <v>3786</v>
      </c>
      <c r="B498" t="s">
        <v>2788</v>
      </c>
      <c r="C498" t="s">
        <v>3783</v>
      </c>
      <c r="D498" t="s">
        <v>3784</v>
      </c>
      <c r="E498" t="s">
        <v>3785</v>
      </c>
    </row>
    <row r="499" spans="1:5" s="9" customFormat="1">
      <c r="A499" s="9" t="s">
        <v>3799</v>
      </c>
      <c r="B499" s="9" t="s">
        <v>6429</v>
      </c>
      <c r="C499" s="9" t="s">
        <v>6424</v>
      </c>
      <c r="D499" s="9" t="s">
        <v>6457</v>
      </c>
      <c r="E499" s="9" t="s">
        <v>6456</v>
      </c>
    </row>
    <row r="500" spans="1:5" s="9" customFormat="1">
      <c r="A500" s="9" t="s">
        <v>3799</v>
      </c>
      <c r="B500" s="9" t="s">
        <v>6430</v>
      </c>
      <c r="C500" s="9" t="s">
        <v>6425</v>
      </c>
      <c r="D500" s="9" t="s">
        <v>6426</v>
      </c>
      <c r="E500" s="9" t="s">
        <v>6427</v>
      </c>
    </row>
    <row r="501" spans="1:5">
      <c r="A501" t="s">
        <v>3799</v>
      </c>
      <c r="B501" t="s">
        <v>3800</v>
      </c>
      <c r="C501" s="1" t="s">
        <v>3801</v>
      </c>
      <c r="D501" t="s">
        <v>3802</v>
      </c>
      <c r="E501" t="s">
        <v>3803</v>
      </c>
    </row>
    <row r="502" spans="1:5">
      <c r="A502" t="s">
        <v>3799</v>
      </c>
      <c r="B502" t="s">
        <v>3804</v>
      </c>
      <c r="C502" s="1" t="s">
        <v>6428</v>
      </c>
      <c r="D502" t="s">
        <v>3805</v>
      </c>
      <c r="E502" t="s">
        <v>3806</v>
      </c>
    </row>
    <row r="503" spans="1:5">
      <c r="A503" t="s">
        <v>3799</v>
      </c>
      <c r="B503" t="s">
        <v>3807</v>
      </c>
      <c r="C503" s="1" t="s">
        <v>6535</v>
      </c>
      <c r="D503" t="s">
        <v>6536</v>
      </c>
      <c r="E503" t="s">
        <v>6530</v>
      </c>
    </row>
    <row r="504" spans="1:5" s="9" customFormat="1">
      <c r="A504" s="9" t="s">
        <v>3799</v>
      </c>
      <c r="B504" s="9" t="s">
        <v>6540</v>
      </c>
      <c r="C504" s="9" t="s">
        <v>6537</v>
      </c>
      <c r="D504" s="9" t="s">
        <v>6538</v>
      </c>
      <c r="E504" s="9" t="s">
        <v>6539</v>
      </c>
    </row>
    <row r="505" spans="1:5">
      <c r="A505" t="s">
        <v>3799</v>
      </c>
      <c r="B505" t="s">
        <v>3808</v>
      </c>
      <c r="C505" t="s">
        <v>3809</v>
      </c>
      <c r="D505" t="s">
        <v>3810</v>
      </c>
      <c r="E505" t="s">
        <v>3811</v>
      </c>
    </row>
    <row r="506" spans="1:5">
      <c r="A506" t="s">
        <v>3799</v>
      </c>
      <c r="B506" t="s">
        <v>2493</v>
      </c>
      <c r="C506" t="s">
        <v>2093</v>
      </c>
      <c r="D506" t="s">
        <v>2094</v>
      </c>
      <c r="E506" t="s">
        <v>3094</v>
      </c>
    </row>
    <row r="507" spans="1:5">
      <c r="A507" t="s">
        <v>3799</v>
      </c>
      <c r="B507" t="s">
        <v>2788</v>
      </c>
      <c r="C507" t="s">
        <v>3783</v>
      </c>
      <c r="D507" t="s">
        <v>3784</v>
      </c>
      <c r="E507" t="s">
        <v>3785</v>
      </c>
    </row>
    <row r="508" spans="1:5">
      <c r="A508" t="s">
        <v>3812</v>
      </c>
      <c r="B508" t="s">
        <v>2747</v>
      </c>
      <c r="C508" t="s">
        <v>3813</v>
      </c>
      <c r="D508" t="s">
        <v>3814</v>
      </c>
      <c r="E508" t="s">
        <v>3815</v>
      </c>
    </row>
    <row r="509" spans="1:5">
      <c r="A509" t="s">
        <v>3812</v>
      </c>
      <c r="B509" t="s">
        <v>3816</v>
      </c>
      <c r="C509" t="s">
        <v>3817</v>
      </c>
      <c r="D509" t="s">
        <v>3818</v>
      </c>
      <c r="E509" t="s">
        <v>3819</v>
      </c>
    </row>
    <row r="510" spans="1:5">
      <c r="A510" t="s">
        <v>3812</v>
      </c>
      <c r="B510" t="s">
        <v>2753</v>
      </c>
      <c r="C510" t="s">
        <v>3820</v>
      </c>
      <c r="D510" t="s">
        <v>3821</v>
      </c>
      <c r="E510" t="s">
        <v>3822</v>
      </c>
    </row>
    <row r="511" spans="1:5">
      <c r="A511" t="s">
        <v>3823</v>
      </c>
      <c r="B511" t="s">
        <v>2747</v>
      </c>
      <c r="C511" t="s">
        <v>2756</v>
      </c>
      <c r="D511" t="s">
        <v>2749</v>
      </c>
      <c r="E511" t="s">
        <v>2750</v>
      </c>
    </row>
    <row r="512" spans="1:5">
      <c r="A512" t="s">
        <v>3823</v>
      </c>
      <c r="B512" t="s">
        <v>3333</v>
      </c>
      <c r="C512" t="s">
        <v>3824</v>
      </c>
      <c r="D512" t="s">
        <v>3825</v>
      </c>
      <c r="E512" t="s">
        <v>3826</v>
      </c>
    </row>
    <row r="513" spans="1:5">
      <c r="A513" t="s">
        <v>3823</v>
      </c>
      <c r="B513" t="s">
        <v>2753</v>
      </c>
      <c r="C513" t="s">
        <v>2757</v>
      </c>
      <c r="D513" t="s">
        <v>2758</v>
      </c>
      <c r="E513" t="s">
        <v>2759</v>
      </c>
    </row>
    <row r="514" spans="1:5">
      <c r="A514" t="s">
        <v>3823</v>
      </c>
      <c r="B514" t="s">
        <v>2806</v>
      </c>
      <c r="C514" t="s">
        <v>2807</v>
      </c>
      <c r="D514" t="s">
        <v>2808</v>
      </c>
      <c r="E514" t="s">
        <v>2809</v>
      </c>
    </row>
    <row r="515" spans="1:5">
      <c r="A515" t="s">
        <v>3827</v>
      </c>
      <c r="B515" t="s">
        <v>2747</v>
      </c>
      <c r="C515" t="s">
        <v>2756</v>
      </c>
      <c r="D515" t="s">
        <v>2749</v>
      </c>
      <c r="E515" t="s">
        <v>2750</v>
      </c>
    </row>
    <row r="516" spans="1:5">
      <c r="A516" t="s">
        <v>3827</v>
      </c>
      <c r="B516" t="s">
        <v>3333</v>
      </c>
      <c r="C516" t="s">
        <v>3828</v>
      </c>
      <c r="D516" t="s">
        <v>3829</v>
      </c>
      <c r="E516" t="s">
        <v>3830</v>
      </c>
    </row>
    <row r="517" spans="1:5">
      <c r="A517" t="s">
        <v>3827</v>
      </c>
      <c r="B517" t="s">
        <v>2753</v>
      </c>
      <c r="C517" t="s">
        <v>2757</v>
      </c>
      <c r="D517" t="s">
        <v>2758</v>
      </c>
      <c r="E517" t="s">
        <v>2759</v>
      </c>
    </row>
    <row r="518" spans="1:5">
      <c r="A518" t="s">
        <v>3827</v>
      </c>
      <c r="B518" t="s">
        <v>2806</v>
      </c>
      <c r="C518" t="s">
        <v>2807</v>
      </c>
      <c r="D518" t="s">
        <v>2808</v>
      </c>
      <c r="E518" t="s">
        <v>2809</v>
      </c>
    </row>
    <row r="519" spans="1:5">
      <c r="A519" t="s">
        <v>3831</v>
      </c>
      <c r="B519" t="s">
        <v>3832</v>
      </c>
      <c r="C519" t="s">
        <v>3833</v>
      </c>
      <c r="D519" t="s">
        <v>3834</v>
      </c>
      <c r="E519" t="s">
        <v>3835</v>
      </c>
    </row>
    <row r="520" spans="1:5">
      <c r="A520" t="s">
        <v>3831</v>
      </c>
      <c r="B520" t="s">
        <v>3836</v>
      </c>
      <c r="C520" t="s">
        <v>3837</v>
      </c>
      <c r="D520" t="s">
        <v>3838</v>
      </c>
      <c r="E520" t="s">
        <v>3839</v>
      </c>
    </row>
    <row r="521" spans="1:5">
      <c r="A521" t="s">
        <v>3831</v>
      </c>
      <c r="B521" t="s">
        <v>3840</v>
      </c>
      <c r="C521" t="s">
        <v>3841</v>
      </c>
      <c r="D521" t="s">
        <v>3842</v>
      </c>
      <c r="E521" t="s">
        <v>3843</v>
      </c>
    </row>
    <row r="522" spans="1:5">
      <c r="A522" t="s">
        <v>3831</v>
      </c>
      <c r="B522" t="s">
        <v>3844</v>
      </c>
      <c r="C522" t="s">
        <v>3845</v>
      </c>
      <c r="D522" t="s">
        <v>3846</v>
      </c>
      <c r="E522" t="s">
        <v>3847</v>
      </c>
    </row>
    <row r="523" spans="1:5">
      <c r="A523" t="s">
        <v>3831</v>
      </c>
      <c r="B523" t="s">
        <v>2493</v>
      </c>
      <c r="C523" t="s">
        <v>3391</v>
      </c>
      <c r="D523" t="s">
        <v>2933</v>
      </c>
      <c r="E523" t="s">
        <v>2934</v>
      </c>
    </row>
    <row r="524" spans="1:5">
      <c r="A524" t="s">
        <v>3831</v>
      </c>
      <c r="B524" t="s">
        <v>2687</v>
      </c>
      <c r="C524" t="s">
        <v>3848</v>
      </c>
      <c r="D524" t="s">
        <v>2689</v>
      </c>
      <c r="E524" t="s">
        <v>2689</v>
      </c>
    </row>
    <row r="525" spans="1:5">
      <c r="A525" t="s">
        <v>3849</v>
      </c>
      <c r="B525" t="s">
        <v>2747</v>
      </c>
      <c r="C525" t="s">
        <v>3850</v>
      </c>
      <c r="D525" t="s">
        <v>3851</v>
      </c>
      <c r="E525" t="s">
        <v>3852</v>
      </c>
    </row>
    <row r="526" spans="1:5">
      <c r="A526" t="s">
        <v>3849</v>
      </c>
      <c r="B526" t="s">
        <v>3816</v>
      </c>
      <c r="C526" t="s">
        <v>3853</v>
      </c>
      <c r="D526" t="s">
        <v>3854</v>
      </c>
      <c r="E526" t="s">
        <v>3855</v>
      </c>
    </row>
    <row r="527" spans="1:5">
      <c r="A527" t="s">
        <v>3849</v>
      </c>
      <c r="B527" t="s">
        <v>2753</v>
      </c>
      <c r="C527" t="s">
        <v>3856</v>
      </c>
      <c r="D527" t="s">
        <v>3857</v>
      </c>
      <c r="E527" t="s">
        <v>3858</v>
      </c>
    </row>
    <row r="528" spans="1:5">
      <c r="A528" t="s">
        <v>3859</v>
      </c>
      <c r="B528" t="s">
        <v>3342</v>
      </c>
      <c r="C528" t="s">
        <v>3343</v>
      </c>
      <c r="D528" t="s">
        <v>3860</v>
      </c>
      <c r="E528" t="s">
        <v>3861</v>
      </c>
    </row>
    <row r="529" spans="1:5">
      <c r="A529" t="s">
        <v>3859</v>
      </c>
      <c r="B529" t="s">
        <v>3862</v>
      </c>
      <c r="C529" t="s">
        <v>3863</v>
      </c>
      <c r="D529" t="s">
        <v>3864</v>
      </c>
      <c r="E529" t="s">
        <v>3865</v>
      </c>
    </row>
    <row r="530" spans="1:5">
      <c r="A530" t="s">
        <v>3859</v>
      </c>
      <c r="B530" t="s">
        <v>3866</v>
      </c>
      <c r="C530" t="s">
        <v>3867</v>
      </c>
      <c r="D530" t="s">
        <v>3868</v>
      </c>
      <c r="E530" t="s">
        <v>3869</v>
      </c>
    </row>
    <row r="531" spans="1:5">
      <c r="A531" t="s">
        <v>3859</v>
      </c>
      <c r="B531" t="s">
        <v>3870</v>
      </c>
      <c r="C531" t="s">
        <v>3871</v>
      </c>
      <c r="D531" t="s">
        <v>3872</v>
      </c>
      <c r="E531" t="s">
        <v>3872</v>
      </c>
    </row>
    <row r="532" spans="1:5">
      <c r="A532" t="s">
        <v>3859</v>
      </c>
      <c r="B532" t="s">
        <v>3873</v>
      </c>
      <c r="C532" t="s">
        <v>3874</v>
      </c>
      <c r="D532" t="s">
        <v>3875</v>
      </c>
      <c r="E532" t="s">
        <v>3875</v>
      </c>
    </row>
    <row r="533" spans="1:5">
      <c r="A533" t="s">
        <v>3859</v>
      </c>
      <c r="B533" t="s">
        <v>3876</v>
      </c>
      <c r="C533" t="s">
        <v>3877</v>
      </c>
      <c r="D533" t="s">
        <v>3878</v>
      </c>
      <c r="E533" t="s">
        <v>3879</v>
      </c>
    </row>
    <row r="534" spans="1:5">
      <c r="A534" t="s">
        <v>3859</v>
      </c>
      <c r="B534" t="s">
        <v>3880</v>
      </c>
      <c r="C534" t="s">
        <v>3881</v>
      </c>
      <c r="D534" t="s">
        <v>3882</v>
      </c>
      <c r="E534" t="s">
        <v>3883</v>
      </c>
    </row>
    <row r="535" spans="1:5">
      <c r="A535" t="s">
        <v>3859</v>
      </c>
      <c r="B535" t="s">
        <v>2493</v>
      </c>
      <c r="C535" t="s">
        <v>3016</v>
      </c>
      <c r="D535" t="s">
        <v>3884</v>
      </c>
      <c r="E535" t="s">
        <v>3885</v>
      </c>
    </row>
    <row r="536" spans="1:5" ht="13.95" customHeight="1">
      <c r="A536" t="s">
        <v>3886</v>
      </c>
      <c r="B536" t="s">
        <v>3887</v>
      </c>
      <c r="C536" t="s">
        <v>3888</v>
      </c>
      <c r="D536" t="s">
        <v>3889</v>
      </c>
      <c r="E536" t="s">
        <v>3890</v>
      </c>
    </row>
    <row r="537" spans="1:5">
      <c r="A537" t="s">
        <v>3886</v>
      </c>
      <c r="B537" t="s">
        <v>3891</v>
      </c>
      <c r="C537" t="s">
        <v>3892</v>
      </c>
      <c r="D537" t="s">
        <v>3893</v>
      </c>
      <c r="E537" t="s">
        <v>3894</v>
      </c>
    </row>
    <row r="538" spans="1:5">
      <c r="A538" t="s">
        <v>3886</v>
      </c>
      <c r="B538" t="s">
        <v>3895</v>
      </c>
      <c r="C538" t="s">
        <v>3896</v>
      </c>
      <c r="D538" t="s">
        <v>3897</v>
      </c>
      <c r="E538" t="s">
        <v>3898</v>
      </c>
    </row>
    <row r="539" spans="1:5">
      <c r="A539" t="s">
        <v>3886</v>
      </c>
      <c r="B539" t="s">
        <v>3899</v>
      </c>
      <c r="C539" t="s">
        <v>3900</v>
      </c>
      <c r="D539" t="s">
        <v>6216</v>
      </c>
      <c r="E539" t="s">
        <v>6266</v>
      </c>
    </row>
    <row r="540" spans="1:5">
      <c r="A540" t="s">
        <v>3886</v>
      </c>
      <c r="B540" t="s">
        <v>3901</v>
      </c>
      <c r="C540" t="s">
        <v>3902</v>
      </c>
      <c r="D540" t="s">
        <v>3903</v>
      </c>
      <c r="E540" t="s">
        <v>3904</v>
      </c>
    </row>
    <row r="541" spans="1:5">
      <c r="A541" t="s">
        <v>3886</v>
      </c>
      <c r="B541" t="s">
        <v>3905</v>
      </c>
      <c r="C541" t="s">
        <v>3906</v>
      </c>
      <c r="D541" t="s">
        <v>3907</v>
      </c>
      <c r="E541" t="s">
        <v>3908</v>
      </c>
    </row>
    <row r="542" spans="1:5">
      <c r="A542" t="s">
        <v>3886</v>
      </c>
      <c r="B542" t="s">
        <v>3754</v>
      </c>
      <c r="C542" t="s">
        <v>3909</v>
      </c>
      <c r="D542" t="s">
        <v>3910</v>
      </c>
      <c r="E542" t="s">
        <v>3757</v>
      </c>
    </row>
    <row r="543" spans="1:5">
      <c r="A543" t="s">
        <v>3886</v>
      </c>
      <c r="B543" t="s">
        <v>2493</v>
      </c>
      <c r="C543" t="s">
        <v>3911</v>
      </c>
      <c r="D543" t="s">
        <v>2982</v>
      </c>
      <c r="E543" t="s">
        <v>2983</v>
      </c>
    </row>
    <row r="544" spans="1:5">
      <c r="A544" t="s">
        <v>3886</v>
      </c>
      <c r="B544" t="s">
        <v>2687</v>
      </c>
      <c r="C544" t="s">
        <v>3912</v>
      </c>
      <c r="D544" t="s">
        <v>2689</v>
      </c>
      <c r="E544" t="s">
        <v>2689</v>
      </c>
    </row>
    <row r="545" spans="1:5">
      <c r="A545" t="s">
        <v>3913</v>
      </c>
      <c r="B545" t="s">
        <v>3280</v>
      </c>
      <c r="C545" t="s">
        <v>3914</v>
      </c>
      <c r="D545" t="s">
        <v>3282</v>
      </c>
      <c r="E545" t="s">
        <v>3283</v>
      </c>
    </row>
    <row r="546" spans="1:5">
      <c r="A546" t="s">
        <v>3913</v>
      </c>
      <c r="B546" t="s">
        <v>3284</v>
      </c>
      <c r="C546" t="s">
        <v>3915</v>
      </c>
      <c r="D546" t="s">
        <v>3286</v>
      </c>
      <c r="E546" t="s">
        <v>3287</v>
      </c>
    </row>
    <row r="547" spans="1:5">
      <c r="A547" t="s">
        <v>3913</v>
      </c>
      <c r="B547" t="s">
        <v>3288</v>
      </c>
      <c r="C547" t="s">
        <v>3289</v>
      </c>
      <c r="D547" t="s">
        <v>3290</v>
      </c>
      <c r="E547" t="s">
        <v>3291</v>
      </c>
    </row>
    <row r="548" spans="1:5">
      <c r="A548" t="s">
        <v>3913</v>
      </c>
      <c r="B548" t="s">
        <v>3292</v>
      </c>
      <c r="C548" t="s">
        <v>3916</v>
      </c>
      <c r="D548" t="s">
        <v>3294</v>
      </c>
      <c r="E548" t="s">
        <v>3295</v>
      </c>
    </row>
    <row r="549" spans="1:5">
      <c r="A549" t="s">
        <v>3913</v>
      </c>
      <c r="B549" t="s">
        <v>3296</v>
      </c>
      <c r="C549" t="s">
        <v>3917</v>
      </c>
      <c r="D549" t="s">
        <v>3298</v>
      </c>
      <c r="E549" t="s">
        <v>3299</v>
      </c>
    </row>
    <row r="550" spans="1:5" s="747" customFormat="1">
      <c r="A550" s="747" t="s">
        <v>3913</v>
      </c>
      <c r="B550" s="747" t="s">
        <v>2687</v>
      </c>
      <c r="C550" s="747" t="s">
        <v>3912</v>
      </c>
      <c r="D550" s="747" t="s">
        <v>2689</v>
      </c>
      <c r="E550" s="747" t="s">
        <v>2689</v>
      </c>
    </row>
    <row r="551" spans="1:5">
      <c r="A551" t="s">
        <v>3918</v>
      </c>
      <c r="B551" t="s">
        <v>3919</v>
      </c>
      <c r="C551" t="s">
        <v>3920</v>
      </c>
      <c r="D551" t="s">
        <v>3921</v>
      </c>
      <c r="E551" t="s">
        <v>3922</v>
      </c>
    </row>
    <row r="552" spans="1:5">
      <c r="A552" t="s">
        <v>3918</v>
      </c>
      <c r="B552" t="s">
        <v>3923</v>
      </c>
      <c r="C552" t="s">
        <v>3924</v>
      </c>
      <c r="D552" t="s">
        <v>3925</v>
      </c>
      <c r="E552" t="s">
        <v>3926</v>
      </c>
    </row>
    <row r="553" spans="1:5">
      <c r="A553" t="s">
        <v>3918</v>
      </c>
      <c r="B553" t="s">
        <v>3927</v>
      </c>
      <c r="C553" t="s">
        <v>3928</v>
      </c>
      <c r="D553" t="s">
        <v>3929</v>
      </c>
      <c r="E553" t="s">
        <v>3930</v>
      </c>
    </row>
    <row r="554" spans="1:5">
      <c r="A554" t="s">
        <v>3918</v>
      </c>
      <c r="B554" t="s">
        <v>3931</v>
      </c>
      <c r="C554" t="s">
        <v>3932</v>
      </c>
      <c r="D554" t="s">
        <v>3933</v>
      </c>
      <c r="E554" t="s">
        <v>3934</v>
      </c>
    </row>
    <row r="555" spans="1:5">
      <c r="A555" t="s">
        <v>3918</v>
      </c>
      <c r="B555" t="s">
        <v>3935</v>
      </c>
      <c r="C555" t="s">
        <v>3936</v>
      </c>
      <c r="D555" t="s">
        <v>3937</v>
      </c>
      <c r="E555" t="s">
        <v>3938</v>
      </c>
    </row>
    <row r="556" spans="1:5">
      <c r="A556" t="s">
        <v>3918</v>
      </c>
      <c r="B556" t="s">
        <v>3939</v>
      </c>
      <c r="C556" t="s">
        <v>3940</v>
      </c>
      <c r="D556" t="s">
        <v>3941</v>
      </c>
      <c r="E556" t="s">
        <v>3942</v>
      </c>
    </row>
    <row r="557" spans="1:5">
      <c r="A557" t="s">
        <v>3918</v>
      </c>
      <c r="B557" t="s">
        <v>3943</v>
      </c>
      <c r="C557" t="s">
        <v>3944</v>
      </c>
      <c r="D557" t="s">
        <v>3945</v>
      </c>
      <c r="E557" t="s">
        <v>3946</v>
      </c>
    </row>
    <row r="558" spans="1:5">
      <c r="A558" t="s">
        <v>3918</v>
      </c>
      <c r="B558" t="s">
        <v>2788</v>
      </c>
      <c r="C558" t="s">
        <v>3310</v>
      </c>
      <c r="D558" t="s">
        <v>3947</v>
      </c>
      <c r="E558" t="s">
        <v>3948</v>
      </c>
    </row>
    <row r="559" spans="1:5">
      <c r="A559" t="s">
        <v>3918</v>
      </c>
      <c r="B559" t="s">
        <v>2687</v>
      </c>
      <c r="C559" t="s">
        <v>3912</v>
      </c>
      <c r="D559" t="s">
        <v>2689</v>
      </c>
      <c r="E559" t="s">
        <v>3949</v>
      </c>
    </row>
    <row r="560" spans="1:5" s="747" customFormat="1">
      <c r="A560" s="747" t="s">
        <v>3950</v>
      </c>
      <c r="B560" s="747" t="s">
        <v>3697</v>
      </c>
      <c r="C560" s="747" t="s">
        <v>3951</v>
      </c>
      <c r="D560" s="747" t="s">
        <v>3952</v>
      </c>
      <c r="E560" s="747" t="s">
        <v>3953</v>
      </c>
    </row>
    <row r="561" spans="1:5" s="747" customFormat="1">
      <c r="A561" s="747" t="s">
        <v>3950</v>
      </c>
      <c r="B561" s="747" t="s">
        <v>3954</v>
      </c>
      <c r="C561" s="747" t="s">
        <v>3955</v>
      </c>
      <c r="D561" s="747" t="s">
        <v>3956</v>
      </c>
      <c r="E561" s="747" t="s">
        <v>3957</v>
      </c>
    </row>
    <row r="562" spans="1:5" s="747" customFormat="1">
      <c r="A562" s="747" t="s">
        <v>3950</v>
      </c>
      <c r="B562" s="747" t="s">
        <v>3958</v>
      </c>
      <c r="C562" s="747" t="s">
        <v>3959</v>
      </c>
      <c r="D562" s="747" t="s">
        <v>3960</v>
      </c>
      <c r="E562" s="747" t="s">
        <v>3961</v>
      </c>
    </row>
    <row r="563" spans="1:5" s="747" customFormat="1">
      <c r="A563" s="747" t="s">
        <v>3950</v>
      </c>
      <c r="B563" s="747" t="s">
        <v>3962</v>
      </c>
      <c r="C563" s="747" t="s">
        <v>3963</v>
      </c>
      <c r="D563" s="747" t="s">
        <v>3964</v>
      </c>
      <c r="E563" s="747" t="s">
        <v>3965</v>
      </c>
    </row>
    <row r="564" spans="1:5" s="747" customFormat="1">
      <c r="A564" s="747" t="s">
        <v>3950</v>
      </c>
      <c r="B564" s="747" t="s">
        <v>2493</v>
      </c>
      <c r="C564" s="747" t="s">
        <v>3966</v>
      </c>
      <c r="D564" s="747" t="s">
        <v>3967</v>
      </c>
      <c r="E564" s="747" t="s">
        <v>1772</v>
      </c>
    </row>
    <row r="565" spans="1:5" s="747" customFormat="1">
      <c r="A565" s="747" t="s">
        <v>3950</v>
      </c>
      <c r="B565" s="747" t="s">
        <v>3968</v>
      </c>
      <c r="C565" s="747" t="s">
        <v>3969</v>
      </c>
      <c r="D565" s="747" t="s">
        <v>3970</v>
      </c>
      <c r="E565" s="747" t="s">
        <v>3971</v>
      </c>
    </row>
    <row r="566" spans="1:5" s="747" customFormat="1">
      <c r="A566" s="747" t="s">
        <v>3972</v>
      </c>
      <c r="B566" s="747" t="s">
        <v>3973</v>
      </c>
      <c r="C566" s="747" t="s">
        <v>3974</v>
      </c>
      <c r="D566" s="747" t="s">
        <v>3975</v>
      </c>
      <c r="E566" s="747" t="s">
        <v>3976</v>
      </c>
    </row>
    <row r="567" spans="1:5" s="747" customFormat="1">
      <c r="A567" s="747" t="s">
        <v>3972</v>
      </c>
      <c r="B567" s="747" t="s">
        <v>3866</v>
      </c>
      <c r="C567" s="747" t="s">
        <v>3867</v>
      </c>
      <c r="D567" s="747" t="s">
        <v>3977</v>
      </c>
      <c r="E567" s="747" t="s">
        <v>3978</v>
      </c>
    </row>
    <row r="568" spans="1:5" s="747" customFormat="1">
      <c r="A568" s="747" t="s">
        <v>3972</v>
      </c>
      <c r="B568" s="747" t="s">
        <v>3979</v>
      </c>
      <c r="C568" s="747" t="s">
        <v>3980</v>
      </c>
      <c r="D568" s="747" t="s">
        <v>3981</v>
      </c>
      <c r="E568" s="747" t="s">
        <v>3982</v>
      </c>
    </row>
    <row r="569" spans="1:5" s="747" customFormat="1">
      <c r="A569" s="747" t="s">
        <v>3972</v>
      </c>
      <c r="B569" s="747" t="s">
        <v>3983</v>
      </c>
      <c r="C569" s="747" t="s">
        <v>3984</v>
      </c>
      <c r="D569" s="747" t="s">
        <v>3985</v>
      </c>
      <c r="E569" s="747" t="s">
        <v>3986</v>
      </c>
    </row>
    <row r="570" spans="1:5" s="747" customFormat="1">
      <c r="A570" s="747" t="s">
        <v>3972</v>
      </c>
      <c r="B570" s="747" t="s">
        <v>3987</v>
      </c>
      <c r="C570" s="747" t="s">
        <v>3988</v>
      </c>
      <c r="D570" s="747" t="s">
        <v>3989</v>
      </c>
      <c r="E570" s="747" t="s">
        <v>3990</v>
      </c>
    </row>
    <row r="571" spans="1:5" s="747" customFormat="1">
      <c r="A571" s="747" t="s">
        <v>3972</v>
      </c>
      <c r="B571" s="747" t="s">
        <v>2493</v>
      </c>
      <c r="C571" s="747" t="s">
        <v>2093</v>
      </c>
      <c r="D571" s="747" t="s">
        <v>3967</v>
      </c>
      <c r="E571" s="747" t="s">
        <v>1772</v>
      </c>
    </row>
    <row r="572" spans="1:5">
      <c r="A572" t="s">
        <v>3991</v>
      </c>
      <c r="B572" t="s">
        <v>3992</v>
      </c>
      <c r="C572" t="s">
        <v>3993</v>
      </c>
      <c r="D572" t="s">
        <v>3994</v>
      </c>
      <c r="E572" t="s">
        <v>3995</v>
      </c>
    </row>
    <row r="573" spans="1:5">
      <c r="A573" t="s">
        <v>3991</v>
      </c>
      <c r="B573" t="s">
        <v>3996</v>
      </c>
      <c r="C573" t="s">
        <v>3997</v>
      </c>
      <c r="D573" t="s">
        <v>3998</v>
      </c>
      <c r="E573" t="s">
        <v>3999</v>
      </c>
    </row>
    <row r="574" spans="1:5" s="54" customFormat="1">
      <c r="A574" s="54" t="s">
        <v>3991</v>
      </c>
      <c r="B574" s="54" t="s">
        <v>4000</v>
      </c>
      <c r="C574" s="54" t="s">
        <v>4001</v>
      </c>
      <c r="D574" s="54" t="s">
        <v>4002</v>
      </c>
      <c r="E574" s="54" t="s">
        <v>4003</v>
      </c>
    </row>
    <row r="575" spans="1:5">
      <c r="A575" t="s">
        <v>3991</v>
      </c>
      <c r="B575" t="s">
        <v>4004</v>
      </c>
      <c r="C575" t="s">
        <v>4005</v>
      </c>
      <c r="D575" s="1" t="s">
        <v>6438</v>
      </c>
      <c r="E575" s="1" t="s">
        <v>6439</v>
      </c>
    </row>
    <row r="576" spans="1:5">
      <c r="A576" t="s">
        <v>3991</v>
      </c>
      <c r="B576" t="s">
        <v>4006</v>
      </c>
      <c r="C576" t="s">
        <v>4007</v>
      </c>
      <c r="D576" s="1" t="s">
        <v>6440</v>
      </c>
      <c r="E576" s="1" t="s">
        <v>6441</v>
      </c>
    </row>
    <row r="577" spans="1:5" s="1" customFormat="1">
      <c r="A577" s="1" t="s">
        <v>3991</v>
      </c>
      <c r="B577" s="1" t="s">
        <v>4008</v>
      </c>
      <c r="C577" s="1" t="s">
        <v>4009</v>
      </c>
      <c r="D577" s="1" t="s">
        <v>6445</v>
      </c>
      <c r="E577" s="1" t="s">
        <v>6446</v>
      </c>
    </row>
    <row r="578" spans="1:5">
      <c r="A578" t="s">
        <v>3991</v>
      </c>
      <c r="B578" t="s">
        <v>4010</v>
      </c>
      <c r="C578" t="s">
        <v>4011</v>
      </c>
      <c r="D578" t="s">
        <v>4012</v>
      </c>
      <c r="E578" t="s">
        <v>4013</v>
      </c>
    </row>
    <row r="579" spans="1:5">
      <c r="A579" t="s">
        <v>3991</v>
      </c>
      <c r="B579" s="1" t="s">
        <v>4014</v>
      </c>
      <c r="C579" s="1" t="s">
        <v>6444</v>
      </c>
      <c r="D579" s="1" t="s">
        <v>6442</v>
      </c>
      <c r="E579" s="1" t="s">
        <v>6443</v>
      </c>
    </row>
    <row r="580" spans="1:5">
      <c r="A580" t="s">
        <v>3991</v>
      </c>
      <c r="B580" t="s">
        <v>4015</v>
      </c>
      <c r="C580" t="s">
        <v>4016</v>
      </c>
      <c r="D580" t="s">
        <v>4017</v>
      </c>
      <c r="E580" t="s">
        <v>4018</v>
      </c>
    </row>
    <row r="581" spans="1:5">
      <c r="A581" t="s">
        <v>3991</v>
      </c>
      <c r="B581" t="s">
        <v>4019</v>
      </c>
      <c r="C581" t="s">
        <v>4020</v>
      </c>
      <c r="D581" t="s">
        <v>4021</v>
      </c>
      <c r="E581" t="s">
        <v>4022</v>
      </c>
    </row>
    <row r="582" spans="1:5">
      <c r="A582" t="s">
        <v>3991</v>
      </c>
      <c r="B582" t="s">
        <v>4023</v>
      </c>
      <c r="C582" t="s">
        <v>4024</v>
      </c>
      <c r="D582" t="s">
        <v>4025</v>
      </c>
      <c r="E582" t="s">
        <v>4026</v>
      </c>
    </row>
    <row r="583" spans="1:5">
      <c r="A583" t="s">
        <v>3991</v>
      </c>
      <c r="B583" t="s">
        <v>4027</v>
      </c>
      <c r="C583" t="s">
        <v>4028</v>
      </c>
      <c r="D583" t="s">
        <v>4029</v>
      </c>
      <c r="E583" t="s">
        <v>4030</v>
      </c>
    </row>
    <row r="584" spans="1:5">
      <c r="A584" t="s">
        <v>3991</v>
      </c>
      <c r="B584" t="s">
        <v>4031</v>
      </c>
      <c r="C584" t="s">
        <v>4032</v>
      </c>
      <c r="D584" t="s">
        <v>4033</v>
      </c>
      <c r="E584" t="s">
        <v>4034</v>
      </c>
    </row>
    <row r="585" spans="1:5">
      <c r="A585" t="s">
        <v>3991</v>
      </c>
      <c r="B585" t="s">
        <v>4035</v>
      </c>
      <c r="C585" t="s">
        <v>4036</v>
      </c>
      <c r="D585" t="s">
        <v>4037</v>
      </c>
      <c r="E585" t="s">
        <v>4038</v>
      </c>
    </row>
    <row r="586" spans="1:5">
      <c r="A586" t="s">
        <v>3991</v>
      </c>
      <c r="B586" t="s">
        <v>4039</v>
      </c>
      <c r="C586" t="s">
        <v>4040</v>
      </c>
      <c r="D586" t="s">
        <v>4041</v>
      </c>
      <c r="E586" t="s">
        <v>4042</v>
      </c>
    </row>
    <row r="587" spans="1:5">
      <c r="A587" t="s">
        <v>3991</v>
      </c>
      <c r="B587" t="s">
        <v>4043</v>
      </c>
      <c r="C587" t="s">
        <v>4044</v>
      </c>
      <c r="D587" t="s">
        <v>4045</v>
      </c>
      <c r="E587" t="s">
        <v>4046</v>
      </c>
    </row>
    <row r="588" spans="1:5">
      <c r="A588" t="s">
        <v>3991</v>
      </c>
      <c r="B588" t="s">
        <v>2493</v>
      </c>
      <c r="C588" t="s">
        <v>4047</v>
      </c>
      <c r="D588" t="s">
        <v>2094</v>
      </c>
      <c r="E588" t="s">
        <v>3094</v>
      </c>
    </row>
    <row r="589" spans="1:5">
      <c r="A589" t="s">
        <v>3991</v>
      </c>
      <c r="B589" t="s">
        <v>2788</v>
      </c>
      <c r="C589" t="s">
        <v>3310</v>
      </c>
      <c r="D589" t="s">
        <v>3947</v>
      </c>
      <c r="E589" t="s">
        <v>3948</v>
      </c>
    </row>
    <row r="590" spans="1:5">
      <c r="A590" t="s">
        <v>4048</v>
      </c>
      <c r="B590" t="s">
        <v>4000</v>
      </c>
      <c r="C590" t="s">
        <v>6447</v>
      </c>
      <c r="D590" t="s">
        <v>6448</v>
      </c>
      <c r="E590" t="s">
        <v>6449</v>
      </c>
    </row>
    <row r="591" spans="1:5">
      <c r="A591" t="s">
        <v>4048</v>
      </c>
      <c r="B591" t="s">
        <v>4004</v>
      </c>
      <c r="C591" t="s">
        <v>4005</v>
      </c>
      <c r="D591" t="s">
        <v>4049</v>
      </c>
      <c r="E591" t="s">
        <v>6450</v>
      </c>
    </row>
    <row r="592" spans="1:5">
      <c r="A592" t="s">
        <v>4048</v>
      </c>
      <c r="B592" t="s">
        <v>4006</v>
      </c>
      <c r="C592" t="s">
        <v>4007</v>
      </c>
      <c r="D592" t="s">
        <v>4050</v>
      </c>
      <c r="E592" t="s">
        <v>6451</v>
      </c>
    </row>
    <row r="593" spans="1:5">
      <c r="A593" t="s">
        <v>4048</v>
      </c>
      <c r="B593" t="s">
        <v>4008</v>
      </c>
      <c r="C593" t="s">
        <v>4009</v>
      </c>
      <c r="D593" t="s">
        <v>6452</v>
      </c>
      <c r="E593" t="s">
        <v>6453</v>
      </c>
    </row>
    <row r="594" spans="1:5">
      <c r="A594" t="s">
        <v>4048</v>
      </c>
      <c r="B594" t="s">
        <v>4010</v>
      </c>
      <c r="C594" t="s">
        <v>4011</v>
      </c>
      <c r="D594" t="s">
        <v>4051</v>
      </c>
      <c r="E594" t="s">
        <v>4052</v>
      </c>
    </row>
    <row r="595" spans="1:5">
      <c r="A595" t="s">
        <v>4048</v>
      </c>
      <c r="B595" t="s">
        <v>4053</v>
      </c>
      <c r="C595" t="s">
        <v>6444</v>
      </c>
      <c r="D595" t="s">
        <v>6454</v>
      </c>
      <c r="E595" t="s">
        <v>6455</v>
      </c>
    </row>
    <row r="596" spans="1:5">
      <c r="A596" t="s">
        <v>4048</v>
      </c>
      <c r="B596" t="s">
        <v>4015</v>
      </c>
      <c r="C596" t="s">
        <v>4016</v>
      </c>
      <c r="D596" t="s">
        <v>4017</v>
      </c>
      <c r="E596" t="s">
        <v>4018</v>
      </c>
    </row>
    <row r="597" spans="1:5">
      <c r="A597" t="s">
        <v>4048</v>
      </c>
      <c r="B597" t="s">
        <v>4019</v>
      </c>
      <c r="C597" t="s">
        <v>4020</v>
      </c>
      <c r="D597" t="s">
        <v>4054</v>
      </c>
      <c r="E597" t="s">
        <v>4055</v>
      </c>
    </row>
    <row r="598" spans="1:5">
      <c r="A598" t="s">
        <v>4048</v>
      </c>
      <c r="B598" t="s">
        <v>4023</v>
      </c>
      <c r="C598" t="s">
        <v>4056</v>
      </c>
      <c r="D598" t="s">
        <v>4057</v>
      </c>
      <c r="E598" t="s">
        <v>4058</v>
      </c>
    </row>
    <row r="599" spans="1:5">
      <c r="A599" t="s">
        <v>4048</v>
      </c>
      <c r="B599" t="s">
        <v>4059</v>
      </c>
      <c r="C599" t="s">
        <v>4060</v>
      </c>
      <c r="D599" t="s">
        <v>4061</v>
      </c>
      <c r="E599" t="s">
        <v>4062</v>
      </c>
    </row>
    <row r="600" spans="1:5">
      <c r="A600" t="s">
        <v>4048</v>
      </c>
      <c r="B600" t="s">
        <v>4063</v>
      </c>
      <c r="C600" t="s">
        <v>4064</v>
      </c>
      <c r="D600" t="s">
        <v>4065</v>
      </c>
      <c r="E600" t="s">
        <v>4066</v>
      </c>
    </row>
    <row r="601" spans="1:5">
      <c r="A601" t="s">
        <v>4048</v>
      </c>
      <c r="B601" t="s">
        <v>4067</v>
      </c>
      <c r="C601" t="s">
        <v>4068</v>
      </c>
      <c r="D601" t="s">
        <v>4069</v>
      </c>
      <c r="E601" t="s">
        <v>4070</v>
      </c>
    </row>
    <row r="602" spans="1:5">
      <c r="A602" t="s">
        <v>4048</v>
      </c>
      <c r="B602" t="s">
        <v>4071</v>
      </c>
      <c r="C602" t="s">
        <v>4072</v>
      </c>
      <c r="D602" t="s">
        <v>3921</v>
      </c>
      <c r="E602" t="s">
        <v>4073</v>
      </c>
    </row>
    <row r="603" spans="1:5">
      <c r="A603" t="s">
        <v>4048</v>
      </c>
      <c r="B603" t="s">
        <v>2493</v>
      </c>
      <c r="C603" t="s">
        <v>3016</v>
      </c>
      <c r="D603" t="s">
        <v>2982</v>
      </c>
      <c r="E603" t="s">
        <v>4074</v>
      </c>
    </row>
    <row r="604" spans="1:5">
      <c r="A604" t="s">
        <v>4048</v>
      </c>
      <c r="B604" t="s">
        <v>2788</v>
      </c>
      <c r="C604" t="s">
        <v>3310</v>
      </c>
      <c r="D604" t="s">
        <v>3947</v>
      </c>
      <c r="E604" t="s">
        <v>3948</v>
      </c>
    </row>
    <row r="605" spans="1:5">
      <c r="A605" t="s">
        <v>4075</v>
      </c>
      <c r="B605" t="s">
        <v>2747</v>
      </c>
      <c r="C605" t="s">
        <v>2756</v>
      </c>
      <c r="D605" t="s">
        <v>2749</v>
      </c>
      <c r="E605" t="s">
        <v>2923</v>
      </c>
    </row>
    <row r="606" spans="1:5">
      <c r="A606" t="s">
        <v>4075</v>
      </c>
      <c r="B606" t="s">
        <v>4076</v>
      </c>
      <c r="C606" t="s">
        <v>4077</v>
      </c>
      <c r="D606" t="s">
        <v>4078</v>
      </c>
      <c r="E606" t="s">
        <v>4079</v>
      </c>
    </row>
    <row r="607" spans="1:5">
      <c r="A607" t="s">
        <v>4075</v>
      </c>
      <c r="B607" t="s">
        <v>2753</v>
      </c>
      <c r="C607" t="s">
        <v>2757</v>
      </c>
      <c r="D607" t="s">
        <v>2758</v>
      </c>
      <c r="E607" t="s">
        <v>3246</v>
      </c>
    </row>
    <row r="608" spans="1:5">
      <c r="A608" t="s">
        <v>4075</v>
      </c>
      <c r="B608" t="s">
        <v>2687</v>
      </c>
      <c r="C608" t="s">
        <v>2688</v>
      </c>
      <c r="D608" t="s">
        <v>2689</v>
      </c>
      <c r="E608" t="s">
        <v>2689</v>
      </c>
    </row>
    <row r="609" spans="1:5">
      <c r="A609" t="s">
        <v>4080</v>
      </c>
      <c r="B609" t="s">
        <v>4081</v>
      </c>
      <c r="C609" t="s">
        <v>4082</v>
      </c>
      <c r="D609" t="s">
        <v>4083</v>
      </c>
      <c r="E609" t="s">
        <v>4084</v>
      </c>
    </row>
    <row r="610" spans="1:5">
      <c r="A610" t="s">
        <v>4080</v>
      </c>
      <c r="B610" t="s">
        <v>4085</v>
      </c>
      <c r="C610" t="s">
        <v>4086</v>
      </c>
      <c r="D610" t="s">
        <v>4087</v>
      </c>
      <c r="E610" t="s">
        <v>4088</v>
      </c>
    </row>
    <row r="611" spans="1:5">
      <c r="A611" t="s">
        <v>4080</v>
      </c>
      <c r="B611" t="s">
        <v>4089</v>
      </c>
      <c r="C611" t="s">
        <v>4090</v>
      </c>
      <c r="D611" t="s">
        <v>4091</v>
      </c>
      <c r="E611" t="s">
        <v>4092</v>
      </c>
    </row>
    <row r="612" spans="1:5">
      <c r="A612" t="s">
        <v>4080</v>
      </c>
      <c r="B612" t="s">
        <v>4093</v>
      </c>
      <c r="C612" t="s">
        <v>4094</v>
      </c>
      <c r="D612" t="s">
        <v>4095</v>
      </c>
      <c r="E612" t="s">
        <v>4096</v>
      </c>
    </row>
    <row r="613" spans="1:5">
      <c r="A613" t="s">
        <v>4080</v>
      </c>
      <c r="B613" t="s">
        <v>4097</v>
      </c>
      <c r="C613" t="s">
        <v>4098</v>
      </c>
      <c r="D613" t="s">
        <v>6473</v>
      </c>
      <c r="E613" t="s">
        <v>4100</v>
      </c>
    </row>
    <row r="614" spans="1:5">
      <c r="A614" t="s">
        <v>4080</v>
      </c>
      <c r="B614" t="s">
        <v>4101</v>
      </c>
      <c r="C614" t="s">
        <v>4102</v>
      </c>
      <c r="D614" t="s">
        <v>4103</v>
      </c>
      <c r="E614" t="s">
        <v>4104</v>
      </c>
    </row>
    <row r="615" spans="1:5">
      <c r="A615" t="s">
        <v>4080</v>
      </c>
      <c r="B615" t="s">
        <v>4105</v>
      </c>
      <c r="C615" t="s">
        <v>4106</v>
      </c>
      <c r="D615" t="s">
        <v>4107</v>
      </c>
      <c r="E615" t="s">
        <v>4108</v>
      </c>
    </row>
    <row r="616" spans="1:5">
      <c r="A616" t="s">
        <v>4080</v>
      </c>
      <c r="B616" t="s">
        <v>4109</v>
      </c>
      <c r="C616" t="s">
        <v>4110</v>
      </c>
      <c r="D616" t="s">
        <v>4111</v>
      </c>
      <c r="E616" t="s">
        <v>4112</v>
      </c>
    </row>
    <row r="617" spans="1:5">
      <c r="A617" t="s">
        <v>4080</v>
      </c>
      <c r="B617" t="s">
        <v>4113</v>
      </c>
      <c r="C617" t="s">
        <v>4114</v>
      </c>
      <c r="D617" t="s">
        <v>4115</v>
      </c>
      <c r="E617" t="s">
        <v>4116</v>
      </c>
    </row>
    <row r="618" spans="1:5">
      <c r="A618" t="s">
        <v>4080</v>
      </c>
      <c r="B618" t="s">
        <v>4117</v>
      </c>
      <c r="C618" t="s">
        <v>4118</v>
      </c>
      <c r="D618" t="s">
        <v>4119</v>
      </c>
      <c r="E618" t="s">
        <v>4120</v>
      </c>
    </row>
    <row r="619" spans="1:5" s="747" customFormat="1">
      <c r="A619" s="747" t="s">
        <v>4080</v>
      </c>
      <c r="B619" s="747" t="s">
        <v>4121</v>
      </c>
      <c r="C619" s="747" t="s">
        <v>4122</v>
      </c>
      <c r="D619" s="747" t="s">
        <v>4123</v>
      </c>
      <c r="E619" s="747" t="s">
        <v>4124</v>
      </c>
    </row>
    <row r="620" spans="1:5">
      <c r="A620" t="s">
        <v>4080</v>
      </c>
      <c r="B620" t="s">
        <v>2493</v>
      </c>
      <c r="C620" t="s">
        <v>4047</v>
      </c>
      <c r="D620" t="s">
        <v>2094</v>
      </c>
      <c r="E620" t="s">
        <v>3094</v>
      </c>
    </row>
    <row r="621" spans="1:5">
      <c r="A621" t="s">
        <v>4080</v>
      </c>
      <c r="B621" t="s">
        <v>2788</v>
      </c>
      <c r="C621" t="s">
        <v>3310</v>
      </c>
      <c r="D621" t="s">
        <v>3947</v>
      </c>
      <c r="E621" t="s">
        <v>3948</v>
      </c>
    </row>
    <row r="622" spans="1:5">
      <c r="A622" t="s">
        <v>4125</v>
      </c>
      <c r="B622" t="s">
        <v>4081</v>
      </c>
      <c r="C622" t="s">
        <v>4082</v>
      </c>
      <c r="D622" t="s">
        <v>4083</v>
      </c>
      <c r="E622" t="s">
        <v>4084</v>
      </c>
    </row>
    <row r="623" spans="1:5">
      <c r="A623" t="s">
        <v>4125</v>
      </c>
      <c r="B623" t="s">
        <v>4085</v>
      </c>
      <c r="C623" t="s">
        <v>4086</v>
      </c>
      <c r="D623" t="s">
        <v>4087</v>
      </c>
      <c r="E623" t="s">
        <v>4088</v>
      </c>
    </row>
    <row r="624" spans="1:5">
      <c r="A624" t="s">
        <v>4125</v>
      </c>
      <c r="B624" t="s">
        <v>4089</v>
      </c>
      <c r="C624" t="s">
        <v>4126</v>
      </c>
      <c r="D624" t="s">
        <v>4091</v>
      </c>
      <c r="E624" t="s">
        <v>4092</v>
      </c>
    </row>
    <row r="625" spans="1:5">
      <c r="A625" t="s">
        <v>4125</v>
      </c>
      <c r="B625" t="s">
        <v>4093</v>
      </c>
      <c r="C625" t="s">
        <v>4094</v>
      </c>
      <c r="D625" t="s">
        <v>4095</v>
      </c>
      <c r="E625" t="s">
        <v>4096</v>
      </c>
    </row>
    <row r="626" spans="1:5">
      <c r="A626" t="s">
        <v>4125</v>
      </c>
      <c r="B626" t="s">
        <v>4097</v>
      </c>
      <c r="C626" t="s">
        <v>4098</v>
      </c>
      <c r="D626" t="s">
        <v>4099</v>
      </c>
      <c r="E626" t="s">
        <v>4100</v>
      </c>
    </row>
    <row r="627" spans="1:5">
      <c r="A627" t="s">
        <v>4125</v>
      </c>
      <c r="B627" s="1" t="s">
        <v>6488</v>
      </c>
      <c r="C627" s="1" t="s">
        <v>6485</v>
      </c>
      <c r="D627" s="1" t="s">
        <v>6486</v>
      </c>
      <c r="E627" s="1" t="s">
        <v>6487</v>
      </c>
    </row>
    <row r="628" spans="1:5">
      <c r="A628" t="s">
        <v>4125</v>
      </c>
      <c r="B628" t="s">
        <v>4113</v>
      </c>
      <c r="C628" t="s">
        <v>4127</v>
      </c>
      <c r="D628" t="s">
        <v>4115</v>
      </c>
      <c r="E628" t="s">
        <v>4128</v>
      </c>
    </row>
    <row r="629" spans="1:5">
      <c r="A629" t="s">
        <v>4125</v>
      </c>
      <c r="B629" t="s">
        <v>4117</v>
      </c>
      <c r="C629" t="s">
        <v>4118</v>
      </c>
      <c r="D629" t="s">
        <v>4119</v>
      </c>
      <c r="E629" t="s">
        <v>4129</v>
      </c>
    </row>
    <row r="630" spans="1:5" s="747" customFormat="1">
      <c r="A630" s="747" t="s">
        <v>4125</v>
      </c>
      <c r="B630" s="747" t="s">
        <v>4121</v>
      </c>
      <c r="C630" s="747" t="s">
        <v>4122</v>
      </c>
      <c r="D630" s="747" t="s">
        <v>4123</v>
      </c>
      <c r="E630" s="747" t="s">
        <v>4124</v>
      </c>
    </row>
    <row r="631" spans="1:5" s="747" customFormat="1">
      <c r="A631" s="747" t="s">
        <v>4125</v>
      </c>
      <c r="B631" s="747" t="s">
        <v>6478</v>
      </c>
      <c r="C631" s="747" t="s">
        <v>6475</v>
      </c>
      <c r="D631" s="747" t="s">
        <v>6477</v>
      </c>
      <c r="E631" s="747" t="s">
        <v>6476</v>
      </c>
    </row>
    <row r="632" spans="1:5" s="747" customFormat="1">
      <c r="A632" s="747" t="s">
        <v>4125</v>
      </c>
      <c r="B632" s="747" t="s">
        <v>6483</v>
      </c>
      <c r="C632" s="747" t="s">
        <v>6480</v>
      </c>
      <c r="D632" s="747" t="s">
        <v>6481</v>
      </c>
      <c r="E632" s="747" t="s">
        <v>6482</v>
      </c>
    </row>
    <row r="633" spans="1:5">
      <c r="A633" t="s">
        <v>4125</v>
      </c>
      <c r="B633" t="s">
        <v>2493</v>
      </c>
      <c r="C633" t="s">
        <v>4047</v>
      </c>
      <c r="D633" t="s">
        <v>2094</v>
      </c>
      <c r="E633" t="s">
        <v>3094</v>
      </c>
    </row>
    <row r="634" spans="1:5">
      <c r="A634" t="s">
        <v>4125</v>
      </c>
      <c r="B634" t="s">
        <v>2788</v>
      </c>
      <c r="C634" t="s">
        <v>3310</v>
      </c>
      <c r="D634" t="s">
        <v>3947</v>
      </c>
      <c r="E634" t="s">
        <v>3948</v>
      </c>
    </row>
    <row r="635" spans="1:5">
      <c r="A635" t="s">
        <v>4130</v>
      </c>
      <c r="B635" t="s">
        <v>4131</v>
      </c>
      <c r="C635" t="s">
        <v>4132</v>
      </c>
      <c r="D635" s="1" t="s">
        <v>6342</v>
      </c>
      <c r="E635" s="1" t="s">
        <v>6341</v>
      </c>
    </row>
    <row r="636" spans="1:5">
      <c r="A636" t="s">
        <v>4130</v>
      </c>
      <c r="B636" t="s">
        <v>4133</v>
      </c>
      <c r="C636" t="s">
        <v>4134</v>
      </c>
      <c r="D636" t="s">
        <v>4135</v>
      </c>
      <c r="E636" t="s">
        <v>4136</v>
      </c>
    </row>
    <row r="637" spans="1:5">
      <c r="A637" t="s">
        <v>4130</v>
      </c>
      <c r="B637" t="s">
        <v>4137</v>
      </c>
      <c r="C637" t="s">
        <v>4138</v>
      </c>
      <c r="D637" t="s">
        <v>4139</v>
      </c>
      <c r="E637" t="s">
        <v>4140</v>
      </c>
    </row>
    <row r="638" spans="1:5">
      <c r="A638" t="s">
        <v>4130</v>
      </c>
      <c r="B638" t="s">
        <v>4141</v>
      </c>
      <c r="C638" t="s">
        <v>4142</v>
      </c>
      <c r="D638" t="s">
        <v>4143</v>
      </c>
      <c r="E638" t="s">
        <v>4144</v>
      </c>
    </row>
    <row r="639" spans="1:5">
      <c r="A639" t="s">
        <v>4130</v>
      </c>
      <c r="B639" t="s">
        <v>4145</v>
      </c>
      <c r="C639" t="s">
        <v>4146</v>
      </c>
      <c r="D639" t="s">
        <v>6217</v>
      </c>
      <c r="E639" t="s">
        <v>6267</v>
      </c>
    </row>
    <row r="640" spans="1:5">
      <c r="A640" t="s">
        <v>4130</v>
      </c>
      <c r="B640" t="s">
        <v>2493</v>
      </c>
      <c r="C640" t="s">
        <v>4147</v>
      </c>
      <c r="D640" t="s">
        <v>4148</v>
      </c>
      <c r="E640" t="s">
        <v>4149</v>
      </c>
    </row>
    <row r="641" spans="1:5">
      <c r="A641" t="s">
        <v>4130</v>
      </c>
      <c r="B641" t="s">
        <v>2753</v>
      </c>
      <c r="C641" t="s">
        <v>2757</v>
      </c>
      <c r="D641" t="s">
        <v>2758</v>
      </c>
      <c r="E641" t="s">
        <v>2759</v>
      </c>
    </row>
    <row r="642" spans="1:5">
      <c r="A642" t="s">
        <v>4150</v>
      </c>
      <c r="B642" t="s">
        <v>4151</v>
      </c>
      <c r="C642" t="s">
        <v>4152</v>
      </c>
      <c r="D642" t="s">
        <v>4153</v>
      </c>
      <c r="E642" t="s">
        <v>4154</v>
      </c>
    </row>
    <row r="643" spans="1:5">
      <c r="A643" t="s">
        <v>4150</v>
      </c>
      <c r="B643" t="s">
        <v>4155</v>
      </c>
      <c r="C643" t="s">
        <v>4156</v>
      </c>
      <c r="D643" t="s">
        <v>4157</v>
      </c>
      <c r="E643" t="s">
        <v>4158</v>
      </c>
    </row>
    <row r="644" spans="1:5">
      <c r="A644" t="s">
        <v>4150</v>
      </c>
      <c r="B644" t="s">
        <v>4159</v>
      </c>
      <c r="C644" t="s">
        <v>4160</v>
      </c>
      <c r="D644" t="s">
        <v>4161</v>
      </c>
      <c r="E644" t="s">
        <v>4162</v>
      </c>
    </row>
    <row r="645" spans="1:5">
      <c r="A645" t="s">
        <v>4150</v>
      </c>
      <c r="B645" t="s">
        <v>4163</v>
      </c>
      <c r="C645" t="s">
        <v>4164</v>
      </c>
      <c r="D645" t="s">
        <v>4165</v>
      </c>
      <c r="E645" t="s">
        <v>4166</v>
      </c>
    </row>
    <row r="646" spans="1:5">
      <c r="A646" t="s">
        <v>4150</v>
      </c>
      <c r="B646" t="s">
        <v>4167</v>
      </c>
      <c r="C646" t="s">
        <v>4168</v>
      </c>
      <c r="D646" t="s">
        <v>4169</v>
      </c>
      <c r="E646" t="s">
        <v>4170</v>
      </c>
    </row>
    <row r="647" spans="1:5">
      <c r="A647" t="s">
        <v>4150</v>
      </c>
      <c r="B647" t="s">
        <v>4171</v>
      </c>
      <c r="C647" t="s">
        <v>4172</v>
      </c>
      <c r="D647" t="s">
        <v>4173</v>
      </c>
      <c r="E647" t="s">
        <v>4174</v>
      </c>
    </row>
    <row r="648" spans="1:5">
      <c r="A648" t="s">
        <v>4150</v>
      </c>
      <c r="B648" t="s">
        <v>3901</v>
      </c>
      <c r="C648" t="s">
        <v>3902</v>
      </c>
      <c r="D648" t="s">
        <v>3903</v>
      </c>
      <c r="E648" t="s">
        <v>3904</v>
      </c>
    </row>
    <row r="649" spans="1:5">
      <c r="A649" t="s">
        <v>4150</v>
      </c>
      <c r="B649" t="s">
        <v>2493</v>
      </c>
      <c r="C649" t="s">
        <v>4175</v>
      </c>
      <c r="D649" t="s">
        <v>4176</v>
      </c>
      <c r="E649" t="s">
        <v>4177</v>
      </c>
    </row>
    <row r="650" spans="1:5">
      <c r="A650" t="s">
        <v>4178</v>
      </c>
      <c r="B650" t="s">
        <v>4179</v>
      </c>
      <c r="C650" t="s">
        <v>4180</v>
      </c>
      <c r="D650" t="s">
        <v>4181</v>
      </c>
      <c r="E650" t="s">
        <v>4182</v>
      </c>
    </row>
    <row r="651" spans="1:5">
      <c r="A651" t="s">
        <v>4178</v>
      </c>
      <c r="B651" t="s">
        <v>4183</v>
      </c>
      <c r="C651" t="s">
        <v>4184</v>
      </c>
      <c r="D651" t="s">
        <v>4185</v>
      </c>
      <c r="E651" t="s">
        <v>4186</v>
      </c>
    </row>
    <row r="652" spans="1:5">
      <c r="A652" t="s">
        <v>4178</v>
      </c>
      <c r="B652" t="s">
        <v>4187</v>
      </c>
      <c r="C652" t="s">
        <v>4188</v>
      </c>
      <c r="D652" t="s">
        <v>4189</v>
      </c>
      <c r="E652" t="s">
        <v>4190</v>
      </c>
    </row>
    <row r="653" spans="1:5">
      <c r="A653" t="s">
        <v>4178</v>
      </c>
      <c r="B653" t="s">
        <v>4191</v>
      </c>
      <c r="C653" t="s">
        <v>4192</v>
      </c>
      <c r="D653" t="s">
        <v>4193</v>
      </c>
      <c r="E653" t="s">
        <v>4194</v>
      </c>
    </row>
    <row r="654" spans="1:5">
      <c r="A654" t="s">
        <v>4178</v>
      </c>
      <c r="B654" t="s">
        <v>4195</v>
      </c>
      <c r="C654" t="s">
        <v>4196</v>
      </c>
      <c r="D654" t="s">
        <v>4197</v>
      </c>
      <c r="E654" t="s">
        <v>4198</v>
      </c>
    </row>
    <row r="655" spans="1:5">
      <c r="A655" t="s">
        <v>4199</v>
      </c>
      <c r="B655" t="s">
        <v>4200</v>
      </c>
      <c r="C655" t="s">
        <v>4201</v>
      </c>
      <c r="D655" t="s">
        <v>4202</v>
      </c>
      <c r="E655" t="s">
        <v>4203</v>
      </c>
    </row>
    <row r="656" spans="1:5">
      <c r="A656" t="s">
        <v>4199</v>
      </c>
      <c r="B656" t="s">
        <v>4204</v>
      </c>
      <c r="C656" t="s">
        <v>4205</v>
      </c>
      <c r="D656" t="s">
        <v>4206</v>
      </c>
      <c r="E656" t="s">
        <v>4207</v>
      </c>
    </row>
    <row r="657" spans="1:5">
      <c r="A657" t="s">
        <v>4199</v>
      </c>
      <c r="B657" t="s">
        <v>4208</v>
      </c>
      <c r="C657" t="s">
        <v>4209</v>
      </c>
      <c r="D657" t="s">
        <v>4210</v>
      </c>
      <c r="E657" t="s">
        <v>4211</v>
      </c>
    </row>
    <row r="658" spans="1:5">
      <c r="A658" t="s">
        <v>4199</v>
      </c>
      <c r="B658" t="s">
        <v>4212</v>
      </c>
      <c r="C658" t="s">
        <v>4213</v>
      </c>
      <c r="D658" t="s">
        <v>4214</v>
      </c>
      <c r="E658" t="s">
        <v>4215</v>
      </c>
    </row>
    <row r="659" spans="1:5">
      <c r="A659" t="s">
        <v>4216</v>
      </c>
      <c r="B659" t="s">
        <v>4217</v>
      </c>
      <c r="C659" t="s">
        <v>4218</v>
      </c>
      <c r="D659" t="s">
        <v>6218</v>
      </c>
      <c r="E659" t="s">
        <v>6268</v>
      </c>
    </row>
    <row r="660" spans="1:5">
      <c r="A660" t="s">
        <v>4216</v>
      </c>
      <c r="B660" t="s">
        <v>4219</v>
      </c>
      <c r="C660" t="s">
        <v>4220</v>
      </c>
      <c r="D660" t="s">
        <v>6219</v>
      </c>
      <c r="E660" t="s">
        <v>6269</v>
      </c>
    </row>
    <row r="661" spans="1:5">
      <c r="A661" t="s">
        <v>4216</v>
      </c>
      <c r="B661" t="s">
        <v>4221</v>
      </c>
      <c r="C661" t="s">
        <v>4222</v>
      </c>
      <c r="D661" t="s">
        <v>6220</v>
      </c>
      <c r="E661" t="s">
        <v>6270</v>
      </c>
    </row>
    <row r="662" spans="1:5">
      <c r="A662" t="s">
        <v>4216</v>
      </c>
      <c r="B662" t="s">
        <v>4223</v>
      </c>
      <c r="C662" t="s">
        <v>4224</v>
      </c>
      <c r="D662" t="s">
        <v>6221</v>
      </c>
      <c r="E662" t="s">
        <v>6271</v>
      </c>
    </row>
    <row r="663" spans="1:5" ht="15" customHeight="1">
      <c r="A663" t="s">
        <v>4216</v>
      </c>
      <c r="B663" t="s">
        <v>4225</v>
      </c>
      <c r="C663" t="s">
        <v>4226</v>
      </c>
      <c r="D663" t="s">
        <v>4227</v>
      </c>
      <c r="E663" t="s">
        <v>4228</v>
      </c>
    </row>
    <row r="664" spans="1:5" ht="15" customHeight="1">
      <c r="A664" t="s">
        <v>4216</v>
      </c>
      <c r="B664" t="s">
        <v>4229</v>
      </c>
      <c r="C664" t="s">
        <v>4230</v>
      </c>
      <c r="D664" t="s">
        <v>4231</v>
      </c>
      <c r="E664" t="s">
        <v>4232</v>
      </c>
    </row>
    <row r="665" spans="1:5">
      <c r="A665" t="s">
        <v>4216</v>
      </c>
      <c r="B665" t="s">
        <v>2493</v>
      </c>
      <c r="C665" t="s">
        <v>2093</v>
      </c>
      <c r="D665" t="s">
        <v>2094</v>
      </c>
      <c r="E665" t="s">
        <v>1772</v>
      </c>
    </row>
    <row r="666" spans="1:5">
      <c r="A666" t="s">
        <v>4233</v>
      </c>
      <c r="B666" t="s">
        <v>4217</v>
      </c>
      <c r="C666" t="s">
        <v>4218</v>
      </c>
      <c r="D666" t="s">
        <v>6218</v>
      </c>
      <c r="E666" t="s">
        <v>6268</v>
      </c>
    </row>
    <row r="667" spans="1:5">
      <c r="A667" t="s">
        <v>4233</v>
      </c>
      <c r="B667" t="s">
        <v>4219</v>
      </c>
      <c r="C667" t="s">
        <v>4220</v>
      </c>
      <c r="D667" t="s">
        <v>6219</v>
      </c>
      <c r="E667" t="s">
        <v>6269</v>
      </c>
    </row>
    <row r="668" spans="1:5">
      <c r="A668" t="s">
        <v>4233</v>
      </c>
      <c r="B668" t="s">
        <v>4221</v>
      </c>
      <c r="C668" t="s">
        <v>4222</v>
      </c>
      <c r="D668" t="s">
        <v>6220</v>
      </c>
      <c r="E668" t="s">
        <v>6270</v>
      </c>
    </row>
    <row r="669" spans="1:5">
      <c r="A669" t="s">
        <v>4233</v>
      </c>
      <c r="B669" t="s">
        <v>4223</v>
      </c>
      <c r="C669" t="s">
        <v>4224</v>
      </c>
      <c r="D669" t="s">
        <v>6221</v>
      </c>
      <c r="E669" t="s">
        <v>6271</v>
      </c>
    </row>
    <row r="670" spans="1:5">
      <c r="A670" t="s">
        <v>4233</v>
      </c>
      <c r="B670" t="s">
        <v>4225</v>
      </c>
      <c r="C670" t="s">
        <v>4226</v>
      </c>
      <c r="D670" t="s">
        <v>4227</v>
      </c>
      <c r="E670" t="s">
        <v>4228</v>
      </c>
    </row>
    <row r="671" spans="1:5">
      <c r="A671" t="s">
        <v>4233</v>
      </c>
      <c r="B671" t="s">
        <v>2493</v>
      </c>
      <c r="C671" t="s">
        <v>2093</v>
      </c>
      <c r="D671" t="s">
        <v>2094</v>
      </c>
      <c r="E671" t="s">
        <v>1772</v>
      </c>
    </row>
    <row r="672" spans="1:5">
      <c r="A672" t="s">
        <v>4234</v>
      </c>
      <c r="B672" t="s">
        <v>4235</v>
      </c>
      <c r="C672" t="s">
        <v>4236</v>
      </c>
      <c r="D672" t="s">
        <v>6222</v>
      </c>
      <c r="E672" t="s">
        <v>4237</v>
      </c>
    </row>
    <row r="673" spans="1:5">
      <c r="A673" t="s">
        <v>4234</v>
      </c>
      <c r="B673" t="s">
        <v>4238</v>
      </c>
      <c r="C673" t="s">
        <v>4239</v>
      </c>
      <c r="D673" t="s">
        <v>6223</v>
      </c>
      <c r="E673" t="s">
        <v>6272</v>
      </c>
    </row>
    <row r="674" spans="1:5">
      <c r="A674" t="s">
        <v>4234</v>
      </c>
      <c r="B674" t="s">
        <v>4240</v>
      </c>
      <c r="C674" t="s">
        <v>4241</v>
      </c>
      <c r="D674" t="s">
        <v>6224</v>
      </c>
      <c r="E674" t="s">
        <v>6273</v>
      </c>
    </row>
    <row r="675" spans="1:5">
      <c r="A675" t="s">
        <v>4234</v>
      </c>
      <c r="B675" t="s">
        <v>4242</v>
      </c>
      <c r="C675" t="s">
        <v>4243</v>
      </c>
      <c r="D675" t="s">
        <v>6225</v>
      </c>
      <c r="E675" t="s">
        <v>6274</v>
      </c>
    </row>
    <row r="676" spans="1:5">
      <c r="A676" t="s">
        <v>4234</v>
      </c>
      <c r="B676" t="s">
        <v>4244</v>
      </c>
      <c r="C676" t="s">
        <v>4245</v>
      </c>
      <c r="D676" t="s">
        <v>4246</v>
      </c>
      <c r="E676" t="s">
        <v>4247</v>
      </c>
    </row>
    <row r="677" spans="1:5">
      <c r="A677" t="s">
        <v>4234</v>
      </c>
      <c r="B677" t="s">
        <v>4248</v>
      </c>
      <c r="C677" t="s">
        <v>4249</v>
      </c>
      <c r="D677" t="s">
        <v>4250</v>
      </c>
      <c r="E677" t="s">
        <v>4251</v>
      </c>
    </row>
    <row r="678" spans="1:5">
      <c r="A678" t="s">
        <v>4234</v>
      </c>
      <c r="B678" t="s">
        <v>2493</v>
      </c>
      <c r="C678" t="s">
        <v>2093</v>
      </c>
      <c r="D678" t="s">
        <v>2094</v>
      </c>
      <c r="E678" t="s">
        <v>1772</v>
      </c>
    </row>
    <row r="679" spans="1:5" s="747" customFormat="1">
      <c r="A679" s="747" t="s">
        <v>4252</v>
      </c>
      <c r="B679" s="747" t="s">
        <v>4253</v>
      </c>
      <c r="C679" s="747" t="s">
        <v>6493</v>
      </c>
      <c r="D679" s="747" t="s">
        <v>6496</v>
      </c>
      <c r="E679" s="747" t="s">
        <v>6500</v>
      </c>
    </row>
    <row r="680" spans="1:5" s="747" customFormat="1">
      <c r="A680" s="747" t="s">
        <v>4252</v>
      </c>
      <c r="B680" s="747" t="s">
        <v>4254</v>
      </c>
      <c r="C680" s="747" t="s">
        <v>6494</v>
      </c>
      <c r="D680" s="747" t="s">
        <v>6497</v>
      </c>
      <c r="E680" s="747" t="s">
        <v>6501</v>
      </c>
    </row>
    <row r="681" spans="1:5" s="747" customFormat="1">
      <c r="A681" s="747" t="s">
        <v>4252</v>
      </c>
      <c r="B681" s="747" t="s">
        <v>4255</v>
      </c>
      <c r="C681" s="747" t="s">
        <v>6495</v>
      </c>
      <c r="D681" s="747" t="s">
        <v>6498</v>
      </c>
      <c r="E681" s="747" t="s">
        <v>6556</v>
      </c>
    </row>
    <row r="682" spans="1:5" s="747" customFormat="1">
      <c r="A682" s="747" t="s">
        <v>4252</v>
      </c>
      <c r="B682" s="747" t="s">
        <v>2788</v>
      </c>
      <c r="C682" s="747" t="s">
        <v>4256</v>
      </c>
      <c r="D682" s="747" t="s">
        <v>6499</v>
      </c>
      <c r="E682" s="747" t="s">
        <v>6502</v>
      </c>
    </row>
    <row r="683" spans="1:5" s="747" customFormat="1">
      <c r="A683" s="747" t="s">
        <v>4252</v>
      </c>
      <c r="B683" s="747" t="s">
        <v>2493</v>
      </c>
      <c r="C683" s="747" t="s">
        <v>2093</v>
      </c>
      <c r="D683" s="747" t="s">
        <v>2094</v>
      </c>
      <c r="E683" s="747" t="s">
        <v>1772</v>
      </c>
    </row>
    <row r="684" spans="1:5" s="747" customFormat="1">
      <c r="A684" s="747" t="s">
        <v>4252</v>
      </c>
      <c r="B684" s="747" t="s">
        <v>2687</v>
      </c>
      <c r="C684" s="747" t="s">
        <v>3002</v>
      </c>
      <c r="D684" s="747" t="s">
        <v>2689</v>
      </c>
      <c r="E684" s="747" t="s">
        <v>2689</v>
      </c>
    </row>
    <row r="685" spans="1:5">
      <c r="A685" t="s">
        <v>4257</v>
      </c>
      <c r="B685" t="s">
        <v>4258</v>
      </c>
      <c r="C685" t="s">
        <v>4259</v>
      </c>
      <c r="D685" t="s">
        <v>4260</v>
      </c>
      <c r="E685" t="s">
        <v>4261</v>
      </c>
    </row>
    <row r="686" spans="1:5">
      <c r="A686" t="s">
        <v>4257</v>
      </c>
      <c r="B686" t="s">
        <v>4262</v>
      </c>
      <c r="C686" t="s">
        <v>4263</v>
      </c>
      <c r="D686" t="s">
        <v>4264</v>
      </c>
      <c r="E686" t="s">
        <v>4265</v>
      </c>
    </row>
    <row r="687" spans="1:5">
      <c r="A687" t="s">
        <v>4257</v>
      </c>
      <c r="B687" t="s">
        <v>4266</v>
      </c>
      <c r="C687" t="s">
        <v>4267</v>
      </c>
      <c r="D687" t="s">
        <v>4268</v>
      </c>
      <c r="E687" t="s">
        <v>4269</v>
      </c>
    </row>
    <row r="688" spans="1:5">
      <c r="A688" t="s">
        <v>4257</v>
      </c>
      <c r="B688" t="s">
        <v>2753</v>
      </c>
      <c r="C688" t="s">
        <v>2757</v>
      </c>
      <c r="D688" t="s">
        <v>2758</v>
      </c>
      <c r="E688" t="s">
        <v>4270</v>
      </c>
    </row>
    <row r="689" spans="1:5">
      <c r="A689" t="s">
        <v>4257</v>
      </c>
      <c r="B689" t="s">
        <v>2687</v>
      </c>
      <c r="C689" t="s">
        <v>2688</v>
      </c>
      <c r="D689" t="s">
        <v>2689</v>
      </c>
      <c r="E689" t="s">
        <v>2689</v>
      </c>
    </row>
    <row r="690" spans="1:5">
      <c r="A690" t="s">
        <v>4271</v>
      </c>
      <c r="B690" t="s">
        <v>4272</v>
      </c>
      <c r="C690" t="s">
        <v>4273</v>
      </c>
      <c r="D690" t="s">
        <v>4274</v>
      </c>
      <c r="E690" t="s">
        <v>4275</v>
      </c>
    </row>
    <row r="691" spans="1:5">
      <c r="A691" t="s">
        <v>4271</v>
      </c>
      <c r="B691" t="s">
        <v>4276</v>
      </c>
      <c r="C691" t="s">
        <v>4277</v>
      </c>
      <c r="D691" t="s">
        <v>4278</v>
      </c>
      <c r="E691" t="s">
        <v>4279</v>
      </c>
    </row>
    <row r="692" spans="1:5">
      <c r="A692" t="s">
        <v>4271</v>
      </c>
      <c r="B692" t="s">
        <v>4280</v>
      </c>
      <c r="C692" t="s">
        <v>4281</v>
      </c>
      <c r="D692" t="s">
        <v>4282</v>
      </c>
      <c r="E692" t="s">
        <v>4283</v>
      </c>
    </row>
    <row r="693" spans="1:5">
      <c r="A693" t="s">
        <v>4271</v>
      </c>
      <c r="B693" t="s">
        <v>4284</v>
      </c>
      <c r="C693" t="s">
        <v>4285</v>
      </c>
      <c r="D693" t="s">
        <v>4286</v>
      </c>
      <c r="E693" t="s">
        <v>4287</v>
      </c>
    </row>
    <row r="694" spans="1:5">
      <c r="A694" t="s">
        <v>4271</v>
      </c>
      <c r="B694" t="s">
        <v>4288</v>
      </c>
      <c r="C694" t="s">
        <v>4289</v>
      </c>
      <c r="D694" t="s">
        <v>4290</v>
      </c>
      <c r="E694" t="s">
        <v>4291</v>
      </c>
    </row>
    <row r="695" spans="1:5">
      <c r="A695" t="s">
        <v>4271</v>
      </c>
      <c r="B695" t="s">
        <v>4292</v>
      </c>
      <c r="C695" t="s">
        <v>4293</v>
      </c>
      <c r="D695" t="s">
        <v>6226</v>
      </c>
      <c r="E695" t="s">
        <v>6275</v>
      </c>
    </row>
    <row r="696" spans="1:5">
      <c r="A696" t="s">
        <v>4271</v>
      </c>
      <c r="B696" t="s">
        <v>4294</v>
      </c>
      <c r="C696" t="s">
        <v>4295</v>
      </c>
      <c r="D696" t="s">
        <v>4296</v>
      </c>
      <c r="E696" t="s">
        <v>4297</v>
      </c>
    </row>
    <row r="697" spans="1:5" s="747" customFormat="1">
      <c r="A697" s="747" t="s">
        <v>4271</v>
      </c>
      <c r="B697" s="747" t="s">
        <v>4298</v>
      </c>
      <c r="C697" s="747" t="s">
        <v>4299</v>
      </c>
      <c r="D697" s="747" t="s">
        <v>4300</v>
      </c>
      <c r="E697" s="747" t="s">
        <v>4301</v>
      </c>
    </row>
    <row r="698" spans="1:5">
      <c r="A698" t="s">
        <v>4271</v>
      </c>
      <c r="B698" t="s">
        <v>2493</v>
      </c>
      <c r="C698" t="s">
        <v>4302</v>
      </c>
      <c r="D698" t="s">
        <v>2982</v>
      </c>
      <c r="E698" t="s">
        <v>4074</v>
      </c>
    </row>
    <row r="699" spans="1:5">
      <c r="A699" t="s">
        <v>4271</v>
      </c>
      <c r="B699" t="s">
        <v>2687</v>
      </c>
      <c r="C699" t="s">
        <v>2688</v>
      </c>
      <c r="D699" t="s">
        <v>2689</v>
      </c>
      <c r="E699" t="s">
        <v>2689</v>
      </c>
    </row>
    <row r="700" spans="1:5">
      <c r="A700" t="s">
        <v>4303</v>
      </c>
      <c r="B700" t="s">
        <v>4304</v>
      </c>
      <c r="C700" t="s">
        <v>4305</v>
      </c>
      <c r="D700" t="s">
        <v>4306</v>
      </c>
      <c r="E700" t="s">
        <v>4307</v>
      </c>
    </row>
    <row r="701" spans="1:5">
      <c r="A701" t="s">
        <v>4303</v>
      </c>
      <c r="B701" t="s">
        <v>4308</v>
      </c>
      <c r="C701" t="s">
        <v>4309</v>
      </c>
      <c r="D701" t="s">
        <v>4310</v>
      </c>
      <c r="E701" t="s">
        <v>4311</v>
      </c>
    </row>
    <row r="702" spans="1:5">
      <c r="A702" t="s">
        <v>4303</v>
      </c>
      <c r="B702" t="s">
        <v>2687</v>
      </c>
      <c r="C702" t="s">
        <v>2688</v>
      </c>
      <c r="D702" t="s">
        <v>2689</v>
      </c>
      <c r="E702" t="s">
        <v>2689</v>
      </c>
    </row>
    <row r="703" spans="1:5">
      <c r="A703" t="s">
        <v>4312</v>
      </c>
      <c r="B703" t="s">
        <v>3284</v>
      </c>
      <c r="C703" t="s">
        <v>3915</v>
      </c>
      <c r="D703" t="s">
        <v>4313</v>
      </c>
      <c r="E703" t="s">
        <v>4314</v>
      </c>
    </row>
    <row r="704" spans="1:5">
      <c r="A704" t="s">
        <v>4312</v>
      </c>
      <c r="B704" t="s">
        <v>4315</v>
      </c>
      <c r="C704" t="s">
        <v>4316</v>
      </c>
      <c r="D704" t="s">
        <v>4317</v>
      </c>
      <c r="E704" t="s">
        <v>4318</v>
      </c>
    </row>
    <row r="705" spans="1:5">
      <c r="A705" t="s">
        <v>4312</v>
      </c>
      <c r="B705" t="s">
        <v>3292</v>
      </c>
      <c r="C705" t="s">
        <v>3916</v>
      </c>
      <c r="D705" t="s">
        <v>4319</v>
      </c>
      <c r="E705" t="s">
        <v>4320</v>
      </c>
    </row>
    <row r="706" spans="1:5">
      <c r="A706" t="s">
        <v>4312</v>
      </c>
      <c r="B706" t="s">
        <v>2687</v>
      </c>
      <c r="C706" t="s">
        <v>2688</v>
      </c>
      <c r="D706" t="s">
        <v>2689</v>
      </c>
      <c r="E706" t="s">
        <v>2689</v>
      </c>
    </row>
    <row r="707" spans="1:5">
      <c r="A707" t="s">
        <v>4321</v>
      </c>
      <c r="B707" t="s">
        <v>4322</v>
      </c>
      <c r="C707" s="22" t="s">
        <v>4323</v>
      </c>
      <c r="D707" t="s">
        <v>6227</v>
      </c>
      <c r="E707" t="s">
        <v>6276</v>
      </c>
    </row>
    <row r="708" spans="1:5">
      <c r="A708" t="s">
        <v>4321</v>
      </c>
      <c r="B708" t="s">
        <v>4324</v>
      </c>
      <c r="C708" s="22" t="s">
        <v>4325</v>
      </c>
      <c r="D708" t="s">
        <v>4326</v>
      </c>
      <c r="E708" t="s">
        <v>4327</v>
      </c>
    </row>
    <row r="709" spans="1:5" ht="28.8">
      <c r="A709" t="s">
        <v>4321</v>
      </c>
      <c r="B709" t="s">
        <v>4328</v>
      </c>
      <c r="C709" s="22" t="s">
        <v>4329</v>
      </c>
      <c r="D709" t="s">
        <v>4330</v>
      </c>
      <c r="E709" t="s">
        <v>4331</v>
      </c>
    </row>
    <row r="710" spans="1:5" ht="57.6">
      <c r="A710" t="s">
        <v>4321</v>
      </c>
      <c r="B710" t="s">
        <v>4332</v>
      </c>
      <c r="C710" s="22" t="s">
        <v>4333</v>
      </c>
      <c r="D710" t="s">
        <v>4334</v>
      </c>
      <c r="E710" t="s">
        <v>4335</v>
      </c>
    </row>
    <row r="711" spans="1:5" ht="43.2">
      <c r="A711" t="s">
        <v>4321</v>
      </c>
      <c r="B711" t="s">
        <v>4336</v>
      </c>
      <c r="C711" s="22" t="s">
        <v>4337</v>
      </c>
      <c r="D711" t="s">
        <v>4338</v>
      </c>
      <c r="E711" t="s">
        <v>4339</v>
      </c>
    </row>
    <row r="712" spans="1:5" ht="28.8">
      <c r="A712" t="s">
        <v>4321</v>
      </c>
      <c r="B712" t="s">
        <v>4340</v>
      </c>
      <c r="C712" s="22" t="s">
        <v>4341</v>
      </c>
      <c r="D712" t="s">
        <v>6228</v>
      </c>
      <c r="E712" t="s">
        <v>6277</v>
      </c>
    </row>
    <row r="713" spans="1:5">
      <c r="A713" t="s">
        <v>4321</v>
      </c>
      <c r="B713" t="s">
        <v>4342</v>
      </c>
      <c r="C713" s="22" t="s">
        <v>4343</v>
      </c>
      <c r="D713" t="s">
        <v>4344</v>
      </c>
      <c r="E713" t="s">
        <v>4345</v>
      </c>
    </row>
    <row r="714" spans="1:5">
      <c r="A714" t="s">
        <v>4321</v>
      </c>
      <c r="B714" t="s">
        <v>4346</v>
      </c>
      <c r="C714" s="22" t="s">
        <v>4347</v>
      </c>
      <c r="D714" t="s">
        <v>4348</v>
      </c>
      <c r="E714" t="s">
        <v>4349</v>
      </c>
    </row>
    <row r="715" spans="1:5">
      <c r="A715" t="s">
        <v>4321</v>
      </c>
      <c r="B715" t="s">
        <v>4350</v>
      </c>
      <c r="C715" s="22" t="s">
        <v>4351</v>
      </c>
      <c r="D715" t="s">
        <v>4352</v>
      </c>
      <c r="E715" t="s">
        <v>4353</v>
      </c>
    </row>
    <row r="716" spans="1:5" ht="28.8">
      <c r="A716" t="s">
        <v>4321</v>
      </c>
      <c r="B716" t="s">
        <v>4354</v>
      </c>
      <c r="C716" s="22" t="s">
        <v>4355</v>
      </c>
      <c r="D716" t="s">
        <v>4356</v>
      </c>
      <c r="E716" t="s">
        <v>4357</v>
      </c>
    </row>
    <row r="717" spans="1:5">
      <c r="A717" t="s">
        <v>4321</v>
      </c>
      <c r="B717" t="s">
        <v>4358</v>
      </c>
      <c r="C717" s="22" t="s">
        <v>4359</v>
      </c>
      <c r="D717" t="s">
        <v>4360</v>
      </c>
      <c r="E717" t="s">
        <v>4361</v>
      </c>
    </row>
    <row r="718" spans="1:5">
      <c r="A718" t="s">
        <v>4321</v>
      </c>
      <c r="B718" t="s">
        <v>2788</v>
      </c>
      <c r="C718" t="s">
        <v>4362</v>
      </c>
      <c r="D718" t="s">
        <v>3311</v>
      </c>
      <c r="E718" t="s">
        <v>4363</v>
      </c>
    </row>
    <row r="719" spans="1:5">
      <c r="A719" t="s">
        <v>4364</v>
      </c>
      <c r="B719" t="s">
        <v>2788</v>
      </c>
      <c r="C719" t="s">
        <v>4365</v>
      </c>
      <c r="D719" t="s">
        <v>4366</v>
      </c>
      <c r="E719" t="s">
        <v>4367</v>
      </c>
    </row>
    <row r="720" spans="1:5">
      <c r="A720" t="s">
        <v>4364</v>
      </c>
      <c r="B720" t="s">
        <v>4368</v>
      </c>
      <c r="C720" t="s">
        <v>4369</v>
      </c>
      <c r="D720" t="s">
        <v>6229</v>
      </c>
      <c r="E720" t="s">
        <v>6278</v>
      </c>
    </row>
    <row r="721" spans="1:5">
      <c r="A721" t="s">
        <v>4364</v>
      </c>
      <c r="B721" t="s">
        <v>4370</v>
      </c>
      <c r="C721" t="s">
        <v>4371</v>
      </c>
      <c r="D721" t="s">
        <v>4372</v>
      </c>
      <c r="E721" t="s">
        <v>4373</v>
      </c>
    </row>
    <row r="722" spans="1:5">
      <c r="A722" t="s">
        <v>4364</v>
      </c>
      <c r="B722" t="s">
        <v>4374</v>
      </c>
      <c r="C722" t="s">
        <v>4375</v>
      </c>
      <c r="D722" t="s">
        <v>4376</v>
      </c>
      <c r="E722" t="s">
        <v>4377</v>
      </c>
    </row>
    <row r="723" spans="1:5">
      <c r="A723" t="s">
        <v>4364</v>
      </c>
      <c r="B723" t="s">
        <v>4378</v>
      </c>
      <c r="C723" t="s">
        <v>4379</v>
      </c>
      <c r="D723" t="s">
        <v>4380</v>
      </c>
      <c r="E723" t="s">
        <v>4381</v>
      </c>
    </row>
    <row r="724" spans="1:5">
      <c r="A724" t="s">
        <v>4364</v>
      </c>
      <c r="B724" t="s">
        <v>2493</v>
      </c>
      <c r="C724" t="s">
        <v>2093</v>
      </c>
      <c r="D724" t="s">
        <v>2094</v>
      </c>
      <c r="E724" t="s">
        <v>1772</v>
      </c>
    </row>
    <row r="725" spans="1:5">
      <c r="A725" t="s">
        <v>4382</v>
      </c>
      <c r="B725" t="s">
        <v>4383</v>
      </c>
      <c r="C725" t="s">
        <v>4384</v>
      </c>
      <c r="D725" t="s">
        <v>6230</v>
      </c>
      <c r="E725" t="s">
        <v>6279</v>
      </c>
    </row>
    <row r="726" spans="1:5">
      <c r="A726" t="s">
        <v>4382</v>
      </c>
      <c r="B726" t="s">
        <v>4385</v>
      </c>
      <c r="C726" t="s">
        <v>4386</v>
      </c>
      <c r="D726" s="1" t="s">
        <v>6323</v>
      </c>
      <c r="E726" s="1" t="s">
        <v>6324</v>
      </c>
    </row>
    <row r="727" spans="1:5">
      <c r="A727" t="s">
        <v>4382</v>
      </c>
      <c r="B727" t="s">
        <v>4387</v>
      </c>
      <c r="C727" t="s">
        <v>4388</v>
      </c>
      <c r="D727" t="s">
        <v>4389</v>
      </c>
      <c r="E727" t="s">
        <v>4390</v>
      </c>
    </row>
    <row r="728" spans="1:5" s="9" customFormat="1">
      <c r="A728" s="9" t="s">
        <v>4382</v>
      </c>
      <c r="B728" s="9" t="s">
        <v>4391</v>
      </c>
      <c r="C728" s="9" t="s">
        <v>4392</v>
      </c>
      <c r="D728" s="9" t="s">
        <v>4393</v>
      </c>
      <c r="E728" s="9" t="s">
        <v>4394</v>
      </c>
    </row>
    <row r="729" spans="1:5">
      <c r="A729" t="s">
        <v>4382</v>
      </c>
      <c r="B729" t="s">
        <v>2493</v>
      </c>
      <c r="C729" t="s">
        <v>2093</v>
      </c>
      <c r="D729" t="s">
        <v>2094</v>
      </c>
      <c r="E729" t="s">
        <v>1772</v>
      </c>
    </row>
    <row r="730" spans="1:5">
      <c r="A730" t="s">
        <v>4395</v>
      </c>
      <c r="B730" t="s">
        <v>2788</v>
      </c>
      <c r="C730" t="s">
        <v>4396</v>
      </c>
      <c r="D730" t="s">
        <v>4397</v>
      </c>
      <c r="E730" t="s">
        <v>4398</v>
      </c>
    </row>
    <row r="731" spans="1:5">
      <c r="A731" t="s">
        <v>4395</v>
      </c>
      <c r="B731" t="s">
        <v>4399</v>
      </c>
      <c r="C731" t="s">
        <v>4400</v>
      </c>
      <c r="D731" t="s">
        <v>4401</v>
      </c>
      <c r="E731" t="s">
        <v>4402</v>
      </c>
    </row>
    <row r="732" spans="1:5">
      <c r="A732" t="s">
        <v>4395</v>
      </c>
      <c r="B732" t="s">
        <v>4403</v>
      </c>
      <c r="C732" t="s">
        <v>4404</v>
      </c>
      <c r="D732" t="s">
        <v>4405</v>
      </c>
      <c r="E732" t="s">
        <v>4406</v>
      </c>
    </row>
    <row r="733" spans="1:5">
      <c r="A733" t="s">
        <v>4395</v>
      </c>
      <c r="B733" t="s">
        <v>4407</v>
      </c>
      <c r="C733" t="s">
        <v>4408</v>
      </c>
      <c r="D733" t="s">
        <v>4409</v>
      </c>
      <c r="E733" t="s">
        <v>4410</v>
      </c>
    </row>
    <row r="734" spans="1:5" s="747" customFormat="1" ht="13.95" customHeight="1">
      <c r="A734" t="s">
        <v>4395</v>
      </c>
      <c r="B734" s="747" t="s">
        <v>4412</v>
      </c>
      <c r="C734" s="747" t="s">
        <v>4413</v>
      </c>
      <c r="D734" s="747" t="s">
        <v>6507</v>
      </c>
      <c r="E734" s="747" t="s">
        <v>6508</v>
      </c>
    </row>
    <row r="735" spans="1:5" s="747" customFormat="1" ht="13.95" customHeight="1">
      <c r="A735" t="s">
        <v>4395</v>
      </c>
      <c r="B735" s="747" t="s">
        <v>4414</v>
      </c>
      <c r="C735" s="747" t="s">
        <v>4415</v>
      </c>
      <c r="D735" s="747" t="s">
        <v>6509</v>
      </c>
      <c r="E735" s="747" t="s">
        <v>6510</v>
      </c>
    </row>
    <row r="736" spans="1:5" s="747" customFormat="1" ht="13.95" customHeight="1">
      <c r="A736" t="s">
        <v>4395</v>
      </c>
      <c r="B736" s="747" t="s">
        <v>4416</v>
      </c>
      <c r="C736" s="747" t="s">
        <v>4417</v>
      </c>
      <c r="D736" s="747" t="s">
        <v>4418</v>
      </c>
      <c r="E736" s="747" t="s">
        <v>4419</v>
      </c>
    </row>
    <row r="737" spans="1:5" s="747" customFormat="1" ht="13.95" customHeight="1">
      <c r="A737" t="s">
        <v>4395</v>
      </c>
      <c r="B737" s="747" t="s">
        <v>4420</v>
      </c>
      <c r="C737" s="747" t="s">
        <v>4421</v>
      </c>
      <c r="D737" s="747" t="s">
        <v>4422</v>
      </c>
      <c r="E737" s="747" t="s">
        <v>4423</v>
      </c>
    </row>
    <row r="738" spans="1:5" s="747" customFormat="1" ht="13.95" customHeight="1">
      <c r="A738" t="s">
        <v>4395</v>
      </c>
      <c r="B738" s="747" t="s">
        <v>4424</v>
      </c>
      <c r="C738" s="747" t="s">
        <v>4425</v>
      </c>
      <c r="D738" s="747" t="s">
        <v>4426</v>
      </c>
      <c r="E738" s="747" t="s">
        <v>4427</v>
      </c>
    </row>
    <row r="739" spans="1:5" s="747" customFormat="1" ht="13.95" customHeight="1">
      <c r="A739" t="s">
        <v>4395</v>
      </c>
      <c r="B739" s="747" t="s">
        <v>4428</v>
      </c>
      <c r="C739" s="747" t="s">
        <v>4429</v>
      </c>
      <c r="D739" s="747" t="s">
        <v>4430</v>
      </c>
      <c r="E739" s="747" t="s">
        <v>4431</v>
      </c>
    </row>
    <row r="740" spans="1:5" s="747" customFormat="1" ht="13.95" customHeight="1">
      <c r="A740" t="s">
        <v>4395</v>
      </c>
      <c r="B740" s="747" t="s">
        <v>4432</v>
      </c>
      <c r="C740" s="747" t="s">
        <v>4433</v>
      </c>
      <c r="D740" s="747" t="s">
        <v>4434</v>
      </c>
      <c r="E740" s="747" t="s">
        <v>6511</v>
      </c>
    </row>
    <row r="741" spans="1:5">
      <c r="A741" t="s">
        <v>4395</v>
      </c>
      <c r="B741" t="s">
        <v>2493</v>
      </c>
      <c r="C741" t="s">
        <v>4411</v>
      </c>
      <c r="D741" t="s">
        <v>3967</v>
      </c>
      <c r="E741" t="s">
        <v>1772</v>
      </c>
    </row>
    <row r="742" spans="1:5" s="747" customFormat="1" ht="13.95" customHeight="1">
      <c r="A742" t="s">
        <v>4395</v>
      </c>
      <c r="B742" s="747" t="s">
        <v>2806</v>
      </c>
      <c r="C742" s="747" t="s">
        <v>4435</v>
      </c>
      <c r="D742" s="747" t="s">
        <v>4436</v>
      </c>
      <c r="E742" s="747" t="s">
        <v>4437</v>
      </c>
    </row>
    <row r="743" spans="1:5" ht="18.600000000000001" customHeight="1">
      <c r="A743" t="s">
        <v>4438</v>
      </c>
      <c r="B743" t="s">
        <v>4439</v>
      </c>
      <c r="C743" t="s">
        <v>4440</v>
      </c>
      <c r="D743" t="s">
        <v>6231</v>
      </c>
      <c r="E743" t="s">
        <v>6280</v>
      </c>
    </row>
    <row r="744" spans="1:5">
      <c r="A744" t="s">
        <v>4438</v>
      </c>
      <c r="B744" t="s">
        <v>3274</v>
      </c>
      <c r="C744" t="s">
        <v>4441</v>
      </c>
      <c r="D744" t="s">
        <v>6232</v>
      </c>
      <c r="E744" t="s">
        <v>6281</v>
      </c>
    </row>
    <row r="745" spans="1:5">
      <c r="A745" t="s">
        <v>4438</v>
      </c>
      <c r="B745" t="s">
        <v>2753</v>
      </c>
      <c r="C745" t="s">
        <v>4442</v>
      </c>
      <c r="D745" t="s">
        <v>4443</v>
      </c>
      <c r="E745" t="s">
        <v>4444</v>
      </c>
    </row>
    <row r="746" spans="1:5">
      <c r="A746" t="s">
        <v>4445</v>
      </c>
      <c r="B746" t="s">
        <v>4439</v>
      </c>
      <c r="C746" t="s">
        <v>4446</v>
      </c>
      <c r="D746" t="s">
        <v>6233</v>
      </c>
      <c r="E746" t="s">
        <v>6282</v>
      </c>
    </row>
    <row r="747" spans="1:5">
      <c r="A747" t="s">
        <v>4445</v>
      </c>
      <c r="B747" t="s">
        <v>4447</v>
      </c>
      <c r="C747" t="s">
        <v>4448</v>
      </c>
      <c r="D747" t="s">
        <v>6234</v>
      </c>
      <c r="E747" t="s">
        <v>6283</v>
      </c>
    </row>
    <row r="748" spans="1:5">
      <c r="A748" t="s">
        <v>4445</v>
      </c>
      <c r="B748" t="s">
        <v>2753</v>
      </c>
      <c r="C748" t="s">
        <v>4442</v>
      </c>
      <c r="D748" t="s">
        <v>4449</v>
      </c>
      <c r="E748" t="s">
        <v>4450</v>
      </c>
    </row>
    <row r="749" spans="1:5">
      <c r="A749" t="s">
        <v>4445</v>
      </c>
      <c r="B749" t="s">
        <v>2687</v>
      </c>
      <c r="C749" t="s">
        <v>2688</v>
      </c>
      <c r="D749" t="s">
        <v>2689</v>
      </c>
      <c r="E749" t="s">
        <v>2689</v>
      </c>
    </row>
    <row r="750" spans="1:5">
      <c r="A750" t="s">
        <v>4451</v>
      </c>
      <c r="B750" t="s">
        <v>2747</v>
      </c>
      <c r="C750" t="s">
        <v>4452</v>
      </c>
      <c r="D750" t="s">
        <v>6235</v>
      </c>
      <c r="E750" t="s">
        <v>6284</v>
      </c>
    </row>
    <row r="751" spans="1:5">
      <c r="A751" t="s">
        <v>4451</v>
      </c>
      <c r="B751" t="s">
        <v>2753</v>
      </c>
      <c r="C751" t="s">
        <v>4453</v>
      </c>
      <c r="D751" t="s">
        <v>6236</v>
      </c>
      <c r="E751" t="s">
        <v>6285</v>
      </c>
    </row>
    <row r="752" spans="1:5">
      <c r="A752" t="s">
        <v>4451</v>
      </c>
      <c r="B752" t="s">
        <v>2687</v>
      </c>
      <c r="C752" t="s">
        <v>2688</v>
      </c>
      <c r="D752" t="s">
        <v>2689</v>
      </c>
      <c r="E752" t="s">
        <v>2689</v>
      </c>
    </row>
    <row r="753" spans="1:5">
      <c r="A753" t="s">
        <v>4454</v>
      </c>
      <c r="B753" t="s">
        <v>2747</v>
      </c>
      <c r="C753" t="s">
        <v>2756</v>
      </c>
      <c r="D753" t="s">
        <v>2749</v>
      </c>
      <c r="E753" t="s">
        <v>2750</v>
      </c>
    </row>
    <row r="754" spans="1:5">
      <c r="A754" t="s">
        <v>4454</v>
      </c>
      <c r="B754" t="s">
        <v>3333</v>
      </c>
      <c r="C754" t="s">
        <v>3334</v>
      </c>
      <c r="D754" t="s">
        <v>3335</v>
      </c>
      <c r="E754" t="s">
        <v>3336</v>
      </c>
    </row>
    <row r="755" spans="1:5">
      <c r="A755" t="s">
        <v>4454</v>
      </c>
      <c r="B755" t="s">
        <v>2753</v>
      </c>
      <c r="C755" t="s">
        <v>2757</v>
      </c>
      <c r="D755" t="s">
        <v>2758</v>
      </c>
      <c r="E755" t="s">
        <v>2759</v>
      </c>
    </row>
    <row r="756" spans="1:5">
      <c r="A756" t="s">
        <v>4454</v>
      </c>
      <c r="B756" t="s">
        <v>2687</v>
      </c>
      <c r="C756" t="s">
        <v>2688</v>
      </c>
      <c r="D756" t="s">
        <v>2689</v>
      </c>
      <c r="E756" t="s">
        <v>2689</v>
      </c>
    </row>
    <row r="757" spans="1:5">
      <c r="A757" t="s">
        <v>4455</v>
      </c>
      <c r="B757" t="s">
        <v>4456</v>
      </c>
      <c r="C757" t="s">
        <v>4457</v>
      </c>
      <c r="D757" t="s">
        <v>4458</v>
      </c>
      <c r="E757" t="s">
        <v>4459</v>
      </c>
    </row>
    <row r="758" spans="1:5">
      <c r="A758" t="s">
        <v>4455</v>
      </c>
      <c r="B758" t="s">
        <v>4460</v>
      </c>
      <c r="C758" t="s">
        <v>2860</v>
      </c>
      <c r="D758" t="s">
        <v>2860</v>
      </c>
      <c r="E758" t="s">
        <v>2860</v>
      </c>
    </row>
    <row r="759" spans="1:5">
      <c r="A759" t="s">
        <v>4455</v>
      </c>
      <c r="B759" t="s">
        <v>4461</v>
      </c>
      <c r="C759" t="s">
        <v>4462</v>
      </c>
      <c r="D759" t="s">
        <v>4463</v>
      </c>
      <c r="E759" t="s">
        <v>4464</v>
      </c>
    </row>
    <row r="760" spans="1:5">
      <c r="A760" t="s">
        <v>4455</v>
      </c>
      <c r="B760" t="s">
        <v>4465</v>
      </c>
      <c r="C760" t="s">
        <v>2861</v>
      </c>
      <c r="D760" t="s">
        <v>2862</v>
      </c>
      <c r="E760" t="s">
        <v>2862</v>
      </c>
    </row>
    <row r="761" spans="1:5">
      <c r="A761" t="s">
        <v>4455</v>
      </c>
      <c r="B761" t="s">
        <v>4466</v>
      </c>
      <c r="C761" t="s">
        <v>2863</v>
      </c>
      <c r="D761" t="s">
        <v>2864</v>
      </c>
      <c r="E761" t="s">
        <v>2864</v>
      </c>
    </row>
    <row r="762" spans="1:5">
      <c r="A762" t="s">
        <v>4455</v>
      </c>
      <c r="B762" t="s">
        <v>4467</v>
      </c>
      <c r="C762" t="s">
        <v>2865</v>
      </c>
      <c r="D762" t="s">
        <v>2866</v>
      </c>
      <c r="E762" t="s">
        <v>2867</v>
      </c>
    </row>
    <row r="763" spans="1:5">
      <c r="A763" t="s">
        <v>4455</v>
      </c>
      <c r="B763" t="s">
        <v>4468</v>
      </c>
      <c r="C763" t="s">
        <v>2868</v>
      </c>
      <c r="D763" t="s">
        <v>2869</v>
      </c>
      <c r="E763" t="s">
        <v>2869</v>
      </c>
    </row>
    <row r="764" spans="1:5">
      <c r="A764" t="s">
        <v>4455</v>
      </c>
      <c r="B764" t="s">
        <v>4469</v>
      </c>
      <c r="C764" t="s">
        <v>2871</v>
      </c>
      <c r="D764" t="s">
        <v>2871</v>
      </c>
      <c r="E764" t="s">
        <v>2871</v>
      </c>
    </row>
    <row r="765" spans="1:5">
      <c r="A765" t="s">
        <v>4455</v>
      </c>
      <c r="B765" t="s">
        <v>4470</v>
      </c>
      <c r="C765" t="s">
        <v>2465</v>
      </c>
      <c r="D765" t="s">
        <v>2465</v>
      </c>
      <c r="E765" t="s">
        <v>2465</v>
      </c>
    </row>
    <row r="766" spans="1:5">
      <c r="A766" t="s">
        <v>4455</v>
      </c>
      <c r="B766" t="s">
        <v>4471</v>
      </c>
      <c r="C766" t="s">
        <v>2458</v>
      </c>
      <c r="D766" t="s">
        <v>2458</v>
      </c>
      <c r="E766" t="s">
        <v>2458</v>
      </c>
    </row>
    <row r="767" spans="1:5">
      <c r="A767" t="s">
        <v>4455</v>
      </c>
      <c r="B767" t="s">
        <v>4472</v>
      </c>
      <c r="C767" t="s">
        <v>2872</v>
      </c>
      <c r="D767" t="s">
        <v>2873</v>
      </c>
      <c r="E767" t="s">
        <v>2874</v>
      </c>
    </row>
    <row r="768" spans="1:5">
      <c r="A768" t="s">
        <v>4455</v>
      </c>
      <c r="B768" t="s">
        <v>4473</v>
      </c>
      <c r="C768" t="s">
        <v>2876</v>
      </c>
      <c r="D768" t="s">
        <v>2877</v>
      </c>
      <c r="E768" t="s">
        <v>2878</v>
      </c>
    </row>
    <row r="769" spans="1:5">
      <c r="A769" t="s">
        <v>4455</v>
      </c>
      <c r="B769" t="s">
        <v>2493</v>
      </c>
      <c r="C769" t="s">
        <v>2093</v>
      </c>
      <c r="D769" t="s">
        <v>1771</v>
      </c>
      <c r="E769" t="s">
        <v>1772</v>
      </c>
    </row>
    <row r="770" spans="1:5">
      <c r="A770" t="s">
        <v>4455</v>
      </c>
      <c r="B770" t="s">
        <v>2687</v>
      </c>
      <c r="C770" t="s">
        <v>2688</v>
      </c>
      <c r="D770" t="s">
        <v>2689</v>
      </c>
      <c r="E770" t="s">
        <v>2689</v>
      </c>
    </row>
    <row r="771" spans="1:5">
      <c r="A771" t="s">
        <v>4474</v>
      </c>
      <c r="B771" t="s">
        <v>4475</v>
      </c>
      <c r="C771" t="s">
        <v>2879</v>
      </c>
      <c r="D771" t="s">
        <v>2880</v>
      </c>
      <c r="E771" t="s">
        <v>2881</v>
      </c>
    </row>
    <row r="772" spans="1:5">
      <c r="A772" t="s">
        <v>4474</v>
      </c>
      <c r="B772" t="s">
        <v>4476</v>
      </c>
      <c r="C772" t="s">
        <v>2882</v>
      </c>
      <c r="D772" t="s">
        <v>2882</v>
      </c>
      <c r="E772" t="s">
        <v>2882</v>
      </c>
    </row>
    <row r="773" spans="1:5">
      <c r="A773" t="s">
        <v>4474</v>
      </c>
      <c r="B773" t="s">
        <v>4477</v>
      </c>
      <c r="C773" t="s">
        <v>2883</v>
      </c>
      <c r="D773" t="s">
        <v>2883</v>
      </c>
      <c r="E773" t="s">
        <v>2883</v>
      </c>
    </row>
    <row r="774" spans="1:5">
      <c r="A774" t="s">
        <v>4474</v>
      </c>
      <c r="B774" t="s">
        <v>4478</v>
      </c>
      <c r="C774" t="s">
        <v>2469</v>
      </c>
      <c r="D774" t="s">
        <v>2469</v>
      </c>
      <c r="E774" t="s">
        <v>2469</v>
      </c>
    </row>
    <row r="775" spans="1:5">
      <c r="A775" t="s">
        <v>4474</v>
      </c>
      <c r="B775" t="s">
        <v>4479</v>
      </c>
      <c r="C775" t="s">
        <v>4480</v>
      </c>
      <c r="D775" t="s">
        <v>4480</v>
      </c>
      <c r="E775" t="s">
        <v>4480</v>
      </c>
    </row>
    <row r="776" spans="1:5">
      <c r="A776" t="s">
        <v>4474</v>
      </c>
      <c r="B776" t="s">
        <v>2493</v>
      </c>
      <c r="C776" t="s">
        <v>2093</v>
      </c>
      <c r="D776" t="s">
        <v>1771</v>
      </c>
      <c r="E776" t="s">
        <v>1772</v>
      </c>
    </row>
    <row r="777" spans="1:5">
      <c r="A777" t="s">
        <v>4474</v>
      </c>
      <c r="B777" t="s">
        <v>2687</v>
      </c>
      <c r="C777" t="s">
        <v>2688</v>
      </c>
      <c r="D777" t="s">
        <v>2689</v>
      </c>
      <c r="E777" t="s">
        <v>2689</v>
      </c>
    </row>
    <row r="778" spans="1:5">
      <c r="A778" t="s">
        <v>4481</v>
      </c>
      <c r="B778" t="s">
        <v>4482</v>
      </c>
      <c r="C778" t="s">
        <v>4483</v>
      </c>
      <c r="D778" t="s">
        <v>6237</v>
      </c>
      <c r="E778" t="s">
        <v>6286</v>
      </c>
    </row>
    <row r="779" spans="1:5">
      <c r="A779" t="s">
        <v>4481</v>
      </c>
      <c r="B779" t="s">
        <v>4484</v>
      </c>
      <c r="C779" t="s">
        <v>4485</v>
      </c>
      <c r="D779" t="s">
        <v>4486</v>
      </c>
      <c r="E779" t="s">
        <v>4487</v>
      </c>
    </row>
    <row r="780" spans="1:5">
      <c r="A780" t="s">
        <v>4488</v>
      </c>
      <c r="B780" t="s">
        <v>2788</v>
      </c>
      <c r="C780" t="s">
        <v>3343</v>
      </c>
      <c r="D780" t="s">
        <v>4489</v>
      </c>
      <c r="E780" t="s">
        <v>4490</v>
      </c>
    </row>
    <row r="781" spans="1:5">
      <c r="A781" t="s">
        <v>4488</v>
      </c>
      <c r="B781" t="s">
        <v>3862</v>
      </c>
      <c r="C781" t="s">
        <v>3863</v>
      </c>
      <c r="D781" t="s">
        <v>3864</v>
      </c>
      <c r="E781" t="s">
        <v>4491</v>
      </c>
    </row>
    <row r="782" spans="1:5">
      <c r="A782" t="s">
        <v>4488</v>
      </c>
      <c r="B782" t="s">
        <v>3870</v>
      </c>
      <c r="C782" t="s">
        <v>3871</v>
      </c>
      <c r="D782" t="s">
        <v>3872</v>
      </c>
      <c r="E782" t="s">
        <v>3872</v>
      </c>
    </row>
    <row r="783" spans="1:5">
      <c r="A783" t="s">
        <v>4488</v>
      </c>
      <c r="B783" t="s">
        <v>3873</v>
      </c>
      <c r="C783" t="s">
        <v>3874</v>
      </c>
      <c r="D783" t="s">
        <v>3875</v>
      </c>
      <c r="E783" t="s">
        <v>3875</v>
      </c>
    </row>
    <row r="784" spans="1:5">
      <c r="A784" t="s">
        <v>4488</v>
      </c>
      <c r="B784" t="s">
        <v>3876</v>
      </c>
      <c r="C784" t="s">
        <v>3877</v>
      </c>
      <c r="D784" t="s">
        <v>4492</v>
      </c>
      <c r="E784" t="s">
        <v>3879</v>
      </c>
    </row>
    <row r="785" spans="1:5">
      <c r="A785" t="s">
        <v>4488</v>
      </c>
      <c r="B785" t="s">
        <v>3880</v>
      </c>
      <c r="C785" t="s">
        <v>3881</v>
      </c>
      <c r="D785" t="s">
        <v>3882</v>
      </c>
      <c r="E785" t="s">
        <v>3883</v>
      </c>
    </row>
    <row r="786" spans="1:5">
      <c r="A786" t="s">
        <v>4488</v>
      </c>
      <c r="B786" t="s">
        <v>2493</v>
      </c>
      <c r="C786" t="s">
        <v>2093</v>
      </c>
      <c r="D786" t="s">
        <v>2094</v>
      </c>
      <c r="E786" t="s">
        <v>1772</v>
      </c>
    </row>
    <row r="787" spans="1:5">
      <c r="A787" t="s">
        <v>4493</v>
      </c>
      <c r="B787" t="s">
        <v>4494</v>
      </c>
      <c r="C787" t="s">
        <v>2756</v>
      </c>
      <c r="D787" t="s">
        <v>2749</v>
      </c>
      <c r="E787" t="s">
        <v>2750</v>
      </c>
    </row>
    <row r="788" spans="1:5">
      <c r="A788" t="s">
        <v>4493</v>
      </c>
      <c r="B788" t="s">
        <v>4495</v>
      </c>
      <c r="C788" t="s">
        <v>4496</v>
      </c>
      <c r="D788" t="s">
        <v>4497</v>
      </c>
      <c r="E788" t="s">
        <v>4498</v>
      </c>
    </row>
    <row r="789" spans="1:5">
      <c r="A789" t="s">
        <v>4493</v>
      </c>
      <c r="B789" t="s">
        <v>4499</v>
      </c>
      <c r="C789" t="s">
        <v>4500</v>
      </c>
      <c r="D789" t="s">
        <v>4501</v>
      </c>
      <c r="E789" t="s">
        <v>4502</v>
      </c>
    </row>
    <row r="790" spans="1:5">
      <c r="A790" t="s">
        <v>4493</v>
      </c>
      <c r="B790" t="s">
        <v>4503</v>
      </c>
      <c r="C790" t="s">
        <v>4504</v>
      </c>
      <c r="D790" t="s">
        <v>4505</v>
      </c>
      <c r="E790" t="s">
        <v>4506</v>
      </c>
    </row>
    <row r="791" spans="1:5">
      <c r="A791" t="s">
        <v>4493</v>
      </c>
      <c r="B791" t="s">
        <v>2788</v>
      </c>
      <c r="C791" t="s">
        <v>4507</v>
      </c>
      <c r="D791" t="s">
        <v>4508</v>
      </c>
      <c r="E791" t="s">
        <v>4509</v>
      </c>
    </row>
    <row r="792" spans="1:5">
      <c r="A792" t="s">
        <v>4493</v>
      </c>
      <c r="B792" t="s">
        <v>2806</v>
      </c>
      <c r="C792" t="s">
        <v>2807</v>
      </c>
      <c r="D792" t="s">
        <v>4510</v>
      </c>
      <c r="E792" t="s">
        <v>2809</v>
      </c>
    </row>
    <row r="793" spans="1:5">
      <c r="A793" t="s">
        <v>4493</v>
      </c>
      <c r="B793" t="s">
        <v>2493</v>
      </c>
      <c r="C793" t="s">
        <v>2093</v>
      </c>
      <c r="D793" t="s">
        <v>2094</v>
      </c>
      <c r="E793" t="s">
        <v>1772</v>
      </c>
    </row>
    <row r="794" spans="1:5">
      <c r="A794" t="s">
        <v>4511</v>
      </c>
      <c r="B794" t="s">
        <v>2788</v>
      </c>
      <c r="C794" t="s">
        <v>3343</v>
      </c>
      <c r="D794" t="s">
        <v>4489</v>
      </c>
      <c r="E794" t="s">
        <v>4490</v>
      </c>
    </row>
    <row r="795" spans="1:5">
      <c r="A795" t="s">
        <v>4511</v>
      </c>
      <c r="B795" t="s">
        <v>4512</v>
      </c>
      <c r="C795" t="s">
        <v>4513</v>
      </c>
      <c r="D795" t="s">
        <v>4514</v>
      </c>
      <c r="E795" t="s">
        <v>4514</v>
      </c>
    </row>
    <row r="796" spans="1:5">
      <c r="A796" t="s">
        <v>4511</v>
      </c>
      <c r="B796" t="s">
        <v>4515</v>
      </c>
      <c r="C796" t="s">
        <v>4516</v>
      </c>
      <c r="D796" t="s">
        <v>4517</v>
      </c>
      <c r="E796" t="s">
        <v>4518</v>
      </c>
    </row>
    <row r="797" spans="1:5">
      <c r="A797" t="s">
        <v>4511</v>
      </c>
      <c r="B797" t="s">
        <v>4519</v>
      </c>
      <c r="C797" t="s">
        <v>4520</v>
      </c>
      <c r="D797" t="s">
        <v>4521</v>
      </c>
      <c r="E797" t="s">
        <v>4522</v>
      </c>
    </row>
    <row r="798" spans="1:5">
      <c r="A798" t="s">
        <v>4511</v>
      </c>
      <c r="B798" t="s">
        <v>4523</v>
      </c>
      <c r="C798" t="s">
        <v>4524</v>
      </c>
      <c r="D798" t="s">
        <v>4525</v>
      </c>
      <c r="E798" t="s">
        <v>4526</v>
      </c>
    </row>
    <row r="799" spans="1:5">
      <c r="A799" t="s">
        <v>4511</v>
      </c>
      <c r="B799" t="s">
        <v>2493</v>
      </c>
      <c r="C799" t="s">
        <v>2093</v>
      </c>
      <c r="D799" t="s">
        <v>2094</v>
      </c>
      <c r="E799" t="s">
        <v>1772</v>
      </c>
    </row>
    <row r="800" spans="1:5">
      <c r="A800" t="s">
        <v>4527</v>
      </c>
      <c r="B800" t="s">
        <v>2788</v>
      </c>
      <c r="C800" t="s">
        <v>4365</v>
      </c>
      <c r="D800" t="s">
        <v>4528</v>
      </c>
      <c r="E800" t="s">
        <v>4529</v>
      </c>
    </row>
    <row r="801" spans="1:5">
      <c r="A801" t="s">
        <v>4527</v>
      </c>
      <c r="B801" t="s">
        <v>2730</v>
      </c>
      <c r="C801" t="s">
        <v>2731</v>
      </c>
      <c r="D801" t="s">
        <v>2732</v>
      </c>
      <c r="E801" t="s">
        <v>2733</v>
      </c>
    </row>
    <row r="802" spans="1:5">
      <c r="A802" t="s">
        <v>4527</v>
      </c>
      <c r="B802" t="s">
        <v>3870</v>
      </c>
      <c r="C802" t="s">
        <v>3871</v>
      </c>
      <c r="D802" t="s">
        <v>3872</v>
      </c>
      <c r="E802" t="s">
        <v>3872</v>
      </c>
    </row>
    <row r="803" spans="1:5">
      <c r="A803" t="s">
        <v>4527</v>
      </c>
      <c r="B803" t="s">
        <v>3873</v>
      </c>
      <c r="C803" t="s">
        <v>3874</v>
      </c>
      <c r="D803" t="s">
        <v>3875</v>
      </c>
      <c r="E803" t="s">
        <v>3875</v>
      </c>
    </row>
    <row r="804" spans="1:5">
      <c r="A804" t="s">
        <v>4527</v>
      </c>
      <c r="B804" t="s">
        <v>3876</v>
      </c>
      <c r="C804" t="s">
        <v>3877</v>
      </c>
      <c r="D804" t="s">
        <v>4492</v>
      </c>
      <c r="E804" t="s">
        <v>3879</v>
      </c>
    </row>
    <row r="805" spans="1:5">
      <c r="A805" t="s">
        <v>4527</v>
      </c>
      <c r="B805" t="s">
        <v>3862</v>
      </c>
      <c r="C805" t="s">
        <v>3863</v>
      </c>
      <c r="D805" t="s">
        <v>3864</v>
      </c>
      <c r="E805" t="s">
        <v>4491</v>
      </c>
    </row>
    <row r="806" spans="1:5">
      <c r="A806" t="s">
        <v>4527</v>
      </c>
      <c r="B806" t="s">
        <v>2493</v>
      </c>
      <c r="C806" t="s">
        <v>2093</v>
      </c>
      <c r="D806" t="s">
        <v>2094</v>
      </c>
      <c r="E806" t="s">
        <v>1772</v>
      </c>
    </row>
    <row r="807" spans="1:5">
      <c r="A807" t="s">
        <v>4530</v>
      </c>
      <c r="B807" t="s">
        <v>2833</v>
      </c>
      <c r="C807" t="s">
        <v>4531</v>
      </c>
      <c r="D807" t="s">
        <v>2835</v>
      </c>
      <c r="E807" t="s">
        <v>2836</v>
      </c>
    </row>
    <row r="808" spans="1:5">
      <c r="A808" t="s">
        <v>4530</v>
      </c>
      <c r="B808" t="s">
        <v>2837</v>
      </c>
      <c r="C808" t="s">
        <v>2838</v>
      </c>
      <c r="D808" t="s">
        <v>2839</v>
      </c>
      <c r="E808" t="s">
        <v>2840</v>
      </c>
    </row>
    <row r="809" spans="1:5">
      <c r="A809" t="s">
        <v>4530</v>
      </c>
      <c r="B809" t="s">
        <v>4532</v>
      </c>
      <c r="C809" t="s">
        <v>4533</v>
      </c>
      <c r="D809" t="s">
        <v>4534</v>
      </c>
      <c r="E809" t="s">
        <v>4535</v>
      </c>
    </row>
    <row r="810" spans="1:5">
      <c r="A810" t="s">
        <v>4530</v>
      </c>
      <c r="B810" t="s">
        <v>4536</v>
      </c>
      <c r="C810" t="s">
        <v>4537</v>
      </c>
      <c r="D810" t="s">
        <v>4538</v>
      </c>
      <c r="E810" t="s">
        <v>4539</v>
      </c>
    </row>
    <row r="811" spans="1:5">
      <c r="A811" t="s">
        <v>4530</v>
      </c>
      <c r="B811" t="s">
        <v>4540</v>
      </c>
      <c r="C811" t="s">
        <v>4541</v>
      </c>
      <c r="D811" t="s">
        <v>4542</v>
      </c>
      <c r="E811" t="s">
        <v>4543</v>
      </c>
    </row>
    <row r="812" spans="1:5">
      <c r="A812" t="s">
        <v>4530</v>
      </c>
      <c r="B812" t="s">
        <v>3649</v>
      </c>
      <c r="C812" t="s">
        <v>4544</v>
      </c>
      <c r="D812" t="s">
        <v>4545</v>
      </c>
      <c r="E812" t="s">
        <v>4546</v>
      </c>
    </row>
    <row r="813" spans="1:5">
      <c r="A813" t="s">
        <v>4530</v>
      </c>
      <c r="B813" t="s">
        <v>4547</v>
      </c>
      <c r="C813" t="s">
        <v>4548</v>
      </c>
      <c r="D813" t="s">
        <v>4549</v>
      </c>
      <c r="E813" t="s">
        <v>4550</v>
      </c>
    </row>
    <row r="814" spans="1:5">
      <c r="A814" t="s">
        <v>4530</v>
      </c>
      <c r="B814" t="s">
        <v>2493</v>
      </c>
      <c r="C814" t="s">
        <v>2093</v>
      </c>
      <c r="D814" t="s">
        <v>1771</v>
      </c>
      <c r="E814" t="s">
        <v>1772</v>
      </c>
    </row>
    <row r="815" spans="1:5">
      <c r="A815" t="s">
        <v>4551</v>
      </c>
      <c r="B815" t="s">
        <v>4552</v>
      </c>
      <c r="C815" t="s">
        <v>4553</v>
      </c>
      <c r="D815" t="s">
        <v>4554</v>
      </c>
      <c r="E815" t="s">
        <v>4555</v>
      </c>
    </row>
    <row r="816" spans="1:5">
      <c r="A816" t="s">
        <v>4551</v>
      </c>
      <c r="B816" t="s">
        <v>4556</v>
      </c>
      <c r="C816" t="s">
        <v>4557</v>
      </c>
      <c r="D816" t="s">
        <v>4558</v>
      </c>
      <c r="E816" t="s">
        <v>4558</v>
      </c>
    </row>
    <row r="817" spans="1:5">
      <c r="A817" t="s">
        <v>4551</v>
      </c>
      <c r="B817" t="s">
        <v>4559</v>
      </c>
      <c r="C817" t="s">
        <v>4560</v>
      </c>
      <c r="D817" t="s">
        <v>4561</v>
      </c>
      <c r="E817" t="s">
        <v>4561</v>
      </c>
    </row>
    <row r="818" spans="1:5">
      <c r="A818" t="s">
        <v>4551</v>
      </c>
      <c r="B818" t="s">
        <v>4562</v>
      </c>
      <c r="C818" t="s">
        <v>4563</v>
      </c>
      <c r="D818" t="s">
        <v>4564</v>
      </c>
      <c r="E818" t="s">
        <v>4564</v>
      </c>
    </row>
    <row r="819" spans="1:5">
      <c r="A819" t="s">
        <v>4551</v>
      </c>
      <c r="B819" t="s">
        <v>4565</v>
      </c>
      <c r="C819" t="s">
        <v>4566</v>
      </c>
      <c r="D819" t="s">
        <v>4567</v>
      </c>
      <c r="E819" t="s">
        <v>4568</v>
      </c>
    </row>
    <row r="820" spans="1:5">
      <c r="A820" t="s">
        <v>4569</v>
      </c>
      <c r="B820" t="s">
        <v>4570</v>
      </c>
      <c r="C820" t="s">
        <v>4571</v>
      </c>
      <c r="D820" t="s">
        <v>4572</v>
      </c>
      <c r="E820" t="s">
        <v>4573</v>
      </c>
    </row>
    <row r="821" spans="1:5">
      <c r="A821" t="s">
        <v>4569</v>
      </c>
      <c r="B821" t="s">
        <v>4574</v>
      </c>
      <c r="C821" t="s">
        <v>4575</v>
      </c>
      <c r="D821" t="s">
        <v>4576</v>
      </c>
      <c r="E821" t="s">
        <v>4577</v>
      </c>
    </row>
    <row r="822" spans="1:5">
      <c r="A822" t="s">
        <v>4569</v>
      </c>
      <c r="B822" t="s">
        <v>2753</v>
      </c>
      <c r="C822" t="s">
        <v>2757</v>
      </c>
      <c r="D822" t="s">
        <v>2758</v>
      </c>
      <c r="E822" t="s">
        <v>2759</v>
      </c>
    </row>
    <row r="823" spans="1:5">
      <c r="A823" t="s">
        <v>4569</v>
      </c>
      <c r="B823" t="s">
        <v>2806</v>
      </c>
      <c r="C823" t="s">
        <v>2807</v>
      </c>
      <c r="D823" t="s">
        <v>2808</v>
      </c>
      <c r="E823" t="s">
        <v>2809</v>
      </c>
    </row>
    <row r="824" spans="1:5">
      <c r="A824" t="s">
        <v>4578</v>
      </c>
      <c r="B824" t="s">
        <v>4579</v>
      </c>
      <c r="C824" t="s">
        <v>4580</v>
      </c>
      <c r="D824" t="s">
        <v>4581</v>
      </c>
      <c r="E824" t="s">
        <v>4581</v>
      </c>
    </row>
    <row r="825" spans="1:5">
      <c r="A825" t="s">
        <v>4578</v>
      </c>
      <c r="B825" t="s">
        <v>4582</v>
      </c>
      <c r="C825" t="s">
        <v>4583</v>
      </c>
      <c r="D825" t="s">
        <v>4584</v>
      </c>
      <c r="E825" t="s">
        <v>4585</v>
      </c>
    </row>
    <row r="826" spans="1:5">
      <c r="A826" t="s">
        <v>4578</v>
      </c>
      <c r="B826" t="s">
        <v>4586</v>
      </c>
      <c r="C826" t="s">
        <v>4587</v>
      </c>
      <c r="D826" t="s">
        <v>4588</v>
      </c>
      <c r="E826" t="s">
        <v>4589</v>
      </c>
    </row>
    <row r="827" spans="1:5">
      <c r="A827" t="s">
        <v>4590</v>
      </c>
      <c r="B827" t="s">
        <v>2764</v>
      </c>
      <c r="C827" t="s">
        <v>4591</v>
      </c>
      <c r="D827" t="s">
        <v>4592</v>
      </c>
      <c r="E827" t="s">
        <v>4593</v>
      </c>
    </row>
    <row r="828" spans="1:5">
      <c r="A828" t="s">
        <v>4590</v>
      </c>
      <c r="B828" t="s">
        <v>2768</v>
      </c>
      <c r="C828" t="s">
        <v>4594</v>
      </c>
      <c r="D828" t="s">
        <v>4595</v>
      </c>
      <c r="E828" t="s">
        <v>4596</v>
      </c>
    </row>
    <row r="829" spans="1:5">
      <c r="A829" t="s">
        <v>4590</v>
      </c>
      <c r="B829" t="s">
        <v>2772</v>
      </c>
      <c r="C829" t="s">
        <v>4597</v>
      </c>
      <c r="D829" t="s">
        <v>4598</v>
      </c>
      <c r="E829" t="s">
        <v>4599</v>
      </c>
    </row>
    <row r="830" spans="1:5">
      <c r="A830" t="s">
        <v>4590</v>
      </c>
      <c r="B830" t="s">
        <v>2776</v>
      </c>
      <c r="C830" t="s">
        <v>4600</v>
      </c>
      <c r="D830" t="s">
        <v>4601</v>
      </c>
      <c r="E830" t="s">
        <v>4602</v>
      </c>
    </row>
    <row r="831" spans="1:5">
      <c r="A831" t="s">
        <v>4590</v>
      </c>
      <c r="B831" t="s">
        <v>2780</v>
      </c>
      <c r="C831" t="s">
        <v>4603</v>
      </c>
      <c r="D831" t="s">
        <v>4604</v>
      </c>
      <c r="E831" t="s">
        <v>4605</v>
      </c>
    </row>
    <row r="832" spans="1:5">
      <c r="A832" t="s">
        <v>4590</v>
      </c>
      <c r="B832" t="s">
        <v>2493</v>
      </c>
      <c r="C832" t="s">
        <v>2093</v>
      </c>
      <c r="D832" t="s">
        <v>2094</v>
      </c>
      <c r="E832" t="s">
        <v>1772</v>
      </c>
    </row>
    <row r="833" spans="1:6">
      <c r="A833" t="s">
        <v>1794</v>
      </c>
      <c r="B833" t="s">
        <v>4606</v>
      </c>
      <c r="C833" t="s">
        <v>4607</v>
      </c>
      <c r="D833" t="s">
        <v>4608</v>
      </c>
      <c r="E833" t="s">
        <v>4609</v>
      </c>
      <c r="F833" t="s">
        <v>2504</v>
      </c>
    </row>
    <row r="834" spans="1:6">
      <c r="A834" t="s">
        <v>1794</v>
      </c>
      <c r="B834" t="s">
        <v>6564</v>
      </c>
      <c r="C834" t="s">
        <v>6565</v>
      </c>
      <c r="D834" t="s">
        <v>6566</v>
      </c>
      <c r="E834" t="s">
        <v>6567</v>
      </c>
      <c r="F834" t="s">
        <v>2504</v>
      </c>
    </row>
    <row r="835" spans="1:6">
      <c r="A835" t="s">
        <v>1794</v>
      </c>
      <c r="B835" t="s">
        <v>6568</v>
      </c>
      <c r="C835" t="s">
        <v>6569</v>
      </c>
      <c r="D835" t="s">
        <v>6570</v>
      </c>
      <c r="E835" t="s">
        <v>6571</v>
      </c>
      <c r="F835" t="s">
        <v>2504</v>
      </c>
    </row>
    <row r="836" spans="1:6">
      <c r="A836" t="s">
        <v>1794</v>
      </c>
      <c r="B836" t="s">
        <v>6572</v>
      </c>
      <c r="C836" t="s">
        <v>6573</v>
      </c>
      <c r="D836" t="s">
        <v>6574</v>
      </c>
      <c r="E836" t="s">
        <v>6575</v>
      </c>
      <c r="F836" t="s">
        <v>2504</v>
      </c>
    </row>
    <row r="837" spans="1:6">
      <c r="A837" t="s">
        <v>1794</v>
      </c>
      <c r="B837" t="s">
        <v>6576</v>
      </c>
      <c r="C837" t="s">
        <v>6577</v>
      </c>
      <c r="D837" t="s">
        <v>6578</v>
      </c>
      <c r="E837" t="s">
        <v>6579</v>
      </c>
      <c r="F837" t="s">
        <v>2504</v>
      </c>
    </row>
    <row r="838" spans="1:6">
      <c r="A838" t="s">
        <v>1794</v>
      </c>
      <c r="B838" t="s">
        <v>6580</v>
      </c>
      <c r="C838" t="s">
        <v>6581</v>
      </c>
      <c r="D838" t="s">
        <v>6582</v>
      </c>
      <c r="E838" t="s">
        <v>6583</v>
      </c>
      <c r="F838" t="s">
        <v>2504</v>
      </c>
    </row>
    <row r="839" spans="1:6">
      <c r="A839" t="s">
        <v>1794</v>
      </c>
      <c r="B839" t="s">
        <v>6584</v>
      </c>
      <c r="C839" t="s">
        <v>6585</v>
      </c>
      <c r="D839" t="s">
        <v>6586</v>
      </c>
      <c r="E839" t="s">
        <v>6587</v>
      </c>
      <c r="F839" t="s">
        <v>2508</v>
      </c>
    </row>
    <row r="840" spans="1:6">
      <c r="A840" t="s">
        <v>1794</v>
      </c>
      <c r="B840" t="s">
        <v>6588</v>
      </c>
      <c r="C840" t="s">
        <v>6589</v>
      </c>
      <c r="D840" t="s">
        <v>6590</v>
      </c>
      <c r="E840" t="s">
        <v>6591</v>
      </c>
      <c r="F840" t="s">
        <v>2508</v>
      </c>
    </row>
    <row r="841" spans="1:6">
      <c r="A841" t="s">
        <v>1794</v>
      </c>
      <c r="B841" t="s">
        <v>6592</v>
      </c>
      <c r="C841" t="s">
        <v>6593</v>
      </c>
      <c r="D841" t="s">
        <v>6594</v>
      </c>
      <c r="E841" t="s">
        <v>6595</v>
      </c>
      <c r="F841" t="s">
        <v>2508</v>
      </c>
    </row>
    <row r="842" spans="1:6">
      <c r="A842" t="s">
        <v>1794</v>
      </c>
      <c r="B842" t="s">
        <v>6596</v>
      </c>
      <c r="C842" t="s">
        <v>6597</v>
      </c>
      <c r="D842" t="s">
        <v>6598</v>
      </c>
      <c r="E842" t="s">
        <v>6599</v>
      </c>
      <c r="F842" t="s">
        <v>2508</v>
      </c>
    </row>
    <row r="843" spans="1:6">
      <c r="A843" t="s">
        <v>1794</v>
      </c>
      <c r="B843" t="s">
        <v>6600</v>
      </c>
      <c r="C843" t="s">
        <v>6601</v>
      </c>
      <c r="D843" t="s">
        <v>6602</v>
      </c>
      <c r="E843" t="s">
        <v>6603</v>
      </c>
      <c r="F843" t="s">
        <v>2512</v>
      </c>
    </row>
    <row r="844" spans="1:6">
      <c r="A844" t="s">
        <v>1794</v>
      </c>
      <c r="B844" t="s">
        <v>6604</v>
      </c>
      <c r="C844" t="s">
        <v>6605</v>
      </c>
      <c r="D844" t="s">
        <v>6606</v>
      </c>
      <c r="E844" t="s">
        <v>6607</v>
      </c>
      <c r="F844" t="s">
        <v>2512</v>
      </c>
    </row>
    <row r="845" spans="1:6">
      <c r="A845" t="s">
        <v>1794</v>
      </c>
      <c r="B845" t="s">
        <v>6608</v>
      </c>
      <c r="C845" t="s">
        <v>6609</v>
      </c>
      <c r="D845" t="s">
        <v>6610</v>
      </c>
      <c r="E845" t="s">
        <v>6611</v>
      </c>
      <c r="F845" t="s">
        <v>2512</v>
      </c>
    </row>
    <row r="846" spans="1:6">
      <c r="A846" t="s">
        <v>1794</v>
      </c>
      <c r="B846" t="s">
        <v>6612</v>
      </c>
      <c r="C846" t="s">
        <v>6613</v>
      </c>
      <c r="D846" t="s">
        <v>6614</v>
      </c>
      <c r="E846" t="s">
        <v>6615</v>
      </c>
      <c r="F846" t="s">
        <v>2512</v>
      </c>
    </row>
    <row r="847" spans="1:6">
      <c r="A847" t="s">
        <v>1794</v>
      </c>
      <c r="B847" t="s">
        <v>6616</v>
      </c>
      <c r="C847" t="s">
        <v>6617</v>
      </c>
      <c r="D847" t="s">
        <v>6618</v>
      </c>
      <c r="E847" t="s">
        <v>6619</v>
      </c>
      <c r="F847" t="s">
        <v>2512</v>
      </c>
    </row>
    <row r="848" spans="1:6">
      <c r="A848" t="s">
        <v>1794</v>
      </c>
      <c r="B848" t="s">
        <v>6620</v>
      </c>
      <c r="C848" t="s">
        <v>6621</v>
      </c>
      <c r="D848" t="s">
        <v>6622</v>
      </c>
      <c r="E848" t="s">
        <v>6623</v>
      </c>
      <c r="F848" t="s">
        <v>2512</v>
      </c>
    </row>
    <row r="849" spans="1:6">
      <c r="A849" t="s">
        <v>1794</v>
      </c>
      <c r="B849" t="s">
        <v>6624</v>
      </c>
      <c r="C849" t="s">
        <v>6625</v>
      </c>
      <c r="D849" t="s">
        <v>6626</v>
      </c>
      <c r="E849" t="s">
        <v>6627</v>
      </c>
      <c r="F849" t="s">
        <v>2512</v>
      </c>
    </row>
    <row r="850" spans="1:6">
      <c r="A850" t="s">
        <v>1794</v>
      </c>
      <c r="B850" t="s">
        <v>6628</v>
      </c>
      <c r="C850" t="s">
        <v>6629</v>
      </c>
      <c r="D850" t="s">
        <v>6630</v>
      </c>
      <c r="E850" t="s">
        <v>6631</v>
      </c>
      <c r="F850" t="s">
        <v>2516</v>
      </c>
    </row>
    <row r="851" spans="1:6">
      <c r="A851" t="s">
        <v>1794</v>
      </c>
      <c r="B851" t="s">
        <v>6632</v>
      </c>
      <c r="C851" t="s">
        <v>6633</v>
      </c>
      <c r="D851" t="s">
        <v>6634</v>
      </c>
      <c r="E851" t="s">
        <v>6635</v>
      </c>
      <c r="F851" t="s">
        <v>2516</v>
      </c>
    </row>
    <row r="852" spans="1:6">
      <c r="A852" t="s">
        <v>1794</v>
      </c>
      <c r="B852" t="s">
        <v>6636</v>
      </c>
      <c r="C852" t="s">
        <v>6637</v>
      </c>
      <c r="D852" t="s">
        <v>6638</v>
      </c>
      <c r="E852" t="s">
        <v>6639</v>
      </c>
      <c r="F852" t="s">
        <v>2516</v>
      </c>
    </row>
    <row r="853" spans="1:6">
      <c r="A853" t="s">
        <v>1794</v>
      </c>
      <c r="B853" t="s">
        <v>6640</v>
      </c>
      <c r="C853" t="s">
        <v>6641</v>
      </c>
      <c r="D853" t="s">
        <v>6642</v>
      </c>
      <c r="E853" t="s">
        <v>6643</v>
      </c>
      <c r="F853" t="s">
        <v>2516</v>
      </c>
    </row>
    <row r="854" spans="1:6">
      <c r="A854" t="s">
        <v>1794</v>
      </c>
      <c r="B854" t="s">
        <v>6644</v>
      </c>
      <c r="C854" t="s">
        <v>6645</v>
      </c>
      <c r="D854" t="s">
        <v>6646</v>
      </c>
      <c r="E854" t="s">
        <v>6647</v>
      </c>
      <c r="F854" t="s">
        <v>2516</v>
      </c>
    </row>
    <row r="855" spans="1:6">
      <c r="A855" t="s">
        <v>1794</v>
      </c>
      <c r="B855" t="s">
        <v>6648</v>
      </c>
      <c r="C855" t="s">
        <v>6649</v>
      </c>
      <c r="D855" t="s">
        <v>6650</v>
      </c>
      <c r="E855" t="s">
        <v>6651</v>
      </c>
      <c r="F855" t="s">
        <v>2516</v>
      </c>
    </row>
    <row r="856" spans="1:6">
      <c r="A856" t="s">
        <v>1794</v>
      </c>
      <c r="B856" t="s">
        <v>6652</v>
      </c>
      <c r="C856" t="s">
        <v>6653</v>
      </c>
      <c r="D856" t="s">
        <v>6654</v>
      </c>
      <c r="E856" t="s">
        <v>6655</v>
      </c>
      <c r="F856" t="s">
        <v>2516</v>
      </c>
    </row>
    <row r="857" spans="1:6">
      <c r="A857" t="s">
        <v>1794</v>
      </c>
      <c r="B857" t="s">
        <v>6656</v>
      </c>
      <c r="C857" t="s">
        <v>6657</v>
      </c>
      <c r="D857" t="s">
        <v>6658</v>
      </c>
      <c r="E857" t="s">
        <v>6659</v>
      </c>
      <c r="F857" t="s">
        <v>2516</v>
      </c>
    </row>
    <row r="858" spans="1:6">
      <c r="A858" t="s">
        <v>1794</v>
      </c>
      <c r="B858" t="s">
        <v>6660</v>
      </c>
      <c r="C858" t="s">
        <v>6661</v>
      </c>
      <c r="D858" t="s">
        <v>6662</v>
      </c>
      <c r="E858" t="s">
        <v>6663</v>
      </c>
      <c r="F858" t="s">
        <v>2520</v>
      </c>
    </row>
    <row r="859" spans="1:6">
      <c r="A859" t="s">
        <v>1794</v>
      </c>
      <c r="B859" t="s">
        <v>6664</v>
      </c>
      <c r="C859" t="s">
        <v>6665</v>
      </c>
      <c r="D859" t="s">
        <v>6666</v>
      </c>
      <c r="E859" t="s">
        <v>6667</v>
      </c>
      <c r="F859" t="s">
        <v>2520</v>
      </c>
    </row>
    <row r="860" spans="1:6">
      <c r="A860" t="s">
        <v>1794</v>
      </c>
      <c r="B860" t="s">
        <v>6668</v>
      </c>
      <c r="C860" t="s">
        <v>6669</v>
      </c>
      <c r="D860" t="s">
        <v>6670</v>
      </c>
      <c r="E860" t="s">
        <v>6671</v>
      </c>
      <c r="F860" t="s">
        <v>2520</v>
      </c>
    </row>
    <row r="861" spans="1:6">
      <c r="A861" t="s">
        <v>1794</v>
      </c>
      <c r="B861" t="s">
        <v>6672</v>
      </c>
      <c r="C861" t="s">
        <v>6673</v>
      </c>
      <c r="D861" t="s">
        <v>6674</v>
      </c>
      <c r="E861" t="s">
        <v>6675</v>
      </c>
      <c r="F861" t="s">
        <v>2520</v>
      </c>
    </row>
    <row r="862" spans="1:6">
      <c r="A862" t="s">
        <v>1794</v>
      </c>
      <c r="B862" t="s">
        <v>6676</v>
      </c>
      <c r="C862" t="s">
        <v>6677</v>
      </c>
      <c r="D862" t="s">
        <v>6678</v>
      </c>
      <c r="E862" t="s">
        <v>6679</v>
      </c>
      <c r="F862" t="s">
        <v>2524</v>
      </c>
    </row>
    <row r="863" spans="1:6">
      <c r="A863" t="s">
        <v>1794</v>
      </c>
      <c r="B863" t="s">
        <v>6680</v>
      </c>
      <c r="C863" t="s">
        <v>6681</v>
      </c>
      <c r="D863" t="s">
        <v>6682</v>
      </c>
      <c r="E863" t="s">
        <v>6683</v>
      </c>
      <c r="F863" t="s">
        <v>2524</v>
      </c>
    </row>
    <row r="864" spans="1:6">
      <c r="A864" t="s">
        <v>1794</v>
      </c>
      <c r="B864" t="s">
        <v>6684</v>
      </c>
      <c r="C864" t="s">
        <v>6685</v>
      </c>
      <c r="D864" t="s">
        <v>6686</v>
      </c>
      <c r="E864" t="s">
        <v>6687</v>
      </c>
      <c r="F864" t="s">
        <v>2524</v>
      </c>
    </row>
    <row r="865" spans="1:6">
      <c r="A865" t="s">
        <v>1794</v>
      </c>
      <c r="B865" t="s">
        <v>6688</v>
      </c>
      <c r="C865" t="s">
        <v>6689</v>
      </c>
      <c r="D865" t="s">
        <v>6690</v>
      </c>
      <c r="E865" t="s">
        <v>6691</v>
      </c>
      <c r="F865" t="s">
        <v>2524</v>
      </c>
    </row>
    <row r="866" spans="1:6">
      <c r="A866" t="s">
        <v>1794</v>
      </c>
      <c r="B866" t="s">
        <v>6692</v>
      </c>
      <c r="C866" t="s">
        <v>6693</v>
      </c>
      <c r="D866" t="s">
        <v>6694</v>
      </c>
      <c r="E866" t="s">
        <v>6695</v>
      </c>
      <c r="F866" t="s">
        <v>2524</v>
      </c>
    </row>
    <row r="867" spans="1:6">
      <c r="A867" t="s">
        <v>1794</v>
      </c>
      <c r="B867" t="s">
        <v>6696</v>
      </c>
      <c r="C867" t="s">
        <v>6697</v>
      </c>
      <c r="D867" t="s">
        <v>6698</v>
      </c>
      <c r="E867" t="s">
        <v>6699</v>
      </c>
      <c r="F867" t="s">
        <v>2524</v>
      </c>
    </row>
    <row r="868" spans="1:6">
      <c r="A868" t="s">
        <v>1794</v>
      </c>
      <c r="B868" t="s">
        <v>6700</v>
      </c>
      <c r="C868" t="s">
        <v>6701</v>
      </c>
      <c r="D868" t="s">
        <v>6702</v>
      </c>
      <c r="E868" t="s">
        <v>6703</v>
      </c>
      <c r="F868" t="s">
        <v>2528</v>
      </c>
    </row>
    <row r="869" spans="1:6">
      <c r="A869" t="s">
        <v>1794</v>
      </c>
      <c r="B869" t="s">
        <v>6704</v>
      </c>
      <c r="C869" t="s">
        <v>6705</v>
      </c>
      <c r="D869" t="s">
        <v>6706</v>
      </c>
      <c r="E869" t="s">
        <v>6707</v>
      </c>
      <c r="F869" t="s">
        <v>2528</v>
      </c>
    </row>
    <row r="870" spans="1:6">
      <c r="A870" t="s">
        <v>1794</v>
      </c>
      <c r="B870" t="s">
        <v>6708</v>
      </c>
      <c r="C870" t="s">
        <v>6709</v>
      </c>
      <c r="D870" t="s">
        <v>6710</v>
      </c>
      <c r="E870" t="s">
        <v>6711</v>
      </c>
      <c r="F870" t="s">
        <v>2528</v>
      </c>
    </row>
    <row r="871" spans="1:6">
      <c r="A871" t="s">
        <v>1794</v>
      </c>
      <c r="B871" t="s">
        <v>6712</v>
      </c>
      <c r="C871" t="s">
        <v>6713</v>
      </c>
      <c r="D871" t="s">
        <v>6714</v>
      </c>
      <c r="E871" t="s">
        <v>6715</v>
      </c>
      <c r="F871" t="s">
        <v>2528</v>
      </c>
    </row>
    <row r="872" spans="1:6">
      <c r="A872" t="s">
        <v>1794</v>
      </c>
      <c r="B872" t="s">
        <v>6716</v>
      </c>
      <c r="C872" t="s">
        <v>6717</v>
      </c>
      <c r="D872" t="s">
        <v>6718</v>
      </c>
      <c r="E872" t="s">
        <v>6719</v>
      </c>
      <c r="F872" t="s">
        <v>2528</v>
      </c>
    </row>
    <row r="873" spans="1:6">
      <c r="A873" t="s">
        <v>1794</v>
      </c>
      <c r="B873" t="s">
        <v>6720</v>
      </c>
      <c r="C873" t="s">
        <v>6721</v>
      </c>
      <c r="D873" t="s">
        <v>6722</v>
      </c>
      <c r="E873" t="s">
        <v>6723</v>
      </c>
      <c r="F873" t="s">
        <v>2532</v>
      </c>
    </row>
    <row r="874" spans="1:6">
      <c r="A874" t="s">
        <v>1794</v>
      </c>
      <c r="B874" t="s">
        <v>6724</v>
      </c>
      <c r="C874" t="s">
        <v>6725</v>
      </c>
      <c r="D874" t="s">
        <v>6726</v>
      </c>
      <c r="E874" t="s">
        <v>6727</v>
      </c>
      <c r="F874" t="s">
        <v>2532</v>
      </c>
    </row>
    <row r="875" spans="1:6">
      <c r="A875" t="s">
        <v>1794</v>
      </c>
      <c r="B875" t="s">
        <v>6728</v>
      </c>
      <c r="C875" t="s">
        <v>6729</v>
      </c>
      <c r="D875" t="s">
        <v>6730</v>
      </c>
      <c r="E875" t="s">
        <v>6731</v>
      </c>
      <c r="F875" t="s">
        <v>2532</v>
      </c>
    </row>
    <row r="876" spans="1:6">
      <c r="A876" t="s">
        <v>1794</v>
      </c>
      <c r="B876" t="s">
        <v>6732</v>
      </c>
      <c r="C876" t="s">
        <v>6733</v>
      </c>
      <c r="D876" t="s">
        <v>6734</v>
      </c>
      <c r="E876" t="s">
        <v>6735</v>
      </c>
      <c r="F876" t="s">
        <v>2532</v>
      </c>
    </row>
    <row r="877" spans="1:6">
      <c r="A877" t="s">
        <v>1794</v>
      </c>
      <c r="B877" t="s">
        <v>6736</v>
      </c>
      <c r="C877" t="s">
        <v>6737</v>
      </c>
      <c r="D877" t="s">
        <v>6738</v>
      </c>
      <c r="E877" t="s">
        <v>6739</v>
      </c>
      <c r="F877" t="s">
        <v>2532</v>
      </c>
    </row>
    <row r="878" spans="1:6">
      <c r="A878" t="s">
        <v>1794</v>
      </c>
      <c r="B878" t="s">
        <v>6740</v>
      </c>
      <c r="C878" t="s">
        <v>6741</v>
      </c>
      <c r="D878" t="s">
        <v>6742</v>
      </c>
      <c r="E878" t="s">
        <v>6743</v>
      </c>
      <c r="F878" t="s">
        <v>2532</v>
      </c>
    </row>
    <row r="879" spans="1:6">
      <c r="A879" t="s">
        <v>1794</v>
      </c>
      <c r="B879" t="s">
        <v>6744</v>
      </c>
      <c r="C879" t="s">
        <v>6745</v>
      </c>
      <c r="D879" t="s">
        <v>6746</v>
      </c>
      <c r="E879" t="s">
        <v>6747</v>
      </c>
      <c r="F879" t="s">
        <v>2536</v>
      </c>
    </row>
    <row r="880" spans="1:6">
      <c r="A880" t="s">
        <v>1794</v>
      </c>
      <c r="B880" t="s">
        <v>6748</v>
      </c>
      <c r="C880" t="s">
        <v>6749</v>
      </c>
      <c r="D880" t="s">
        <v>6750</v>
      </c>
      <c r="E880" t="s">
        <v>6751</v>
      </c>
      <c r="F880" t="s">
        <v>2536</v>
      </c>
    </row>
    <row r="881" spans="1:6">
      <c r="A881" t="s">
        <v>1794</v>
      </c>
      <c r="B881" t="s">
        <v>6752</v>
      </c>
      <c r="C881" t="s">
        <v>6753</v>
      </c>
      <c r="D881" t="s">
        <v>6754</v>
      </c>
      <c r="E881" t="s">
        <v>6755</v>
      </c>
      <c r="F881" t="s">
        <v>2536</v>
      </c>
    </row>
    <row r="882" spans="1:6">
      <c r="A882" t="s">
        <v>1794</v>
      </c>
      <c r="B882" t="s">
        <v>6756</v>
      </c>
      <c r="C882" t="s">
        <v>6757</v>
      </c>
      <c r="D882" t="s">
        <v>6758</v>
      </c>
      <c r="E882" t="s">
        <v>6759</v>
      </c>
      <c r="F882" t="s">
        <v>2536</v>
      </c>
    </row>
    <row r="883" spans="1:6">
      <c r="A883" t="s">
        <v>1794</v>
      </c>
      <c r="B883" t="s">
        <v>6760</v>
      </c>
      <c r="C883" t="s">
        <v>6761</v>
      </c>
      <c r="D883" t="s">
        <v>6762</v>
      </c>
      <c r="E883" t="s">
        <v>6763</v>
      </c>
      <c r="F883" t="s">
        <v>2536</v>
      </c>
    </row>
    <row r="884" spans="1:6">
      <c r="A884" t="s">
        <v>1794</v>
      </c>
      <c r="B884" t="s">
        <v>6764</v>
      </c>
      <c r="C884" t="s">
        <v>6765</v>
      </c>
      <c r="D884" t="s">
        <v>6766</v>
      </c>
      <c r="E884" t="s">
        <v>6767</v>
      </c>
      <c r="F884" t="s">
        <v>2536</v>
      </c>
    </row>
    <row r="885" spans="1:6">
      <c r="A885" t="s">
        <v>1794</v>
      </c>
      <c r="B885" t="s">
        <v>6768</v>
      </c>
      <c r="C885" t="s">
        <v>6769</v>
      </c>
      <c r="D885" t="s">
        <v>6770</v>
      </c>
      <c r="E885" t="s">
        <v>6771</v>
      </c>
      <c r="F885" t="s">
        <v>2536</v>
      </c>
    </row>
    <row r="886" spans="1:6">
      <c r="A886" t="s">
        <v>1794</v>
      </c>
      <c r="B886" t="s">
        <v>6772</v>
      </c>
      <c r="C886" t="s">
        <v>6773</v>
      </c>
      <c r="D886" t="s">
        <v>6774</v>
      </c>
      <c r="E886" t="s">
        <v>6775</v>
      </c>
      <c r="F886" t="s">
        <v>2536</v>
      </c>
    </row>
    <row r="887" spans="1:6">
      <c r="A887" t="s">
        <v>1794</v>
      </c>
      <c r="B887" t="s">
        <v>6776</v>
      </c>
      <c r="C887" t="s">
        <v>6777</v>
      </c>
      <c r="D887" t="s">
        <v>6778</v>
      </c>
      <c r="E887" t="s">
        <v>6779</v>
      </c>
      <c r="F887" t="s">
        <v>2540</v>
      </c>
    </row>
    <row r="888" spans="1:6">
      <c r="A888" t="s">
        <v>1794</v>
      </c>
      <c r="B888" t="s">
        <v>6780</v>
      </c>
      <c r="C888" t="s">
        <v>6781</v>
      </c>
      <c r="D888" t="s">
        <v>6782</v>
      </c>
      <c r="E888" t="s">
        <v>6783</v>
      </c>
      <c r="F888" t="s">
        <v>2540</v>
      </c>
    </row>
    <row r="889" spans="1:6">
      <c r="A889" t="s">
        <v>1794</v>
      </c>
      <c r="B889" t="s">
        <v>6784</v>
      </c>
      <c r="C889" t="s">
        <v>6785</v>
      </c>
      <c r="D889" t="s">
        <v>6786</v>
      </c>
      <c r="E889" t="s">
        <v>6787</v>
      </c>
      <c r="F889" t="s">
        <v>2540</v>
      </c>
    </row>
    <row r="890" spans="1:6">
      <c r="A890" t="s">
        <v>1794</v>
      </c>
      <c r="B890" t="s">
        <v>6788</v>
      </c>
      <c r="C890" t="s">
        <v>6789</v>
      </c>
      <c r="D890" t="s">
        <v>6790</v>
      </c>
      <c r="E890" t="s">
        <v>6791</v>
      </c>
      <c r="F890" t="s">
        <v>2540</v>
      </c>
    </row>
    <row r="891" spans="1:6">
      <c r="A891" t="s">
        <v>1794</v>
      </c>
      <c r="B891" t="s">
        <v>6792</v>
      </c>
      <c r="C891" t="s">
        <v>6793</v>
      </c>
      <c r="D891" t="s">
        <v>6794</v>
      </c>
      <c r="E891" t="s">
        <v>6795</v>
      </c>
      <c r="F891" t="s">
        <v>2544</v>
      </c>
    </row>
    <row r="892" spans="1:6">
      <c r="A892" t="s">
        <v>1794</v>
      </c>
      <c r="B892" t="s">
        <v>6796</v>
      </c>
      <c r="C892" t="s">
        <v>6797</v>
      </c>
      <c r="D892" t="s">
        <v>6798</v>
      </c>
      <c r="E892" t="s">
        <v>6799</v>
      </c>
      <c r="F892" t="s">
        <v>2544</v>
      </c>
    </row>
    <row r="893" spans="1:6">
      <c r="A893" t="s">
        <v>1794</v>
      </c>
      <c r="B893" t="s">
        <v>6800</v>
      </c>
      <c r="C893" t="s">
        <v>6801</v>
      </c>
      <c r="D893" t="s">
        <v>6802</v>
      </c>
      <c r="E893" t="s">
        <v>6803</v>
      </c>
      <c r="F893" t="s">
        <v>2544</v>
      </c>
    </row>
    <row r="894" spans="1:6">
      <c r="A894" t="s">
        <v>1794</v>
      </c>
      <c r="B894" t="s">
        <v>6804</v>
      </c>
      <c r="C894" t="s">
        <v>6805</v>
      </c>
      <c r="D894" t="s">
        <v>6806</v>
      </c>
      <c r="E894" t="s">
        <v>6807</v>
      </c>
      <c r="F894" t="s">
        <v>2544</v>
      </c>
    </row>
    <row r="895" spans="1:6">
      <c r="A895" t="s">
        <v>1794</v>
      </c>
      <c r="B895" t="s">
        <v>6808</v>
      </c>
      <c r="C895" t="s">
        <v>6809</v>
      </c>
      <c r="D895" t="s">
        <v>6810</v>
      </c>
      <c r="E895" t="s">
        <v>6811</v>
      </c>
      <c r="F895" t="s">
        <v>2544</v>
      </c>
    </row>
    <row r="896" spans="1:6">
      <c r="A896" t="s">
        <v>1794</v>
      </c>
      <c r="B896" t="s">
        <v>6812</v>
      </c>
      <c r="C896" t="s">
        <v>6813</v>
      </c>
      <c r="D896" t="s">
        <v>6814</v>
      </c>
      <c r="E896" t="s">
        <v>6815</v>
      </c>
      <c r="F896" t="s">
        <v>2544</v>
      </c>
    </row>
    <row r="897" spans="1:6">
      <c r="A897" t="s">
        <v>1794</v>
      </c>
      <c r="B897" t="s">
        <v>6816</v>
      </c>
      <c r="C897" t="s">
        <v>6817</v>
      </c>
      <c r="D897" t="s">
        <v>6818</v>
      </c>
      <c r="E897" t="s">
        <v>6819</v>
      </c>
      <c r="F897" t="s">
        <v>2544</v>
      </c>
    </row>
    <row r="898" spans="1:6">
      <c r="A898" t="s">
        <v>1794</v>
      </c>
      <c r="B898" t="s">
        <v>6820</v>
      </c>
      <c r="C898" t="s">
        <v>6821</v>
      </c>
      <c r="D898" t="s">
        <v>6822</v>
      </c>
      <c r="E898" t="s">
        <v>6823</v>
      </c>
      <c r="F898" t="s">
        <v>2544</v>
      </c>
    </row>
    <row r="899" spans="1:6">
      <c r="A899" t="s">
        <v>1794</v>
      </c>
      <c r="B899" t="s">
        <v>6824</v>
      </c>
      <c r="C899" t="s">
        <v>6825</v>
      </c>
      <c r="D899" t="s">
        <v>6826</v>
      </c>
      <c r="E899" t="s">
        <v>6827</v>
      </c>
      <c r="F899" t="s">
        <v>2548</v>
      </c>
    </row>
    <row r="900" spans="1:6">
      <c r="A900" t="s">
        <v>1794</v>
      </c>
      <c r="B900" t="s">
        <v>6828</v>
      </c>
      <c r="C900" t="s">
        <v>6829</v>
      </c>
      <c r="D900" t="s">
        <v>6830</v>
      </c>
      <c r="E900" t="s">
        <v>6831</v>
      </c>
      <c r="F900" t="s">
        <v>2548</v>
      </c>
    </row>
    <row r="901" spans="1:6">
      <c r="A901" t="s">
        <v>1794</v>
      </c>
      <c r="B901" t="s">
        <v>6832</v>
      </c>
      <c r="C901" t="s">
        <v>6833</v>
      </c>
      <c r="D901" t="s">
        <v>6834</v>
      </c>
      <c r="E901" t="s">
        <v>6835</v>
      </c>
      <c r="F901" t="s">
        <v>2548</v>
      </c>
    </row>
    <row r="902" spans="1:6">
      <c r="A902" t="s">
        <v>1794</v>
      </c>
      <c r="B902" t="s">
        <v>6836</v>
      </c>
      <c r="C902" t="s">
        <v>6837</v>
      </c>
      <c r="D902" t="s">
        <v>6838</v>
      </c>
      <c r="E902" t="s">
        <v>6839</v>
      </c>
      <c r="F902" t="s">
        <v>2548</v>
      </c>
    </row>
    <row r="903" spans="1:6">
      <c r="A903" t="s">
        <v>1794</v>
      </c>
      <c r="B903" t="s">
        <v>6840</v>
      </c>
      <c r="C903" t="s">
        <v>6841</v>
      </c>
      <c r="D903" t="s">
        <v>6842</v>
      </c>
      <c r="E903" t="s">
        <v>6843</v>
      </c>
      <c r="F903" t="s">
        <v>2548</v>
      </c>
    </row>
    <row r="904" spans="1:6">
      <c r="A904" t="s">
        <v>1794</v>
      </c>
      <c r="B904" t="s">
        <v>6844</v>
      </c>
      <c r="C904" t="s">
        <v>6845</v>
      </c>
      <c r="D904" t="s">
        <v>6846</v>
      </c>
      <c r="E904" t="s">
        <v>6847</v>
      </c>
      <c r="F904" t="s">
        <v>2548</v>
      </c>
    </row>
    <row r="905" spans="1:6">
      <c r="A905" t="s">
        <v>1794</v>
      </c>
      <c r="B905" t="s">
        <v>6848</v>
      </c>
      <c r="C905" t="s">
        <v>6849</v>
      </c>
      <c r="D905" t="s">
        <v>6850</v>
      </c>
      <c r="E905" t="s">
        <v>6851</v>
      </c>
      <c r="F905" t="s">
        <v>2548</v>
      </c>
    </row>
    <row r="906" spans="1:6">
      <c r="A906" t="s">
        <v>1794</v>
      </c>
      <c r="B906" t="s">
        <v>6852</v>
      </c>
      <c r="C906" t="s">
        <v>6853</v>
      </c>
      <c r="D906" t="s">
        <v>6854</v>
      </c>
      <c r="E906" t="s">
        <v>6855</v>
      </c>
      <c r="F906" t="s">
        <v>2552</v>
      </c>
    </row>
    <row r="907" spans="1:6">
      <c r="A907" t="s">
        <v>1794</v>
      </c>
      <c r="B907" t="s">
        <v>6856</v>
      </c>
      <c r="C907" t="s">
        <v>6857</v>
      </c>
      <c r="D907" t="s">
        <v>6858</v>
      </c>
      <c r="E907" t="s">
        <v>6859</v>
      </c>
      <c r="F907" t="s">
        <v>2552</v>
      </c>
    </row>
    <row r="908" spans="1:6">
      <c r="A908" t="s">
        <v>1794</v>
      </c>
      <c r="B908" t="s">
        <v>6860</v>
      </c>
      <c r="C908" t="s">
        <v>6861</v>
      </c>
      <c r="D908" t="s">
        <v>6862</v>
      </c>
      <c r="E908" t="s">
        <v>6863</v>
      </c>
      <c r="F908" t="s">
        <v>2552</v>
      </c>
    </row>
    <row r="909" spans="1:6">
      <c r="A909" t="s">
        <v>1794</v>
      </c>
      <c r="B909" t="s">
        <v>6864</v>
      </c>
      <c r="C909" t="s">
        <v>6865</v>
      </c>
      <c r="D909" t="s">
        <v>6866</v>
      </c>
      <c r="E909" t="s">
        <v>6867</v>
      </c>
      <c r="F909" t="s">
        <v>2552</v>
      </c>
    </row>
    <row r="910" spans="1:6">
      <c r="A910" t="s">
        <v>1794</v>
      </c>
      <c r="B910" t="s">
        <v>6868</v>
      </c>
      <c r="C910" t="s">
        <v>6869</v>
      </c>
      <c r="D910" t="s">
        <v>6870</v>
      </c>
      <c r="E910" t="s">
        <v>6871</v>
      </c>
      <c r="F910" t="s">
        <v>2560</v>
      </c>
    </row>
    <row r="911" spans="1:6">
      <c r="A911" t="s">
        <v>1794</v>
      </c>
      <c r="B911" t="s">
        <v>6872</v>
      </c>
      <c r="C911" t="s">
        <v>6873</v>
      </c>
      <c r="D911" t="s">
        <v>6874</v>
      </c>
      <c r="E911" t="s">
        <v>6875</v>
      </c>
      <c r="F911" t="s">
        <v>2560</v>
      </c>
    </row>
    <row r="912" spans="1:6">
      <c r="A912" t="s">
        <v>1794</v>
      </c>
      <c r="B912" t="s">
        <v>6876</v>
      </c>
      <c r="C912" t="s">
        <v>6877</v>
      </c>
      <c r="D912" t="s">
        <v>6878</v>
      </c>
      <c r="E912" t="s">
        <v>6879</v>
      </c>
      <c r="F912" t="s">
        <v>2560</v>
      </c>
    </row>
    <row r="913" spans="1:6">
      <c r="A913" t="s">
        <v>1794</v>
      </c>
      <c r="B913" t="s">
        <v>6880</v>
      </c>
      <c r="C913" t="s">
        <v>6881</v>
      </c>
      <c r="D913" t="s">
        <v>6882</v>
      </c>
      <c r="E913" t="s">
        <v>6883</v>
      </c>
      <c r="F913" t="s">
        <v>2560</v>
      </c>
    </row>
    <row r="914" spans="1:6">
      <c r="A914" t="s">
        <v>1794</v>
      </c>
      <c r="B914" t="s">
        <v>6884</v>
      </c>
      <c r="C914" t="s">
        <v>6885</v>
      </c>
      <c r="D914" t="s">
        <v>6886</v>
      </c>
      <c r="E914" t="s">
        <v>6887</v>
      </c>
      <c r="F914" t="s">
        <v>2560</v>
      </c>
    </row>
    <row r="915" spans="1:6">
      <c r="A915" t="s">
        <v>1794</v>
      </c>
      <c r="B915" t="s">
        <v>6888</v>
      </c>
      <c r="C915" t="s">
        <v>6889</v>
      </c>
      <c r="D915" t="s">
        <v>6890</v>
      </c>
      <c r="E915" t="s">
        <v>6891</v>
      </c>
      <c r="F915" t="s">
        <v>2560</v>
      </c>
    </row>
    <row r="916" spans="1:6">
      <c r="A916" t="s">
        <v>1794</v>
      </c>
      <c r="B916" t="s">
        <v>6892</v>
      </c>
      <c r="C916" t="s">
        <v>6893</v>
      </c>
      <c r="D916" t="s">
        <v>6894</v>
      </c>
      <c r="E916" t="s">
        <v>6895</v>
      </c>
      <c r="F916" t="s">
        <v>2560</v>
      </c>
    </row>
    <row r="917" spans="1:6">
      <c r="A917" t="s">
        <v>1794</v>
      </c>
      <c r="B917" t="s">
        <v>6896</v>
      </c>
      <c r="C917" t="s">
        <v>6897</v>
      </c>
      <c r="D917" t="s">
        <v>6898</v>
      </c>
      <c r="E917" t="s">
        <v>6899</v>
      </c>
      <c r="F917" t="s">
        <v>2564</v>
      </c>
    </row>
    <row r="918" spans="1:6">
      <c r="A918" t="s">
        <v>1794</v>
      </c>
      <c r="B918" t="s">
        <v>6900</v>
      </c>
      <c r="C918" t="s">
        <v>6901</v>
      </c>
      <c r="D918" t="s">
        <v>6902</v>
      </c>
      <c r="E918" t="s">
        <v>6903</v>
      </c>
      <c r="F918" t="s">
        <v>2564</v>
      </c>
    </row>
    <row r="919" spans="1:6">
      <c r="A919" t="s">
        <v>1794</v>
      </c>
      <c r="B919" t="s">
        <v>6904</v>
      </c>
      <c r="C919" t="s">
        <v>6905</v>
      </c>
      <c r="D919" t="s">
        <v>6906</v>
      </c>
      <c r="E919" t="s">
        <v>6907</v>
      </c>
      <c r="F919" t="s">
        <v>2564</v>
      </c>
    </row>
    <row r="920" spans="1:6">
      <c r="A920" t="s">
        <v>1794</v>
      </c>
      <c r="B920" t="s">
        <v>6908</v>
      </c>
      <c r="C920" t="s">
        <v>6909</v>
      </c>
      <c r="D920" t="s">
        <v>6910</v>
      </c>
      <c r="E920" t="s">
        <v>6911</v>
      </c>
      <c r="F920" t="s">
        <v>2564</v>
      </c>
    </row>
    <row r="921" spans="1:6">
      <c r="A921" t="s">
        <v>1794</v>
      </c>
      <c r="B921" t="s">
        <v>6912</v>
      </c>
      <c r="C921" t="s">
        <v>6913</v>
      </c>
      <c r="D921" t="s">
        <v>6914</v>
      </c>
      <c r="E921" t="s">
        <v>6915</v>
      </c>
      <c r="F921" t="s">
        <v>2568</v>
      </c>
    </row>
    <row r="922" spans="1:6">
      <c r="A922" t="s">
        <v>1794</v>
      </c>
      <c r="B922" t="s">
        <v>6916</v>
      </c>
      <c r="C922" t="s">
        <v>6917</v>
      </c>
      <c r="D922" t="s">
        <v>6918</v>
      </c>
      <c r="E922" t="s">
        <v>6919</v>
      </c>
      <c r="F922" t="s">
        <v>2568</v>
      </c>
    </row>
    <row r="923" spans="1:6">
      <c r="A923" t="s">
        <v>1794</v>
      </c>
      <c r="B923" t="s">
        <v>6920</v>
      </c>
      <c r="C923" t="s">
        <v>6921</v>
      </c>
      <c r="D923" t="s">
        <v>6922</v>
      </c>
      <c r="E923" t="s">
        <v>6923</v>
      </c>
      <c r="F923" t="s">
        <v>2568</v>
      </c>
    </row>
    <row r="924" spans="1:6">
      <c r="A924" t="s">
        <v>1794</v>
      </c>
      <c r="B924" t="s">
        <v>6924</v>
      </c>
      <c r="C924" t="s">
        <v>6925</v>
      </c>
      <c r="D924" t="s">
        <v>6926</v>
      </c>
      <c r="E924" t="s">
        <v>6927</v>
      </c>
      <c r="F924" t="s">
        <v>2568</v>
      </c>
    </row>
    <row r="925" spans="1:6">
      <c r="A925" t="s">
        <v>1794</v>
      </c>
      <c r="B925" t="s">
        <v>6928</v>
      </c>
      <c r="C925" t="s">
        <v>6929</v>
      </c>
      <c r="D925" t="s">
        <v>6930</v>
      </c>
      <c r="E925" t="s">
        <v>6931</v>
      </c>
      <c r="F925" t="s">
        <v>2572</v>
      </c>
    </row>
    <row r="926" spans="1:6">
      <c r="A926" t="s">
        <v>1794</v>
      </c>
      <c r="B926" t="s">
        <v>6932</v>
      </c>
      <c r="C926" t="s">
        <v>6933</v>
      </c>
      <c r="D926" t="s">
        <v>6934</v>
      </c>
      <c r="E926" t="s">
        <v>6935</v>
      </c>
      <c r="F926" t="s">
        <v>2572</v>
      </c>
    </row>
    <row r="927" spans="1:6">
      <c r="A927" t="s">
        <v>1794</v>
      </c>
      <c r="B927" t="s">
        <v>6936</v>
      </c>
      <c r="C927" t="s">
        <v>6937</v>
      </c>
      <c r="D927" t="s">
        <v>6938</v>
      </c>
      <c r="E927" t="s">
        <v>6939</v>
      </c>
      <c r="F927" t="s">
        <v>2572</v>
      </c>
    </row>
    <row r="928" spans="1:6">
      <c r="A928" t="s">
        <v>1794</v>
      </c>
      <c r="B928" t="s">
        <v>6940</v>
      </c>
      <c r="C928" t="s">
        <v>6941</v>
      </c>
      <c r="D928" t="s">
        <v>6942</v>
      </c>
      <c r="E928" t="s">
        <v>6943</v>
      </c>
      <c r="F928" t="s">
        <v>2572</v>
      </c>
    </row>
    <row r="929" spans="1:6">
      <c r="A929" t="s">
        <v>1794</v>
      </c>
      <c r="B929" t="s">
        <v>6944</v>
      </c>
      <c r="C929" t="s">
        <v>6945</v>
      </c>
      <c r="D929" t="s">
        <v>6946</v>
      </c>
      <c r="E929" t="s">
        <v>6947</v>
      </c>
      <c r="F929" t="s">
        <v>2572</v>
      </c>
    </row>
    <row r="930" spans="1:6">
      <c r="A930" t="s">
        <v>1794</v>
      </c>
      <c r="B930" t="s">
        <v>6948</v>
      </c>
      <c r="C930" t="s">
        <v>6949</v>
      </c>
      <c r="D930" t="s">
        <v>6950</v>
      </c>
      <c r="E930" t="s">
        <v>6951</v>
      </c>
      <c r="F930" t="s">
        <v>2576</v>
      </c>
    </row>
    <row r="931" spans="1:6">
      <c r="A931" t="s">
        <v>1794</v>
      </c>
      <c r="B931" t="s">
        <v>6952</v>
      </c>
      <c r="C931" t="s">
        <v>6953</v>
      </c>
      <c r="D931" t="s">
        <v>6954</v>
      </c>
      <c r="E931" t="s">
        <v>6955</v>
      </c>
      <c r="F931" t="s">
        <v>2576</v>
      </c>
    </row>
    <row r="932" spans="1:6">
      <c r="A932" t="s">
        <v>1794</v>
      </c>
      <c r="B932" t="s">
        <v>6956</v>
      </c>
      <c r="C932" t="s">
        <v>6957</v>
      </c>
      <c r="D932" t="s">
        <v>6958</v>
      </c>
      <c r="E932" t="s">
        <v>6959</v>
      </c>
      <c r="F932" t="s">
        <v>2576</v>
      </c>
    </row>
    <row r="933" spans="1:6">
      <c r="A933" t="s">
        <v>1794</v>
      </c>
      <c r="B933" t="s">
        <v>6960</v>
      </c>
      <c r="C933" t="s">
        <v>6961</v>
      </c>
      <c r="D933" t="s">
        <v>6962</v>
      </c>
      <c r="E933" t="s">
        <v>6963</v>
      </c>
      <c r="F933" t="s">
        <v>2580</v>
      </c>
    </row>
    <row r="934" spans="1:6">
      <c r="A934" t="s">
        <v>1794</v>
      </c>
      <c r="B934" t="s">
        <v>6964</v>
      </c>
      <c r="C934" t="s">
        <v>6965</v>
      </c>
      <c r="D934" t="s">
        <v>6966</v>
      </c>
      <c r="E934" t="s">
        <v>6967</v>
      </c>
      <c r="F934" t="s">
        <v>2580</v>
      </c>
    </row>
    <row r="935" spans="1:6">
      <c r="A935" t="s">
        <v>1794</v>
      </c>
      <c r="B935" t="s">
        <v>6968</v>
      </c>
      <c r="C935" t="s">
        <v>6969</v>
      </c>
      <c r="D935" t="s">
        <v>6970</v>
      </c>
      <c r="E935" t="s">
        <v>6971</v>
      </c>
      <c r="F935" t="s">
        <v>2580</v>
      </c>
    </row>
    <row r="936" spans="1:6">
      <c r="A936" t="s">
        <v>1794</v>
      </c>
      <c r="B936" t="s">
        <v>6972</v>
      </c>
      <c r="C936" t="s">
        <v>6973</v>
      </c>
      <c r="D936" t="s">
        <v>6974</v>
      </c>
      <c r="E936" t="s">
        <v>6975</v>
      </c>
      <c r="F936" t="s">
        <v>2580</v>
      </c>
    </row>
    <row r="937" spans="1:6">
      <c r="A937" t="s">
        <v>1794</v>
      </c>
      <c r="B937" t="s">
        <v>6976</v>
      </c>
      <c r="C937" t="s">
        <v>6977</v>
      </c>
      <c r="D937" t="s">
        <v>6978</v>
      </c>
      <c r="E937" t="s">
        <v>6979</v>
      </c>
      <c r="F937" t="s">
        <v>2580</v>
      </c>
    </row>
    <row r="938" spans="1:6">
      <c r="A938" t="s">
        <v>1794</v>
      </c>
      <c r="B938" t="s">
        <v>6980</v>
      </c>
      <c r="C938" t="s">
        <v>6981</v>
      </c>
      <c r="D938" t="s">
        <v>6982</v>
      </c>
      <c r="E938" t="s">
        <v>6983</v>
      </c>
      <c r="F938" t="s">
        <v>2580</v>
      </c>
    </row>
    <row r="939" spans="1:6">
      <c r="A939" t="s">
        <v>1794</v>
      </c>
      <c r="B939" t="s">
        <v>6984</v>
      </c>
      <c r="C939" t="s">
        <v>6985</v>
      </c>
      <c r="D939" t="s">
        <v>6986</v>
      </c>
      <c r="E939" t="s">
        <v>6987</v>
      </c>
      <c r="F939" t="s">
        <v>2580</v>
      </c>
    </row>
    <row r="940" spans="1:6">
      <c r="A940" t="s">
        <v>1794</v>
      </c>
      <c r="B940" t="s">
        <v>6988</v>
      </c>
      <c r="C940" t="s">
        <v>6989</v>
      </c>
      <c r="D940" t="s">
        <v>6990</v>
      </c>
      <c r="E940" t="s">
        <v>6991</v>
      </c>
      <c r="F940" t="s">
        <v>2584</v>
      </c>
    </row>
    <row r="941" spans="1:6">
      <c r="A941" t="s">
        <v>1794</v>
      </c>
      <c r="B941" t="s">
        <v>6992</v>
      </c>
      <c r="C941" t="s">
        <v>6993</v>
      </c>
      <c r="D941" t="s">
        <v>6994</v>
      </c>
      <c r="E941" t="s">
        <v>6995</v>
      </c>
      <c r="F941" t="s">
        <v>2584</v>
      </c>
    </row>
    <row r="942" spans="1:6">
      <c r="A942" t="s">
        <v>1794</v>
      </c>
      <c r="B942" t="s">
        <v>6996</v>
      </c>
      <c r="C942" t="s">
        <v>6997</v>
      </c>
      <c r="D942" t="s">
        <v>6998</v>
      </c>
      <c r="E942" t="s">
        <v>6999</v>
      </c>
      <c r="F942" t="s">
        <v>2584</v>
      </c>
    </row>
    <row r="943" spans="1:6">
      <c r="A943" t="s">
        <v>1794</v>
      </c>
      <c r="B943" t="s">
        <v>7000</v>
      </c>
      <c r="C943" t="s">
        <v>7001</v>
      </c>
      <c r="D943" t="s">
        <v>7002</v>
      </c>
      <c r="E943" t="s">
        <v>7003</v>
      </c>
      <c r="F943" t="s">
        <v>2584</v>
      </c>
    </row>
    <row r="944" spans="1:6">
      <c r="A944" t="s">
        <v>1794</v>
      </c>
      <c r="B944" t="s">
        <v>7004</v>
      </c>
      <c r="C944" t="s">
        <v>7005</v>
      </c>
      <c r="D944" t="s">
        <v>7006</v>
      </c>
      <c r="E944" t="s">
        <v>7007</v>
      </c>
      <c r="F944" t="s">
        <v>2584</v>
      </c>
    </row>
    <row r="945" spans="1:6">
      <c r="A945" t="s">
        <v>1794</v>
      </c>
      <c r="B945" t="s">
        <v>7008</v>
      </c>
      <c r="C945" t="s">
        <v>7009</v>
      </c>
      <c r="D945" t="s">
        <v>7010</v>
      </c>
      <c r="E945" t="s">
        <v>7011</v>
      </c>
      <c r="F945" t="s">
        <v>2588</v>
      </c>
    </row>
    <row r="946" spans="1:6">
      <c r="A946" t="s">
        <v>1794</v>
      </c>
      <c r="B946" t="s">
        <v>7012</v>
      </c>
      <c r="C946" t="s">
        <v>7013</v>
      </c>
      <c r="D946" t="s">
        <v>6582</v>
      </c>
      <c r="E946" t="s">
        <v>7014</v>
      </c>
      <c r="F946" t="s">
        <v>2588</v>
      </c>
    </row>
    <row r="947" spans="1:6">
      <c r="A947" t="s">
        <v>1794</v>
      </c>
      <c r="B947" t="s">
        <v>7015</v>
      </c>
      <c r="C947" t="s">
        <v>7016</v>
      </c>
      <c r="D947" t="s">
        <v>7017</v>
      </c>
      <c r="E947" t="s">
        <v>7018</v>
      </c>
      <c r="F947" t="s">
        <v>2588</v>
      </c>
    </row>
    <row r="948" spans="1:6">
      <c r="A948" t="s">
        <v>1794</v>
      </c>
      <c r="B948" t="s">
        <v>7019</v>
      </c>
      <c r="C948" t="s">
        <v>7020</v>
      </c>
      <c r="D948" t="s">
        <v>7021</v>
      </c>
      <c r="E948" t="s">
        <v>7022</v>
      </c>
      <c r="F948" t="s">
        <v>2592</v>
      </c>
    </row>
    <row r="949" spans="1:6">
      <c r="A949" t="s">
        <v>1794</v>
      </c>
      <c r="B949" t="s">
        <v>7023</v>
      </c>
      <c r="C949" t="s">
        <v>7024</v>
      </c>
      <c r="D949" t="s">
        <v>7025</v>
      </c>
      <c r="E949" t="s">
        <v>7026</v>
      </c>
      <c r="F949" t="s">
        <v>2592</v>
      </c>
    </row>
    <row r="950" spans="1:6">
      <c r="A950" t="s">
        <v>1794</v>
      </c>
      <c r="B950" t="s">
        <v>7027</v>
      </c>
      <c r="C950" t="s">
        <v>7028</v>
      </c>
      <c r="D950" t="s">
        <v>7029</v>
      </c>
      <c r="E950" t="s">
        <v>7030</v>
      </c>
      <c r="F950" t="s">
        <v>2592</v>
      </c>
    </row>
    <row r="951" spans="1:6">
      <c r="A951" t="s">
        <v>1794</v>
      </c>
      <c r="B951" t="s">
        <v>7031</v>
      </c>
      <c r="C951" t="s">
        <v>7032</v>
      </c>
      <c r="D951" t="s">
        <v>7033</v>
      </c>
      <c r="E951" t="s">
        <v>7034</v>
      </c>
      <c r="F951" t="s">
        <v>2592</v>
      </c>
    </row>
    <row r="952" spans="1:6">
      <c r="A952" t="s">
        <v>1794</v>
      </c>
      <c r="B952" t="s">
        <v>7035</v>
      </c>
      <c r="C952" t="s">
        <v>7036</v>
      </c>
      <c r="D952" t="s">
        <v>7037</v>
      </c>
      <c r="E952" t="s">
        <v>7038</v>
      </c>
      <c r="F952" t="s">
        <v>2596</v>
      </c>
    </row>
    <row r="953" spans="1:6">
      <c r="A953" t="s">
        <v>1794</v>
      </c>
      <c r="B953" t="s">
        <v>7039</v>
      </c>
      <c r="C953" t="s">
        <v>7040</v>
      </c>
      <c r="D953" t="s">
        <v>7041</v>
      </c>
      <c r="E953" t="s">
        <v>7042</v>
      </c>
      <c r="F953" t="s">
        <v>2596</v>
      </c>
    </row>
    <row r="954" spans="1:6">
      <c r="A954" t="s">
        <v>1794</v>
      </c>
      <c r="B954" t="s">
        <v>7043</v>
      </c>
      <c r="C954" t="s">
        <v>7044</v>
      </c>
      <c r="D954" t="s">
        <v>7045</v>
      </c>
      <c r="E954" t="s">
        <v>7046</v>
      </c>
      <c r="F954" t="s">
        <v>2596</v>
      </c>
    </row>
    <row r="955" spans="1:6">
      <c r="A955" t="s">
        <v>1794</v>
      </c>
      <c r="B955" t="s">
        <v>7047</v>
      </c>
      <c r="C955" t="s">
        <v>7048</v>
      </c>
      <c r="D955" t="s">
        <v>7049</v>
      </c>
      <c r="E955" t="s">
        <v>7050</v>
      </c>
      <c r="F955" t="s">
        <v>2600</v>
      </c>
    </row>
    <row r="956" spans="1:6">
      <c r="A956" t="s">
        <v>1794</v>
      </c>
      <c r="B956" t="s">
        <v>7051</v>
      </c>
      <c r="C956" t="s">
        <v>7052</v>
      </c>
      <c r="D956" t="s">
        <v>7053</v>
      </c>
      <c r="E956" t="s">
        <v>7054</v>
      </c>
      <c r="F956" t="s">
        <v>2600</v>
      </c>
    </row>
    <row r="957" spans="1:6">
      <c r="A957" t="s">
        <v>1794</v>
      </c>
      <c r="B957" t="s">
        <v>7055</v>
      </c>
      <c r="C957" t="s">
        <v>7056</v>
      </c>
      <c r="D957" t="s">
        <v>7057</v>
      </c>
      <c r="E957" t="s">
        <v>7058</v>
      </c>
      <c r="F957" t="s">
        <v>2600</v>
      </c>
    </row>
    <row r="958" spans="1:6">
      <c r="A958" t="s">
        <v>1794</v>
      </c>
      <c r="B958" t="s">
        <v>7059</v>
      </c>
      <c r="C958" t="s">
        <v>7060</v>
      </c>
      <c r="D958" t="s">
        <v>7061</v>
      </c>
      <c r="E958" t="s">
        <v>7062</v>
      </c>
      <c r="F958" t="s">
        <v>2600</v>
      </c>
    </row>
    <row r="959" spans="1:6">
      <c r="A959" t="s">
        <v>1794</v>
      </c>
      <c r="B959" t="s">
        <v>7063</v>
      </c>
      <c r="C959" t="s">
        <v>7064</v>
      </c>
      <c r="D959" t="s">
        <v>7065</v>
      </c>
      <c r="E959" t="s">
        <v>7066</v>
      </c>
      <c r="F959" t="s">
        <v>2600</v>
      </c>
    </row>
    <row r="960" spans="1:6">
      <c r="A960" t="s">
        <v>1794</v>
      </c>
      <c r="B960" t="s">
        <v>7067</v>
      </c>
      <c r="C960" t="s">
        <v>7068</v>
      </c>
      <c r="D960" t="s">
        <v>7069</v>
      </c>
      <c r="E960" t="s">
        <v>7070</v>
      </c>
      <c r="F960" t="s">
        <v>2556</v>
      </c>
    </row>
    <row r="961" spans="1:6">
      <c r="A961" t="s">
        <v>1797</v>
      </c>
      <c r="B961" t="s">
        <v>4610</v>
      </c>
      <c r="C961" t="s">
        <v>2505</v>
      </c>
      <c r="D961" t="s">
        <v>2506</v>
      </c>
      <c r="E961" t="s">
        <v>2507</v>
      </c>
      <c r="F961" t="s">
        <v>4606</v>
      </c>
    </row>
    <row r="962" spans="1:6">
      <c r="A962" t="s">
        <v>1797</v>
      </c>
      <c r="B962" t="s">
        <v>7071</v>
      </c>
      <c r="C962" t="s">
        <v>7072</v>
      </c>
      <c r="D962" t="s">
        <v>7073</v>
      </c>
      <c r="E962" t="s">
        <v>7074</v>
      </c>
      <c r="F962" t="s">
        <v>4606</v>
      </c>
    </row>
    <row r="963" spans="1:6">
      <c r="A963" t="s">
        <v>1797</v>
      </c>
      <c r="B963" t="s">
        <v>7075</v>
      </c>
      <c r="C963" t="s">
        <v>7076</v>
      </c>
      <c r="D963" t="s">
        <v>7077</v>
      </c>
      <c r="E963" t="s">
        <v>7078</v>
      </c>
      <c r="F963" t="s">
        <v>4606</v>
      </c>
    </row>
    <row r="964" spans="1:6">
      <c r="A964" t="s">
        <v>1797</v>
      </c>
      <c r="B964" t="s">
        <v>7079</v>
      </c>
      <c r="C964" t="s">
        <v>7080</v>
      </c>
      <c r="D964" t="s">
        <v>7081</v>
      </c>
      <c r="E964" t="s">
        <v>7082</v>
      </c>
      <c r="F964" t="s">
        <v>4606</v>
      </c>
    </row>
    <row r="965" spans="1:6">
      <c r="A965" t="s">
        <v>1797</v>
      </c>
      <c r="B965" t="s">
        <v>7083</v>
      </c>
      <c r="C965" t="s">
        <v>7084</v>
      </c>
      <c r="D965" t="s">
        <v>7085</v>
      </c>
      <c r="E965" t="s">
        <v>7086</v>
      </c>
      <c r="F965" t="s">
        <v>4606</v>
      </c>
    </row>
    <row r="966" spans="1:6">
      <c r="A966" t="s">
        <v>1797</v>
      </c>
      <c r="B966" t="s">
        <v>7087</v>
      </c>
      <c r="C966" t="s">
        <v>7088</v>
      </c>
      <c r="D966" t="s">
        <v>7089</v>
      </c>
      <c r="E966" t="s">
        <v>7090</v>
      </c>
      <c r="F966" t="s">
        <v>4606</v>
      </c>
    </row>
    <row r="967" spans="1:6">
      <c r="A967" t="s">
        <v>1797</v>
      </c>
      <c r="B967" t="s">
        <v>7091</v>
      </c>
      <c r="C967" t="s">
        <v>7092</v>
      </c>
      <c r="D967" t="s">
        <v>7093</v>
      </c>
      <c r="E967" t="s">
        <v>7094</v>
      </c>
      <c r="F967" t="s">
        <v>4606</v>
      </c>
    </row>
    <row r="968" spans="1:6">
      <c r="A968" t="s">
        <v>1797</v>
      </c>
      <c r="B968" t="s">
        <v>7095</v>
      </c>
      <c r="C968" t="s">
        <v>7096</v>
      </c>
      <c r="D968" t="s">
        <v>7097</v>
      </c>
      <c r="E968" t="s">
        <v>7098</v>
      </c>
      <c r="F968" t="s">
        <v>4606</v>
      </c>
    </row>
    <row r="969" spans="1:6">
      <c r="A969" t="s">
        <v>1797</v>
      </c>
      <c r="B969" t="s">
        <v>7099</v>
      </c>
      <c r="C969" t="s">
        <v>7100</v>
      </c>
      <c r="D969" t="s">
        <v>7101</v>
      </c>
      <c r="E969" t="s">
        <v>7102</v>
      </c>
      <c r="F969" t="s">
        <v>4606</v>
      </c>
    </row>
    <row r="970" spans="1:6">
      <c r="A970" t="s">
        <v>1797</v>
      </c>
      <c r="B970" t="s">
        <v>7103</v>
      </c>
      <c r="C970" t="s">
        <v>7104</v>
      </c>
      <c r="D970" t="s">
        <v>7105</v>
      </c>
      <c r="E970" t="s">
        <v>7106</v>
      </c>
      <c r="F970" t="s">
        <v>4606</v>
      </c>
    </row>
    <row r="971" spans="1:6">
      <c r="A971" t="s">
        <v>1797</v>
      </c>
      <c r="B971" t="s">
        <v>7107</v>
      </c>
      <c r="C971" t="s">
        <v>7108</v>
      </c>
      <c r="D971" t="s">
        <v>7109</v>
      </c>
      <c r="E971" t="s">
        <v>7110</v>
      </c>
      <c r="F971" t="s">
        <v>4606</v>
      </c>
    </row>
    <row r="972" spans="1:6">
      <c r="A972" t="s">
        <v>1797</v>
      </c>
      <c r="B972" t="s">
        <v>7111</v>
      </c>
      <c r="C972" t="s">
        <v>7112</v>
      </c>
      <c r="D972" t="s">
        <v>7113</v>
      </c>
      <c r="E972" t="s">
        <v>7114</v>
      </c>
      <c r="F972" t="s">
        <v>4606</v>
      </c>
    </row>
    <row r="973" spans="1:6">
      <c r="A973" t="s">
        <v>1797</v>
      </c>
      <c r="B973" t="s">
        <v>7115</v>
      </c>
      <c r="C973" t="s">
        <v>7116</v>
      </c>
      <c r="D973" t="s">
        <v>7117</v>
      </c>
      <c r="E973" t="s">
        <v>7118</v>
      </c>
      <c r="F973" t="s">
        <v>4606</v>
      </c>
    </row>
    <row r="974" spans="1:6">
      <c r="A974" t="s">
        <v>1797</v>
      </c>
      <c r="B974" t="s">
        <v>7119</v>
      </c>
      <c r="C974" t="s">
        <v>7120</v>
      </c>
      <c r="D974" t="s">
        <v>7121</v>
      </c>
      <c r="E974" t="s">
        <v>7122</v>
      </c>
      <c r="F974" t="s">
        <v>4606</v>
      </c>
    </row>
    <row r="975" spans="1:6">
      <c r="A975" t="s">
        <v>1797</v>
      </c>
      <c r="B975" t="s">
        <v>7123</v>
      </c>
      <c r="C975" t="s">
        <v>7124</v>
      </c>
      <c r="D975" t="s">
        <v>7125</v>
      </c>
      <c r="E975" t="s">
        <v>7126</v>
      </c>
      <c r="F975" t="s">
        <v>4606</v>
      </c>
    </row>
    <row r="976" spans="1:6">
      <c r="A976" t="s">
        <v>1797</v>
      </c>
      <c r="B976" t="s">
        <v>7127</v>
      </c>
      <c r="C976" t="s">
        <v>7128</v>
      </c>
      <c r="D976" t="s">
        <v>7129</v>
      </c>
      <c r="E976" t="s">
        <v>7130</v>
      </c>
      <c r="F976" t="s">
        <v>4606</v>
      </c>
    </row>
    <row r="977" spans="1:6">
      <c r="A977" t="s">
        <v>1797</v>
      </c>
      <c r="B977" t="s">
        <v>7131</v>
      </c>
      <c r="C977" t="s">
        <v>7132</v>
      </c>
      <c r="D977" t="s">
        <v>7133</v>
      </c>
      <c r="E977" t="s">
        <v>7134</v>
      </c>
      <c r="F977" t="s">
        <v>6564</v>
      </c>
    </row>
    <row r="978" spans="1:6">
      <c r="A978" t="s">
        <v>1797</v>
      </c>
      <c r="B978" t="s">
        <v>7135</v>
      </c>
      <c r="C978" t="s">
        <v>7136</v>
      </c>
      <c r="D978" t="s">
        <v>7137</v>
      </c>
      <c r="E978" t="s">
        <v>7138</v>
      </c>
      <c r="F978" t="s">
        <v>6564</v>
      </c>
    </row>
    <row r="979" spans="1:6">
      <c r="A979" t="s">
        <v>1797</v>
      </c>
      <c r="B979" t="s">
        <v>7139</v>
      </c>
      <c r="C979" t="s">
        <v>7140</v>
      </c>
      <c r="D979" t="s">
        <v>7141</v>
      </c>
      <c r="E979" t="s">
        <v>7142</v>
      </c>
      <c r="F979" t="s">
        <v>6564</v>
      </c>
    </row>
    <row r="980" spans="1:6">
      <c r="A980" t="s">
        <v>1797</v>
      </c>
      <c r="B980" t="s">
        <v>7143</v>
      </c>
      <c r="C980" t="s">
        <v>7144</v>
      </c>
      <c r="D980" t="s">
        <v>7145</v>
      </c>
      <c r="E980" t="s">
        <v>7146</v>
      </c>
      <c r="F980" t="s">
        <v>6564</v>
      </c>
    </row>
    <row r="981" spans="1:6">
      <c r="A981" t="s">
        <v>1797</v>
      </c>
      <c r="B981" t="s">
        <v>7147</v>
      </c>
      <c r="C981" t="s">
        <v>7148</v>
      </c>
      <c r="D981" t="s">
        <v>7149</v>
      </c>
      <c r="E981" t="s">
        <v>7150</v>
      </c>
      <c r="F981" t="s">
        <v>6564</v>
      </c>
    </row>
    <row r="982" spans="1:6">
      <c r="A982" t="s">
        <v>1797</v>
      </c>
      <c r="B982" t="s">
        <v>7151</v>
      </c>
      <c r="C982" t="s">
        <v>7152</v>
      </c>
      <c r="D982" t="s">
        <v>7153</v>
      </c>
      <c r="E982" t="s">
        <v>7154</v>
      </c>
      <c r="F982" t="s">
        <v>6564</v>
      </c>
    </row>
    <row r="983" spans="1:6">
      <c r="A983" t="s">
        <v>1797</v>
      </c>
      <c r="B983" t="s">
        <v>7155</v>
      </c>
      <c r="C983" t="s">
        <v>7156</v>
      </c>
      <c r="D983" t="s">
        <v>7157</v>
      </c>
      <c r="E983" t="s">
        <v>7158</v>
      </c>
      <c r="F983" t="s">
        <v>6564</v>
      </c>
    </row>
    <row r="984" spans="1:6">
      <c r="A984" t="s">
        <v>1797</v>
      </c>
      <c r="B984" t="s">
        <v>7159</v>
      </c>
      <c r="C984" t="s">
        <v>7160</v>
      </c>
      <c r="D984" t="s">
        <v>7161</v>
      </c>
      <c r="E984" t="s">
        <v>7162</v>
      </c>
      <c r="F984" t="s">
        <v>6564</v>
      </c>
    </row>
    <row r="985" spans="1:6">
      <c r="A985" t="s">
        <v>1797</v>
      </c>
      <c r="B985" t="s">
        <v>7163</v>
      </c>
      <c r="C985" t="s">
        <v>7164</v>
      </c>
      <c r="D985" t="s">
        <v>7165</v>
      </c>
      <c r="E985" t="s">
        <v>7166</v>
      </c>
      <c r="F985" t="s">
        <v>6564</v>
      </c>
    </row>
    <row r="986" spans="1:6">
      <c r="A986" t="s">
        <v>1797</v>
      </c>
      <c r="B986" t="s">
        <v>7167</v>
      </c>
      <c r="C986" t="s">
        <v>7168</v>
      </c>
      <c r="D986" t="s">
        <v>7169</v>
      </c>
      <c r="E986" t="s">
        <v>7170</v>
      </c>
      <c r="F986" t="s">
        <v>6564</v>
      </c>
    </row>
    <row r="987" spans="1:6">
      <c r="A987" t="s">
        <v>1797</v>
      </c>
      <c r="B987" t="s">
        <v>7171</v>
      </c>
      <c r="C987" t="s">
        <v>7172</v>
      </c>
      <c r="D987" t="s">
        <v>7173</v>
      </c>
      <c r="E987" t="s">
        <v>7174</v>
      </c>
      <c r="F987" t="s">
        <v>6564</v>
      </c>
    </row>
    <row r="988" spans="1:6">
      <c r="A988" t="s">
        <v>1797</v>
      </c>
      <c r="B988" t="s">
        <v>7175</v>
      </c>
      <c r="C988" t="s">
        <v>7176</v>
      </c>
      <c r="D988" t="s">
        <v>7177</v>
      </c>
      <c r="E988" t="s">
        <v>7178</v>
      </c>
      <c r="F988" t="s">
        <v>6564</v>
      </c>
    </row>
    <row r="989" spans="1:6">
      <c r="A989" t="s">
        <v>1797</v>
      </c>
      <c r="B989" t="s">
        <v>7179</v>
      </c>
      <c r="C989" t="s">
        <v>7180</v>
      </c>
      <c r="D989" t="s">
        <v>7181</v>
      </c>
      <c r="E989" t="s">
        <v>7182</v>
      </c>
      <c r="F989" t="s">
        <v>6564</v>
      </c>
    </row>
    <row r="990" spans="1:6">
      <c r="A990" t="s">
        <v>1797</v>
      </c>
      <c r="B990" t="s">
        <v>7183</v>
      </c>
      <c r="C990" t="s">
        <v>7184</v>
      </c>
      <c r="D990" t="s">
        <v>7185</v>
      </c>
      <c r="E990" t="s">
        <v>7186</v>
      </c>
      <c r="F990" t="s">
        <v>6564</v>
      </c>
    </row>
    <row r="991" spans="1:6">
      <c r="A991" t="s">
        <v>1797</v>
      </c>
      <c r="B991" t="s">
        <v>7187</v>
      </c>
      <c r="C991" t="s">
        <v>7188</v>
      </c>
      <c r="D991" t="s">
        <v>7189</v>
      </c>
      <c r="E991" t="s">
        <v>7190</v>
      </c>
      <c r="F991" t="s">
        <v>6568</v>
      </c>
    </row>
    <row r="992" spans="1:6">
      <c r="A992" t="s">
        <v>1797</v>
      </c>
      <c r="B992" t="s">
        <v>7191</v>
      </c>
      <c r="C992" t="s">
        <v>7192</v>
      </c>
      <c r="D992" t="s">
        <v>7193</v>
      </c>
      <c r="E992" t="s">
        <v>7194</v>
      </c>
      <c r="F992" t="s">
        <v>6568</v>
      </c>
    </row>
    <row r="993" spans="1:6">
      <c r="A993" t="s">
        <v>1797</v>
      </c>
      <c r="B993" t="s">
        <v>7195</v>
      </c>
      <c r="C993" t="s">
        <v>7196</v>
      </c>
      <c r="D993" t="s">
        <v>7197</v>
      </c>
      <c r="E993" t="s">
        <v>7198</v>
      </c>
      <c r="F993" t="s">
        <v>6568</v>
      </c>
    </row>
    <row r="994" spans="1:6">
      <c r="A994" t="s">
        <v>1797</v>
      </c>
      <c r="B994" t="s">
        <v>7199</v>
      </c>
      <c r="C994" t="s">
        <v>7200</v>
      </c>
      <c r="D994" t="s">
        <v>7201</v>
      </c>
      <c r="E994" t="s">
        <v>7202</v>
      </c>
      <c r="F994" t="s">
        <v>6568</v>
      </c>
    </row>
    <row r="995" spans="1:6">
      <c r="A995" t="s">
        <v>1797</v>
      </c>
      <c r="B995" t="s">
        <v>7203</v>
      </c>
      <c r="C995" t="s">
        <v>7204</v>
      </c>
      <c r="D995" t="s">
        <v>7205</v>
      </c>
      <c r="E995" t="s">
        <v>7206</v>
      </c>
      <c r="F995" t="s">
        <v>6568</v>
      </c>
    </row>
    <row r="996" spans="1:6">
      <c r="A996" t="s">
        <v>1797</v>
      </c>
      <c r="B996" t="s">
        <v>7207</v>
      </c>
      <c r="C996" t="s">
        <v>7208</v>
      </c>
      <c r="D996" t="s">
        <v>7209</v>
      </c>
      <c r="E996" t="s">
        <v>7210</v>
      </c>
      <c r="F996" t="s">
        <v>6568</v>
      </c>
    </row>
    <row r="997" spans="1:6">
      <c r="A997" t="s">
        <v>1797</v>
      </c>
      <c r="B997" t="s">
        <v>7211</v>
      </c>
      <c r="C997" t="s">
        <v>7212</v>
      </c>
      <c r="D997" t="s">
        <v>7213</v>
      </c>
      <c r="E997" t="s">
        <v>7214</v>
      </c>
      <c r="F997" t="s">
        <v>6568</v>
      </c>
    </row>
    <row r="998" spans="1:6">
      <c r="A998" t="s">
        <v>1797</v>
      </c>
      <c r="B998" t="s">
        <v>7215</v>
      </c>
      <c r="C998" t="s">
        <v>7216</v>
      </c>
      <c r="D998" t="s">
        <v>7217</v>
      </c>
      <c r="E998" t="s">
        <v>7218</v>
      </c>
      <c r="F998" t="s">
        <v>6568</v>
      </c>
    </row>
    <row r="999" spans="1:6">
      <c r="A999" t="s">
        <v>1797</v>
      </c>
      <c r="B999" t="s">
        <v>7219</v>
      </c>
      <c r="C999" t="s">
        <v>7220</v>
      </c>
      <c r="D999" t="s">
        <v>7221</v>
      </c>
      <c r="E999" t="s">
        <v>7222</v>
      </c>
      <c r="F999" t="s">
        <v>6572</v>
      </c>
    </row>
    <row r="1000" spans="1:6">
      <c r="A1000" t="s">
        <v>1797</v>
      </c>
      <c r="B1000" t="s">
        <v>7223</v>
      </c>
      <c r="C1000" t="s">
        <v>7224</v>
      </c>
      <c r="D1000" t="s">
        <v>7225</v>
      </c>
      <c r="E1000" t="s">
        <v>7226</v>
      </c>
      <c r="F1000" t="s">
        <v>6572</v>
      </c>
    </row>
    <row r="1001" spans="1:6">
      <c r="A1001" t="s">
        <v>1797</v>
      </c>
      <c r="B1001" t="s">
        <v>7227</v>
      </c>
      <c r="C1001" t="s">
        <v>7228</v>
      </c>
      <c r="D1001" t="s">
        <v>7229</v>
      </c>
      <c r="E1001" t="s">
        <v>7230</v>
      </c>
      <c r="F1001" t="s">
        <v>6572</v>
      </c>
    </row>
    <row r="1002" spans="1:6">
      <c r="A1002" t="s">
        <v>1797</v>
      </c>
      <c r="B1002" t="s">
        <v>7231</v>
      </c>
      <c r="C1002" t="s">
        <v>7232</v>
      </c>
      <c r="D1002" t="s">
        <v>7233</v>
      </c>
      <c r="E1002" t="s">
        <v>7234</v>
      </c>
      <c r="F1002" t="s">
        <v>6572</v>
      </c>
    </row>
    <row r="1003" spans="1:6">
      <c r="A1003" t="s">
        <v>1797</v>
      </c>
      <c r="B1003" t="s">
        <v>7235</v>
      </c>
      <c r="C1003" t="s">
        <v>2597</v>
      </c>
      <c r="D1003" t="s">
        <v>7236</v>
      </c>
      <c r="E1003" t="s">
        <v>2599</v>
      </c>
      <c r="F1003" t="s">
        <v>6572</v>
      </c>
    </row>
    <row r="1004" spans="1:6">
      <c r="A1004" t="s">
        <v>1797</v>
      </c>
      <c r="B1004" t="s">
        <v>7237</v>
      </c>
      <c r="C1004" t="s">
        <v>7238</v>
      </c>
      <c r="D1004" t="s">
        <v>7239</v>
      </c>
      <c r="E1004" t="s">
        <v>7240</v>
      </c>
      <c r="F1004" t="s">
        <v>6572</v>
      </c>
    </row>
    <row r="1005" spans="1:6">
      <c r="A1005" t="s">
        <v>1797</v>
      </c>
      <c r="B1005" t="s">
        <v>7241</v>
      </c>
      <c r="C1005" t="s">
        <v>7242</v>
      </c>
      <c r="D1005" t="s">
        <v>7243</v>
      </c>
      <c r="E1005" t="s">
        <v>7244</v>
      </c>
      <c r="F1005" t="s">
        <v>6572</v>
      </c>
    </row>
    <row r="1006" spans="1:6">
      <c r="A1006" t="s">
        <v>1797</v>
      </c>
      <c r="B1006" t="s">
        <v>7245</v>
      </c>
      <c r="C1006" t="s">
        <v>7246</v>
      </c>
      <c r="D1006" t="s">
        <v>7247</v>
      </c>
      <c r="E1006" t="s">
        <v>7248</v>
      </c>
      <c r="F1006" t="s">
        <v>6576</v>
      </c>
    </row>
    <row r="1007" spans="1:6">
      <c r="A1007" t="s">
        <v>1797</v>
      </c>
      <c r="B1007" t="s">
        <v>7249</v>
      </c>
      <c r="C1007" t="s">
        <v>7250</v>
      </c>
      <c r="D1007" t="s">
        <v>7251</v>
      </c>
      <c r="E1007" t="s">
        <v>7252</v>
      </c>
      <c r="F1007" t="s">
        <v>6576</v>
      </c>
    </row>
    <row r="1008" spans="1:6">
      <c r="A1008" t="s">
        <v>1797</v>
      </c>
      <c r="B1008" t="s">
        <v>7253</v>
      </c>
      <c r="C1008" t="s">
        <v>7254</v>
      </c>
      <c r="D1008" t="s">
        <v>7255</v>
      </c>
      <c r="E1008" t="s">
        <v>7256</v>
      </c>
      <c r="F1008" t="s">
        <v>6576</v>
      </c>
    </row>
    <row r="1009" spans="1:6">
      <c r="A1009" t="s">
        <v>1797</v>
      </c>
      <c r="B1009" t="s">
        <v>7257</v>
      </c>
      <c r="C1009" t="s">
        <v>7258</v>
      </c>
      <c r="D1009" t="s">
        <v>7259</v>
      </c>
      <c r="E1009" t="s">
        <v>7260</v>
      </c>
      <c r="F1009" t="s">
        <v>6576</v>
      </c>
    </row>
    <row r="1010" spans="1:6">
      <c r="A1010" t="s">
        <v>1797</v>
      </c>
      <c r="B1010" t="s">
        <v>7261</v>
      </c>
      <c r="C1010" t="s">
        <v>7262</v>
      </c>
      <c r="D1010" t="s">
        <v>7263</v>
      </c>
      <c r="E1010" t="s">
        <v>7264</v>
      </c>
      <c r="F1010" t="s">
        <v>6576</v>
      </c>
    </row>
    <row r="1011" spans="1:6">
      <c r="A1011" t="s">
        <v>1797</v>
      </c>
      <c r="B1011" t="s">
        <v>7265</v>
      </c>
      <c r="C1011" t="s">
        <v>7266</v>
      </c>
      <c r="D1011" t="s">
        <v>7267</v>
      </c>
      <c r="E1011" t="s">
        <v>7268</v>
      </c>
      <c r="F1011" t="s">
        <v>6576</v>
      </c>
    </row>
    <row r="1012" spans="1:6">
      <c r="A1012" t="s">
        <v>1797</v>
      </c>
      <c r="B1012" t="s">
        <v>7269</v>
      </c>
      <c r="C1012" t="s">
        <v>7270</v>
      </c>
      <c r="D1012" t="s">
        <v>7271</v>
      </c>
      <c r="E1012" t="s">
        <v>7272</v>
      </c>
      <c r="F1012" t="s">
        <v>6576</v>
      </c>
    </row>
    <row r="1013" spans="1:6">
      <c r="A1013" t="s">
        <v>1797</v>
      </c>
      <c r="B1013" t="s">
        <v>7273</v>
      </c>
      <c r="C1013" t="s">
        <v>7274</v>
      </c>
      <c r="D1013" t="s">
        <v>7275</v>
      </c>
      <c r="E1013" t="s">
        <v>7276</v>
      </c>
      <c r="F1013" t="s">
        <v>6576</v>
      </c>
    </row>
    <row r="1014" spans="1:6">
      <c r="A1014" t="s">
        <v>1797</v>
      </c>
      <c r="B1014" t="s">
        <v>7277</v>
      </c>
      <c r="C1014" t="s">
        <v>7278</v>
      </c>
      <c r="D1014" t="s">
        <v>7279</v>
      </c>
      <c r="E1014" t="s">
        <v>7280</v>
      </c>
      <c r="F1014" t="s">
        <v>6576</v>
      </c>
    </row>
    <row r="1015" spans="1:6">
      <c r="A1015" t="s">
        <v>1797</v>
      </c>
      <c r="B1015" t="s">
        <v>7281</v>
      </c>
      <c r="C1015" t="s">
        <v>7282</v>
      </c>
      <c r="D1015" t="s">
        <v>7283</v>
      </c>
      <c r="E1015" t="s">
        <v>7284</v>
      </c>
      <c r="F1015" t="s">
        <v>6580</v>
      </c>
    </row>
    <row r="1016" spans="1:6">
      <c r="A1016" t="s">
        <v>1797</v>
      </c>
      <c r="B1016" t="s">
        <v>7285</v>
      </c>
      <c r="C1016" t="s">
        <v>7286</v>
      </c>
      <c r="D1016" t="s">
        <v>7287</v>
      </c>
      <c r="E1016" t="s">
        <v>7288</v>
      </c>
      <c r="F1016" t="s">
        <v>6580</v>
      </c>
    </row>
    <row r="1017" spans="1:6">
      <c r="A1017" t="s">
        <v>1797</v>
      </c>
      <c r="B1017" t="s">
        <v>7289</v>
      </c>
      <c r="C1017" t="s">
        <v>7290</v>
      </c>
      <c r="D1017" t="s">
        <v>7291</v>
      </c>
      <c r="E1017" t="s">
        <v>7292</v>
      </c>
      <c r="F1017" t="s">
        <v>6580</v>
      </c>
    </row>
    <row r="1018" spans="1:6">
      <c r="A1018" t="s">
        <v>1797</v>
      </c>
      <c r="B1018" t="s">
        <v>7293</v>
      </c>
      <c r="C1018" t="s">
        <v>7294</v>
      </c>
      <c r="D1018" t="s">
        <v>7295</v>
      </c>
      <c r="E1018" t="s">
        <v>7296</v>
      </c>
      <c r="F1018" t="s">
        <v>6580</v>
      </c>
    </row>
    <row r="1019" spans="1:6">
      <c r="A1019" t="s">
        <v>1797</v>
      </c>
      <c r="B1019" t="s">
        <v>7297</v>
      </c>
      <c r="C1019" t="s">
        <v>7298</v>
      </c>
      <c r="D1019" t="s">
        <v>7299</v>
      </c>
      <c r="E1019" t="s">
        <v>7300</v>
      </c>
      <c r="F1019" t="s">
        <v>6580</v>
      </c>
    </row>
    <row r="1020" spans="1:6">
      <c r="A1020" t="s">
        <v>1797</v>
      </c>
      <c r="B1020" t="s">
        <v>7301</v>
      </c>
      <c r="C1020" t="s">
        <v>7302</v>
      </c>
      <c r="D1020" t="s">
        <v>7303</v>
      </c>
      <c r="E1020" t="s">
        <v>7304</v>
      </c>
      <c r="F1020" t="s">
        <v>6580</v>
      </c>
    </row>
    <row r="1021" spans="1:6">
      <c r="A1021" t="s">
        <v>1797</v>
      </c>
      <c r="B1021" t="s">
        <v>7305</v>
      </c>
      <c r="C1021" t="s">
        <v>7306</v>
      </c>
      <c r="D1021" t="s">
        <v>7307</v>
      </c>
      <c r="E1021" t="s">
        <v>7308</v>
      </c>
      <c r="F1021" t="s">
        <v>6580</v>
      </c>
    </row>
    <row r="1022" spans="1:6">
      <c r="A1022" t="s">
        <v>1797</v>
      </c>
      <c r="B1022" t="s">
        <v>7309</v>
      </c>
      <c r="C1022" t="s">
        <v>7310</v>
      </c>
      <c r="D1022" t="s">
        <v>7311</v>
      </c>
      <c r="E1022" t="s">
        <v>7312</v>
      </c>
      <c r="F1022" t="s">
        <v>6580</v>
      </c>
    </row>
    <row r="1023" spans="1:6">
      <c r="A1023" t="s">
        <v>1797</v>
      </c>
      <c r="B1023" t="s">
        <v>7313</v>
      </c>
      <c r="C1023" t="s">
        <v>7314</v>
      </c>
      <c r="D1023" t="s">
        <v>2590</v>
      </c>
      <c r="E1023" t="s">
        <v>7315</v>
      </c>
      <c r="F1023" t="s">
        <v>6580</v>
      </c>
    </row>
    <row r="1024" spans="1:6">
      <c r="A1024" t="s">
        <v>1797</v>
      </c>
      <c r="B1024" t="s">
        <v>7316</v>
      </c>
      <c r="C1024" t="s">
        <v>7317</v>
      </c>
      <c r="D1024" t="s">
        <v>7318</v>
      </c>
      <c r="E1024" t="s">
        <v>7319</v>
      </c>
      <c r="F1024" t="s">
        <v>6584</v>
      </c>
    </row>
    <row r="1025" spans="1:6">
      <c r="A1025" t="s">
        <v>1797</v>
      </c>
      <c r="B1025" t="s">
        <v>7320</v>
      </c>
      <c r="C1025" t="s">
        <v>7321</v>
      </c>
      <c r="D1025" t="s">
        <v>7322</v>
      </c>
      <c r="E1025" t="s">
        <v>7323</v>
      </c>
      <c r="F1025" t="s">
        <v>6584</v>
      </c>
    </row>
    <row r="1026" spans="1:6">
      <c r="A1026" t="s">
        <v>1797</v>
      </c>
      <c r="B1026" t="s">
        <v>7324</v>
      </c>
      <c r="C1026" t="s">
        <v>7325</v>
      </c>
      <c r="D1026" t="s">
        <v>7326</v>
      </c>
      <c r="E1026" t="s">
        <v>7327</v>
      </c>
      <c r="F1026" t="s">
        <v>6584</v>
      </c>
    </row>
    <row r="1027" spans="1:6">
      <c r="A1027" t="s">
        <v>1797</v>
      </c>
      <c r="B1027" t="s">
        <v>7328</v>
      </c>
      <c r="C1027" t="s">
        <v>7329</v>
      </c>
      <c r="D1027" t="s">
        <v>7330</v>
      </c>
      <c r="E1027" t="s">
        <v>7331</v>
      </c>
      <c r="F1027" t="s">
        <v>6584</v>
      </c>
    </row>
    <row r="1028" spans="1:6">
      <c r="A1028" t="s">
        <v>1797</v>
      </c>
      <c r="B1028" t="s">
        <v>7332</v>
      </c>
      <c r="C1028" t="s">
        <v>7333</v>
      </c>
      <c r="D1028" t="s">
        <v>7334</v>
      </c>
      <c r="E1028" t="s">
        <v>7335</v>
      </c>
      <c r="F1028" t="s">
        <v>6584</v>
      </c>
    </row>
    <row r="1029" spans="1:6">
      <c r="A1029" t="s">
        <v>1797</v>
      </c>
      <c r="B1029" t="s">
        <v>7336</v>
      </c>
      <c r="C1029" t="s">
        <v>7337</v>
      </c>
      <c r="D1029" t="s">
        <v>7338</v>
      </c>
      <c r="E1029" t="s">
        <v>7339</v>
      </c>
      <c r="F1029" t="s">
        <v>6584</v>
      </c>
    </row>
    <row r="1030" spans="1:6">
      <c r="A1030" t="s">
        <v>1797</v>
      </c>
      <c r="B1030" t="s">
        <v>7340</v>
      </c>
      <c r="C1030" t="s">
        <v>7341</v>
      </c>
      <c r="D1030" t="s">
        <v>7342</v>
      </c>
      <c r="E1030" t="s">
        <v>7343</v>
      </c>
      <c r="F1030" t="s">
        <v>6584</v>
      </c>
    </row>
    <row r="1031" spans="1:6">
      <c r="A1031" t="s">
        <v>1797</v>
      </c>
      <c r="B1031" t="s">
        <v>7344</v>
      </c>
      <c r="C1031" t="s">
        <v>7345</v>
      </c>
      <c r="D1031" t="s">
        <v>7346</v>
      </c>
      <c r="E1031" t="s">
        <v>7347</v>
      </c>
      <c r="F1031" t="s">
        <v>6584</v>
      </c>
    </row>
    <row r="1032" spans="1:6">
      <c r="A1032" t="s">
        <v>1797</v>
      </c>
      <c r="B1032" t="s">
        <v>7348</v>
      </c>
      <c r="C1032" t="s">
        <v>7349</v>
      </c>
      <c r="D1032" t="s">
        <v>7350</v>
      </c>
      <c r="E1032" t="s">
        <v>7351</v>
      </c>
      <c r="F1032" t="s">
        <v>6584</v>
      </c>
    </row>
    <row r="1033" spans="1:6">
      <c r="A1033" t="s">
        <v>1797</v>
      </c>
      <c r="B1033" t="s">
        <v>7352</v>
      </c>
      <c r="C1033" t="s">
        <v>7353</v>
      </c>
      <c r="D1033" t="s">
        <v>7354</v>
      </c>
      <c r="E1033" t="s">
        <v>7355</v>
      </c>
      <c r="F1033" t="s">
        <v>6584</v>
      </c>
    </row>
    <row r="1034" spans="1:6">
      <c r="A1034" t="s">
        <v>1797</v>
      </c>
      <c r="B1034" t="s">
        <v>7356</v>
      </c>
      <c r="C1034" t="s">
        <v>7357</v>
      </c>
      <c r="D1034" t="s">
        <v>7358</v>
      </c>
      <c r="E1034" t="s">
        <v>7359</v>
      </c>
      <c r="F1034" t="s">
        <v>6584</v>
      </c>
    </row>
    <row r="1035" spans="1:6">
      <c r="A1035" t="s">
        <v>1797</v>
      </c>
      <c r="B1035" t="s">
        <v>7360</v>
      </c>
      <c r="C1035" t="s">
        <v>7361</v>
      </c>
      <c r="D1035" t="s">
        <v>7362</v>
      </c>
      <c r="E1035" t="s">
        <v>7363</v>
      </c>
      <c r="F1035" t="s">
        <v>6588</v>
      </c>
    </row>
    <row r="1036" spans="1:6">
      <c r="A1036" t="s">
        <v>1797</v>
      </c>
      <c r="B1036" t="s">
        <v>7364</v>
      </c>
      <c r="C1036" t="s">
        <v>7365</v>
      </c>
      <c r="D1036" t="s">
        <v>7366</v>
      </c>
      <c r="E1036" t="s">
        <v>7367</v>
      </c>
      <c r="F1036" t="s">
        <v>6588</v>
      </c>
    </row>
    <row r="1037" spans="1:6">
      <c r="A1037" t="s">
        <v>1797</v>
      </c>
      <c r="B1037" t="s">
        <v>7368</v>
      </c>
      <c r="C1037" t="s">
        <v>7369</v>
      </c>
      <c r="D1037" t="s">
        <v>7370</v>
      </c>
      <c r="E1037" t="s">
        <v>7371</v>
      </c>
      <c r="F1037" t="s">
        <v>6588</v>
      </c>
    </row>
    <row r="1038" spans="1:6">
      <c r="A1038" t="s">
        <v>1797</v>
      </c>
      <c r="B1038" t="s">
        <v>7372</v>
      </c>
      <c r="C1038" t="s">
        <v>7373</v>
      </c>
      <c r="D1038" t="s">
        <v>7374</v>
      </c>
      <c r="E1038" t="s">
        <v>7375</v>
      </c>
      <c r="F1038" t="s">
        <v>6588</v>
      </c>
    </row>
    <row r="1039" spans="1:6">
      <c r="A1039" t="s">
        <v>1797</v>
      </c>
      <c r="B1039" t="s">
        <v>7376</v>
      </c>
      <c r="C1039" t="s">
        <v>7377</v>
      </c>
      <c r="D1039" t="s">
        <v>7378</v>
      </c>
      <c r="E1039" t="s">
        <v>7379</v>
      </c>
      <c r="F1039" t="s">
        <v>6588</v>
      </c>
    </row>
    <row r="1040" spans="1:6">
      <c r="A1040" t="s">
        <v>1797</v>
      </c>
      <c r="B1040" t="s">
        <v>7380</v>
      </c>
      <c r="C1040" t="s">
        <v>7381</v>
      </c>
      <c r="D1040" t="s">
        <v>7382</v>
      </c>
      <c r="E1040" t="s">
        <v>7383</v>
      </c>
      <c r="F1040" t="s">
        <v>6592</v>
      </c>
    </row>
    <row r="1041" spans="1:6">
      <c r="A1041" t="s">
        <v>1797</v>
      </c>
      <c r="B1041" t="s">
        <v>7384</v>
      </c>
      <c r="C1041" t="s">
        <v>7385</v>
      </c>
      <c r="D1041" t="s">
        <v>7386</v>
      </c>
      <c r="E1041" t="s">
        <v>7387</v>
      </c>
      <c r="F1041" t="s">
        <v>6592</v>
      </c>
    </row>
    <row r="1042" spans="1:6">
      <c r="A1042" t="s">
        <v>1797</v>
      </c>
      <c r="B1042" t="s">
        <v>7388</v>
      </c>
      <c r="C1042" t="s">
        <v>7389</v>
      </c>
      <c r="D1042" t="s">
        <v>7390</v>
      </c>
      <c r="E1042" t="s">
        <v>7391</v>
      </c>
      <c r="F1042" t="s">
        <v>6592</v>
      </c>
    </row>
    <row r="1043" spans="1:6">
      <c r="A1043" t="s">
        <v>1797</v>
      </c>
      <c r="B1043" t="s">
        <v>7392</v>
      </c>
      <c r="C1043" t="s">
        <v>7393</v>
      </c>
      <c r="D1043" t="s">
        <v>7394</v>
      </c>
      <c r="E1043" t="s">
        <v>7395</v>
      </c>
      <c r="F1043" t="s">
        <v>6592</v>
      </c>
    </row>
    <row r="1044" spans="1:6">
      <c r="A1044" t="s">
        <v>1797</v>
      </c>
      <c r="B1044" t="s">
        <v>7396</v>
      </c>
      <c r="C1044" t="s">
        <v>7397</v>
      </c>
      <c r="D1044" t="s">
        <v>7398</v>
      </c>
      <c r="E1044" t="s">
        <v>7399</v>
      </c>
      <c r="F1044" t="s">
        <v>6592</v>
      </c>
    </row>
    <row r="1045" spans="1:6">
      <c r="A1045" t="s">
        <v>1797</v>
      </c>
      <c r="B1045" t="s">
        <v>7400</v>
      </c>
      <c r="C1045" t="s">
        <v>7401</v>
      </c>
      <c r="D1045" t="s">
        <v>7402</v>
      </c>
      <c r="E1045" t="s">
        <v>7403</v>
      </c>
      <c r="F1045" t="s">
        <v>6592</v>
      </c>
    </row>
    <row r="1046" spans="1:6">
      <c r="A1046" t="s">
        <v>1797</v>
      </c>
      <c r="B1046" t="s">
        <v>7404</v>
      </c>
      <c r="C1046" t="s">
        <v>7405</v>
      </c>
      <c r="D1046" t="s">
        <v>7406</v>
      </c>
      <c r="E1046" t="s">
        <v>7407</v>
      </c>
      <c r="F1046" t="s">
        <v>6592</v>
      </c>
    </row>
    <row r="1047" spans="1:6">
      <c r="A1047" t="s">
        <v>1797</v>
      </c>
      <c r="B1047" t="s">
        <v>7408</v>
      </c>
      <c r="C1047" t="s">
        <v>7409</v>
      </c>
      <c r="D1047" t="s">
        <v>7410</v>
      </c>
      <c r="E1047" t="s">
        <v>7411</v>
      </c>
      <c r="F1047" t="s">
        <v>6592</v>
      </c>
    </row>
    <row r="1048" spans="1:6">
      <c r="A1048" t="s">
        <v>1797</v>
      </c>
      <c r="B1048" t="s">
        <v>7412</v>
      </c>
      <c r="C1048" t="s">
        <v>7413</v>
      </c>
      <c r="D1048" t="s">
        <v>7414</v>
      </c>
      <c r="E1048" t="s">
        <v>7415</v>
      </c>
      <c r="F1048" t="s">
        <v>6592</v>
      </c>
    </row>
    <row r="1049" spans="1:6">
      <c r="A1049" t="s">
        <v>1797</v>
      </c>
      <c r="B1049" t="s">
        <v>7416</v>
      </c>
      <c r="C1049" t="s">
        <v>7417</v>
      </c>
      <c r="D1049" t="s">
        <v>7418</v>
      </c>
      <c r="E1049" t="s">
        <v>7419</v>
      </c>
      <c r="F1049" t="s">
        <v>6592</v>
      </c>
    </row>
    <row r="1050" spans="1:6">
      <c r="A1050" t="s">
        <v>1797</v>
      </c>
      <c r="B1050" t="s">
        <v>7420</v>
      </c>
      <c r="C1050" t="s">
        <v>7421</v>
      </c>
      <c r="D1050" t="s">
        <v>7422</v>
      </c>
      <c r="E1050" t="s">
        <v>7423</v>
      </c>
      <c r="F1050" t="s">
        <v>6592</v>
      </c>
    </row>
    <row r="1051" spans="1:6">
      <c r="A1051" t="s">
        <v>1797</v>
      </c>
      <c r="B1051" t="s">
        <v>7424</v>
      </c>
      <c r="C1051" t="s">
        <v>7425</v>
      </c>
      <c r="D1051" t="s">
        <v>7426</v>
      </c>
      <c r="E1051" t="s">
        <v>7427</v>
      </c>
      <c r="F1051" t="s">
        <v>6592</v>
      </c>
    </row>
    <row r="1052" spans="1:6">
      <c r="A1052" t="s">
        <v>1797</v>
      </c>
      <c r="B1052" t="s">
        <v>7428</v>
      </c>
      <c r="C1052" t="s">
        <v>7429</v>
      </c>
      <c r="D1052" t="s">
        <v>7430</v>
      </c>
      <c r="E1052" t="s">
        <v>7431</v>
      </c>
      <c r="F1052" t="s">
        <v>6592</v>
      </c>
    </row>
    <row r="1053" spans="1:6">
      <c r="A1053" t="s">
        <v>1797</v>
      </c>
      <c r="B1053" t="s">
        <v>7432</v>
      </c>
      <c r="C1053" t="s">
        <v>7433</v>
      </c>
      <c r="D1053" t="s">
        <v>7434</v>
      </c>
      <c r="E1053" t="s">
        <v>7435</v>
      </c>
      <c r="F1053" t="s">
        <v>6592</v>
      </c>
    </row>
    <row r="1054" spans="1:6">
      <c r="A1054" t="s">
        <v>1797</v>
      </c>
      <c r="B1054" t="s">
        <v>7436</v>
      </c>
      <c r="C1054" t="s">
        <v>7437</v>
      </c>
      <c r="D1054" t="s">
        <v>7438</v>
      </c>
      <c r="E1054" t="s">
        <v>7439</v>
      </c>
      <c r="F1054" t="s">
        <v>6592</v>
      </c>
    </row>
    <row r="1055" spans="1:6">
      <c r="A1055" t="s">
        <v>1797</v>
      </c>
      <c r="B1055" t="s">
        <v>7440</v>
      </c>
      <c r="C1055" t="s">
        <v>7441</v>
      </c>
      <c r="D1055" t="s">
        <v>7442</v>
      </c>
      <c r="E1055" t="s">
        <v>7443</v>
      </c>
      <c r="F1055" t="s">
        <v>6592</v>
      </c>
    </row>
    <row r="1056" spans="1:6">
      <c r="A1056" t="s">
        <v>1797</v>
      </c>
      <c r="B1056" t="s">
        <v>7444</v>
      </c>
      <c r="C1056" t="s">
        <v>2569</v>
      </c>
      <c r="D1056" t="s">
        <v>2570</v>
      </c>
      <c r="E1056" t="s">
        <v>2571</v>
      </c>
      <c r="F1056" t="s">
        <v>6592</v>
      </c>
    </row>
    <row r="1057" spans="1:6">
      <c r="A1057" t="s">
        <v>1797</v>
      </c>
      <c r="B1057" t="s">
        <v>7445</v>
      </c>
      <c r="C1057" t="s">
        <v>7446</v>
      </c>
      <c r="D1057" t="s">
        <v>7447</v>
      </c>
      <c r="E1057" t="s">
        <v>7448</v>
      </c>
      <c r="F1057" t="s">
        <v>6592</v>
      </c>
    </row>
    <row r="1058" spans="1:6">
      <c r="A1058" t="s">
        <v>1797</v>
      </c>
      <c r="B1058" t="s">
        <v>7449</v>
      </c>
      <c r="C1058" t="s">
        <v>7450</v>
      </c>
      <c r="D1058" t="s">
        <v>7451</v>
      </c>
      <c r="E1058" t="s">
        <v>7452</v>
      </c>
      <c r="F1058" t="s">
        <v>6592</v>
      </c>
    </row>
    <row r="1059" spans="1:6">
      <c r="A1059" t="s">
        <v>1797</v>
      </c>
      <c r="B1059" t="s">
        <v>7453</v>
      </c>
      <c r="C1059" t="s">
        <v>7454</v>
      </c>
      <c r="D1059" t="s">
        <v>7455</v>
      </c>
      <c r="E1059" t="s">
        <v>7456</v>
      </c>
      <c r="F1059" t="s">
        <v>6592</v>
      </c>
    </row>
    <row r="1060" spans="1:6">
      <c r="A1060" t="s">
        <v>1797</v>
      </c>
      <c r="B1060" t="s">
        <v>7457</v>
      </c>
      <c r="C1060" t="s">
        <v>7458</v>
      </c>
      <c r="D1060" t="s">
        <v>7459</v>
      </c>
      <c r="E1060" t="s">
        <v>7460</v>
      </c>
      <c r="F1060" t="s">
        <v>6592</v>
      </c>
    </row>
    <row r="1061" spans="1:6">
      <c r="A1061" t="s">
        <v>1797</v>
      </c>
      <c r="B1061" t="s">
        <v>7461</v>
      </c>
      <c r="C1061" t="s">
        <v>7462</v>
      </c>
      <c r="D1061" t="s">
        <v>7463</v>
      </c>
      <c r="E1061" t="s">
        <v>7464</v>
      </c>
      <c r="F1061" t="s">
        <v>6592</v>
      </c>
    </row>
    <row r="1062" spans="1:6">
      <c r="A1062" t="s">
        <v>1797</v>
      </c>
      <c r="B1062" t="s">
        <v>7465</v>
      </c>
      <c r="C1062" t="s">
        <v>7466</v>
      </c>
      <c r="D1062" t="s">
        <v>7467</v>
      </c>
      <c r="E1062" t="s">
        <v>7468</v>
      </c>
      <c r="F1062" t="s">
        <v>6592</v>
      </c>
    </row>
    <row r="1063" spans="1:6">
      <c r="A1063" t="s">
        <v>1797</v>
      </c>
      <c r="B1063" t="s">
        <v>7469</v>
      </c>
      <c r="C1063" t="s">
        <v>7470</v>
      </c>
      <c r="D1063" t="s">
        <v>7471</v>
      </c>
      <c r="E1063" t="s">
        <v>7472</v>
      </c>
      <c r="F1063" t="s">
        <v>6596</v>
      </c>
    </row>
    <row r="1064" spans="1:6">
      <c r="A1064" t="s">
        <v>1797</v>
      </c>
      <c r="B1064" t="s">
        <v>7473</v>
      </c>
      <c r="C1064" t="s">
        <v>7474</v>
      </c>
      <c r="D1064" t="s">
        <v>7475</v>
      </c>
      <c r="E1064" t="s">
        <v>7476</v>
      </c>
      <c r="F1064" t="s">
        <v>6596</v>
      </c>
    </row>
    <row r="1065" spans="1:6">
      <c r="A1065" t="s">
        <v>1797</v>
      </c>
      <c r="B1065" t="s">
        <v>7477</v>
      </c>
      <c r="C1065" t="s">
        <v>7478</v>
      </c>
      <c r="D1065" t="s">
        <v>7479</v>
      </c>
      <c r="E1065" t="s">
        <v>7480</v>
      </c>
      <c r="F1065" t="s">
        <v>6596</v>
      </c>
    </row>
    <row r="1066" spans="1:6">
      <c r="A1066" t="s">
        <v>1797</v>
      </c>
      <c r="B1066" t="s">
        <v>7481</v>
      </c>
      <c r="C1066" t="s">
        <v>7482</v>
      </c>
      <c r="D1066" t="s">
        <v>7483</v>
      </c>
      <c r="E1066" t="s">
        <v>7484</v>
      </c>
      <c r="F1066" t="s">
        <v>6596</v>
      </c>
    </row>
    <row r="1067" spans="1:6">
      <c r="A1067" t="s">
        <v>1797</v>
      </c>
      <c r="B1067" t="s">
        <v>7485</v>
      </c>
      <c r="C1067" t="s">
        <v>7486</v>
      </c>
      <c r="D1067" t="s">
        <v>7487</v>
      </c>
      <c r="E1067" t="s">
        <v>7488</v>
      </c>
      <c r="F1067" t="s">
        <v>6596</v>
      </c>
    </row>
    <row r="1068" spans="1:6">
      <c r="A1068" t="s">
        <v>1797</v>
      </c>
      <c r="B1068" t="s">
        <v>7489</v>
      </c>
      <c r="C1068" t="s">
        <v>7490</v>
      </c>
      <c r="D1068" t="s">
        <v>7491</v>
      </c>
      <c r="E1068" t="s">
        <v>7492</v>
      </c>
      <c r="F1068" t="s">
        <v>6596</v>
      </c>
    </row>
    <row r="1069" spans="1:6">
      <c r="A1069" t="s">
        <v>1797</v>
      </c>
      <c r="B1069" t="s">
        <v>7493</v>
      </c>
      <c r="C1069" t="s">
        <v>7494</v>
      </c>
      <c r="D1069" t="s">
        <v>7495</v>
      </c>
      <c r="E1069" t="s">
        <v>7496</v>
      </c>
      <c r="F1069" t="s">
        <v>6596</v>
      </c>
    </row>
    <row r="1070" spans="1:6">
      <c r="A1070" t="s">
        <v>1797</v>
      </c>
      <c r="B1070" t="s">
        <v>7497</v>
      </c>
      <c r="C1070" t="s">
        <v>7498</v>
      </c>
      <c r="D1070" t="s">
        <v>7499</v>
      </c>
      <c r="E1070" t="s">
        <v>7500</v>
      </c>
      <c r="F1070" t="s">
        <v>6596</v>
      </c>
    </row>
    <row r="1071" spans="1:6">
      <c r="A1071" t="s">
        <v>1797</v>
      </c>
      <c r="B1071" t="s">
        <v>7501</v>
      </c>
      <c r="C1071" t="s">
        <v>7502</v>
      </c>
      <c r="D1071" t="s">
        <v>7503</v>
      </c>
      <c r="E1071" t="s">
        <v>7504</v>
      </c>
      <c r="F1071" t="s">
        <v>6596</v>
      </c>
    </row>
    <row r="1072" spans="1:6">
      <c r="A1072" t="s">
        <v>1797</v>
      </c>
      <c r="B1072" t="s">
        <v>7505</v>
      </c>
      <c r="C1072" t="s">
        <v>7506</v>
      </c>
      <c r="D1072" t="s">
        <v>7507</v>
      </c>
      <c r="E1072" t="s">
        <v>7508</v>
      </c>
      <c r="F1072" t="s">
        <v>6596</v>
      </c>
    </row>
    <row r="1073" spans="1:6">
      <c r="A1073" t="s">
        <v>1797</v>
      </c>
      <c r="B1073" t="s">
        <v>7509</v>
      </c>
      <c r="C1073" t="s">
        <v>7510</v>
      </c>
      <c r="D1073" t="s">
        <v>7511</v>
      </c>
      <c r="E1073" t="s">
        <v>7512</v>
      </c>
      <c r="F1073" t="s">
        <v>6596</v>
      </c>
    </row>
    <row r="1074" spans="1:6">
      <c r="A1074" t="s">
        <v>1797</v>
      </c>
      <c r="B1074" t="s">
        <v>7513</v>
      </c>
      <c r="C1074" t="s">
        <v>7514</v>
      </c>
      <c r="D1074" t="s">
        <v>7515</v>
      </c>
      <c r="E1074" t="s">
        <v>7516</v>
      </c>
      <c r="F1074" t="s">
        <v>6596</v>
      </c>
    </row>
    <row r="1075" spans="1:6">
      <c r="A1075" t="s">
        <v>1797</v>
      </c>
      <c r="B1075" t="s">
        <v>7517</v>
      </c>
      <c r="C1075" t="s">
        <v>7518</v>
      </c>
      <c r="D1075" t="s">
        <v>7519</v>
      </c>
      <c r="E1075" t="s">
        <v>7520</v>
      </c>
      <c r="F1075" t="s">
        <v>6596</v>
      </c>
    </row>
    <row r="1076" spans="1:6">
      <c r="A1076" t="s">
        <v>1797</v>
      </c>
      <c r="B1076" t="s">
        <v>7521</v>
      </c>
      <c r="C1076" t="s">
        <v>7522</v>
      </c>
      <c r="D1076" t="s">
        <v>7523</v>
      </c>
      <c r="E1076" t="s">
        <v>7524</v>
      </c>
      <c r="F1076" t="s">
        <v>6596</v>
      </c>
    </row>
    <row r="1077" spans="1:6">
      <c r="A1077" t="s">
        <v>1797</v>
      </c>
      <c r="B1077" t="s">
        <v>7525</v>
      </c>
      <c r="C1077" t="s">
        <v>7526</v>
      </c>
      <c r="D1077" t="s">
        <v>7527</v>
      </c>
      <c r="E1077" t="s">
        <v>7528</v>
      </c>
      <c r="F1077" t="s">
        <v>6596</v>
      </c>
    </row>
    <row r="1078" spans="1:6">
      <c r="A1078" t="s">
        <v>1797</v>
      </c>
      <c r="B1078" t="s">
        <v>7529</v>
      </c>
      <c r="C1078" t="s">
        <v>7530</v>
      </c>
      <c r="D1078" t="s">
        <v>7531</v>
      </c>
      <c r="E1078" t="s">
        <v>7532</v>
      </c>
      <c r="F1078" t="s">
        <v>6600</v>
      </c>
    </row>
    <row r="1079" spans="1:6">
      <c r="A1079" t="s">
        <v>1797</v>
      </c>
      <c r="B1079" t="s">
        <v>7533</v>
      </c>
      <c r="C1079" t="s">
        <v>7534</v>
      </c>
      <c r="D1079" t="s">
        <v>7535</v>
      </c>
      <c r="E1079" t="s">
        <v>7536</v>
      </c>
      <c r="F1079" t="s">
        <v>6600</v>
      </c>
    </row>
    <row r="1080" spans="1:6">
      <c r="A1080" t="s">
        <v>1797</v>
      </c>
      <c r="B1080" t="s">
        <v>7537</v>
      </c>
      <c r="C1080" t="s">
        <v>7538</v>
      </c>
      <c r="D1080" t="s">
        <v>7539</v>
      </c>
      <c r="E1080" t="s">
        <v>7540</v>
      </c>
      <c r="F1080" t="s">
        <v>6600</v>
      </c>
    </row>
    <row r="1081" spans="1:6">
      <c r="A1081" t="s">
        <v>1797</v>
      </c>
      <c r="B1081" t="s">
        <v>7541</v>
      </c>
      <c r="C1081" t="s">
        <v>7542</v>
      </c>
      <c r="D1081" t="s">
        <v>7543</v>
      </c>
      <c r="E1081" t="s">
        <v>7544</v>
      </c>
      <c r="F1081" t="s">
        <v>6600</v>
      </c>
    </row>
    <row r="1082" spans="1:6">
      <c r="A1082" t="s">
        <v>1797</v>
      </c>
      <c r="B1082" t="s">
        <v>7545</v>
      </c>
      <c r="C1082" t="s">
        <v>2553</v>
      </c>
      <c r="D1082" t="s">
        <v>2554</v>
      </c>
      <c r="E1082" t="s">
        <v>2555</v>
      </c>
      <c r="F1082" t="s">
        <v>6600</v>
      </c>
    </row>
    <row r="1083" spans="1:6">
      <c r="A1083" t="s">
        <v>1797</v>
      </c>
      <c r="B1083" t="s">
        <v>7546</v>
      </c>
      <c r="C1083" t="s">
        <v>7547</v>
      </c>
      <c r="D1083" t="s">
        <v>7548</v>
      </c>
      <c r="E1083" t="s">
        <v>7549</v>
      </c>
      <c r="F1083" t="s">
        <v>6600</v>
      </c>
    </row>
    <row r="1084" spans="1:6">
      <c r="A1084" t="s">
        <v>1797</v>
      </c>
      <c r="B1084" t="s">
        <v>7550</v>
      </c>
      <c r="C1084" t="s">
        <v>7551</v>
      </c>
      <c r="D1084" t="s">
        <v>7552</v>
      </c>
      <c r="E1084" t="s">
        <v>7553</v>
      </c>
      <c r="F1084" t="s">
        <v>6600</v>
      </c>
    </row>
    <row r="1085" spans="1:6">
      <c r="A1085" t="s">
        <v>1797</v>
      </c>
      <c r="B1085" t="s">
        <v>7554</v>
      </c>
      <c r="C1085" t="s">
        <v>7555</v>
      </c>
      <c r="D1085" t="s">
        <v>7556</v>
      </c>
      <c r="E1085" t="s">
        <v>7557</v>
      </c>
      <c r="F1085" t="s">
        <v>6600</v>
      </c>
    </row>
    <row r="1086" spans="1:6">
      <c r="A1086" t="s">
        <v>1797</v>
      </c>
      <c r="B1086" t="s">
        <v>7558</v>
      </c>
      <c r="C1086" t="s">
        <v>7559</v>
      </c>
      <c r="D1086" t="s">
        <v>7560</v>
      </c>
      <c r="E1086" t="s">
        <v>7561</v>
      </c>
      <c r="F1086" t="s">
        <v>6600</v>
      </c>
    </row>
    <row r="1087" spans="1:6">
      <c r="A1087" t="s">
        <v>1797</v>
      </c>
      <c r="B1087" t="s">
        <v>7562</v>
      </c>
      <c r="C1087" t="s">
        <v>7563</v>
      </c>
      <c r="D1087" t="s">
        <v>7564</v>
      </c>
      <c r="E1087" t="s">
        <v>7565</v>
      </c>
      <c r="F1087" t="s">
        <v>6600</v>
      </c>
    </row>
    <row r="1088" spans="1:6">
      <c r="A1088" t="s">
        <v>1797</v>
      </c>
      <c r="B1088" t="s">
        <v>7566</v>
      </c>
      <c r="C1088" t="s">
        <v>7567</v>
      </c>
      <c r="D1088" t="s">
        <v>7568</v>
      </c>
      <c r="E1088" t="s">
        <v>7569</v>
      </c>
      <c r="F1088" t="s">
        <v>6600</v>
      </c>
    </row>
    <row r="1089" spans="1:6">
      <c r="A1089" t="s">
        <v>1797</v>
      </c>
      <c r="B1089" t="s">
        <v>7570</v>
      </c>
      <c r="C1089" t="s">
        <v>7571</v>
      </c>
      <c r="D1089" t="s">
        <v>7572</v>
      </c>
      <c r="E1089" t="s">
        <v>7573</v>
      </c>
      <c r="F1089" t="s">
        <v>6600</v>
      </c>
    </row>
    <row r="1090" spans="1:6">
      <c r="A1090" t="s">
        <v>1797</v>
      </c>
      <c r="B1090" t="s">
        <v>7574</v>
      </c>
      <c r="C1090" t="s">
        <v>7575</v>
      </c>
      <c r="D1090" t="s">
        <v>7576</v>
      </c>
      <c r="E1090" t="s">
        <v>7577</v>
      </c>
      <c r="F1090" t="s">
        <v>6600</v>
      </c>
    </row>
    <row r="1091" spans="1:6">
      <c r="A1091" t="s">
        <v>1797</v>
      </c>
      <c r="B1091" t="s">
        <v>7578</v>
      </c>
      <c r="C1091" t="s">
        <v>7579</v>
      </c>
      <c r="D1091" t="s">
        <v>7580</v>
      </c>
      <c r="E1091" t="s">
        <v>7581</v>
      </c>
      <c r="F1091" t="s">
        <v>6600</v>
      </c>
    </row>
    <row r="1092" spans="1:6">
      <c r="A1092" t="s">
        <v>1797</v>
      </c>
      <c r="B1092" t="s">
        <v>7582</v>
      </c>
      <c r="C1092" t="s">
        <v>7583</v>
      </c>
      <c r="D1092" t="s">
        <v>7584</v>
      </c>
      <c r="E1092" t="s">
        <v>7585</v>
      </c>
      <c r="F1092" t="s">
        <v>6600</v>
      </c>
    </row>
    <row r="1093" spans="1:6">
      <c r="A1093" t="s">
        <v>1797</v>
      </c>
      <c r="B1093" t="s">
        <v>7586</v>
      </c>
      <c r="C1093" t="s">
        <v>7587</v>
      </c>
      <c r="D1093" t="s">
        <v>7588</v>
      </c>
      <c r="E1093" t="s">
        <v>7589</v>
      </c>
      <c r="F1093" t="s">
        <v>6600</v>
      </c>
    </row>
    <row r="1094" spans="1:6">
      <c r="A1094" t="s">
        <v>1797</v>
      </c>
      <c r="B1094" t="s">
        <v>7590</v>
      </c>
      <c r="C1094" t="s">
        <v>7591</v>
      </c>
      <c r="D1094" t="s">
        <v>7592</v>
      </c>
      <c r="E1094" t="s">
        <v>7593</v>
      </c>
      <c r="F1094" t="s">
        <v>6600</v>
      </c>
    </row>
    <row r="1095" spans="1:6">
      <c r="A1095" t="s">
        <v>1797</v>
      </c>
      <c r="B1095" t="s">
        <v>7594</v>
      </c>
      <c r="C1095" t="s">
        <v>7595</v>
      </c>
      <c r="D1095" t="s">
        <v>7596</v>
      </c>
      <c r="E1095" t="s">
        <v>7597</v>
      </c>
      <c r="F1095" t="s">
        <v>6604</v>
      </c>
    </row>
    <row r="1096" spans="1:6">
      <c r="A1096" t="s">
        <v>1797</v>
      </c>
      <c r="B1096" t="s">
        <v>7598</v>
      </c>
      <c r="C1096" t="s">
        <v>7599</v>
      </c>
      <c r="D1096" t="s">
        <v>7600</v>
      </c>
      <c r="E1096" t="s">
        <v>7601</v>
      </c>
      <c r="F1096" t="s">
        <v>6604</v>
      </c>
    </row>
    <row r="1097" spans="1:6">
      <c r="A1097" t="s">
        <v>1797</v>
      </c>
      <c r="B1097" t="s">
        <v>7602</v>
      </c>
      <c r="C1097" t="s">
        <v>7603</v>
      </c>
      <c r="D1097" t="s">
        <v>7604</v>
      </c>
      <c r="E1097" t="s">
        <v>7605</v>
      </c>
      <c r="F1097" t="s">
        <v>6604</v>
      </c>
    </row>
    <row r="1098" spans="1:6">
      <c r="A1098" t="s">
        <v>1797</v>
      </c>
      <c r="B1098" t="s">
        <v>7606</v>
      </c>
      <c r="C1098" t="s">
        <v>7389</v>
      </c>
      <c r="D1098" t="s">
        <v>7390</v>
      </c>
      <c r="E1098" t="s">
        <v>7391</v>
      </c>
      <c r="F1098" t="s">
        <v>6604</v>
      </c>
    </row>
    <row r="1099" spans="1:6">
      <c r="A1099" t="s">
        <v>1797</v>
      </c>
      <c r="B1099" t="s">
        <v>7607</v>
      </c>
      <c r="C1099" t="s">
        <v>7608</v>
      </c>
      <c r="D1099" t="s">
        <v>7609</v>
      </c>
      <c r="E1099" t="s">
        <v>7610</v>
      </c>
      <c r="F1099" t="s">
        <v>6604</v>
      </c>
    </row>
    <row r="1100" spans="1:6">
      <c r="A1100" t="s">
        <v>1797</v>
      </c>
      <c r="B1100" t="s">
        <v>7611</v>
      </c>
      <c r="C1100" t="s">
        <v>7612</v>
      </c>
      <c r="D1100" t="s">
        <v>7613</v>
      </c>
      <c r="E1100" t="s">
        <v>7614</v>
      </c>
      <c r="F1100" t="s">
        <v>6604</v>
      </c>
    </row>
    <row r="1101" spans="1:6">
      <c r="A1101" t="s">
        <v>1797</v>
      </c>
      <c r="B1101" t="s">
        <v>7615</v>
      </c>
      <c r="C1101" t="s">
        <v>7616</v>
      </c>
      <c r="D1101" t="s">
        <v>7617</v>
      </c>
      <c r="E1101" t="s">
        <v>7618</v>
      </c>
      <c r="F1101" t="s">
        <v>6604</v>
      </c>
    </row>
    <row r="1102" spans="1:6">
      <c r="A1102" t="s">
        <v>1797</v>
      </c>
      <c r="B1102" t="s">
        <v>7619</v>
      </c>
      <c r="C1102" t="s">
        <v>7620</v>
      </c>
      <c r="D1102" t="s">
        <v>7621</v>
      </c>
      <c r="E1102" t="s">
        <v>7622</v>
      </c>
      <c r="F1102" t="s">
        <v>6604</v>
      </c>
    </row>
    <row r="1103" spans="1:6">
      <c r="A1103" t="s">
        <v>1797</v>
      </c>
      <c r="B1103" t="s">
        <v>7623</v>
      </c>
      <c r="C1103" t="s">
        <v>7624</v>
      </c>
      <c r="D1103" t="s">
        <v>7625</v>
      </c>
      <c r="E1103" t="s">
        <v>7626</v>
      </c>
      <c r="F1103" t="s">
        <v>6604</v>
      </c>
    </row>
    <row r="1104" spans="1:6">
      <c r="A1104" t="s">
        <v>1797</v>
      </c>
      <c r="B1104" t="s">
        <v>7627</v>
      </c>
      <c r="C1104" t="s">
        <v>7628</v>
      </c>
      <c r="D1104" t="s">
        <v>7629</v>
      </c>
      <c r="E1104" t="s">
        <v>7630</v>
      </c>
      <c r="F1104" t="s">
        <v>6604</v>
      </c>
    </row>
    <row r="1105" spans="1:6">
      <c r="A1105" t="s">
        <v>1797</v>
      </c>
      <c r="B1105" t="s">
        <v>7631</v>
      </c>
      <c r="C1105" t="s">
        <v>7632</v>
      </c>
      <c r="D1105" t="s">
        <v>7633</v>
      </c>
      <c r="E1105" t="s">
        <v>7634</v>
      </c>
      <c r="F1105" t="s">
        <v>6604</v>
      </c>
    </row>
    <row r="1106" spans="1:6">
      <c r="A1106" t="s">
        <v>1797</v>
      </c>
      <c r="B1106" t="s">
        <v>7635</v>
      </c>
      <c r="C1106" t="s">
        <v>7636</v>
      </c>
      <c r="D1106" t="s">
        <v>7637</v>
      </c>
      <c r="E1106" t="s">
        <v>7638</v>
      </c>
      <c r="F1106" t="s">
        <v>6604</v>
      </c>
    </row>
    <row r="1107" spans="1:6">
      <c r="A1107" t="s">
        <v>1797</v>
      </c>
      <c r="B1107" t="s">
        <v>7639</v>
      </c>
      <c r="C1107" t="s">
        <v>7640</v>
      </c>
      <c r="D1107" t="s">
        <v>7641</v>
      </c>
      <c r="E1107" t="s">
        <v>7642</v>
      </c>
      <c r="F1107" t="s">
        <v>6608</v>
      </c>
    </row>
    <row r="1108" spans="1:6">
      <c r="A1108" t="s">
        <v>1797</v>
      </c>
      <c r="B1108" t="s">
        <v>7643</v>
      </c>
      <c r="C1108" t="s">
        <v>7644</v>
      </c>
      <c r="D1108" t="s">
        <v>7645</v>
      </c>
      <c r="E1108" t="s">
        <v>7646</v>
      </c>
      <c r="F1108" t="s">
        <v>6608</v>
      </c>
    </row>
    <row r="1109" spans="1:6">
      <c r="A1109" t="s">
        <v>1797</v>
      </c>
      <c r="B1109" t="s">
        <v>7647</v>
      </c>
      <c r="C1109" t="s">
        <v>7648</v>
      </c>
      <c r="D1109" t="s">
        <v>7649</v>
      </c>
      <c r="E1109" t="s">
        <v>7650</v>
      </c>
      <c r="F1109" t="s">
        <v>6608</v>
      </c>
    </row>
    <row r="1110" spans="1:6">
      <c r="A1110" t="s">
        <v>1797</v>
      </c>
      <c r="B1110" t="s">
        <v>7651</v>
      </c>
      <c r="C1110" t="s">
        <v>7652</v>
      </c>
      <c r="D1110" t="s">
        <v>7653</v>
      </c>
      <c r="E1110" t="s">
        <v>7654</v>
      </c>
      <c r="F1110" t="s">
        <v>6608</v>
      </c>
    </row>
    <row r="1111" spans="1:6">
      <c r="A1111" t="s">
        <v>1797</v>
      </c>
      <c r="B1111" t="s">
        <v>7655</v>
      </c>
      <c r="C1111" t="s">
        <v>7656</v>
      </c>
      <c r="D1111" t="s">
        <v>7657</v>
      </c>
      <c r="E1111" t="s">
        <v>7658</v>
      </c>
      <c r="F1111" t="s">
        <v>6608</v>
      </c>
    </row>
    <row r="1112" spans="1:6">
      <c r="A1112" t="s">
        <v>1797</v>
      </c>
      <c r="B1112" t="s">
        <v>7659</v>
      </c>
      <c r="C1112" t="s">
        <v>7660</v>
      </c>
      <c r="D1112" t="s">
        <v>7661</v>
      </c>
      <c r="E1112" t="s">
        <v>7662</v>
      </c>
      <c r="F1112" t="s">
        <v>6608</v>
      </c>
    </row>
    <row r="1113" spans="1:6">
      <c r="A1113" t="s">
        <v>1797</v>
      </c>
      <c r="B1113" t="s">
        <v>7663</v>
      </c>
      <c r="C1113" t="s">
        <v>7664</v>
      </c>
      <c r="D1113" t="s">
        <v>7665</v>
      </c>
      <c r="E1113" t="s">
        <v>7666</v>
      </c>
      <c r="F1113" t="s">
        <v>6608</v>
      </c>
    </row>
    <row r="1114" spans="1:6">
      <c r="A1114" t="s">
        <v>1797</v>
      </c>
      <c r="B1114" t="s">
        <v>7667</v>
      </c>
      <c r="C1114" t="s">
        <v>7668</v>
      </c>
      <c r="D1114" t="s">
        <v>7669</v>
      </c>
      <c r="E1114" t="s">
        <v>7670</v>
      </c>
      <c r="F1114" t="s">
        <v>6608</v>
      </c>
    </row>
    <row r="1115" spans="1:6">
      <c r="A1115" t="s">
        <v>1797</v>
      </c>
      <c r="B1115" t="s">
        <v>7671</v>
      </c>
      <c r="C1115" t="s">
        <v>7672</v>
      </c>
      <c r="D1115" t="s">
        <v>7673</v>
      </c>
      <c r="E1115" t="s">
        <v>7674</v>
      </c>
      <c r="F1115" t="s">
        <v>6608</v>
      </c>
    </row>
    <row r="1116" spans="1:6">
      <c r="A1116" t="s">
        <v>1797</v>
      </c>
      <c r="B1116" t="s">
        <v>7675</v>
      </c>
      <c r="C1116" t="s">
        <v>7676</v>
      </c>
      <c r="D1116" t="s">
        <v>7677</v>
      </c>
      <c r="E1116" t="s">
        <v>7678</v>
      </c>
      <c r="F1116" t="s">
        <v>6608</v>
      </c>
    </row>
    <row r="1117" spans="1:6">
      <c r="A1117" t="s">
        <v>1797</v>
      </c>
      <c r="B1117" t="s">
        <v>7679</v>
      </c>
      <c r="C1117" t="s">
        <v>7680</v>
      </c>
      <c r="D1117" t="s">
        <v>7681</v>
      </c>
      <c r="E1117" t="s">
        <v>7682</v>
      </c>
      <c r="F1117" t="s">
        <v>6608</v>
      </c>
    </row>
    <row r="1118" spans="1:6">
      <c r="A1118" t="s">
        <v>1797</v>
      </c>
      <c r="B1118" t="s">
        <v>7683</v>
      </c>
      <c r="C1118" t="s">
        <v>7684</v>
      </c>
      <c r="D1118" t="s">
        <v>7685</v>
      </c>
      <c r="E1118" t="s">
        <v>7686</v>
      </c>
      <c r="F1118" t="s">
        <v>6608</v>
      </c>
    </row>
    <row r="1119" spans="1:6">
      <c r="A1119" t="s">
        <v>1797</v>
      </c>
      <c r="B1119" t="s">
        <v>7687</v>
      </c>
      <c r="C1119" t="s">
        <v>7688</v>
      </c>
      <c r="D1119" t="s">
        <v>7689</v>
      </c>
      <c r="E1119" t="s">
        <v>7690</v>
      </c>
      <c r="F1119" t="s">
        <v>6608</v>
      </c>
    </row>
    <row r="1120" spans="1:6">
      <c r="A1120" t="s">
        <v>1797</v>
      </c>
      <c r="B1120" t="s">
        <v>7691</v>
      </c>
      <c r="C1120" t="s">
        <v>7692</v>
      </c>
      <c r="D1120" t="s">
        <v>7693</v>
      </c>
      <c r="E1120" t="s">
        <v>7694</v>
      </c>
      <c r="F1120" t="s">
        <v>6608</v>
      </c>
    </row>
    <row r="1121" spans="1:6">
      <c r="A1121" t="s">
        <v>1797</v>
      </c>
      <c r="B1121" t="s">
        <v>7695</v>
      </c>
      <c r="C1121" t="s">
        <v>7696</v>
      </c>
      <c r="D1121" t="s">
        <v>7697</v>
      </c>
      <c r="E1121" t="s">
        <v>7698</v>
      </c>
      <c r="F1121" t="s">
        <v>6608</v>
      </c>
    </row>
    <row r="1122" spans="1:6">
      <c r="A1122" t="s">
        <v>1797</v>
      </c>
      <c r="B1122" t="s">
        <v>7699</v>
      </c>
      <c r="C1122" t="s">
        <v>7700</v>
      </c>
      <c r="D1122" t="s">
        <v>7701</v>
      </c>
      <c r="E1122" t="s">
        <v>7702</v>
      </c>
      <c r="F1122" t="s">
        <v>6612</v>
      </c>
    </row>
    <row r="1123" spans="1:6">
      <c r="A1123" t="s">
        <v>1797</v>
      </c>
      <c r="B1123" t="s">
        <v>7703</v>
      </c>
      <c r="C1123" t="s">
        <v>7704</v>
      </c>
      <c r="D1123" t="s">
        <v>7705</v>
      </c>
      <c r="E1123" t="s">
        <v>7706</v>
      </c>
      <c r="F1123" t="s">
        <v>6612</v>
      </c>
    </row>
    <row r="1124" spans="1:6">
      <c r="A1124" t="s">
        <v>1797</v>
      </c>
      <c r="B1124" t="s">
        <v>7707</v>
      </c>
      <c r="C1124" t="s">
        <v>7708</v>
      </c>
      <c r="D1124" t="s">
        <v>7709</v>
      </c>
      <c r="E1124" t="s">
        <v>7710</v>
      </c>
      <c r="F1124" t="s">
        <v>6612</v>
      </c>
    </row>
    <row r="1125" spans="1:6">
      <c r="A1125" t="s">
        <v>1797</v>
      </c>
      <c r="B1125" t="s">
        <v>7711</v>
      </c>
      <c r="C1125" t="s">
        <v>7712</v>
      </c>
      <c r="D1125" t="s">
        <v>7713</v>
      </c>
      <c r="E1125" t="s">
        <v>7714</v>
      </c>
      <c r="F1125" t="s">
        <v>6612</v>
      </c>
    </row>
    <row r="1126" spans="1:6">
      <c r="A1126" t="s">
        <v>1797</v>
      </c>
      <c r="B1126" t="s">
        <v>7715</v>
      </c>
      <c r="C1126" t="s">
        <v>7716</v>
      </c>
      <c r="D1126" t="s">
        <v>7717</v>
      </c>
      <c r="E1126" t="s">
        <v>7718</v>
      </c>
      <c r="F1126" t="s">
        <v>6612</v>
      </c>
    </row>
    <row r="1127" spans="1:6">
      <c r="A1127" t="s">
        <v>1797</v>
      </c>
      <c r="B1127" t="s">
        <v>7719</v>
      </c>
      <c r="C1127" t="s">
        <v>7716</v>
      </c>
      <c r="D1127" t="s">
        <v>7717</v>
      </c>
      <c r="E1127" t="s">
        <v>7718</v>
      </c>
      <c r="F1127" t="s">
        <v>6612</v>
      </c>
    </row>
    <row r="1128" spans="1:6">
      <c r="A1128" t="s">
        <v>1797</v>
      </c>
      <c r="B1128" t="s">
        <v>7720</v>
      </c>
      <c r="C1128" t="s">
        <v>7721</v>
      </c>
      <c r="D1128" t="s">
        <v>7722</v>
      </c>
      <c r="E1128" t="s">
        <v>7723</v>
      </c>
      <c r="F1128" t="s">
        <v>6612</v>
      </c>
    </row>
    <row r="1129" spans="1:6">
      <c r="A1129" t="s">
        <v>1797</v>
      </c>
      <c r="B1129" t="s">
        <v>7724</v>
      </c>
      <c r="C1129" t="s">
        <v>7725</v>
      </c>
      <c r="D1129" t="s">
        <v>7726</v>
      </c>
      <c r="E1129" t="s">
        <v>7727</v>
      </c>
      <c r="F1129" t="s">
        <v>6612</v>
      </c>
    </row>
    <row r="1130" spans="1:6">
      <c r="A1130" t="s">
        <v>1797</v>
      </c>
      <c r="B1130" t="s">
        <v>7728</v>
      </c>
      <c r="C1130" t="s">
        <v>7729</v>
      </c>
      <c r="D1130" t="s">
        <v>7730</v>
      </c>
      <c r="E1130" t="s">
        <v>7731</v>
      </c>
      <c r="F1130" t="s">
        <v>6616</v>
      </c>
    </row>
    <row r="1131" spans="1:6">
      <c r="A1131" t="s">
        <v>1797</v>
      </c>
      <c r="B1131" t="s">
        <v>7732</v>
      </c>
      <c r="C1131" t="s">
        <v>7733</v>
      </c>
      <c r="D1131" t="s">
        <v>7734</v>
      </c>
      <c r="E1131" t="s">
        <v>7735</v>
      </c>
      <c r="F1131" t="s">
        <v>6616</v>
      </c>
    </row>
    <row r="1132" spans="1:6">
      <c r="A1132" t="s">
        <v>1797</v>
      </c>
      <c r="B1132" t="s">
        <v>7736</v>
      </c>
      <c r="C1132" t="s">
        <v>7737</v>
      </c>
      <c r="D1132" t="s">
        <v>7738</v>
      </c>
      <c r="E1132" t="s">
        <v>7739</v>
      </c>
      <c r="F1132" t="s">
        <v>6616</v>
      </c>
    </row>
    <row r="1133" spans="1:6">
      <c r="A1133" t="s">
        <v>1797</v>
      </c>
      <c r="B1133" t="s">
        <v>7740</v>
      </c>
      <c r="C1133" t="s">
        <v>7741</v>
      </c>
      <c r="D1133" t="s">
        <v>7742</v>
      </c>
      <c r="E1133" t="s">
        <v>7743</v>
      </c>
      <c r="F1133" t="s">
        <v>6616</v>
      </c>
    </row>
    <row r="1134" spans="1:6">
      <c r="A1134" t="s">
        <v>1797</v>
      </c>
      <c r="B1134" t="s">
        <v>7744</v>
      </c>
      <c r="C1134" t="s">
        <v>7745</v>
      </c>
      <c r="D1134" t="s">
        <v>7746</v>
      </c>
      <c r="E1134" t="s">
        <v>7747</v>
      </c>
      <c r="F1134" t="s">
        <v>6616</v>
      </c>
    </row>
    <row r="1135" spans="1:6">
      <c r="A1135" t="s">
        <v>1797</v>
      </c>
      <c r="B1135" t="s">
        <v>7748</v>
      </c>
      <c r="C1135" t="s">
        <v>7262</v>
      </c>
      <c r="D1135" t="s">
        <v>7263</v>
      </c>
      <c r="E1135" t="s">
        <v>7264</v>
      </c>
      <c r="F1135" t="s">
        <v>6616</v>
      </c>
    </row>
    <row r="1136" spans="1:6">
      <c r="A1136" t="s">
        <v>1797</v>
      </c>
      <c r="B1136" t="s">
        <v>7749</v>
      </c>
      <c r="C1136" t="s">
        <v>2593</v>
      </c>
      <c r="D1136" t="s">
        <v>2594</v>
      </c>
      <c r="E1136" t="s">
        <v>2595</v>
      </c>
      <c r="F1136" t="s">
        <v>6616</v>
      </c>
    </row>
    <row r="1137" spans="1:6">
      <c r="A1137" t="s">
        <v>1797</v>
      </c>
      <c r="B1137" t="s">
        <v>7750</v>
      </c>
      <c r="C1137" t="s">
        <v>7751</v>
      </c>
      <c r="D1137" t="s">
        <v>7752</v>
      </c>
      <c r="E1137" t="s">
        <v>7753</v>
      </c>
      <c r="F1137" t="s">
        <v>6616</v>
      </c>
    </row>
    <row r="1138" spans="1:6">
      <c r="A1138" t="s">
        <v>1797</v>
      </c>
      <c r="B1138" t="s">
        <v>7754</v>
      </c>
      <c r="C1138" t="s">
        <v>7755</v>
      </c>
      <c r="D1138" t="s">
        <v>7756</v>
      </c>
      <c r="E1138" t="s">
        <v>7757</v>
      </c>
      <c r="F1138" t="s">
        <v>6620</v>
      </c>
    </row>
    <row r="1139" spans="1:6">
      <c r="A1139" t="s">
        <v>1797</v>
      </c>
      <c r="B1139" t="s">
        <v>7758</v>
      </c>
      <c r="C1139" t="s">
        <v>7759</v>
      </c>
      <c r="D1139" t="s">
        <v>7760</v>
      </c>
      <c r="E1139" t="s">
        <v>7761</v>
      </c>
      <c r="F1139" t="s">
        <v>6620</v>
      </c>
    </row>
    <row r="1140" spans="1:6">
      <c r="A1140" t="s">
        <v>1797</v>
      </c>
      <c r="B1140" t="s">
        <v>7762</v>
      </c>
      <c r="C1140" t="s">
        <v>7763</v>
      </c>
      <c r="D1140" t="s">
        <v>7764</v>
      </c>
      <c r="E1140" t="s">
        <v>7765</v>
      </c>
      <c r="F1140" t="s">
        <v>6620</v>
      </c>
    </row>
    <row r="1141" spans="1:6">
      <c r="A1141" t="s">
        <v>1797</v>
      </c>
      <c r="B1141" t="s">
        <v>7766</v>
      </c>
      <c r="C1141" t="s">
        <v>7767</v>
      </c>
      <c r="D1141" t="s">
        <v>7768</v>
      </c>
      <c r="E1141" t="s">
        <v>7769</v>
      </c>
      <c r="F1141" t="s">
        <v>6620</v>
      </c>
    </row>
    <row r="1142" spans="1:6">
      <c r="A1142" t="s">
        <v>1797</v>
      </c>
      <c r="B1142" t="s">
        <v>7770</v>
      </c>
      <c r="C1142" t="s">
        <v>7771</v>
      </c>
      <c r="D1142" t="s">
        <v>7772</v>
      </c>
      <c r="E1142" t="s">
        <v>7773</v>
      </c>
      <c r="F1142" t="s">
        <v>6620</v>
      </c>
    </row>
    <row r="1143" spans="1:6">
      <c r="A1143" t="s">
        <v>1797</v>
      </c>
      <c r="B1143" t="s">
        <v>7774</v>
      </c>
      <c r="C1143" t="s">
        <v>7775</v>
      </c>
      <c r="D1143" t="s">
        <v>7776</v>
      </c>
      <c r="E1143" t="s">
        <v>7777</v>
      </c>
      <c r="F1143" t="s">
        <v>6620</v>
      </c>
    </row>
    <row r="1144" spans="1:6">
      <c r="A1144" t="s">
        <v>1797</v>
      </c>
      <c r="B1144" t="s">
        <v>7778</v>
      </c>
      <c r="C1144" t="s">
        <v>7779</v>
      </c>
      <c r="D1144" t="s">
        <v>7780</v>
      </c>
      <c r="E1144" t="s">
        <v>7781</v>
      </c>
      <c r="F1144" t="s">
        <v>6620</v>
      </c>
    </row>
    <row r="1145" spans="1:6">
      <c r="A1145" t="s">
        <v>1797</v>
      </c>
      <c r="B1145" t="s">
        <v>7782</v>
      </c>
      <c r="C1145" t="s">
        <v>7783</v>
      </c>
      <c r="D1145" t="s">
        <v>7784</v>
      </c>
      <c r="E1145" t="s">
        <v>7785</v>
      </c>
      <c r="F1145" t="s">
        <v>6624</v>
      </c>
    </row>
    <row r="1146" spans="1:6">
      <c r="A1146" t="s">
        <v>1797</v>
      </c>
      <c r="B1146" t="s">
        <v>7786</v>
      </c>
      <c r="C1146" t="s">
        <v>7787</v>
      </c>
      <c r="D1146" t="s">
        <v>7788</v>
      </c>
      <c r="E1146" t="s">
        <v>7789</v>
      </c>
      <c r="F1146" t="s">
        <v>6624</v>
      </c>
    </row>
    <row r="1147" spans="1:6">
      <c r="A1147" t="s">
        <v>1797</v>
      </c>
      <c r="B1147" t="s">
        <v>7790</v>
      </c>
      <c r="C1147" t="s">
        <v>7791</v>
      </c>
      <c r="D1147" t="s">
        <v>7792</v>
      </c>
      <c r="E1147" t="s">
        <v>7793</v>
      </c>
      <c r="F1147" t="s">
        <v>6624</v>
      </c>
    </row>
    <row r="1148" spans="1:6">
      <c r="A1148" t="s">
        <v>1797</v>
      </c>
      <c r="B1148" t="s">
        <v>7794</v>
      </c>
      <c r="C1148" t="s">
        <v>7795</v>
      </c>
      <c r="D1148" t="s">
        <v>7796</v>
      </c>
      <c r="E1148" t="s">
        <v>7797</v>
      </c>
      <c r="F1148" t="s">
        <v>6624</v>
      </c>
    </row>
    <row r="1149" spans="1:6">
      <c r="A1149" t="s">
        <v>1797</v>
      </c>
      <c r="B1149" t="s">
        <v>7798</v>
      </c>
      <c r="C1149" t="s">
        <v>7799</v>
      </c>
      <c r="D1149" t="s">
        <v>7800</v>
      </c>
      <c r="E1149" t="s">
        <v>7801</v>
      </c>
      <c r="F1149" t="s">
        <v>6624</v>
      </c>
    </row>
    <row r="1150" spans="1:6">
      <c r="A1150" t="s">
        <v>1797</v>
      </c>
      <c r="B1150" t="s">
        <v>7802</v>
      </c>
      <c r="C1150" t="s">
        <v>7803</v>
      </c>
      <c r="D1150" t="s">
        <v>7804</v>
      </c>
      <c r="E1150" t="s">
        <v>7805</v>
      </c>
      <c r="F1150" t="s">
        <v>6624</v>
      </c>
    </row>
    <row r="1151" spans="1:6">
      <c r="A1151" t="s">
        <v>1797</v>
      </c>
      <c r="B1151" t="s">
        <v>7806</v>
      </c>
      <c r="C1151" t="s">
        <v>7807</v>
      </c>
      <c r="D1151" t="s">
        <v>7808</v>
      </c>
      <c r="E1151" t="s">
        <v>7809</v>
      </c>
      <c r="F1151" t="s">
        <v>6624</v>
      </c>
    </row>
    <row r="1152" spans="1:6">
      <c r="A1152" t="s">
        <v>1797</v>
      </c>
      <c r="B1152" t="s">
        <v>7810</v>
      </c>
      <c r="C1152" t="s">
        <v>7811</v>
      </c>
      <c r="D1152" t="s">
        <v>7812</v>
      </c>
      <c r="E1152" t="s">
        <v>7813</v>
      </c>
      <c r="F1152" t="s">
        <v>6624</v>
      </c>
    </row>
    <row r="1153" spans="1:6">
      <c r="A1153" t="s">
        <v>1797</v>
      </c>
      <c r="B1153" t="s">
        <v>7814</v>
      </c>
      <c r="C1153" t="s">
        <v>2553</v>
      </c>
      <c r="D1153" t="s">
        <v>2554</v>
      </c>
      <c r="E1153" t="s">
        <v>2555</v>
      </c>
      <c r="F1153" t="s">
        <v>6624</v>
      </c>
    </row>
    <row r="1154" spans="1:6">
      <c r="A1154" t="s">
        <v>1797</v>
      </c>
      <c r="B1154" t="s">
        <v>7815</v>
      </c>
      <c r="C1154" t="s">
        <v>7816</v>
      </c>
      <c r="D1154" t="s">
        <v>7817</v>
      </c>
      <c r="E1154" t="s">
        <v>7818</v>
      </c>
      <c r="F1154" t="s">
        <v>6624</v>
      </c>
    </row>
    <row r="1155" spans="1:6">
      <c r="A1155" t="s">
        <v>1797</v>
      </c>
      <c r="B1155" t="s">
        <v>7819</v>
      </c>
      <c r="C1155" t="s">
        <v>7820</v>
      </c>
      <c r="D1155" t="s">
        <v>7821</v>
      </c>
      <c r="E1155" t="s">
        <v>7822</v>
      </c>
      <c r="F1155" t="s">
        <v>6624</v>
      </c>
    </row>
    <row r="1156" spans="1:6">
      <c r="A1156" t="s">
        <v>1797</v>
      </c>
      <c r="B1156" t="s">
        <v>7823</v>
      </c>
      <c r="C1156" t="s">
        <v>7824</v>
      </c>
      <c r="D1156" t="s">
        <v>7825</v>
      </c>
      <c r="E1156" t="s">
        <v>7826</v>
      </c>
      <c r="F1156" t="s">
        <v>6624</v>
      </c>
    </row>
    <row r="1157" spans="1:6">
      <c r="A1157" t="s">
        <v>1797</v>
      </c>
      <c r="B1157" t="s">
        <v>7827</v>
      </c>
      <c r="C1157" t="s">
        <v>7716</v>
      </c>
      <c r="D1157" t="s">
        <v>7717</v>
      </c>
      <c r="E1157" t="s">
        <v>7718</v>
      </c>
      <c r="F1157" t="s">
        <v>6624</v>
      </c>
    </row>
    <row r="1158" spans="1:6">
      <c r="A1158" t="s">
        <v>1797</v>
      </c>
      <c r="B1158" t="s">
        <v>7828</v>
      </c>
      <c r="C1158" t="s">
        <v>7829</v>
      </c>
      <c r="D1158" t="s">
        <v>7830</v>
      </c>
      <c r="E1158" t="s">
        <v>7831</v>
      </c>
      <c r="F1158" t="s">
        <v>6624</v>
      </c>
    </row>
    <row r="1159" spans="1:6">
      <c r="A1159" t="s">
        <v>1797</v>
      </c>
      <c r="B1159" t="s">
        <v>7832</v>
      </c>
      <c r="C1159" t="s">
        <v>7833</v>
      </c>
      <c r="D1159" t="s">
        <v>7834</v>
      </c>
      <c r="E1159" t="s">
        <v>7835</v>
      </c>
      <c r="F1159" t="s">
        <v>6624</v>
      </c>
    </row>
    <row r="1160" spans="1:6">
      <c r="A1160" t="s">
        <v>1797</v>
      </c>
      <c r="B1160" t="s">
        <v>7836</v>
      </c>
      <c r="C1160" t="s">
        <v>7837</v>
      </c>
      <c r="D1160" t="s">
        <v>7838</v>
      </c>
      <c r="E1160" t="s">
        <v>7839</v>
      </c>
      <c r="F1160" t="s">
        <v>6624</v>
      </c>
    </row>
    <row r="1161" spans="1:6">
      <c r="A1161" t="s">
        <v>1797</v>
      </c>
      <c r="B1161" t="s">
        <v>7840</v>
      </c>
      <c r="C1161" t="s">
        <v>7841</v>
      </c>
      <c r="D1161" t="s">
        <v>7842</v>
      </c>
      <c r="E1161" t="s">
        <v>7843</v>
      </c>
      <c r="F1161" t="s">
        <v>6624</v>
      </c>
    </row>
    <row r="1162" spans="1:6">
      <c r="A1162" t="s">
        <v>1797</v>
      </c>
      <c r="B1162" t="s">
        <v>7844</v>
      </c>
      <c r="C1162" t="s">
        <v>7845</v>
      </c>
      <c r="D1162" t="s">
        <v>7846</v>
      </c>
      <c r="E1162" t="s">
        <v>7847</v>
      </c>
      <c r="F1162" t="s">
        <v>6624</v>
      </c>
    </row>
    <row r="1163" spans="1:6">
      <c r="A1163" t="s">
        <v>1797</v>
      </c>
      <c r="B1163" t="s">
        <v>7848</v>
      </c>
      <c r="C1163" t="s">
        <v>7849</v>
      </c>
      <c r="D1163" t="s">
        <v>7850</v>
      </c>
      <c r="E1163" t="s">
        <v>7851</v>
      </c>
      <c r="F1163" t="s">
        <v>6624</v>
      </c>
    </row>
    <row r="1164" spans="1:6">
      <c r="A1164" t="s">
        <v>1797</v>
      </c>
      <c r="B1164" t="s">
        <v>7852</v>
      </c>
      <c r="C1164" t="s">
        <v>7853</v>
      </c>
      <c r="D1164" t="s">
        <v>7854</v>
      </c>
      <c r="E1164" t="s">
        <v>7855</v>
      </c>
      <c r="F1164" t="s">
        <v>6628</v>
      </c>
    </row>
    <row r="1165" spans="1:6">
      <c r="A1165" t="s">
        <v>1797</v>
      </c>
      <c r="B1165" t="s">
        <v>7856</v>
      </c>
      <c r="C1165" t="s">
        <v>7857</v>
      </c>
      <c r="D1165" t="s">
        <v>7858</v>
      </c>
      <c r="E1165" t="s">
        <v>7859</v>
      </c>
      <c r="F1165" t="s">
        <v>6628</v>
      </c>
    </row>
    <row r="1166" spans="1:6">
      <c r="A1166" t="s">
        <v>1797</v>
      </c>
      <c r="B1166" t="s">
        <v>7860</v>
      </c>
      <c r="C1166" t="s">
        <v>7861</v>
      </c>
      <c r="D1166" t="s">
        <v>7862</v>
      </c>
      <c r="E1166" t="s">
        <v>7863</v>
      </c>
      <c r="F1166" t="s">
        <v>6628</v>
      </c>
    </row>
    <row r="1167" spans="1:6">
      <c r="A1167" t="s">
        <v>1797</v>
      </c>
      <c r="B1167" t="s">
        <v>7864</v>
      </c>
      <c r="C1167" t="s">
        <v>7865</v>
      </c>
      <c r="D1167" t="s">
        <v>7866</v>
      </c>
      <c r="E1167" t="s">
        <v>7867</v>
      </c>
      <c r="F1167" t="s">
        <v>6628</v>
      </c>
    </row>
    <row r="1168" spans="1:6">
      <c r="A1168" t="s">
        <v>1797</v>
      </c>
      <c r="B1168" t="s">
        <v>7868</v>
      </c>
      <c r="C1168" t="s">
        <v>7869</v>
      </c>
      <c r="D1168" t="s">
        <v>7870</v>
      </c>
      <c r="E1168" t="s">
        <v>7871</v>
      </c>
      <c r="F1168" t="s">
        <v>6628</v>
      </c>
    </row>
    <row r="1169" spans="1:6">
      <c r="A1169" t="s">
        <v>1797</v>
      </c>
      <c r="B1169" t="s">
        <v>7872</v>
      </c>
      <c r="C1169" t="s">
        <v>7873</v>
      </c>
      <c r="D1169" t="s">
        <v>7874</v>
      </c>
      <c r="E1169" t="s">
        <v>7875</v>
      </c>
      <c r="F1169" t="s">
        <v>6628</v>
      </c>
    </row>
    <row r="1170" spans="1:6">
      <c r="A1170" t="s">
        <v>1797</v>
      </c>
      <c r="B1170" t="s">
        <v>7876</v>
      </c>
      <c r="C1170" t="s">
        <v>7877</v>
      </c>
      <c r="D1170" t="s">
        <v>7878</v>
      </c>
      <c r="E1170" t="s">
        <v>7879</v>
      </c>
      <c r="F1170" t="s">
        <v>6628</v>
      </c>
    </row>
    <row r="1171" spans="1:6">
      <c r="A1171" t="s">
        <v>1797</v>
      </c>
      <c r="B1171" t="s">
        <v>7880</v>
      </c>
      <c r="C1171" t="s">
        <v>7881</v>
      </c>
      <c r="D1171" t="s">
        <v>7882</v>
      </c>
      <c r="E1171" t="s">
        <v>7883</v>
      </c>
      <c r="F1171" t="s">
        <v>6632</v>
      </c>
    </row>
    <row r="1172" spans="1:6">
      <c r="A1172" t="s">
        <v>1797</v>
      </c>
      <c r="B1172" t="s">
        <v>7884</v>
      </c>
      <c r="C1172" t="s">
        <v>7885</v>
      </c>
      <c r="D1172" t="s">
        <v>7886</v>
      </c>
      <c r="E1172" t="s">
        <v>7887</v>
      </c>
      <c r="F1172" t="s">
        <v>6632</v>
      </c>
    </row>
    <row r="1173" spans="1:6">
      <c r="A1173" t="s">
        <v>1797</v>
      </c>
      <c r="B1173" t="s">
        <v>7888</v>
      </c>
      <c r="C1173" t="s">
        <v>7889</v>
      </c>
      <c r="D1173" t="s">
        <v>7890</v>
      </c>
      <c r="E1173" t="s">
        <v>7891</v>
      </c>
      <c r="F1173" t="s">
        <v>6632</v>
      </c>
    </row>
    <row r="1174" spans="1:6">
      <c r="A1174" t="s">
        <v>1797</v>
      </c>
      <c r="B1174" t="s">
        <v>7892</v>
      </c>
      <c r="C1174" t="s">
        <v>7893</v>
      </c>
      <c r="D1174" t="s">
        <v>7894</v>
      </c>
      <c r="E1174" t="s">
        <v>7895</v>
      </c>
      <c r="F1174" t="s">
        <v>6632</v>
      </c>
    </row>
    <row r="1175" spans="1:6">
      <c r="A1175" t="s">
        <v>1797</v>
      </c>
      <c r="B1175" t="s">
        <v>7896</v>
      </c>
      <c r="C1175" t="s">
        <v>7897</v>
      </c>
      <c r="D1175" t="s">
        <v>7898</v>
      </c>
      <c r="E1175" t="s">
        <v>7899</v>
      </c>
      <c r="F1175" t="s">
        <v>6632</v>
      </c>
    </row>
    <row r="1176" spans="1:6">
      <c r="A1176" t="s">
        <v>1797</v>
      </c>
      <c r="B1176" t="s">
        <v>7900</v>
      </c>
      <c r="C1176" t="s">
        <v>7901</v>
      </c>
      <c r="D1176" t="s">
        <v>7902</v>
      </c>
      <c r="E1176" t="s">
        <v>7903</v>
      </c>
      <c r="F1176" t="s">
        <v>6632</v>
      </c>
    </row>
    <row r="1177" spans="1:6">
      <c r="A1177" t="s">
        <v>1797</v>
      </c>
      <c r="B1177" t="s">
        <v>7904</v>
      </c>
      <c r="C1177" t="s">
        <v>7905</v>
      </c>
      <c r="D1177" t="s">
        <v>7906</v>
      </c>
      <c r="E1177" t="s">
        <v>7907</v>
      </c>
      <c r="F1177" t="s">
        <v>6632</v>
      </c>
    </row>
    <row r="1178" spans="1:6">
      <c r="A1178" t="s">
        <v>1797</v>
      </c>
      <c r="B1178" t="s">
        <v>7908</v>
      </c>
      <c r="C1178" t="s">
        <v>7909</v>
      </c>
      <c r="D1178" t="s">
        <v>7910</v>
      </c>
      <c r="E1178" t="s">
        <v>7911</v>
      </c>
      <c r="F1178" t="s">
        <v>6632</v>
      </c>
    </row>
    <row r="1179" spans="1:6">
      <c r="A1179" t="s">
        <v>1797</v>
      </c>
      <c r="B1179" t="s">
        <v>7912</v>
      </c>
      <c r="C1179" t="s">
        <v>7913</v>
      </c>
      <c r="D1179" t="s">
        <v>7914</v>
      </c>
      <c r="E1179" t="s">
        <v>7915</v>
      </c>
      <c r="F1179" t="s">
        <v>6636</v>
      </c>
    </row>
    <row r="1180" spans="1:6">
      <c r="A1180" t="s">
        <v>1797</v>
      </c>
      <c r="B1180" t="s">
        <v>7916</v>
      </c>
      <c r="C1180" t="s">
        <v>7917</v>
      </c>
      <c r="D1180" t="s">
        <v>7918</v>
      </c>
      <c r="E1180" t="s">
        <v>7919</v>
      </c>
      <c r="F1180" t="s">
        <v>6636</v>
      </c>
    </row>
    <row r="1181" spans="1:6">
      <c r="A1181" t="s">
        <v>1797</v>
      </c>
      <c r="B1181" t="s">
        <v>7920</v>
      </c>
      <c r="C1181" t="s">
        <v>7921</v>
      </c>
      <c r="D1181" t="s">
        <v>7922</v>
      </c>
      <c r="E1181" t="s">
        <v>7923</v>
      </c>
      <c r="F1181" t="s">
        <v>6636</v>
      </c>
    </row>
    <row r="1182" spans="1:6">
      <c r="A1182" t="s">
        <v>1797</v>
      </c>
      <c r="B1182" t="s">
        <v>7924</v>
      </c>
      <c r="C1182" t="s">
        <v>7925</v>
      </c>
      <c r="D1182" t="s">
        <v>7926</v>
      </c>
      <c r="E1182" t="s">
        <v>7927</v>
      </c>
      <c r="F1182" t="s">
        <v>6636</v>
      </c>
    </row>
    <row r="1183" spans="1:6">
      <c r="A1183" t="s">
        <v>1797</v>
      </c>
      <c r="B1183" t="s">
        <v>7928</v>
      </c>
      <c r="C1183" t="s">
        <v>7286</v>
      </c>
      <c r="D1183" t="s">
        <v>7287</v>
      </c>
      <c r="E1183" t="s">
        <v>7288</v>
      </c>
      <c r="F1183" t="s">
        <v>6636</v>
      </c>
    </row>
    <row r="1184" spans="1:6">
      <c r="A1184" t="s">
        <v>1797</v>
      </c>
      <c r="B1184" t="s">
        <v>7929</v>
      </c>
      <c r="C1184" t="s">
        <v>7930</v>
      </c>
      <c r="D1184" t="s">
        <v>7931</v>
      </c>
      <c r="E1184" t="s">
        <v>7932</v>
      </c>
      <c r="F1184" t="s">
        <v>6636</v>
      </c>
    </row>
    <row r="1185" spans="1:6">
      <c r="A1185" t="s">
        <v>1797</v>
      </c>
      <c r="B1185" t="s">
        <v>7933</v>
      </c>
      <c r="C1185" t="s">
        <v>7934</v>
      </c>
      <c r="D1185" t="s">
        <v>7935</v>
      </c>
      <c r="E1185" t="s">
        <v>7936</v>
      </c>
      <c r="F1185" t="s">
        <v>6636</v>
      </c>
    </row>
    <row r="1186" spans="1:6">
      <c r="A1186" t="s">
        <v>1797</v>
      </c>
      <c r="B1186" t="s">
        <v>7937</v>
      </c>
      <c r="C1186" t="s">
        <v>7938</v>
      </c>
      <c r="D1186" t="s">
        <v>7939</v>
      </c>
      <c r="E1186" t="s">
        <v>7940</v>
      </c>
      <c r="F1186" t="s">
        <v>6636</v>
      </c>
    </row>
    <row r="1187" spans="1:6">
      <c r="A1187" t="s">
        <v>1797</v>
      </c>
      <c r="B1187" t="s">
        <v>7941</v>
      </c>
      <c r="C1187" t="s">
        <v>7942</v>
      </c>
      <c r="D1187" t="s">
        <v>7943</v>
      </c>
      <c r="E1187" t="s">
        <v>7944</v>
      </c>
      <c r="F1187" t="s">
        <v>6636</v>
      </c>
    </row>
    <row r="1188" spans="1:6">
      <c r="A1188" t="s">
        <v>1797</v>
      </c>
      <c r="B1188" t="s">
        <v>7945</v>
      </c>
      <c r="C1188" t="s">
        <v>7946</v>
      </c>
      <c r="D1188" t="s">
        <v>7947</v>
      </c>
      <c r="E1188" t="s">
        <v>7948</v>
      </c>
      <c r="F1188" t="s">
        <v>6640</v>
      </c>
    </row>
    <row r="1189" spans="1:6">
      <c r="A1189" t="s">
        <v>1797</v>
      </c>
      <c r="B1189" t="s">
        <v>7949</v>
      </c>
      <c r="C1189" t="s">
        <v>2517</v>
      </c>
      <c r="D1189" t="s">
        <v>2518</v>
      </c>
      <c r="E1189" t="s">
        <v>2519</v>
      </c>
      <c r="F1189" t="s">
        <v>6640</v>
      </c>
    </row>
    <row r="1190" spans="1:6">
      <c r="A1190" t="s">
        <v>1797</v>
      </c>
      <c r="B1190" t="s">
        <v>7950</v>
      </c>
      <c r="C1190" t="s">
        <v>7951</v>
      </c>
      <c r="D1190" t="s">
        <v>7952</v>
      </c>
      <c r="E1190" t="s">
        <v>7953</v>
      </c>
      <c r="F1190" t="s">
        <v>6640</v>
      </c>
    </row>
    <row r="1191" spans="1:6">
      <c r="A1191" t="s">
        <v>1797</v>
      </c>
      <c r="B1191" t="s">
        <v>7954</v>
      </c>
      <c r="C1191" t="s">
        <v>7955</v>
      </c>
      <c r="D1191" t="s">
        <v>7956</v>
      </c>
      <c r="E1191" t="s">
        <v>7957</v>
      </c>
      <c r="F1191" t="s">
        <v>6640</v>
      </c>
    </row>
    <row r="1192" spans="1:6">
      <c r="A1192" t="s">
        <v>1797</v>
      </c>
      <c r="B1192" t="s">
        <v>7958</v>
      </c>
      <c r="C1192" t="s">
        <v>7959</v>
      </c>
      <c r="D1192" t="s">
        <v>7960</v>
      </c>
      <c r="E1192" t="s">
        <v>7961</v>
      </c>
      <c r="F1192" t="s">
        <v>6640</v>
      </c>
    </row>
    <row r="1193" spans="1:6">
      <c r="A1193" t="s">
        <v>1797</v>
      </c>
      <c r="B1193" t="s">
        <v>7962</v>
      </c>
      <c r="C1193" t="s">
        <v>7963</v>
      </c>
      <c r="D1193" t="s">
        <v>7964</v>
      </c>
      <c r="E1193" t="s">
        <v>7965</v>
      </c>
      <c r="F1193" t="s">
        <v>6640</v>
      </c>
    </row>
    <row r="1194" spans="1:6">
      <c r="A1194" t="s">
        <v>1797</v>
      </c>
      <c r="B1194" t="s">
        <v>7966</v>
      </c>
      <c r="C1194" t="s">
        <v>7967</v>
      </c>
      <c r="D1194" t="s">
        <v>7968</v>
      </c>
      <c r="E1194" t="s">
        <v>7969</v>
      </c>
      <c r="F1194" t="s">
        <v>6644</v>
      </c>
    </row>
    <row r="1195" spans="1:6">
      <c r="A1195" t="s">
        <v>1797</v>
      </c>
      <c r="B1195" t="s">
        <v>7970</v>
      </c>
      <c r="C1195" t="s">
        <v>7971</v>
      </c>
      <c r="D1195" t="s">
        <v>7972</v>
      </c>
      <c r="E1195" t="s">
        <v>7973</v>
      </c>
      <c r="F1195" t="s">
        <v>6644</v>
      </c>
    </row>
    <row r="1196" spans="1:6">
      <c r="A1196" t="s">
        <v>1797</v>
      </c>
      <c r="B1196" t="s">
        <v>7974</v>
      </c>
      <c r="C1196" t="s">
        <v>7975</v>
      </c>
      <c r="D1196" t="s">
        <v>7976</v>
      </c>
      <c r="E1196" t="s">
        <v>7977</v>
      </c>
      <c r="F1196" t="s">
        <v>6644</v>
      </c>
    </row>
    <row r="1197" spans="1:6">
      <c r="A1197" t="s">
        <v>1797</v>
      </c>
      <c r="B1197" t="s">
        <v>7978</v>
      </c>
      <c r="C1197" t="s">
        <v>7979</v>
      </c>
      <c r="D1197" t="s">
        <v>7980</v>
      </c>
      <c r="E1197" t="s">
        <v>7981</v>
      </c>
      <c r="F1197" t="s">
        <v>6644</v>
      </c>
    </row>
    <row r="1198" spans="1:6">
      <c r="A1198" t="s">
        <v>1797</v>
      </c>
      <c r="B1198" t="s">
        <v>7982</v>
      </c>
      <c r="C1198" t="s">
        <v>7983</v>
      </c>
      <c r="D1198" t="s">
        <v>7984</v>
      </c>
      <c r="E1198" t="s">
        <v>7985</v>
      </c>
      <c r="F1198" t="s">
        <v>6644</v>
      </c>
    </row>
    <row r="1199" spans="1:6">
      <c r="A1199" t="s">
        <v>1797</v>
      </c>
      <c r="B1199" t="s">
        <v>7986</v>
      </c>
      <c r="C1199" t="s">
        <v>7987</v>
      </c>
      <c r="D1199" t="s">
        <v>7988</v>
      </c>
      <c r="E1199" t="s">
        <v>7989</v>
      </c>
      <c r="F1199" t="s">
        <v>6648</v>
      </c>
    </row>
    <row r="1200" spans="1:6">
      <c r="A1200" t="s">
        <v>1797</v>
      </c>
      <c r="B1200" t="s">
        <v>7990</v>
      </c>
      <c r="C1200" t="s">
        <v>7991</v>
      </c>
      <c r="D1200" t="s">
        <v>7992</v>
      </c>
      <c r="E1200" t="s">
        <v>7993</v>
      </c>
      <c r="F1200" t="s">
        <v>6648</v>
      </c>
    </row>
    <row r="1201" spans="1:6">
      <c r="A1201" t="s">
        <v>1797</v>
      </c>
      <c r="B1201" t="s">
        <v>7994</v>
      </c>
      <c r="C1201" t="s">
        <v>7995</v>
      </c>
      <c r="D1201" t="s">
        <v>7996</v>
      </c>
      <c r="E1201" t="s">
        <v>7997</v>
      </c>
      <c r="F1201" t="s">
        <v>6648</v>
      </c>
    </row>
    <row r="1202" spans="1:6">
      <c r="A1202" t="s">
        <v>1797</v>
      </c>
      <c r="B1202" t="s">
        <v>7998</v>
      </c>
      <c r="C1202" t="s">
        <v>7999</v>
      </c>
      <c r="D1202" t="s">
        <v>8000</v>
      </c>
      <c r="E1202" t="s">
        <v>8001</v>
      </c>
      <c r="F1202" t="s">
        <v>6648</v>
      </c>
    </row>
    <row r="1203" spans="1:6">
      <c r="A1203" t="s">
        <v>1797</v>
      </c>
      <c r="B1203" t="s">
        <v>8002</v>
      </c>
      <c r="C1203" t="s">
        <v>8003</v>
      </c>
      <c r="D1203" t="s">
        <v>8004</v>
      </c>
      <c r="E1203" t="s">
        <v>8005</v>
      </c>
      <c r="F1203" t="s">
        <v>6648</v>
      </c>
    </row>
    <row r="1204" spans="1:6">
      <c r="A1204" t="s">
        <v>1797</v>
      </c>
      <c r="B1204" t="s">
        <v>8006</v>
      </c>
      <c r="C1204" t="s">
        <v>8007</v>
      </c>
      <c r="D1204" t="s">
        <v>8008</v>
      </c>
      <c r="E1204" t="s">
        <v>8009</v>
      </c>
      <c r="F1204" t="s">
        <v>6648</v>
      </c>
    </row>
    <row r="1205" spans="1:6">
      <c r="A1205" t="s">
        <v>1797</v>
      </c>
      <c r="B1205" t="s">
        <v>8010</v>
      </c>
      <c r="C1205" t="s">
        <v>2553</v>
      </c>
      <c r="D1205" t="s">
        <v>2554</v>
      </c>
      <c r="E1205" t="s">
        <v>2555</v>
      </c>
      <c r="F1205" t="s">
        <v>6648</v>
      </c>
    </row>
    <row r="1206" spans="1:6">
      <c r="A1206" t="s">
        <v>1797</v>
      </c>
      <c r="B1206" t="s">
        <v>8011</v>
      </c>
      <c r="C1206" t="s">
        <v>8012</v>
      </c>
      <c r="D1206" t="s">
        <v>8013</v>
      </c>
      <c r="E1206" t="s">
        <v>8014</v>
      </c>
      <c r="F1206" t="s">
        <v>6648</v>
      </c>
    </row>
    <row r="1207" spans="1:6">
      <c r="A1207" t="s">
        <v>1797</v>
      </c>
      <c r="B1207" t="s">
        <v>8015</v>
      </c>
      <c r="C1207" t="s">
        <v>8016</v>
      </c>
      <c r="D1207" t="s">
        <v>8017</v>
      </c>
      <c r="E1207" t="s">
        <v>8018</v>
      </c>
      <c r="F1207" t="s">
        <v>6648</v>
      </c>
    </row>
    <row r="1208" spans="1:6">
      <c r="A1208" t="s">
        <v>1797</v>
      </c>
      <c r="B1208" t="s">
        <v>8019</v>
      </c>
      <c r="C1208" t="s">
        <v>8020</v>
      </c>
      <c r="D1208" t="s">
        <v>8021</v>
      </c>
      <c r="E1208" t="s">
        <v>8022</v>
      </c>
      <c r="F1208" t="s">
        <v>6648</v>
      </c>
    </row>
    <row r="1209" spans="1:6">
      <c r="A1209" t="s">
        <v>1797</v>
      </c>
      <c r="B1209" t="s">
        <v>8023</v>
      </c>
      <c r="C1209" t="s">
        <v>7845</v>
      </c>
      <c r="D1209" t="s">
        <v>7846</v>
      </c>
      <c r="E1209" t="s">
        <v>7847</v>
      </c>
      <c r="F1209" t="s">
        <v>6648</v>
      </c>
    </row>
    <row r="1210" spans="1:6">
      <c r="A1210" t="s">
        <v>1797</v>
      </c>
      <c r="B1210" t="s">
        <v>8024</v>
      </c>
      <c r="C1210" t="s">
        <v>2593</v>
      </c>
      <c r="D1210" t="s">
        <v>2594</v>
      </c>
      <c r="E1210" t="s">
        <v>2595</v>
      </c>
      <c r="F1210" t="s">
        <v>6648</v>
      </c>
    </row>
    <row r="1211" spans="1:6">
      <c r="A1211" t="s">
        <v>1797</v>
      </c>
      <c r="B1211" t="s">
        <v>8025</v>
      </c>
      <c r="C1211" t="s">
        <v>8026</v>
      </c>
      <c r="D1211" t="s">
        <v>8027</v>
      </c>
      <c r="E1211" t="s">
        <v>8028</v>
      </c>
      <c r="F1211" t="s">
        <v>6652</v>
      </c>
    </row>
    <row r="1212" spans="1:6">
      <c r="A1212" t="s">
        <v>1797</v>
      </c>
      <c r="B1212" t="s">
        <v>8029</v>
      </c>
      <c r="C1212" t="s">
        <v>8030</v>
      </c>
      <c r="D1212" t="s">
        <v>8031</v>
      </c>
      <c r="E1212" t="s">
        <v>8032</v>
      </c>
      <c r="F1212" t="s">
        <v>6652</v>
      </c>
    </row>
    <row r="1213" spans="1:6">
      <c r="A1213" t="s">
        <v>1797</v>
      </c>
      <c r="B1213" t="s">
        <v>8033</v>
      </c>
      <c r="C1213" t="s">
        <v>8034</v>
      </c>
      <c r="D1213" t="s">
        <v>8035</v>
      </c>
      <c r="E1213" t="s">
        <v>8036</v>
      </c>
      <c r="F1213" t="s">
        <v>6652</v>
      </c>
    </row>
    <row r="1214" spans="1:6">
      <c r="A1214" t="s">
        <v>1797</v>
      </c>
      <c r="B1214" t="s">
        <v>8037</v>
      </c>
      <c r="C1214" t="s">
        <v>8038</v>
      </c>
      <c r="D1214" t="s">
        <v>8039</v>
      </c>
      <c r="E1214" t="s">
        <v>8040</v>
      </c>
      <c r="F1214" t="s">
        <v>6652</v>
      </c>
    </row>
    <row r="1215" spans="1:6">
      <c r="A1215" t="s">
        <v>1797</v>
      </c>
      <c r="B1215" t="s">
        <v>8041</v>
      </c>
      <c r="C1215" t="s">
        <v>8042</v>
      </c>
      <c r="D1215" t="s">
        <v>8043</v>
      </c>
      <c r="E1215" t="s">
        <v>8044</v>
      </c>
      <c r="F1215" t="s">
        <v>6652</v>
      </c>
    </row>
    <row r="1216" spans="1:6">
      <c r="A1216" t="s">
        <v>1797</v>
      </c>
      <c r="B1216" t="s">
        <v>8045</v>
      </c>
      <c r="C1216" t="s">
        <v>8046</v>
      </c>
      <c r="D1216" t="s">
        <v>8047</v>
      </c>
      <c r="E1216" t="s">
        <v>8048</v>
      </c>
      <c r="F1216" t="s">
        <v>6656</v>
      </c>
    </row>
    <row r="1217" spans="1:6">
      <c r="A1217" t="s">
        <v>1797</v>
      </c>
      <c r="B1217" t="s">
        <v>8049</v>
      </c>
      <c r="C1217" t="s">
        <v>8050</v>
      </c>
      <c r="D1217" t="s">
        <v>8051</v>
      </c>
      <c r="E1217" t="s">
        <v>8052</v>
      </c>
      <c r="F1217" t="s">
        <v>6656</v>
      </c>
    </row>
    <row r="1218" spans="1:6">
      <c r="A1218" t="s">
        <v>1797</v>
      </c>
      <c r="B1218" t="s">
        <v>8053</v>
      </c>
      <c r="C1218" t="s">
        <v>8054</v>
      </c>
      <c r="D1218" t="s">
        <v>8055</v>
      </c>
      <c r="E1218" t="s">
        <v>8056</v>
      </c>
      <c r="F1218" t="s">
        <v>6656</v>
      </c>
    </row>
    <row r="1219" spans="1:6">
      <c r="A1219" t="s">
        <v>1797</v>
      </c>
      <c r="B1219" t="s">
        <v>8057</v>
      </c>
      <c r="C1219" t="s">
        <v>8058</v>
      </c>
      <c r="D1219" t="s">
        <v>8059</v>
      </c>
      <c r="E1219" t="s">
        <v>8060</v>
      </c>
      <c r="F1219" t="s">
        <v>6656</v>
      </c>
    </row>
    <row r="1220" spans="1:6">
      <c r="A1220" t="s">
        <v>1797</v>
      </c>
      <c r="B1220" t="s">
        <v>8061</v>
      </c>
      <c r="C1220" t="s">
        <v>7672</v>
      </c>
      <c r="D1220" t="s">
        <v>7673</v>
      </c>
      <c r="E1220" t="s">
        <v>7674</v>
      </c>
      <c r="F1220" t="s">
        <v>6656</v>
      </c>
    </row>
    <row r="1221" spans="1:6">
      <c r="A1221" t="s">
        <v>1797</v>
      </c>
      <c r="B1221" t="s">
        <v>8062</v>
      </c>
      <c r="C1221" t="s">
        <v>8063</v>
      </c>
      <c r="D1221" t="s">
        <v>8064</v>
      </c>
      <c r="E1221" t="s">
        <v>8065</v>
      </c>
      <c r="F1221" t="s">
        <v>6656</v>
      </c>
    </row>
    <row r="1222" spans="1:6">
      <c r="A1222" t="s">
        <v>1797</v>
      </c>
      <c r="B1222" t="s">
        <v>8066</v>
      </c>
      <c r="C1222" t="s">
        <v>8067</v>
      </c>
      <c r="D1222" t="s">
        <v>8068</v>
      </c>
      <c r="E1222" t="s">
        <v>8069</v>
      </c>
      <c r="F1222" t="s">
        <v>6656</v>
      </c>
    </row>
    <row r="1223" spans="1:6">
      <c r="A1223" t="s">
        <v>1797</v>
      </c>
      <c r="B1223" t="s">
        <v>8070</v>
      </c>
      <c r="C1223" t="s">
        <v>8071</v>
      </c>
      <c r="D1223" t="s">
        <v>8072</v>
      </c>
      <c r="E1223" t="s">
        <v>8073</v>
      </c>
      <c r="F1223" t="s">
        <v>6656</v>
      </c>
    </row>
    <row r="1224" spans="1:6">
      <c r="A1224" t="s">
        <v>1797</v>
      </c>
      <c r="B1224" t="s">
        <v>8074</v>
      </c>
      <c r="C1224" t="s">
        <v>8075</v>
      </c>
      <c r="D1224" t="s">
        <v>8076</v>
      </c>
      <c r="E1224" t="s">
        <v>8077</v>
      </c>
      <c r="F1224" t="s">
        <v>6656</v>
      </c>
    </row>
    <row r="1225" spans="1:6">
      <c r="A1225" t="s">
        <v>1797</v>
      </c>
      <c r="B1225" t="s">
        <v>8078</v>
      </c>
      <c r="C1225" t="s">
        <v>8079</v>
      </c>
      <c r="D1225" t="s">
        <v>8080</v>
      </c>
      <c r="E1225" t="s">
        <v>8081</v>
      </c>
      <c r="F1225" t="s">
        <v>6656</v>
      </c>
    </row>
    <row r="1226" spans="1:6">
      <c r="A1226" t="s">
        <v>1797</v>
      </c>
      <c r="B1226" t="s">
        <v>8082</v>
      </c>
      <c r="C1226" t="s">
        <v>7716</v>
      </c>
      <c r="D1226" t="s">
        <v>7717</v>
      </c>
      <c r="E1226" t="s">
        <v>7718</v>
      </c>
      <c r="F1226" t="s">
        <v>6656</v>
      </c>
    </row>
    <row r="1227" spans="1:6">
      <c r="A1227" t="s">
        <v>1797</v>
      </c>
      <c r="B1227" t="s">
        <v>8083</v>
      </c>
      <c r="C1227" t="s">
        <v>8084</v>
      </c>
      <c r="D1227" t="s">
        <v>8085</v>
      </c>
      <c r="E1227" t="s">
        <v>8086</v>
      </c>
      <c r="F1227" t="s">
        <v>6656</v>
      </c>
    </row>
    <row r="1228" spans="1:6">
      <c r="A1228" t="s">
        <v>1797</v>
      </c>
      <c r="B1228" t="s">
        <v>8087</v>
      </c>
      <c r="C1228" t="s">
        <v>8088</v>
      </c>
      <c r="D1228" t="s">
        <v>8089</v>
      </c>
      <c r="E1228" t="s">
        <v>8090</v>
      </c>
      <c r="F1228" t="s">
        <v>6656</v>
      </c>
    </row>
    <row r="1229" spans="1:6">
      <c r="A1229" t="s">
        <v>1797</v>
      </c>
      <c r="B1229" t="s">
        <v>8091</v>
      </c>
      <c r="C1229" t="s">
        <v>8092</v>
      </c>
      <c r="D1229" t="s">
        <v>8093</v>
      </c>
      <c r="E1229" t="s">
        <v>8094</v>
      </c>
      <c r="F1229" t="s">
        <v>6656</v>
      </c>
    </row>
    <row r="1230" spans="1:6">
      <c r="A1230" t="s">
        <v>1797</v>
      </c>
      <c r="B1230" t="s">
        <v>8095</v>
      </c>
      <c r="C1230" t="s">
        <v>8096</v>
      </c>
      <c r="D1230" t="s">
        <v>8097</v>
      </c>
      <c r="E1230" t="s">
        <v>8098</v>
      </c>
      <c r="F1230" t="s">
        <v>6660</v>
      </c>
    </row>
    <row r="1231" spans="1:6">
      <c r="A1231" t="s">
        <v>1797</v>
      </c>
      <c r="B1231" t="s">
        <v>8099</v>
      </c>
      <c r="C1231" t="s">
        <v>8100</v>
      </c>
      <c r="D1231" t="s">
        <v>8101</v>
      </c>
      <c r="E1231" t="s">
        <v>8102</v>
      </c>
      <c r="F1231" t="s">
        <v>6660</v>
      </c>
    </row>
    <row r="1232" spans="1:6">
      <c r="A1232" t="s">
        <v>1797</v>
      </c>
      <c r="B1232" t="s">
        <v>8103</v>
      </c>
      <c r="C1232" t="s">
        <v>8104</v>
      </c>
      <c r="D1232" t="s">
        <v>8105</v>
      </c>
      <c r="E1232" t="s">
        <v>8106</v>
      </c>
      <c r="F1232" t="s">
        <v>6660</v>
      </c>
    </row>
    <row r="1233" spans="1:6">
      <c r="A1233" t="s">
        <v>1797</v>
      </c>
      <c r="B1233" t="s">
        <v>8107</v>
      </c>
      <c r="C1233" t="s">
        <v>8108</v>
      </c>
      <c r="D1233" t="s">
        <v>8109</v>
      </c>
      <c r="E1233" t="s">
        <v>8110</v>
      </c>
      <c r="F1233" t="s">
        <v>6660</v>
      </c>
    </row>
    <row r="1234" spans="1:6">
      <c r="A1234" t="s">
        <v>1797</v>
      </c>
      <c r="B1234" t="s">
        <v>8111</v>
      </c>
      <c r="C1234" t="s">
        <v>7148</v>
      </c>
      <c r="D1234" t="s">
        <v>7149</v>
      </c>
      <c r="E1234" t="s">
        <v>7150</v>
      </c>
      <c r="F1234" t="s">
        <v>6660</v>
      </c>
    </row>
    <row r="1235" spans="1:6">
      <c r="A1235" t="s">
        <v>1797</v>
      </c>
      <c r="B1235" t="s">
        <v>8112</v>
      </c>
      <c r="C1235" t="s">
        <v>8113</v>
      </c>
      <c r="D1235" t="s">
        <v>8114</v>
      </c>
      <c r="E1235" t="s">
        <v>8115</v>
      </c>
      <c r="F1235" t="s">
        <v>6660</v>
      </c>
    </row>
    <row r="1236" spans="1:6">
      <c r="A1236" t="s">
        <v>1797</v>
      </c>
      <c r="B1236" t="s">
        <v>8116</v>
      </c>
      <c r="C1236" t="s">
        <v>8117</v>
      </c>
      <c r="D1236" t="s">
        <v>8118</v>
      </c>
      <c r="E1236" t="s">
        <v>8119</v>
      </c>
      <c r="F1236" t="s">
        <v>6660</v>
      </c>
    </row>
    <row r="1237" spans="1:6">
      <c r="A1237" t="s">
        <v>1797</v>
      </c>
      <c r="B1237" t="s">
        <v>8120</v>
      </c>
      <c r="C1237" t="s">
        <v>8121</v>
      </c>
      <c r="D1237" t="s">
        <v>8122</v>
      </c>
      <c r="E1237" t="s">
        <v>8123</v>
      </c>
      <c r="F1237" t="s">
        <v>6660</v>
      </c>
    </row>
    <row r="1238" spans="1:6">
      <c r="A1238" t="s">
        <v>1797</v>
      </c>
      <c r="B1238" t="s">
        <v>8124</v>
      </c>
      <c r="C1238" t="s">
        <v>8125</v>
      </c>
      <c r="D1238" t="s">
        <v>8126</v>
      </c>
      <c r="E1238" t="s">
        <v>8127</v>
      </c>
      <c r="F1238" t="s">
        <v>6660</v>
      </c>
    </row>
    <row r="1239" spans="1:6">
      <c r="A1239" t="s">
        <v>1797</v>
      </c>
      <c r="B1239" t="s">
        <v>8128</v>
      </c>
      <c r="C1239" t="s">
        <v>8129</v>
      </c>
      <c r="D1239" t="s">
        <v>8130</v>
      </c>
      <c r="E1239" t="s">
        <v>8131</v>
      </c>
      <c r="F1239" t="s">
        <v>6660</v>
      </c>
    </row>
    <row r="1240" spans="1:6">
      <c r="A1240" t="s">
        <v>1797</v>
      </c>
      <c r="B1240" t="s">
        <v>8132</v>
      </c>
      <c r="C1240" t="s">
        <v>8133</v>
      </c>
      <c r="D1240" t="s">
        <v>8134</v>
      </c>
      <c r="E1240" t="s">
        <v>8135</v>
      </c>
      <c r="F1240" t="s">
        <v>6664</v>
      </c>
    </row>
    <row r="1241" spans="1:6">
      <c r="A1241" t="s">
        <v>1797</v>
      </c>
      <c r="B1241" t="s">
        <v>8136</v>
      </c>
      <c r="C1241" t="s">
        <v>8137</v>
      </c>
      <c r="D1241" t="s">
        <v>8138</v>
      </c>
      <c r="E1241" t="s">
        <v>8139</v>
      </c>
      <c r="F1241" t="s">
        <v>6664</v>
      </c>
    </row>
    <row r="1242" spans="1:6">
      <c r="A1242" t="s">
        <v>1797</v>
      </c>
      <c r="B1242" t="s">
        <v>8140</v>
      </c>
      <c r="C1242" t="s">
        <v>8141</v>
      </c>
      <c r="D1242" t="s">
        <v>8142</v>
      </c>
      <c r="E1242" t="s">
        <v>8143</v>
      </c>
      <c r="F1242" t="s">
        <v>6664</v>
      </c>
    </row>
    <row r="1243" spans="1:6">
      <c r="A1243" t="s">
        <v>1797</v>
      </c>
      <c r="B1243" t="s">
        <v>8144</v>
      </c>
      <c r="C1243" t="s">
        <v>8145</v>
      </c>
      <c r="D1243" t="s">
        <v>8146</v>
      </c>
      <c r="E1243" t="s">
        <v>8147</v>
      </c>
      <c r="F1243" t="s">
        <v>6664</v>
      </c>
    </row>
    <row r="1244" spans="1:6">
      <c r="A1244" t="s">
        <v>1797</v>
      </c>
      <c r="B1244" t="s">
        <v>8148</v>
      </c>
      <c r="C1244" t="s">
        <v>8149</v>
      </c>
      <c r="D1244" t="s">
        <v>8150</v>
      </c>
      <c r="E1244" t="s">
        <v>8151</v>
      </c>
      <c r="F1244" t="s">
        <v>6664</v>
      </c>
    </row>
    <row r="1245" spans="1:6">
      <c r="A1245" t="s">
        <v>1797</v>
      </c>
      <c r="B1245" t="s">
        <v>8152</v>
      </c>
      <c r="C1245" t="s">
        <v>8153</v>
      </c>
      <c r="D1245" t="s">
        <v>8154</v>
      </c>
      <c r="E1245" t="s">
        <v>8155</v>
      </c>
      <c r="F1245" t="s">
        <v>6664</v>
      </c>
    </row>
    <row r="1246" spans="1:6">
      <c r="A1246" t="s">
        <v>1797</v>
      </c>
      <c r="B1246" t="s">
        <v>8156</v>
      </c>
      <c r="C1246" t="s">
        <v>8157</v>
      </c>
      <c r="D1246" t="s">
        <v>8158</v>
      </c>
      <c r="E1246" t="s">
        <v>8159</v>
      </c>
      <c r="F1246" t="s">
        <v>6664</v>
      </c>
    </row>
    <row r="1247" spans="1:6">
      <c r="A1247" t="s">
        <v>1797</v>
      </c>
      <c r="B1247" t="s">
        <v>8160</v>
      </c>
      <c r="C1247" t="s">
        <v>8161</v>
      </c>
      <c r="D1247" t="s">
        <v>8162</v>
      </c>
      <c r="E1247" t="s">
        <v>8163</v>
      </c>
      <c r="F1247" t="s">
        <v>6664</v>
      </c>
    </row>
    <row r="1248" spans="1:6">
      <c r="A1248" t="s">
        <v>1797</v>
      </c>
      <c r="B1248" t="s">
        <v>8164</v>
      </c>
      <c r="C1248" t="s">
        <v>8165</v>
      </c>
      <c r="D1248" t="s">
        <v>8166</v>
      </c>
      <c r="E1248" t="s">
        <v>8167</v>
      </c>
      <c r="F1248" t="s">
        <v>6664</v>
      </c>
    </row>
    <row r="1249" spans="1:6">
      <c r="A1249" t="s">
        <v>1797</v>
      </c>
      <c r="B1249" t="s">
        <v>8168</v>
      </c>
      <c r="C1249" t="s">
        <v>2521</v>
      </c>
      <c r="D1249" t="s">
        <v>2522</v>
      </c>
      <c r="E1249" t="s">
        <v>2523</v>
      </c>
      <c r="F1249" t="s">
        <v>6664</v>
      </c>
    </row>
    <row r="1250" spans="1:6">
      <c r="A1250" t="s">
        <v>1797</v>
      </c>
      <c r="B1250" t="s">
        <v>8169</v>
      </c>
      <c r="C1250" t="s">
        <v>8170</v>
      </c>
      <c r="D1250" t="s">
        <v>8171</v>
      </c>
      <c r="E1250" t="s">
        <v>8172</v>
      </c>
      <c r="F1250" t="s">
        <v>6664</v>
      </c>
    </row>
    <row r="1251" spans="1:6">
      <c r="A1251" t="s">
        <v>1797</v>
      </c>
      <c r="B1251" t="s">
        <v>8173</v>
      </c>
      <c r="C1251" t="s">
        <v>8174</v>
      </c>
      <c r="D1251" t="s">
        <v>8175</v>
      </c>
      <c r="E1251" t="s">
        <v>8176</v>
      </c>
      <c r="F1251" t="s">
        <v>6664</v>
      </c>
    </row>
    <row r="1252" spans="1:6">
      <c r="A1252" t="s">
        <v>1797</v>
      </c>
      <c r="B1252" t="s">
        <v>8177</v>
      </c>
      <c r="C1252" t="s">
        <v>8178</v>
      </c>
      <c r="D1252" t="s">
        <v>8179</v>
      </c>
      <c r="E1252" t="s">
        <v>8180</v>
      </c>
      <c r="F1252" t="s">
        <v>6664</v>
      </c>
    </row>
    <row r="1253" spans="1:6">
      <c r="A1253" t="s">
        <v>1797</v>
      </c>
      <c r="B1253" t="s">
        <v>8181</v>
      </c>
      <c r="C1253" t="s">
        <v>8182</v>
      </c>
      <c r="D1253" t="s">
        <v>8183</v>
      </c>
      <c r="E1253" t="s">
        <v>8184</v>
      </c>
      <c r="F1253" t="s">
        <v>6664</v>
      </c>
    </row>
    <row r="1254" spans="1:6">
      <c r="A1254" t="s">
        <v>1797</v>
      </c>
      <c r="B1254" t="s">
        <v>8185</v>
      </c>
      <c r="C1254" t="s">
        <v>8186</v>
      </c>
      <c r="D1254" t="s">
        <v>8187</v>
      </c>
      <c r="E1254" t="s">
        <v>8188</v>
      </c>
      <c r="F1254" t="s">
        <v>6664</v>
      </c>
    </row>
    <row r="1255" spans="1:6">
      <c r="A1255" t="s">
        <v>1797</v>
      </c>
      <c r="B1255" t="s">
        <v>8189</v>
      </c>
      <c r="C1255" t="s">
        <v>8190</v>
      </c>
      <c r="D1255" t="s">
        <v>8191</v>
      </c>
      <c r="E1255" t="s">
        <v>8192</v>
      </c>
      <c r="F1255" t="s">
        <v>6664</v>
      </c>
    </row>
    <row r="1256" spans="1:6">
      <c r="A1256" t="s">
        <v>1797</v>
      </c>
      <c r="B1256" t="s">
        <v>8193</v>
      </c>
      <c r="C1256" t="s">
        <v>8194</v>
      </c>
      <c r="D1256" t="s">
        <v>8195</v>
      </c>
      <c r="E1256" t="s">
        <v>8196</v>
      </c>
      <c r="F1256" t="s">
        <v>6664</v>
      </c>
    </row>
    <row r="1257" spans="1:6">
      <c r="A1257" t="s">
        <v>1797</v>
      </c>
      <c r="B1257" t="s">
        <v>8197</v>
      </c>
      <c r="C1257" t="s">
        <v>8198</v>
      </c>
      <c r="D1257" t="s">
        <v>8199</v>
      </c>
      <c r="E1257" t="s">
        <v>8200</v>
      </c>
      <c r="F1257" t="s">
        <v>6664</v>
      </c>
    </row>
    <row r="1258" spans="1:6">
      <c r="A1258" t="s">
        <v>1797</v>
      </c>
      <c r="B1258" t="s">
        <v>8201</v>
      </c>
      <c r="C1258" t="s">
        <v>8202</v>
      </c>
      <c r="D1258" t="s">
        <v>8203</v>
      </c>
      <c r="E1258" t="s">
        <v>8204</v>
      </c>
      <c r="F1258" t="s">
        <v>6664</v>
      </c>
    </row>
    <row r="1259" spans="1:6">
      <c r="A1259" t="s">
        <v>1797</v>
      </c>
      <c r="B1259" t="s">
        <v>8205</v>
      </c>
      <c r="C1259" t="s">
        <v>8206</v>
      </c>
      <c r="D1259" t="s">
        <v>8207</v>
      </c>
      <c r="E1259" t="s">
        <v>8208</v>
      </c>
      <c r="F1259" t="s">
        <v>6664</v>
      </c>
    </row>
    <row r="1260" spans="1:6">
      <c r="A1260" t="s">
        <v>1797</v>
      </c>
      <c r="B1260" t="s">
        <v>8209</v>
      </c>
      <c r="C1260" t="s">
        <v>8210</v>
      </c>
      <c r="D1260" t="s">
        <v>8211</v>
      </c>
      <c r="E1260" t="s">
        <v>8212</v>
      </c>
      <c r="F1260" t="s">
        <v>6664</v>
      </c>
    </row>
    <row r="1261" spans="1:6">
      <c r="A1261" t="s">
        <v>1797</v>
      </c>
      <c r="B1261" t="s">
        <v>8213</v>
      </c>
      <c r="C1261" t="s">
        <v>8214</v>
      </c>
      <c r="D1261" t="s">
        <v>8215</v>
      </c>
      <c r="E1261" t="s">
        <v>8216</v>
      </c>
      <c r="F1261" t="s">
        <v>6664</v>
      </c>
    </row>
    <row r="1262" spans="1:6">
      <c r="A1262" t="s">
        <v>1797</v>
      </c>
      <c r="B1262" t="s">
        <v>8217</v>
      </c>
      <c r="C1262" t="s">
        <v>8218</v>
      </c>
      <c r="D1262" t="s">
        <v>8219</v>
      </c>
      <c r="E1262" t="s">
        <v>8220</v>
      </c>
      <c r="F1262" t="s">
        <v>6664</v>
      </c>
    </row>
    <row r="1263" spans="1:6">
      <c r="A1263" t="s">
        <v>1797</v>
      </c>
      <c r="B1263" t="s">
        <v>8221</v>
      </c>
      <c r="C1263" t="s">
        <v>8222</v>
      </c>
      <c r="D1263" t="s">
        <v>8223</v>
      </c>
      <c r="E1263" t="s">
        <v>8224</v>
      </c>
      <c r="F1263" t="s">
        <v>6664</v>
      </c>
    </row>
    <row r="1264" spans="1:6">
      <c r="A1264" t="s">
        <v>1797</v>
      </c>
      <c r="B1264" t="s">
        <v>8225</v>
      </c>
      <c r="C1264" t="s">
        <v>8226</v>
      </c>
      <c r="D1264" t="s">
        <v>8227</v>
      </c>
      <c r="E1264" t="s">
        <v>8228</v>
      </c>
      <c r="F1264" t="s">
        <v>6664</v>
      </c>
    </row>
    <row r="1265" spans="1:6">
      <c r="A1265" t="s">
        <v>1797</v>
      </c>
      <c r="B1265" t="s">
        <v>8229</v>
      </c>
      <c r="C1265" t="s">
        <v>8230</v>
      </c>
      <c r="D1265" t="s">
        <v>8231</v>
      </c>
      <c r="E1265" t="s">
        <v>8232</v>
      </c>
      <c r="F1265" t="s">
        <v>6664</v>
      </c>
    </row>
    <row r="1266" spans="1:6">
      <c r="A1266" t="s">
        <v>1797</v>
      </c>
      <c r="B1266" t="s">
        <v>8233</v>
      </c>
      <c r="C1266" t="s">
        <v>8234</v>
      </c>
      <c r="D1266" t="s">
        <v>8235</v>
      </c>
      <c r="E1266" t="s">
        <v>8236</v>
      </c>
      <c r="F1266" t="s">
        <v>6664</v>
      </c>
    </row>
    <row r="1267" spans="1:6">
      <c r="A1267" t="s">
        <v>1797</v>
      </c>
      <c r="B1267" t="s">
        <v>8237</v>
      </c>
      <c r="C1267" t="s">
        <v>8238</v>
      </c>
      <c r="D1267" t="s">
        <v>8239</v>
      </c>
      <c r="E1267" t="s">
        <v>8240</v>
      </c>
      <c r="F1267" t="s">
        <v>6664</v>
      </c>
    </row>
    <row r="1268" spans="1:6">
      <c r="A1268" t="s">
        <v>1797</v>
      </c>
      <c r="B1268" t="s">
        <v>8241</v>
      </c>
      <c r="C1268" t="s">
        <v>8242</v>
      </c>
      <c r="D1268" t="s">
        <v>8243</v>
      </c>
      <c r="E1268" t="s">
        <v>8244</v>
      </c>
      <c r="F1268" t="s">
        <v>6664</v>
      </c>
    </row>
    <row r="1269" spans="1:6">
      <c r="A1269" t="s">
        <v>1797</v>
      </c>
      <c r="B1269" t="s">
        <v>8245</v>
      </c>
      <c r="C1269" t="s">
        <v>8246</v>
      </c>
      <c r="D1269" t="s">
        <v>8247</v>
      </c>
      <c r="E1269" t="s">
        <v>8248</v>
      </c>
      <c r="F1269" t="s">
        <v>6664</v>
      </c>
    </row>
    <row r="1270" spans="1:6">
      <c r="A1270" t="s">
        <v>1797</v>
      </c>
      <c r="B1270" t="s">
        <v>8249</v>
      </c>
      <c r="C1270" t="s">
        <v>8250</v>
      </c>
      <c r="D1270" t="s">
        <v>8251</v>
      </c>
      <c r="E1270" t="s">
        <v>8252</v>
      </c>
      <c r="F1270" t="s">
        <v>6664</v>
      </c>
    </row>
    <row r="1271" spans="1:6">
      <c r="A1271" t="s">
        <v>1797</v>
      </c>
      <c r="B1271" t="s">
        <v>8253</v>
      </c>
      <c r="C1271" t="s">
        <v>8254</v>
      </c>
      <c r="D1271" t="s">
        <v>8255</v>
      </c>
      <c r="E1271" t="s">
        <v>8256</v>
      </c>
      <c r="F1271" t="s">
        <v>6668</v>
      </c>
    </row>
    <row r="1272" spans="1:6">
      <c r="A1272" t="s">
        <v>1797</v>
      </c>
      <c r="B1272" t="s">
        <v>8257</v>
      </c>
      <c r="C1272" t="s">
        <v>8258</v>
      </c>
      <c r="D1272" t="s">
        <v>8259</v>
      </c>
      <c r="E1272" t="s">
        <v>8260</v>
      </c>
      <c r="F1272" t="s">
        <v>6668</v>
      </c>
    </row>
    <row r="1273" spans="1:6">
      <c r="A1273" t="s">
        <v>1797</v>
      </c>
      <c r="B1273" t="s">
        <v>8261</v>
      </c>
      <c r="C1273" t="s">
        <v>8262</v>
      </c>
      <c r="D1273" t="s">
        <v>8263</v>
      </c>
      <c r="E1273" t="s">
        <v>8264</v>
      </c>
      <c r="F1273" t="s">
        <v>6668</v>
      </c>
    </row>
    <row r="1274" spans="1:6">
      <c r="A1274" t="s">
        <v>1797</v>
      </c>
      <c r="B1274" t="s">
        <v>8265</v>
      </c>
      <c r="C1274" t="s">
        <v>8266</v>
      </c>
      <c r="D1274" t="s">
        <v>8267</v>
      </c>
      <c r="E1274" t="s">
        <v>8268</v>
      </c>
      <c r="F1274" t="s">
        <v>6668</v>
      </c>
    </row>
    <row r="1275" spans="1:6">
      <c r="A1275" t="s">
        <v>1797</v>
      </c>
      <c r="B1275" t="s">
        <v>8269</v>
      </c>
      <c r="C1275" t="s">
        <v>8270</v>
      </c>
      <c r="D1275" t="s">
        <v>8271</v>
      </c>
      <c r="E1275" t="s">
        <v>8272</v>
      </c>
      <c r="F1275" t="s">
        <v>6668</v>
      </c>
    </row>
    <row r="1276" spans="1:6">
      <c r="A1276" t="s">
        <v>1797</v>
      </c>
      <c r="B1276" t="s">
        <v>8273</v>
      </c>
      <c r="C1276" t="s">
        <v>8274</v>
      </c>
      <c r="D1276" t="s">
        <v>8275</v>
      </c>
      <c r="E1276" t="s">
        <v>8276</v>
      </c>
      <c r="F1276" t="s">
        <v>6668</v>
      </c>
    </row>
    <row r="1277" spans="1:6">
      <c r="A1277" t="s">
        <v>1797</v>
      </c>
      <c r="B1277" t="s">
        <v>8277</v>
      </c>
      <c r="C1277" t="s">
        <v>8278</v>
      </c>
      <c r="D1277" t="s">
        <v>8279</v>
      </c>
      <c r="E1277" t="s">
        <v>8280</v>
      </c>
      <c r="F1277" t="s">
        <v>6668</v>
      </c>
    </row>
    <row r="1278" spans="1:6">
      <c r="A1278" t="s">
        <v>1797</v>
      </c>
      <c r="B1278" t="s">
        <v>8281</v>
      </c>
      <c r="C1278" t="s">
        <v>8282</v>
      </c>
      <c r="D1278" t="s">
        <v>8283</v>
      </c>
      <c r="E1278" t="s">
        <v>8284</v>
      </c>
      <c r="F1278" t="s">
        <v>6668</v>
      </c>
    </row>
    <row r="1279" spans="1:6">
      <c r="A1279" t="s">
        <v>1797</v>
      </c>
      <c r="B1279" t="s">
        <v>8285</v>
      </c>
      <c r="C1279" t="s">
        <v>8286</v>
      </c>
      <c r="D1279" t="s">
        <v>8287</v>
      </c>
      <c r="E1279" t="s">
        <v>8288</v>
      </c>
      <c r="F1279" t="s">
        <v>6668</v>
      </c>
    </row>
    <row r="1280" spans="1:6">
      <c r="A1280" t="s">
        <v>1797</v>
      </c>
      <c r="B1280" t="s">
        <v>8289</v>
      </c>
      <c r="C1280" t="s">
        <v>8290</v>
      </c>
      <c r="D1280" t="s">
        <v>8291</v>
      </c>
      <c r="E1280" t="s">
        <v>8292</v>
      </c>
      <c r="F1280" t="s">
        <v>6668</v>
      </c>
    </row>
    <row r="1281" spans="1:6">
      <c r="A1281" t="s">
        <v>1797</v>
      </c>
      <c r="B1281" t="s">
        <v>8293</v>
      </c>
      <c r="C1281" t="s">
        <v>8294</v>
      </c>
      <c r="D1281" t="s">
        <v>8295</v>
      </c>
      <c r="E1281" t="s">
        <v>8296</v>
      </c>
      <c r="F1281" t="s">
        <v>6668</v>
      </c>
    </row>
    <row r="1282" spans="1:6">
      <c r="A1282" t="s">
        <v>1797</v>
      </c>
      <c r="B1282" t="s">
        <v>8297</v>
      </c>
      <c r="C1282" t="s">
        <v>8298</v>
      </c>
      <c r="D1282" t="s">
        <v>8299</v>
      </c>
      <c r="E1282" t="s">
        <v>8300</v>
      </c>
      <c r="F1282" t="s">
        <v>6668</v>
      </c>
    </row>
    <row r="1283" spans="1:6">
      <c r="A1283" t="s">
        <v>1797</v>
      </c>
      <c r="B1283" t="s">
        <v>8301</v>
      </c>
      <c r="C1283" t="s">
        <v>8302</v>
      </c>
      <c r="D1283" t="s">
        <v>8303</v>
      </c>
      <c r="E1283" t="s">
        <v>8304</v>
      </c>
      <c r="F1283" t="s">
        <v>6668</v>
      </c>
    </row>
    <row r="1284" spans="1:6">
      <c r="A1284" t="s">
        <v>1797</v>
      </c>
      <c r="B1284" t="s">
        <v>8305</v>
      </c>
      <c r="C1284" t="s">
        <v>8306</v>
      </c>
      <c r="D1284" t="s">
        <v>8307</v>
      </c>
      <c r="E1284" t="s">
        <v>8308</v>
      </c>
      <c r="F1284" t="s">
        <v>6672</v>
      </c>
    </row>
    <row r="1285" spans="1:6">
      <c r="A1285" t="s">
        <v>1797</v>
      </c>
      <c r="B1285" t="s">
        <v>8309</v>
      </c>
      <c r="C1285" t="s">
        <v>8310</v>
      </c>
      <c r="D1285" t="s">
        <v>8311</v>
      </c>
      <c r="E1285" t="s">
        <v>8312</v>
      </c>
      <c r="F1285" t="s">
        <v>6672</v>
      </c>
    </row>
    <row r="1286" spans="1:6">
      <c r="A1286" t="s">
        <v>1797</v>
      </c>
      <c r="B1286" t="s">
        <v>8313</v>
      </c>
      <c r="C1286" t="s">
        <v>8314</v>
      </c>
      <c r="D1286" t="s">
        <v>8315</v>
      </c>
      <c r="E1286" t="s">
        <v>8316</v>
      </c>
      <c r="F1286" t="s">
        <v>6672</v>
      </c>
    </row>
    <row r="1287" spans="1:6">
      <c r="A1287" t="s">
        <v>1797</v>
      </c>
      <c r="B1287" t="s">
        <v>8317</v>
      </c>
      <c r="C1287" t="s">
        <v>8318</v>
      </c>
      <c r="D1287" t="s">
        <v>8319</v>
      </c>
      <c r="E1287" t="s">
        <v>8320</v>
      </c>
      <c r="F1287" t="s">
        <v>6672</v>
      </c>
    </row>
    <row r="1288" spans="1:6">
      <c r="A1288" t="s">
        <v>1797</v>
      </c>
      <c r="B1288" t="s">
        <v>8321</v>
      </c>
      <c r="C1288" t="s">
        <v>8322</v>
      </c>
      <c r="D1288" t="s">
        <v>8323</v>
      </c>
      <c r="E1288" t="s">
        <v>8324</v>
      </c>
      <c r="F1288" t="s">
        <v>6672</v>
      </c>
    </row>
    <row r="1289" spans="1:6">
      <c r="A1289" t="s">
        <v>1797</v>
      </c>
      <c r="B1289" t="s">
        <v>8325</v>
      </c>
      <c r="C1289" t="s">
        <v>8326</v>
      </c>
      <c r="D1289" t="s">
        <v>8327</v>
      </c>
      <c r="E1289" t="s">
        <v>8328</v>
      </c>
      <c r="F1289" t="s">
        <v>6672</v>
      </c>
    </row>
    <row r="1290" spans="1:6">
      <c r="A1290" t="s">
        <v>1797</v>
      </c>
      <c r="B1290" t="s">
        <v>8329</v>
      </c>
      <c r="C1290" t="s">
        <v>8330</v>
      </c>
      <c r="D1290" t="s">
        <v>8331</v>
      </c>
      <c r="E1290" t="s">
        <v>8332</v>
      </c>
      <c r="F1290" t="s">
        <v>6672</v>
      </c>
    </row>
    <row r="1291" spans="1:6">
      <c r="A1291" t="s">
        <v>1797</v>
      </c>
      <c r="B1291" t="s">
        <v>8333</v>
      </c>
      <c r="C1291" t="s">
        <v>8334</v>
      </c>
      <c r="D1291" t="s">
        <v>8335</v>
      </c>
      <c r="E1291" t="s">
        <v>8336</v>
      </c>
      <c r="F1291" t="s">
        <v>6672</v>
      </c>
    </row>
    <row r="1292" spans="1:6">
      <c r="A1292" t="s">
        <v>1797</v>
      </c>
      <c r="B1292" t="s">
        <v>8337</v>
      </c>
      <c r="C1292" t="s">
        <v>8338</v>
      </c>
      <c r="D1292" t="s">
        <v>8339</v>
      </c>
      <c r="E1292" t="s">
        <v>8340</v>
      </c>
      <c r="F1292" t="s">
        <v>6672</v>
      </c>
    </row>
    <row r="1293" spans="1:6">
      <c r="A1293" t="s">
        <v>1797</v>
      </c>
      <c r="B1293" t="s">
        <v>8341</v>
      </c>
      <c r="C1293" t="s">
        <v>8342</v>
      </c>
      <c r="D1293" t="s">
        <v>8343</v>
      </c>
      <c r="E1293" t="s">
        <v>8344</v>
      </c>
      <c r="F1293" t="s">
        <v>6672</v>
      </c>
    </row>
    <row r="1294" spans="1:6">
      <c r="A1294" t="s">
        <v>1797</v>
      </c>
      <c r="B1294" t="s">
        <v>8345</v>
      </c>
      <c r="C1294" t="s">
        <v>8346</v>
      </c>
      <c r="D1294" t="s">
        <v>8347</v>
      </c>
      <c r="E1294" t="s">
        <v>8348</v>
      </c>
      <c r="F1294" t="s">
        <v>6672</v>
      </c>
    </row>
    <row r="1295" spans="1:6">
      <c r="A1295" t="s">
        <v>1797</v>
      </c>
      <c r="B1295" t="s">
        <v>8349</v>
      </c>
      <c r="C1295" t="s">
        <v>8350</v>
      </c>
      <c r="D1295" t="s">
        <v>8351</v>
      </c>
      <c r="E1295" t="s">
        <v>8352</v>
      </c>
      <c r="F1295" t="s">
        <v>6672</v>
      </c>
    </row>
    <row r="1296" spans="1:6">
      <c r="A1296" t="s">
        <v>1797</v>
      </c>
      <c r="B1296" t="s">
        <v>8353</v>
      </c>
      <c r="C1296" t="s">
        <v>8354</v>
      </c>
      <c r="D1296" t="s">
        <v>8355</v>
      </c>
      <c r="E1296" t="s">
        <v>8356</v>
      </c>
      <c r="F1296" t="s">
        <v>6676</v>
      </c>
    </row>
    <row r="1297" spans="1:6">
      <c r="A1297" t="s">
        <v>1797</v>
      </c>
      <c r="B1297" t="s">
        <v>8357</v>
      </c>
      <c r="C1297" t="s">
        <v>8358</v>
      </c>
      <c r="D1297" t="s">
        <v>8359</v>
      </c>
      <c r="E1297" t="s">
        <v>8360</v>
      </c>
      <c r="F1297" t="s">
        <v>6676</v>
      </c>
    </row>
    <row r="1298" spans="1:6">
      <c r="A1298" t="s">
        <v>1797</v>
      </c>
      <c r="B1298" t="s">
        <v>8361</v>
      </c>
      <c r="C1298" t="s">
        <v>8362</v>
      </c>
      <c r="D1298" t="s">
        <v>8363</v>
      </c>
      <c r="E1298" t="s">
        <v>8364</v>
      </c>
      <c r="F1298" t="s">
        <v>6676</v>
      </c>
    </row>
    <row r="1299" spans="1:6">
      <c r="A1299" t="s">
        <v>1797</v>
      </c>
      <c r="B1299" t="s">
        <v>8365</v>
      </c>
      <c r="C1299" t="s">
        <v>8366</v>
      </c>
      <c r="D1299" t="s">
        <v>8367</v>
      </c>
      <c r="E1299" t="s">
        <v>8368</v>
      </c>
      <c r="F1299" t="s">
        <v>6676</v>
      </c>
    </row>
    <row r="1300" spans="1:6">
      <c r="A1300" t="s">
        <v>1797</v>
      </c>
      <c r="B1300" t="s">
        <v>8369</v>
      </c>
      <c r="C1300" t="s">
        <v>8370</v>
      </c>
      <c r="D1300" t="s">
        <v>8371</v>
      </c>
      <c r="E1300" t="s">
        <v>8372</v>
      </c>
      <c r="F1300" t="s">
        <v>6676</v>
      </c>
    </row>
    <row r="1301" spans="1:6">
      <c r="A1301" t="s">
        <v>1797</v>
      </c>
      <c r="B1301" t="s">
        <v>8373</v>
      </c>
      <c r="C1301" t="s">
        <v>8374</v>
      </c>
      <c r="D1301" t="s">
        <v>8375</v>
      </c>
      <c r="E1301" t="s">
        <v>8376</v>
      </c>
      <c r="F1301" t="s">
        <v>6676</v>
      </c>
    </row>
    <row r="1302" spans="1:6">
      <c r="A1302" t="s">
        <v>1797</v>
      </c>
      <c r="B1302" t="s">
        <v>8377</v>
      </c>
      <c r="C1302" t="s">
        <v>7620</v>
      </c>
      <c r="D1302" t="s">
        <v>7621</v>
      </c>
      <c r="E1302" t="s">
        <v>7622</v>
      </c>
      <c r="F1302" t="s">
        <v>6676</v>
      </c>
    </row>
    <row r="1303" spans="1:6">
      <c r="A1303" t="s">
        <v>1797</v>
      </c>
      <c r="B1303" t="s">
        <v>8378</v>
      </c>
      <c r="C1303" t="s">
        <v>8379</v>
      </c>
      <c r="D1303" t="s">
        <v>8380</v>
      </c>
      <c r="E1303" t="s">
        <v>8381</v>
      </c>
      <c r="F1303" t="s">
        <v>6676</v>
      </c>
    </row>
    <row r="1304" spans="1:6">
      <c r="A1304" t="s">
        <v>1797</v>
      </c>
      <c r="B1304" t="s">
        <v>8382</v>
      </c>
      <c r="C1304" t="s">
        <v>8383</v>
      </c>
      <c r="D1304" t="s">
        <v>8384</v>
      </c>
      <c r="E1304" t="s">
        <v>8385</v>
      </c>
      <c r="F1304" t="s">
        <v>6676</v>
      </c>
    </row>
    <row r="1305" spans="1:6">
      <c r="A1305" t="s">
        <v>1797</v>
      </c>
      <c r="B1305" t="s">
        <v>8386</v>
      </c>
      <c r="C1305" t="s">
        <v>8387</v>
      </c>
      <c r="D1305" t="s">
        <v>8388</v>
      </c>
      <c r="E1305" t="s">
        <v>8389</v>
      </c>
      <c r="F1305" t="s">
        <v>6676</v>
      </c>
    </row>
    <row r="1306" spans="1:6">
      <c r="A1306" t="s">
        <v>1797</v>
      </c>
      <c r="B1306" t="s">
        <v>8390</v>
      </c>
      <c r="C1306" t="s">
        <v>8391</v>
      </c>
      <c r="D1306" t="s">
        <v>8392</v>
      </c>
      <c r="E1306" t="s">
        <v>8393</v>
      </c>
      <c r="F1306" t="s">
        <v>6680</v>
      </c>
    </row>
    <row r="1307" spans="1:6">
      <c r="A1307" t="s">
        <v>1797</v>
      </c>
      <c r="B1307" t="s">
        <v>8394</v>
      </c>
      <c r="C1307" t="s">
        <v>8395</v>
      </c>
      <c r="D1307" t="s">
        <v>8396</v>
      </c>
      <c r="E1307" t="s">
        <v>8397</v>
      </c>
      <c r="F1307" t="s">
        <v>6680</v>
      </c>
    </row>
    <row r="1308" spans="1:6">
      <c r="A1308" t="s">
        <v>1797</v>
      </c>
      <c r="B1308" t="s">
        <v>8398</v>
      </c>
      <c r="C1308" t="s">
        <v>8399</v>
      </c>
      <c r="D1308" t="s">
        <v>8400</v>
      </c>
      <c r="E1308" t="s">
        <v>8401</v>
      </c>
      <c r="F1308" t="s">
        <v>6680</v>
      </c>
    </row>
    <row r="1309" spans="1:6">
      <c r="A1309" t="s">
        <v>1797</v>
      </c>
      <c r="B1309" t="s">
        <v>8402</v>
      </c>
      <c r="C1309" t="s">
        <v>8403</v>
      </c>
      <c r="D1309" t="s">
        <v>8404</v>
      </c>
      <c r="E1309" t="s">
        <v>8405</v>
      </c>
      <c r="F1309" t="s">
        <v>6680</v>
      </c>
    </row>
    <row r="1310" spans="1:6">
      <c r="A1310" t="s">
        <v>1797</v>
      </c>
      <c r="B1310" t="s">
        <v>8406</v>
      </c>
      <c r="C1310" t="s">
        <v>8407</v>
      </c>
      <c r="D1310" t="s">
        <v>8408</v>
      </c>
      <c r="E1310" t="s">
        <v>8409</v>
      </c>
      <c r="F1310" t="s">
        <v>6680</v>
      </c>
    </row>
    <row r="1311" spans="1:6">
      <c r="A1311" t="s">
        <v>1797</v>
      </c>
      <c r="B1311" t="s">
        <v>8410</v>
      </c>
      <c r="C1311" t="s">
        <v>8411</v>
      </c>
      <c r="D1311" t="s">
        <v>8412</v>
      </c>
      <c r="E1311" t="s">
        <v>8413</v>
      </c>
      <c r="F1311" t="s">
        <v>6680</v>
      </c>
    </row>
    <row r="1312" spans="1:6">
      <c r="A1312" t="s">
        <v>1797</v>
      </c>
      <c r="B1312" t="s">
        <v>8414</v>
      </c>
      <c r="C1312" t="s">
        <v>8415</v>
      </c>
      <c r="D1312" t="s">
        <v>8416</v>
      </c>
      <c r="E1312" t="s">
        <v>8417</v>
      </c>
      <c r="F1312" t="s">
        <v>6680</v>
      </c>
    </row>
    <row r="1313" spans="1:6">
      <c r="A1313" t="s">
        <v>1797</v>
      </c>
      <c r="B1313" t="s">
        <v>8418</v>
      </c>
      <c r="C1313" t="s">
        <v>8419</v>
      </c>
      <c r="D1313" t="s">
        <v>8420</v>
      </c>
      <c r="E1313" t="s">
        <v>8421</v>
      </c>
      <c r="F1313" t="s">
        <v>6680</v>
      </c>
    </row>
    <row r="1314" spans="1:6">
      <c r="A1314" t="s">
        <v>1797</v>
      </c>
      <c r="B1314" t="s">
        <v>8422</v>
      </c>
      <c r="C1314" t="s">
        <v>8423</v>
      </c>
      <c r="D1314" t="s">
        <v>8424</v>
      </c>
      <c r="E1314" t="s">
        <v>8425</v>
      </c>
      <c r="F1314" t="s">
        <v>6680</v>
      </c>
    </row>
    <row r="1315" spans="1:6">
      <c r="A1315" t="s">
        <v>1797</v>
      </c>
      <c r="B1315" t="s">
        <v>8426</v>
      </c>
      <c r="C1315" t="s">
        <v>8427</v>
      </c>
      <c r="D1315" t="s">
        <v>8428</v>
      </c>
      <c r="E1315" t="s">
        <v>8429</v>
      </c>
      <c r="F1315" t="s">
        <v>6680</v>
      </c>
    </row>
    <row r="1316" spans="1:6">
      <c r="A1316" t="s">
        <v>1797</v>
      </c>
      <c r="B1316" t="s">
        <v>8430</v>
      </c>
      <c r="C1316" t="s">
        <v>8431</v>
      </c>
      <c r="D1316" t="s">
        <v>8432</v>
      </c>
      <c r="E1316" t="s">
        <v>8433</v>
      </c>
      <c r="F1316" t="s">
        <v>6680</v>
      </c>
    </row>
    <row r="1317" spans="1:6">
      <c r="A1317" t="s">
        <v>1797</v>
      </c>
      <c r="B1317" t="s">
        <v>8434</v>
      </c>
      <c r="C1317" t="s">
        <v>8435</v>
      </c>
      <c r="D1317" t="s">
        <v>8436</v>
      </c>
      <c r="E1317" t="s">
        <v>8437</v>
      </c>
      <c r="F1317" t="s">
        <v>6680</v>
      </c>
    </row>
    <row r="1318" spans="1:6">
      <c r="A1318" t="s">
        <v>1797</v>
      </c>
      <c r="B1318" t="s">
        <v>8438</v>
      </c>
      <c r="C1318" t="s">
        <v>8439</v>
      </c>
      <c r="D1318" t="s">
        <v>8440</v>
      </c>
      <c r="E1318" t="s">
        <v>8441</v>
      </c>
      <c r="F1318" t="s">
        <v>6680</v>
      </c>
    </row>
    <row r="1319" spans="1:6">
      <c r="A1319" t="s">
        <v>1797</v>
      </c>
      <c r="B1319" t="s">
        <v>8442</v>
      </c>
      <c r="C1319" t="s">
        <v>8443</v>
      </c>
      <c r="D1319" t="s">
        <v>8444</v>
      </c>
      <c r="E1319" t="s">
        <v>8445</v>
      </c>
      <c r="F1319" t="s">
        <v>6684</v>
      </c>
    </row>
    <row r="1320" spans="1:6">
      <c r="A1320" t="s">
        <v>1797</v>
      </c>
      <c r="B1320" t="s">
        <v>8446</v>
      </c>
      <c r="C1320" t="s">
        <v>8447</v>
      </c>
      <c r="D1320" t="s">
        <v>8448</v>
      </c>
      <c r="E1320" t="s">
        <v>8449</v>
      </c>
      <c r="F1320" t="s">
        <v>6684</v>
      </c>
    </row>
    <row r="1321" spans="1:6">
      <c r="A1321" t="s">
        <v>1797</v>
      </c>
      <c r="B1321" t="s">
        <v>8450</v>
      </c>
      <c r="C1321" t="s">
        <v>8451</v>
      </c>
      <c r="D1321" t="s">
        <v>8452</v>
      </c>
      <c r="E1321" t="s">
        <v>8453</v>
      </c>
      <c r="F1321" t="s">
        <v>6684</v>
      </c>
    </row>
    <row r="1322" spans="1:6">
      <c r="A1322" t="s">
        <v>1797</v>
      </c>
      <c r="B1322" t="s">
        <v>8454</v>
      </c>
      <c r="C1322" t="s">
        <v>8455</v>
      </c>
      <c r="D1322" t="s">
        <v>8456</v>
      </c>
      <c r="E1322" t="s">
        <v>8457</v>
      </c>
      <c r="F1322" t="s">
        <v>6684</v>
      </c>
    </row>
    <row r="1323" spans="1:6">
      <c r="A1323" t="s">
        <v>1797</v>
      </c>
      <c r="B1323" t="s">
        <v>8458</v>
      </c>
      <c r="C1323" t="s">
        <v>8459</v>
      </c>
      <c r="D1323" t="s">
        <v>8460</v>
      </c>
      <c r="E1323" t="s">
        <v>8461</v>
      </c>
      <c r="F1323" t="s">
        <v>6688</v>
      </c>
    </row>
    <row r="1324" spans="1:6">
      <c r="A1324" t="s">
        <v>1797</v>
      </c>
      <c r="B1324" t="s">
        <v>8462</v>
      </c>
      <c r="C1324" t="s">
        <v>8463</v>
      </c>
      <c r="D1324" t="s">
        <v>8464</v>
      </c>
      <c r="E1324" t="s">
        <v>8465</v>
      </c>
      <c r="F1324" t="s">
        <v>6688</v>
      </c>
    </row>
    <row r="1325" spans="1:6">
      <c r="A1325" t="s">
        <v>1797</v>
      </c>
      <c r="B1325" t="s">
        <v>8466</v>
      </c>
      <c r="C1325" t="s">
        <v>8467</v>
      </c>
      <c r="D1325" t="s">
        <v>8468</v>
      </c>
      <c r="E1325" t="s">
        <v>8469</v>
      </c>
      <c r="F1325" t="s">
        <v>6688</v>
      </c>
    </row>
    <row r="1326" spans="1:6">
      <c r="A1326" t="s">
        <v>1797</v>
      </c>
      <c r="B1326" t="s">
        <v>8470</v>
      </c>
      <c r="C1326" t="s">
        <v>7405</v>
      </c>
      <c r="D1326" t="s">
        <v>7406</v>
      </c>
      <c r="E1326" t="s">
        <v>7407</v>
      </c>
      <c r="F1326" t="s">
        <v>6688</v>
      </c>
    </row>
    <row r="1327" spans="1:6">
      <c r="A1327" t="s">
        <v>1797</v>
      </c>
      <c r="B1327" t="s">
        <v>8471</v>
      </c>
      <c r="C1327" t="s">
        <v>8472</v>
      </c>
      <c r="D1327" t="s">
        <v>8473</v>
      </c>
      <c r="E1327" t="s">
        <v>8474</v>
      </c>
      <c r="F1327" t="s">
        <v>6688</v>
      </c>
    </row>
    <row r="1328" spans="1:6">
      <c r="A1328" t="s">
        <v>1797</v>
      </c>
      <c r="B1328" t="s">
        <v>8475</v>
      </c>
      <c r="C1328" t="s">
        <v>8476</v>
      </c>
      <c r="D1328" t="s">
        <v>8477</v>
      </c>
      <c r="E1328" t="s">
        <v>8478</v>
      </c>
      <c r="F1328" t="s">
        <v>6688</v>
      </c>
    </row>
    <row r="1329" spans="1:6">
      <c r="A1329" t="s">
        <v>1797</v>
      </c>
      <c r="B1329" t="s">
        <v>8479</v>
      </c>
      <c r="C1329" t="s">
        <v>8480</v>
      </c>
      <c r="D1329" t="s">
        <v>8481</v>
      </c>
      <c r="E1329" t="s">
        <v>8482</v>
      </c>
      <c r="F1329" t="s">
        <v>6688</v>
      </c>
    </row>
    <row r="1330" spans="1:6">
      <c r="A1330" t="s">
        <v>1797</v>
      </c>
      <c r="B1330" t="s">
        <v>8483</v>
      </c>
      <c r="C1330" t="s">
        <v>8484</v>
      </c>
      <c r="D1330" t="s">
        <v>8485</v>
      </c>
      <c r="E1330" t="s">
        <v>8486</v>
      </c>
      <c r="F1330" t="s">
        <v>6688</v>
      </c>
    </row>
    <row r="1331" spans="1:6">
      <c r="A1331" t="s">
        <v>1797</v>
      </c>
      <c r="B1331" t="s">
        <v>8487</v>
      </c>
      <c r="C1331" t="s">
        <v>8488</v>
      </c>
      <c r="D1331" t="s">
        <v>8489</v>
      </c>
      <c r="E1331" t="s">
        <v>8490</v>
      </c>
      <c r="F1331" t="s">
        <v>6688</v>
      </c>
    </row>
    <row r="1332" spans="1:6">
      <c r="A1332" t="s">
        <v>1797</v>
      </c>
      <c r="B1332" t="s">
        <v>8491</v>
      </c>
      <c r="C1332" t="s">
        <v>8492</v>
      </c>
      <c r="D1332" t="s">
        <v>8493</v>
      </c>
      <c r="E1332" t="s">
        <v>8494</v>
      </c>
      <c r="F1332" t="s">
        <v>6688</v>
      </c>
    </row>
    <row r="1333" spans="1:6">
      <c r="A1333" t="s">
        <v>1797</v>
      </c>
      <c r="B1333" t="s">
        <v>8495</v>
      </c>
      <c r="C1333" t="s">
        <v>8496</v>
      </c>
      <c r="D1333" t="s">
        <v>8497</v>
      </c>
      <c r="E1333" t="s">
        <v>8498</v>
      </c>
      <c r="F1333" t="s">
        <v>6692</v>
      </c>
    </row>
    <row r="1334" spans="1:6">
      <c r="A1334" t="s">
        <v>1797</v>
      </c>
      <c r="B1334" t="s">
        <v>8499</v>
      </c>
      <c r="C1334" t="s">
        <v>8500</v>
      </c>
      <c r="D1334" t="s">
        <v>8501</v>
      </c>
      <c r="E1334" t="s">
        <v>8502</v>
      </c>
      <c r="F1334" t="s">
        <v>6692</v>
      </c>
    </row>
    <row r="1335" spans="1:6">
      <c r="A1335" t="s">
        <v>1797</v>
      </c>
      <c r="B1335" t="s">
        <v>8503</v>
      </c>
      <c r="C1335" t="s">
        <v>8504</v>
      </c>
      <c r="D1335" t="s">
        <v>8505</v>
      </c>
      <c r="E1335" t="s">
        <v>8506</v>
      </c>
      <c r="F1335" t="s">
        <v>6692</v>
      </c>
    </row>
    <row r="1336" spans="1:6">
      <c r="A1336" t="s">
        <v>1797</v>
      </c>
      <c r="B1336" t="s">
        <v>8507</v>
      </c>
      <c r="C1336" t="s">
        <v>8508</v>
      </c>
      <c r="D1336" t="s">
        <v>8509</v>
      </c>
      <c r="E1336" t="s">
        <v>8510</v>
      </c>
      <c r="F1336" t="s">
        <v>6692</v>
      </c>
    </row>
    <row r="1337" spans="1:6">
      <c r="A1337" t="s">
        <v>1797</v>
      </c>
      <c r="B1337" t="s">
        <v>8511</v>
      </c>
      <c r="C1337" t="s">
        <v>8512</v>
      </c>
      <c r="D1337" t="s">
        <v>8513</v>
      </c>
      <c r="E1337" t="s">
        <v>8514</v>
      </c>
      <c r="F1337" t="s">
        <v>6692</v>
      </c>
    </row>
    <row r="1338" spans="1:6">
      <c r="A1338" t="s">
        <v>1797</v>
      </c>
      <c r="B1338" t="s">
        <v>8515</v>
      </c>
      <c r="C1338" t="s">
        <v>8516</v>
      </c>
      <c r="D1338" t="s">
        <v>8517</v>
      </c>
      <c r="E1338" t="s">
        <v>8518</v>
      </c>
      <c r="F1338" t="s">
        <v>6692</v>
      </c>
    </row>
    <row r="1339" spans="1:6">
      <c r="A1339" t="s">
        <v>1797</v>
      </c>
      <c r="B1339" t="s">
        <v>8519</v>
      </c>
      <c r="C1339" t="s">
        <v>8520</v>
      </c>
      <c r="D1339" t="s">
        <v>8521</v>
      </c>
      <c r="E1339" t="s">
        <v>8522</v>
      </c>
      <c r="F1339" t="s">
        <v>6692</v>
      </c>
    </row>
    <row r="1340" spans="1:6">
      <c r="A1340" t="s">
        <v>1797</v>
      </c>
      <c r="B1340" t="s">
        <v>8523</v>
      </c>
      <c r="C1340" t="s">
        <v>8524</v>
      </c>
      <c r="D1340" t="s">
        <v>8525</v>
      </c>
      <c r="E1340" t="s">
        <v>8526</v>
      </c>
      <c r="F1340" t="s">
        <v>6692</v>
      </c>
    </row>
    <row r="1341" spans="1:6">
      <c r="A1341" t="s">
        <v>1797</v>
      </c>
      <c r="B1341" t="s">
        <v>8527</v>
      </c>
      <c r="C1341" t="s">
        <v>8528</v>
      </c>
      <c r="D1341" t="s">
        <v>8529</v>
      </c>
      <c r="E1341" t="s">
        <v>8530</v>
      </c>
      <c r="F1341" t="s">
        <v>6692</v>
      </c>
    </row>
    <row r="1342" spans="1:6">
      <c r="A1342" t="s">
        <v>1797</v>
      </c>
      <c r="B1342" t="s">
        <v>8531</v>
      </c>
      <c r="C1342" t="s">
        <v>8532</v>
      </c>
      <c r="D1342" t="s">
        <v>8533</v>
      </c>
      <c r="E1342" t="s">
        <v>8534</v>
      </c>
      <c r="F1342" t="s">
        <v>6692</v>
      </c>
    </row>
    <row r="1343" spans="1:6">
      <c r="A1343" t="s">
        <v>1797</v>
      </c>
      <c r="B1343" t="s">
        <v>8535</v>
      </c>
      <c r="C1343" t="s">
        <v>8536</v>
      </c>
      <c r="D1343" t="s">
        <v>8537</v>
      </c>
      <c r="E1343" t="s">
        <v>8538</v>
      </c>
      <c r="F1343" t="s">
        <v>6692</v>
      </c>
    </row>
    <row r="1344" spans="1:6">
      <c r="A1344" t="s">
        <v>1797</v>
      </c>
      <c r="B1344" t="s">
        <v>8539</v>
      </c>
      <c r="C1344" t="s">
        <v>8540</v>
      </c>
      <c r="D1344" t="s">
        <v>8541</v>
      </c>
      <c r="E1344" t="s">
        <v>8542</v>
      </c>
      <c r="F1344" t="s">
        <v>6692</v>
      </c>
    </row>
    <row r="1345" spans="1:6">
      <c r="A1345" t="s">
        <v>1797</v>
      </c>
      <c r="B1345" t="s">
        <v>8543</v>
      </c>
      <c r="C1345" t="s">
        <v>8544</v>
      </c>
      <c r="D1345" t="s">
        <v>8545</v>
      </c>
      <c r="E1345" t="s">
        <v>8546</v>
      </c>
      <c r="F1345" t="s">
        <v>6692</v>
      </c>
    </row>
    <row r="1346" spans="1:6">
      <c r="A1346" t="s">
        <v>1797</v>
      </c>
      <c r="B1346" t="s">
        <v>8547</v>
      </c>
      <c r="C1346" t="s">
        <v>8548</v>
      </c>
      <c r="D1346" t="s">
        <v>8549</v>
      </c>
      <c r="E1346" t="s">
        <v>8550</v>
      </c>
      <c r="F1346" t="s">
        <v>6692</v>
      </c>
    </row>
    <row r="1347" spans="1:6">
      <c r="A1347" t="s">
        <v>1797</v>
      </c>
      <c r="B1347" t="s">
        <v>8551</v>
      </c>
      <c r="C1347" t="s">
        <v>8552</v>
      </c>
      <c r="D1347" t="s">
        <v>8553</v>
      </c>
      <c r="E1347" t="s">
        <v>8554</v>
      </c>
      <c r="F1347" t="s">
        <v>6696</v>
      </c>
    </row>
    <row r="1348" spans="1:6">
      <c r="A1348" t="s">
        <v>1797</v>
      </c>
      <c r="B1348" t="s">
        <v>8555</v>
      </c>
      <c r="C1348" t="s">
        <v>8556</v>
      </c>
      <c r="D1348" t="s">
        <v>8557</v>
      </c>
      <c r="E1348" t="s">
        <v>8558</v>
      </c>
      <c r="F1348" t="s">
        <v>6696</v>
      </c>
    </row>
    <row r="1349" spans="1:6">
      <c r="A1349" t="s">
        <v>1797</v>
      </c>
      <c r="B1349" t="s">
        <v>8559</v>
      </c>
      <c r="C1349" t="s">
        <v>8560</v>
      </c>
      <c r="D1349" t="s">
        <v>8561</v>
      </c>
      <c r="E1349" t="s">
        <v>8562</v>
      </c>
      <c r="F1349" t="s">
        <v>6696</v>
      </c>
    </row>
    <row r="1350" spans="1:6">
      <c r="A1350" t="s">
        <v>1797</v>
      </c>
      <c r="B1350" t="s">
        <v>8563</v>
      </c>
      <c r="C1350" t="s">
        <v>8564</v>
      </c>
      <c r="D1350" t="s">
        <v>8565</v>
      </c>
      <c r="E1350" t="s">
        <v>8566</v>
      </c>
      <c r="F1350" t="s">
        <v>6696</v>
      </c>
    </row>
    <row r="1351" spans="1:6">
      <c r="A1351" t="s">
        <v>1797</v>
      </c>
      <c r="B1351" t="s">
        <v>8567</v>
      </c>
      <c r="C1351" t="s">
        <v>8568</v>
      </c>
      <c r="D1351" t="s">
        <v>8569</v>
      </c>
      <c r="E1351" t="s">
        <v>8570</v>
      </c>
      <c r="F1351" t="s">
        <v>6696</v>
      </c>
    </row>
    <row r="1352" spans="1:6">
      <c r="A1352" t="s">
        <v>1797</v>
      </c>
      <c r="B1352" t="s">
        <v>8571</v>
      </c>
      <c r="C1352" t="s">
        <v>8572</v>
      </c>
      <c r="D1352" t="s">
        <v>8573</v>
      </c>
      <c r="E1352" t="s">
        <v>8574</v>
      </c>
      <c r="F1352" t="s">
        <v>6696</v>
      </c>
    </row>
    <row r="1353" spans="1:6">
      <c r="A1353" t="s">
        <v>1797</v>
      </c>
      <c r="B1353" t="s">
        <v>8575</v>
      </c>
      <c r="C1353" t="s">
        <v>8576</v>
      </c>
      <c r="D1353" t="s">
        <v>8577</v>
      </c>
      <c r="E1353" t="s">
        <v>8578</v>
      </c>
      <c r="F1353" t="s">
        <v>6696</v>
      </c>
    </row>
    <row r="1354" spans="1:6">
      <c r="A1354" t="s">
        <v>1797</v>
      </c>
      <c r="B1354" t="s">
        <v>8579</v>
      </c>
      <c r="C1354" t="s">
        <v>8580</v>
      </c>
      <c r="D1354" t="s">
        <v>8581</v>
      </c>
      <c r="E1354" t="s">
        <v>8582</v>
      </c>
      <c r="F1354" t="s">
        <v>6696</v>
      </c>
    </row>
    <row r="1355" spans="1:6">
      <c r="A1355" t="s">
        <v>1797</v>
      </c>
      <c r="B1355" t="s">
        <v>8583</v>
      </c>
      <c r="C1355" t="s">
        <v>8584</v>
      </c>
      <c r="D1355" t="s">
        <v>8585</v>
      </c>
      <c r="E1355" t="s">
        <v>8586</v>
      </c>
      <c r="F1355" t="s">
        <v>6696</v>
      </c>
    </row>
    <row r="1356" spans="1:6">
      <c r="A1356" t="s">
        <v>1797</v>
      </c>
      <c r="B1356" t="s">
        <v>8587</v>
      </c>
      <c r="C1356" t="s">
        <v>8588</v>
      </c>
      <c r="D1356" t="s">
        <v>8589</v>
      </c>
      <c r="E1356" t="s">
        <v>8590</v>
      </c>
      <c r="F1356" t="s">
        <v>6696</v>
      </c>
    </row>
    <row r="1357" spans="1:6">
      <c r="A1357" t="s">
        <v>1797</v>
      </c>
      <c r="B1357" t="s">
        <v>8591</v>
      </c>
      <c r="C1357" t="s">
        <v>8592</v>
      </c>
      <c r="D1357" t="s">
        <v>8593</v>
      </c>
      <c r="E1357" t="s">
        <v>8594</v>
      </c>
      <c r="F1357" t="s">
        <v>6696</v>
      </c>
    </row>
    <row r="1358" spans="1:6">
      <c r="A1358" t="s">
        <v>1797</v>
      </c>
      <c r="B1358" t="s">
        <v>8595</v>
      </c>
      <c r="C1358" t="s">
        <v>8596</v>
      </c>
      <c r="D1358" t="s">
        <v>8597</v>
      </c>
      <c r="E1358" t="s">
        <v>8598</v>
      </c>
      <c r="F1358" t="s">
        <v>6696</v>
      </c>
    </row>
    <row r="1359" spans="1:6">
      <c r="A1359" t="s">
        <v>1797</v>
      </c>
      <c r="B1359" t="s">
        <v>8599</v>
      </c>
      <c r="C1359" t="s">
        <v>8600</v>
      </c>
      <c r="D1359" t="s">
        <v>8601</v>
      </c>
      <c r="E1359" t="s">
        <v>8602</v>
      </c>
      <c r="F1359" t="s">
        <v>6696</v>
      </c>
    </row>
    <row r="1360" spans="1:6">
      <c r="A1360" t="s">
        <v>1797</v>
      </c>
      <c r="B1360" t="s">
        <v>8603</v>
      </c>
      <c r="C1360" t="s">
        <v>8604</v>
      </c>
      <c r="D1360" t="s">
        <v>8605</v>
      </c>
      <c r="E1360" t="s">
        <v>8606</v>
      </c>
      <c r="F1360" t="s">
        <v>6700</v>
      </c>
    </row>
    <row r="1361" spans="1:6">
      <c r="A1361" t="s">
        <v>1797</v>
      </c>
      <c r="B1361" t="s">
        <v>8607</v>
      </c>
      <c r="C1361" t="s">
        <v>7987</v>
      </c>
      <c r="D1361" t="s">
        <v>7988</v>
      </c>
      <c r="E1361" t="s">
        <v>7989</v>
      </c>
      <c r="F1361" t="s">
        <v>6700</v>
      </c>
    </row>
    <row r="1362" spans="1:6">
      <c r="A1362" t="s">
        <v>1797</v>
      </c>
      <c r="B1362" t="s">
        <v>8608</v>
      </c>
      <c r="C1362" t="s">
        <v>8609</v>
      </c>
      <c r="D1362" t="s">
        <v>8610</v>
      </c>
      <c r="E1362" t="s">
        <v>8611</v>
      </c>
      <c r="F1362" t="s">
        <v>6700</v>
      </c>
    </row>
    <row r="1363" spans="1:6">
      <c r="A1363" t="s">
        <v>1797</v>
      </c>
      <c r="B1363" t="s">
        <v>8612</v>
      </c>
      <c r="C1363" t="s">
        <v>8613</v>
      </c>
      <c r="D1363" t="s">
        <v>8614</v>
      </c>
      <c r="E1363" t="s">
        <v>8615</v>
      </c>
      <c r="F1363" t="s">
        <v>6700</v>
      </c>
    </row>
    <row r="1364" spans="1:6">
      <c r="A1364" t="s">
        <v>1797</v>
      </c>
      <c r="B1364" t="s">
        <v>8616</v>
      </c>
      <c r="C1364" t="s">
        <v>8617</v>
      </c>
      <c r="D1364" t="s">
        <v>8618</v>
      </c>
      <c r="E1364" t="s">
        <v>8619</v>
      </c>
      <c r="F1364" t="s">
        <v>6700</v>
      </c>
    </row>
    <row r="1365" spans="1:6">
      <c r="A1365" t="s">
        <v>1797</v>
      </c>
      <c r="B1365" t="s">
        <v>8620</v>
      </c>
      <c r="C1365" t="s">
        <v>8621</v>
      </c>
      <c r="D1365" t="s">
        <v>8622</v>
      </c>
      <c r="E1365" t="s">
        <v>8623</v>
      </c>
      <c r="F1365" t="s">
        <v>6700</v>
      </c>
    </row>
    <row r="1366" spans="1:6">
      <c r="A1366" t="s">
        <v>1797</v>
      </c>
      <c r="B1366" t="s">
        <v>8624</v>
      </c>
      <c r="C1366" t="s">
        <v>8625</v>
      </c>
      <c r="D1366" t="s">
        <v>8626</v>
      </c>
      <c r="E1366" t="s">
        <v>8627</v>
      </c>
      <c r="F1366" t="s">
        <v>6700</v>
      </c>
    </row>
    <row r="1367" spans="1:6">
      <c r="A1367" t="s">
        <v>1797</v>
      </c>
      <c r="B1367" t="s">
        <v>8628</v>
      </c>
      <c r="C1367" t="s">
        <v>2601</v>
      </c>
      <c r="D1367" t="s">
        <v>2602</v>
      </c>
      <c r="E1367" t="s">
        <v>2603</v>
      </c>
      <c r="F1367" t="s">
        <v>6700</v>
      </c>
    </row>
    <row r="1368" spans="1:6">
      <c r="A1368" t="s">
        <v>1797</v>
      </c>
      <c r="B1368" t="s">
        <v>8629</v>
      </c>
      <c r="C1368" t="s">
        <v>8630</v>
      </c>
      <c r="D1368" t="s">
        <v>8631</v>
      </c>
      <c r="E1368" t="s">
        <v>8632</v>
      </c>
      <c r="F1368" t="s">
        <v>6704</v>
      </c>
    </row>
    <row r="1369" spans="1:6">
      <c r="A1369" t="s">
        <v>1797</v>
      </c>
      <c r="B1369" t="s">
        <v>8633</v>
      </c>
      <c r="C1369" t="s">
        <v>8634</v>
      </c>
      <c r="D1369" t="s">
        <v>8635</v>
      </c>
      <c r="E1369" t="s">
        <v>8636</v>
      </c>
      <c r="F1369" t="s">
        <v>6704</v>
      </c>
    </row>
    <row r="1370" spans="1:6">
      <c r="A1370" t="s">
        <v>1797</v>
      </c>
      <c r="B1370" t="s">
        <v>8637</v>
      </c>
      <c r="C1370" t="s">
        <v>8638</v>
      </c>
      <c r="D1370" t="s">
        <v>8639</v>
      </c>
      <c r="E1370" t="s">
        <v>8640</v>
      </c>
      <c r="F1370" t="s">
        <v>6704</v>
      </c>
    </row>
    <row r="1371" spans="1:6">
      <c r="A1371" t="s">
        <v>1797</v>
      </c>
      <c r="B1371" t="s">
        <v>8641</v>
      </c>
      <c r="C1371" t="s">
        <v>8642</v>
      </c>
      <c r="D1371" t="s">
        <v>8643</v>
      </c>
      <c r="E1371" t="s">
        <v>8644</v>
      </c>
      <c r="F1371" t="s">
        <v>6704</v>
      </c>
    </row>
    <row r="1372" spans="1:6">
      <c r="A1372" t="s">
        <v>1797</v>
      </c>
      <c r="B1372" t="s">
        <v>8645</v>
      </c>
      <c r="C1372" t="s">
        <v>8646</v>
      </c>
      <c r="D1372" t="s">
        <v>8647</v>
      </c>
      <c r="E1372" t="s">
        <v>8648</v>
      </c>
      <c r="F1372" t="s">
        <v>6704</v>
      </c>
    </row>
    <row r="1373" spans="1:6">
      <c r="A1373" t="s">
        <v>1797</v>
      </c>
      <c r="B1373" t="s">
        <v>8649</v>
      </c>
      <c r="C1373" t="s">
        <v>8650</v>
      </c>
      <c r="D1373" t="s">
        <v>8651</v>
      </c>
      <c r="E1373" t="s">
        <v>8652</v>
      </c>
      <c r="F1373" t="s">
        <v>6704</v>
      </c>
    </row>
    <row r="1374" spans="1:6">
      <c r="A1374" t="s">
        <v>1797</v>
      </c>
      <c r="B1374" t="s">
        <v>8653</v>
      </c>
      <c r="C1374" t="s">
        <v>8654</v>
      </c>
      <c r="D1374" t="s">
        <v>8655</v>
      </c>
      <c r="E1374" t="s">
        <v>8656</v>
      </c>
      <c r="F1374" t="s">
        <v>6704</v>
      </c>
    </row>
    <row r="1375" spans="1:6">
      <c r="A1375" t="s">
        <v>1797</v>
      </c>
      <c r="B1375" t="s">
        <v>8657</v>
      </c>
      <c r="C1375" t="s">
        <v>8658</v>
      </c>
      <c r="D1375" t="s">
        <v>8659</v>
      </c>
      <c r="E1375" t="s">
        <v>8660</v>
      </c>
      <c r="F1375" t="s">
        <v>6704</v>
      </c>
    </row>
    <row r="1376" spans="1:6">
      <c r="A1376" t="s">
        <v>1797</v>
      </c>
      <c r="B1376" t="s">
        <v>8661</v>
      </c>
      <c r="C1376" t="s">
        <v>8662</v>
      </c>
      <c r="D1376" t="s">
        <v>8663</v>
      </c>
      <c r="E1376" t="s">
        <v>8664</v>
      </c>
      <c r="F1376" t="s">
        <v>6704</v>
      </c>
    </row>
    <row r="1377" spans="1:6">
      <c r="A1377" t="s">
        <v>1797</v>
      </c>
      <c r="B1377" t="s">
        <v>8665</v>
      </c>
      <c r="C1377" t="s">
        <v>8666</v>
      </c>
      <c r="D1377" t="s">
        <v>8667</v>
      </c>
      <c r="E1377" t="s">
        <v>8668</v>
      </c>
      <c r="F1377" t="s">
        <v>6704</v>
      </c>
    </row>
    <row r="1378" spans="1:6">
      <c r="A1378" t="s">
        <v>1797</v>
      </c>
      <c r="B1378" t="s">
        <v>8669</v>
      </c>
      <c r="C1378" t="s">
        <v>8670</v>
      </c>
      <c r="D1378" t="s">
        <v>8671</v>
      </c>
      <c r="E1378" t="s">
        <v>8672</v>
      </c>
      <c r="F1378" t="s">
        <v>6704</v>
      </c>
    </row>
    <row r="1379" spans="1:6">
      <c r="A1379" t="s">
        <v>1797</v>
      </c>
      <c r="B1379" t="s">
        <v>8673</v>
      </c>
      <c r="C1379" t="s">
        <v>8674</v>
      </c>
      <c r="D1379" t="s">
        <v>8675</v>
      </c>
      <c r="E1379" t="s">
        <v>8676</v>
      </c>
      <c r="F1379" t="s">
        <v>6708</v>
      </c>
    </row>
    <row r="1380" spans="1:6">
      <c r="A1380" t="s">
        <v>1797</v>
      </c>
      <c r="B1380" t="s">
        <v>8677</v>
      </c>
      <c r="C1380" t="s">
        <v>8678</v>
      </c>
      <c r="D1380" t="s">
        <v>8679</v>
      </c>
      <c r="E1380" t="s">
        <v>8680</v>
      </c>
      <c r="F1380" t="s">
        <v>6708</v>
      </c>
    </row>
    <row r="1381" spans="1:6">
      <c r="A1381" t="s">
        <v>1797</v>
      </c>
      <c r="B1381" t="s">
        <v>8681</v>
      </c>
      <c r="C1381" t="s">
        <v>8682</v>
      </c>
      <c r="D1381" t="s">
        <v>8683</v>
      </c>
      <c r="E1381" t="s">
        <v>8684</v>
      </c>
      <c r="F1381" t="s">
        <v>6708</v>
      </c>
    </row>
    <row r="1382" spans="1:6">
      <c r="A1382" t="s">
        <v>1797</v>
      </c>
      <c r="B1382" t="s">
        <v>8685</v>
      </c>
      <c r="C1382" t="s">
        <v>2529</v>
      </c>
      <c r="D1382" t="s">
        <v>2530</v>
      </c>
      <c r="E1382" t="s">
        <v>2531</v>
      </c>
      <c r="F1382" t="s">
        <v>6708</v>
      </c>
    </row>
    <row r="1383" spans="1:6">
      <c r="A1383" t="s">
        <v>1797</v>
      </c>
      <c r="B1383" t="s">
        <v>8686</v>
      </c>
      <c r="C1383" t="s">
        <v>8687</v>
      </c>
      <c r="D1383" t="s">
        <v>8688</v>
      </c>
      <c r="E1383" t="s">
        <v>8689</v>
      </c>
      <c r="F1383" t="s">
        <v>6708</v>
      </c>
    </row>
    <row r="1384" spans="1:6">
      <c r="A1384" t="s">
        <v>1797</v>
      </c>
      <c r="B1384" t="s">
        <v>8690</v>
      </c>
      <c r="C1384" t="s">
        <v>8691</v>
      </c>
      <c r="D1384" t="s">
        <v>8692</v>
      </c>
      <c r="E1384" t="s">
        <v>8693</v>
      </c>
      <c r="F1384" t="s">
        <v>6708</v>
      </c>
    </row>
    <row r="1385" spans="1:6">
      <c r="A1385" t="s">
        <v>1797</v>
      </c>
      <c r="B1385" t="s">
        <v>8694</v>
      </c>
      <c r="C1385" t="s">
        <v>8695</v>
      </c>
      <c r="D1385" t="s">
        <v>8696</v>
      </c>
      <c r="E1385" t="s">
        <v>8697</v>
      </c>
      <c r="F1385" t="s">
        <v>6708</v>
      </c>
    </row>
    <row r="1386" spans="1:6">
      <c r="A1386" t="s">
        <v>1797</v>
      </c>
      <c r="B1386" t="s">
        <v>8698</v>
      </c>
      <c r="C1386" t="s">
        <v>8662</v>
      </c>
      <c r="D1386" t="s">
        <v>8663</v>
      </c>
      <c r="E1386" t="s">
        <v>8664</v>
      </c>
      <c r="F1386" t="s">
        <v>6708</v>
      </c>
    </row>
    <row r="1387" spans="1:6">
      <c r="A1387" t="s">
        <v>1797</v>
      </c>
      <c r="B1387" t="s">
        <v>8699</v>
      </c>
      <c r="C1387" t="s">
        <v>8700</v>
      </c>
      <c r="D1387" t="s">
        <v>8701</v>
      </c>
      <c r="E1387" t="s">
        <v>8702</v>
      </c>
      <c r="F1387" t="s">
        <v>6708</v>
      </c>
    </row>
    <row r="1388" spans="1:6">
      <c r="A1388" t="s">
        <v>1797</v>
      </c>
      <c r="B1388" t="s">
        <v>8703</v>
      </c>
      <c r="C1388" t="s">
        <v>8704</v>
      </c>
      <c r="D1388" t="s">
        <v>8705</v>
      </c>
      <c r="E1388" t="s">
        <v>8706</v>
      </c>
      <c r="F1388" t="s">
        <v>6708</v>
      </c>
    </row>
    <row r="1389" spans="1:6">
      <c r="A1389" t="s">
        <v>1797</v>
      </c>
      <c r="B1389" t="s">
        <v>8707</v>
      </c>
      <c r="C1389" t="s">
        <v>7551</v>
      </c>
      <c r="D1389" t="s">
        <v>7552</v>
      </c>
      <c r="E1389" t="s">
        <v>7553</v>
      </c>
      <c r="F1389" t="s">
        <v>6708</v>
      </c>
    </row>
    <row r="1390" spans="1:6">
      <c r="A1390" t="s">
        <v>1797</v>
      </c>
      <c r="B1390" t="s">
        <v>8708</v>
      </c>
      <c r="C1390" t="s">
        <v>7349</v>
      </c>
      <c r="D1390" t="s">
        <v>7350</v>
      </c>
      <c r="E1390" t="s">
        <v>7351</v>
      </c>
      <c r="F1390" t="s">
        <v>6708</v>
      </c>
    </row>
    <row r="1391" spans="1:6">
      <c r="A1391" t="s">
        <v>1797</v>
      </c>
      <c r="B1391" t="s">
        <v>8709</v>
      </c>
      <c r="C1391" t="s">
        <v>8710</v>
      </c>
      <c r="D1391" t="s">
        <v>8711</v>
      </c>
      <c r="E1391" t="s">
        <v>8712</v>
      </c>
      <c r="F1391" t="s">
        <v>6708</v>
      </c>
    </row>
    <row r="1392" spans="1:6">
      <c r="A1392" t="s">
        <v>1797</v>
      </c>
      <c r="B1392" t="s">
        <v>8713</v>
      </c>
      <c r="C1392" t="s">
        <v>8714</v>
      </c>
      <c r="D1392" t="s">
        <v>8715</v>
      </c>
      <c r="E1392" t="s">
        <v>8716</v>
      </c>
      <c r="F1392" t="s">
        <v>6708</v>
      </c>
    </row>
    <row r="1393" spans="1:6">
      <c r="A1393" t="s">
        <v>1797</v>
      </c>
      <c r="B1393" t="s">
        <v>8717</v>
      </c>
      <c r="C1393" t="s">
        <v>8718</v>
      </c>
      <c r="D1393" t="s">
        <v>8719</v>
      </c>
      <c r="E1393" t="s">
        <v>8720</v>
      </c>
      <c r="F1393" t="s">
        <v>6708</v>
      </c>
    </row>
    <row r="1394" spans="1:6">
      <c r="A1394" t="s">
        <v>1797</v>
      </c>
      <c r="B1394" t="s">
        <v>8721</v>
      </c>
      <c r="C1394" t="s">
        <v>8722</v>
      </c>
      <c r="D1394" t="s">
        <v>8723</v>
      </c>
      <c r="E1394" t="s">
        <v>8724</v>
      </c>
      <c r="F1394" t="s">
        <v>6708</v>
      </c>
    </row>
    <row r="1395" spans="1:6">
      <c r="A1395" t="s">
        <v>1797</v>
      </c>
      <c r="B1395" t="s">
        <v>8725</v>
      </c>
      <c r="C1395" t="s">
        <v>7696</v>
      </c>
      <c r="D1395" t="s">
        <v>7697</v>
      </c>
      <c r="E1395" t="s">
        <v>7698</v>
      </c>
      <c r="F1395" t="s">
        <v>6708</v>
      </c>
    </row>
    <row r="1396" spans="1:6">
      <c r="A1396" t="s">
        <v>1797</v>
      </c>
      <c r="B1396" t="s">
        <v>8726</v>
      </c>
      <c r="C1396" t="s">
        <v>8727</v>
      </c>
      <c r="D1396" t="s">
        <v>8728</v>
      </c>
      <c r="E1396" t="s">
        <v>8729</v>
      </c>
      <c r="F1396" t="s">
        <v>6712</v>
      </c>
    </row>
    <row r="1397" spans="1:6">
      <c r="A1397" t="s">
        <v>1797</v>
      </c>
      <c r="B1397" t="s">
        <v>8730</v>
      </c>
      <c r="C1397" t="s">
        <v>8731</v>
      </c>
      <c r="D1397" t="s">
        <v>8732</v>
      </c>
      <c r="E1397" t="s">
        <v>8733</v>
      </c>
      <c r="F1397" t="s">
        <v>6712</v>
      </c>
    </row>
    <row r="1398" spans="1:6">
      <c r="A1398" t="s">
        <v>1797</v>
      </c>
      <c r="B1398" t="s">
        <v>8734</v>
      </c>
      <c r="C1398" t="s">
        <v>7999</v>
      </c>
      <c r="D1398" t="s">
        <v>8000</v>
      </c>
      <c r="E1398" t="s">
        <v>8001</v>
      </c>
      <c r="F1398" t="s">
        <v>6712</v>
      </c>
    </row>
    <row r="1399" spans="1:6">
      <c r="A1399" t="s">
        <v>1797</v>
      </c>
      <c r="B1399" t="s">
        <v>8735</v>
      </c>
      <c r="C1399" t="s">
        <v>8736</v>
      </c>
      <c r="D1399" t="s">
        <v>8737</v>
      </c>
      <c r="E1399" t="s">
        <v>8738</v>
      </c>
      <c r="F1399" t="s">
        <v>6712</v>
      </c>
    </row>
    <row r="1400" spans="1:6">
      <c r="A1400" t="s">
        <v>1797</v>
      </c>
      <c r="B1400" t="s">
        <v>8739</v>
      </c>
      <c r="C1400" t="s">
        <v>7897</v>
      </c>
      <c r="D1400" t="s">
        <v>7898</v>
      </c>
      <c r="E1400" t="s">
        <v>7899</v>
      </c>
      <c r="F1400" t="s">
        <v>6712</v>
      </c>
    </row>
    <row r="1401" spans="1:6">
      <c r="A1401" t="s">
        <v>1797</v>
      </c>
      <c r="B1401" t="s">
        <v>8740</v>
      </c>
      <c r="C1401" t="s">
        <v>8741</v>
      </c>
      <c r="D1401" t="s">
        <v>8742</v>
      </c>
      <c r="E1401" t="s">
        <v>8743</v>
      </c>
      <c r="F1401" t="s">
        <v>6712</v>
      </c>
    </row>
    <row r="1402" spans="1:6">
      <c r="A1402" t="s">
        <v>1797</v>
      </c>
      <c r="B1402" t="s">
        <v>8744</v>
      </c>
      <c r="C1402" t="s">
        <v>8745</v>
      </c>
      <c r="D1402" t="s">
        <v>8746</v>
      </c>
      <c r="E1402" t="s">
        <v>8747</v>
      </c>
      <c r="F1402" t="s">
        <v>6712</v>
      </c>
    </row>
    <row r="1403" spans="1:6">
      <c r="A1403" t="s">
        <v>1797</v>
      </c>
      <c r="B1403" t="s">
        <v>8748</v>
      </c>
      <c r="C1403" t="s">
        <v>8749</v>
      </c>
      <c r="D1403" t="s">
        <v>8750</v>
      </c>
      <c r="E1403" t="s">
        <v>8751</v>
      </c>
      <c r="F1403" t="s">
        <v>6712</v>
      </c>
    </row>
    <row r="1404" spans="1:6">
      <c r="A1404" t="s">
        <v>1797</v>
      </c>
      <c r="B1404" t="s">
        <v>8752</v>
      </c>
      <c r="C1404" t="s">
        <v>8753</v>
      </c>
      <c r="D1404" t="s">
        <v>8754</v>
      </c>
      <c r="E1404" t="s">
        <v>8755</v>
      </c>
      <c r="F1404" t="s">
        <v>6712</v>
      </c>
    </row>
    <row r="1405" spans="1:6">
      <c r="A1405" t="s">
        <v>1797</v>
      </c>
      <c r="B1405" t="s">
        <v>8756</v>
      </c>
      <c r="C1405" t="s">
        <v>8016</v>
      </c>
      <c r="D1405" t="s">
        <v>8017</v>
      </c>
      <c r="E1405" t="s">
        <v>8018</v>
      </c>
      <c r="F1405" t="s">
        <v>6712</v>
      </c>
    </row>
    <row r="1406" spans="1:6">
      <c r="A1406" t="s">
        <v>1797</v>
      </c>
      <c r="B1406" t="s">
        <v>8757</v>
      </c>
      <c r="C1406" t="s">
        <v>8758</v>
      </c>
      <c r="D1406" t="s">
        <v>8759</v>
      </c>
      <c r="E1406" t="s">
        <v>8760</v>
      </c>
      <c r="F1406" t="s">
        <v>6712</v>
      </c>
    </row>
    <row r="1407" spans="1:6">
      <c r="A1407" t="s">
        <v>1797</v>
      </c>
      <c r="B1407" t="s">
        <v>8761</v>
      </c>
      <c r="C1407" t="s">
        <v>8762</v>
      </c>
      <c r="D1407" t="s">
        <v>8763</v>
      </c>
      <c r="E1407" t="s">
        <v>8764</v>
      </c>
      <c r="F1407" t="s">
        <v>6712</v>
      </c>
    </row>
    <row r="1408" spans="1:6">
      <c r="A1408" t="s">
        <v>1797</v>
      </c>
      <c r="B1408" t="s">
        <v>8765</v>
      </c>
      <c r="C1408" t="s">
        <v>8121</v>
      </c>
      <c r="D1408" t="s">
        <v>8122</v>
      </c>
      <c r="E1408" t="s">
        <v>8123</v>
      </c>
      <c r="F1408" t="s">
        <v>6712</v>
      </c>
    </row>
    <row r="1409" spans="1:6">
      <c r="A1409" t="s">
        <v>1797</v>
      </c>
      <c r="B1409" t="s">
        <v>8766</v>
      </c>
      <c r="C1409" t="s">
        <v>8767</v>
      </c>
      <c r="D1409" t="s">
        <v>8768</v>
      </c>
      <c r="E1409" t="s">
        <v>8769</v>
      </c>
      <c r="F1409" t="s">
        <v>6712</v>
      </c>
    </row>
    <row r="1410" spans="1:6">
      <c r="A1410" t="s">
        <v>1797</v>
      </c>
      <c r="B1410" t="s">
        <v>8770</v>
      </c>
      <c r="C1410" t="s">
        <v>8771</v>
      </c>
      <c r="D1410" t="s">
        <v>8772</v>
      </c>
      <c r="E1410" t="s">
        <v>8773</v>
      </c>
      <c r="F1410" t="s">
        <v>6712</v>
      </c>
    </row>
    <row r="1411" spans="1:6">
      <c r="A1411" t="s">
        <v>1797</v>
      </c>
      <c r="B1411" t="s">
        <v>8774</v>
      </c>
      <c r="C1411" t="s">
        <v>8775</v>
      </c>
      <c r="D1411" t="s">
        <v>8776</v>
      </c>
      <c r="E1411" t="s">
        <v>8777</v>
      </c>
      <c r="F1411" t="s">
        <v>6712</v>
      </c>
    </row>
    <row r="1412" spans="1:6">
      <c r="A1412" t="s">
        <v>1797</v>
      </c>
      <c r="B1412" t="s">
        <v>8778</v>
      </c>
      <c r="C1412" t="s">
        <v>8779</v>
      </c>
      <c r="D1412" t="s">
        <v>8780</v>
      </c>
      <c r="E1412" t="s">
        <v>8781</v>
      </c>
      <c r="F1412" t="s">
        <v>6716</v>
      </c>
    </row>
    <row r="1413" spans="1:6">
      <c r="A1413" t="s">
        <v>1797</v>
      </c>
      <c r="B1413" t="s">
        <v>8782</v>
      </c>
      <c r="C1413" t="s">
        <v>8783</v>
      </c>
      <c r="D1413" t="s">
        <v>8784</v>
      </c>
      <c r="E1413" t="s">
        <v>8785</v>
      </c>
      <c r="F1413" t="s">
        <v>6716</v>
      </c>
    </row>
    <row r="1414" spans="1:6">
      <c r="A1414" t="s">
        <v>1797</v>
      </c>
      <c r="B1414" t="s">
        <v>8786</v>
      </c>
      <c r="C1414" t="s">
        <v>8787</v>
      </c>
      <c r="D1414" t="s">
        <v>8788</v>
      </c>
      <c r="E1414" t="s">
        <v>8789</v>
      </c>
      <c r="F1414" t="s">
        <v>6716</v>
      </c>
    </row>
    <row r="1415" spans="1:6">
      <c r="A1415" t="s">
        <v>1797</v>
      </c>
      <c r="B1415" t="s">
        <v>8790</v>
      </c>
      <c r="C1415" t="s">
        <v>8791</v>
      </c>
      <c r="D1415" t="s">
        <v>8792</v>
      </c>
      <c r="E1415" t="s">
        <v>8793</v>
      </c>
      <c r="F1415" t="s">
        <v>6716</v>
      </c>
    </row>
    <row r="1416" spans="1:6">
      <c r="A1416" t="s">
        <v>1797</v>
      </c>
      <c r="B1416" t="s">
        <v>8794</v>
      </c>
      <c r="C1416" t="s">
        <v>8795</v>
      </c>
      <c r="D1416" t="s">
        <v>8796</v>
      </c>
      <c r="E1416" t="s">
        <v>8797</v>
      </c>
      <c r="F1416" t="s">
        <v>6716</v>
      </c>
    </row>
    <row r="1417" spans="1:6">
      <c r="A1417" t="s">
        <v>1797</v>
      </c>
      <c r="B1417" t="s">
        <v>8798</v>
      </c>
      <c r="C1417" t="s">
        <v>8799</v>
      </c>
      <c r="D1417" t="s">
        <v>8800</v>
      </c>
      <c r="E1417" t="s">
        <v>8801</v>
      </c>
      <c r="F1417" t="s">
        <v>6716</v>
      </c>
    </row>
    <row r="1418" spans="1:6">
      <c r="A1418" t="s">
        <v>1797</v>
      </c>
      <c r="B1418" t="s">
        <v>8802</v>
      </c>
      <c r="C1418" t="s">
        <v>8803</v>
      </c>
      <c r="D1418" t="s">
        <v>8804</v>
      </c>
      <c r="E1418" t="s">
        <v>8805</v>
      </c>
      <c r="F1418" t="s">
        <v>6716</v>
      </c>
    </row>
    <row r="1419" spans="1:6">
      <c r="A1419" t="s">
        <v>1797</v>
      </c>
      <c r="B1419" t="s">
        <v>8806</v>
      </c>
      <c r="C1419" t="s">
        <v>8807</v>
      </c>
      <c r="D1419" t="s">
        <v>8808</v>
      </c>
      <c r="E1419" t="s">
        <v>8809</v>
      </c>
      <c r="F1419" t="s">
        <v>6716</v>
      </c>
    </row>
    <row r="1420" spans="1:6">
      <c r="A1420" t="s">
        <v>1797</v>
      </c>
      <c r="B1420" t="s">
        <v>8810</v>
      </c>
      <c r="C1420" t="s">
        <v>8811</v>
      </c>
      <c r="D1420" t="s">
        <v>8812</v>
      </c>
      <c r="E1420" t="s">
        <v>8813</v>
      </c>
      <c r="F1420" t="s">
        <v>6716</v>
      </c>
    </row>
    <row r="1421" spans="1:6">
      <c r="A1421" t="s">
        <v>1797</v>
      </c>
      <c r="B1421" t="s">
        <v>8814</v>
      </c>
      <c r="C1421" t="s">
        <v>8815</v>
      </c>
      <c r="D1421" t="s">
        <v>8816</v>
      </c>
      <c r="E1421" t="s">
        <v>8817</v>
      </c>
      <c r="F1421" t="s">
        <v>6716</v>
      </c>
    </row>
    <row r="1422" spans="1:6">
      <c r="A1422" t="s">
        <v>1797</v>
      </c>
      <c r="B1422" t="s">
        <v>8818</v>
      </c>
      <c r="C1422" t="s">
        <v>8819</v>
      </c>
      <c r="D1422" t="s">
        <v>8820</v>
      </c>
      <c r="E1422" t="s">
        <v>8821</v>
      </c>
      <c r="F1422" t="s">
        <v>6716</v>
      </c>
    </row>
    <row r="1423" spans="1:6">
      <c r="A1423" t="s">
        <v>1797</v>
      </c>
      <c r="B1423" t="s">
        <v>8822</v>
      </c>
      <c r="C1423" t="s">
        <v>8823</v>
      </c>
      <c r="D1423" t="s">
        <v>8824</v>
      </c>
      <c r="E1423" t="s">
        <v>8825</v>
      </c>
      <c r="F1423" t="s">
        <v>6716</v>
      </c>
    </row>
    <row r="1424" spans="1:6">
      <c r="A1424" t="s">
        <v>1797</v>
      </c>
      <c r="B1424" t="s">
        <v>8826</v>
      </c>
      <c r="C1424" t="s">
        <v>8827</v>
      </c>
      <c r="D1424" t="s">
        <v>8828</v>
      </c>
      <c r="E1424" t="s">
        <v>8829</v>
      </c>
      <c r="F1424" t="s">
        <v>6716</v>
      </c>
    </row>
    <row r="1425" spans="1:6">
      <c r="A1425" t="s">
        <v>1797</v>
      </c>
      <c r="B1425" t="s">
        <v>8830</v>
      </c>
      <c r="C1425" t="s">
        <v>8831</v>
      </c>
      <c r="D1425" t="s">
        <v>8832</v>
      </c>
      <c r="E1425" t="s">
        <v>8833</v>
      </c>
      <c r="F1425" t="s">
        <v>6716</v>
      </c>
    </row>
    <row r="1426" spans="1:6">
      <c r="A1426" t="s">
        <v>1797</v>
      </c>
      <c r="B1426" t="s">
        <v>8834</v>
      </c>
      <c r="C1426" t="s">
        <v>8835</v>
      </c>
      <c r="D1426" t="s">
        <v>8836</v>
      </c>
      <c r="E1426" t="s">
        <v>8837</v>
      </c>
      <c r="F1426" t="s">
        <v>6716</v>
      </c>
    </row>
    <row r="1427" spans="1:6">
      <c r="A1427" t="s">
        <v>1797</v>
      </c>
      <c r="B1427" t="s">
        <v>8838</v>
      </c>
      <c r="C1427" t="s">
        <v>8839</v>
      </c>
      <c r="D1427" t="s">
        <v>8840</v>
      </c>
      <c r="E1427" t="s">
        <v>8841</v>
      </c>
      <c r="F1427" t="s">
        <v>6720</v>
      </c>
    </row>
    <row r="1428" spans="1:6">
      <c r="A1428" t="s">
        <v>1797</v>
      </c>
      <c r="B1428" t="s">
        <v>8842</v>
      </c>
      <c r="C1428" t="s">
        <v>8843</v>
      </c>
      <c r="D1428" t="s">
        <v>8844</v>
      </c>
      <c r="E1428" t="s">
        <v>8845</v>
      </c>
      <c r="F1428" t="s">
        <v>6720</v>
      </c>
    </row>
    <row r="1429" spans="1:6">
      <c r="A1429" t="s">
        <v>1797</v>
      </c>
      <c r="B1429" t="s">
        <v>8846</v>
      </c>
      <c r="C1429" t="s">
        <v>8847</v>
      </c>
      <c r="D1429" t="s">
        <v>8848</v>
      </c>
      <c r="E1429" t="s">
        <v>8849</v>
      </c>
      <c r="F1429" t="s">
        <v>6720</v>
      </c>
    </row>
    <row r="1430" spans="1:6">
      <c r="A1430" t="s">
        <v>1797</v>
      </c>
      <c r="B1430" t="s">
        <v>8850</v>
      </c>
      <c r="C1430" t="s">
        <v>8851</v>
      </c>
      <c r="D1430" t="s">
        <v>8852</v>
      </c>
      <c r="E1430" t="s">
        <v>8853</v>
      </c>
      <c r="F1430" t="s">
        <v>6724</v>
      </c>
    </row>
    <row r="1431" spans="1:6">
      <c r="A1431" t="s">
        <v>1797</v>
      </c>
      <c r="B1431" t="s">
        <v>8854</v>
      </c>
      <c r="C1431" t="s">
        <v>8855</v>
      </c>
      <c r="D1431" t="s">
        <v>8856</v>
      </c>
      <c r="E1431" t="s">
        <v>8857</v>
      </c>
      <c r="F1431" t="s">
        <v>6724</v>
      </c>
    </row>
    <row r="1432" spans="1:6">
      <c r="A1432" t="s">
        <v>1797</v>
      </c>
      <c r="B1432" t="s">
        <v>8858</v>
      </c>
      <c r="C1432" t="s">
        <v>8859</v>
      </c>
      <c r="D1432" t="s">
        <v>8860</v>
      </c>
      <c r="E1432" t="s">
        <v>8861</v>
      </c>
      <c r="F1432" t="s">
        <v>6724</v>
      </c>
    </row>
    <row r="1433" spans="1:6">
      <c r="A1433" t="s">
        <v>1797</v>
      </c>
      <c r="B1433" t="s">
        <v>8862</v>
      </c>
      <c r="C1433" t="s">
        <v>8863</v>
      </c>
      <c r="D1433" t="s">
        <v>8864</v>
      </c>
      <c r="E1433" t="s">
        <v>8865</v>
      </c>
      <c r="F1433" t="s">
        <v>6724</v>
      </c>
    </row>
    <row r="1434" spans="1:6">
      <c r="A1434" t="s">
        <v>1797</v>
      </c>
      <c r="B1434" t="s">
        <v>8866</v>
      </c>
      <c r="C1434" t="s">
        <v>8867</v>
      </c>
      <c r="D1434" t="s">
        <v>8868</v>
      </c>
      <c r="E1434" t="s">
        <v>8869</v>
      </c>
      <c r="F1434" t="s">
        <v>6724</v>
      </c>
    </row>
    <row r="1435" spans="1:6">
      <c r="A1435" t="s">
        <v>1797</v>
      </c>
      <c r="B1435" t="s">
        <v>8870</v>
      </c>
      <c r="C1435" t="s">
        <v>8871</v>
      </c>
      <c r="D1435" t="s">
        <v>8872</v>
      </c>
      <c r="E1435" t="s">
        <v>8873</v>
      </c>
      <c r="F1435" t="s">
        <v>6724</v>
      </c>
    </row>
    <row r="1436" spans="1:6">
      <c r="A1436" t="s">
        <v>1797</v>
      </c>
      <c r="B1436" t="s">
        <v>8874</v>
      </c>
      <c r="C1436" t="s">
        <v>8875</v>
      </c>
      <c r="D1436" t="s">
        <v>8876</v>
      </c>
      <c r="E1436" t="s">
        <v>8877</v>
      </c>
      <c r="F1436" t="s">
        <v>6724</v>
      </c>
    </row>
    <row r="1437" spans="1:6">
      <c r="A1437" t="s">
        <v>1797</v>
      </c>
      <c r="B1437" t="s">
        <v>8878</v>
      </c>
      <c r="C1437" t="s">
        <v>8879</v>
      </c>
      <c r="D1437" t="s">
        <v>8880</v>
      </c>
      <c r="E1437" t="s">
        <v>8881</v>
      </c>
      <c r="F1437" t="s">
        <v>6724</v>
      </c>
    </row>
    <row r="1438" spans="1:6">
      <c r="A1438" t="s">
        <v>1797</v>
      </c>
      <c r="B1438" t="s">
        <v>8882</v>
      </c>
      <c r="C1438" t="s">
        <v>8883</v>
      </c>
      <c r="D1438" t="s">
        <v>8884</v>
      </c>
      <c r="E1438" t="s">
        <v>8885</v>
      </c>
      <c r="F1438" t="s">
        <v>6724</v>
      </c>
    </row>
    <row r="1439" spans="1:6">
      <c r="A1439" t="s">
        <v>1797</v>
      </c>
      <c r="B1439" t="s">
        <v>8886</v>
      </c>
      <c r="C1439" t="s">
        <v>2533</v>
      </c>
      <c r="D1439" t="s">
        <v>2534</v>
      </c>
      <c r="E1439" t="s">
        <v>2535</v>
      </c>
      <c r="F1439" t="s">
        <v>6724</v>
      </c>
    </row>
    <row r="1440" spans="1:6">
      <c r="A1440" t="s">
        <v>1797</v>
      </c>
      <c r="B1440" t="s">
        <v>8887</v>
      </c>
      <c r="C1440" t="s">
        <v>8888</v>
      </c>
      <c r="D1440" t="s">
        <v>8889</v>
      </c>
      <c r="E1440" t="s">
        <v>8890</v>
      </c>
      <c r="F1440" t="s">
        <v>6724</v>
      </c>
    </row>
    <row r="1441" spans="1:6">
      <c r="A1441" t="s">
        <v>1797</v>
      </c>
      <c r="B1441" t="s">
        <v>8891</v>
      </c>
      <c r="C1441" t="s">
        <v>8892</v>
      </c>
      <c r="D1441" t="s">
        <v>8893</v>
      </c>
      <c r="E1441" t="s">
        <v>8894</v>
      </c>
      <c r="F1441" t="s">
        <v>6724</v>
      </c>
    </row>
    <row r="1442" spans="1:6">
      <c r="A1442" t="s">
        <v>1797</v>
      </c>
      <c r="B1442" t="s">
        <v>8895</v>
      </c>
      <c r="C1442" t="s">
        <v>8896</v>
      </c>
      <c r="D1442" t="s">
        <v>8897</v>
      </c>
      <c r="E1442" t="s">
        <v>8898</v>
      </c>
      <c r="F1442" t="s">
        <v>6724</v>
      </c>
    </row>
    <row r="1443" spans="1:6">
      <c r="A1443" t="s">
        <v>1797</v>
      </c>
      <c r="B1443" t="s">
        <v>8899</v>
      </c>
      <c r="C1443" t="s">
        <v>8900</v>
      </c>
      <c r="D1443" t="s">
        <v>8901</v>
      </c>
      <c r="E1443" t="s">
        <v>8902</v>
      </c>
      <c r="F1443" t="s">
        <v>6724</v>
      </c>
    </row>
    <row r="1444" spans="1:6">
      <c r="A1444" t="s">
        <v>1797</v>
      </c>
      <c r="B1444" t="s">
        <v>8903</v>
      </c>
      <c r="C1444" t="s">
        <v>8476</v>
      </c>
      <c r="D1444" t="s">
        <v>8477</v>
      </c>
      <c r="E1444" t="s">
        <v>8478</v>
      </c>
      <c r="F1444" t="s">
        <v>6724</v>
      </c>
    </row>
    <row r="1445" spans="1:6">
      <c r="A1445" t="s">
        <v>1797</v>
      </c>
      <c r="B1445" t="s">
        <v>8904</v>
      </c>
      <c r="C1445" t="s">
        <v>8905</v>
      </c>
      <c r="D1445" t="s">
        <v>8906</v>
      </c>
      <c r="E1445" t="s">
        <v>8907</v>
      </c>
      <c r="F1445" t="s">
        <v>6724</v>
      </c>
    </row>
    <row r="1446" spans="1:6">
      <c r="A1446" t="s">
        <v>1797</v>
      </c>
      <c r="B1446" t="s">
        <v>8908</v>
      </c>
      <c r="C1446" t="s">
        <v>8909</v>
      </c>
      <c r="D1446" t="s">
        <v>8910</v>
      </c>
      <c r="E1446" t="s">
        <v>8911</v>
      </c>
      <c r="F1446" t="s">
        <v>6724</v>
      </c>
    </row>
    <row r="1447" spans="1:6">
      <c r="A1447" t="s">
        <v>1797</v>
      </c>
      <c r="B1447" t="s">
        <v>8912</v>
      </c>
      <c r="C1447" t="s">
        <v>8913</v>
      </c>
      <c r="D1447" t="s">
        <v>8914</v>
      </c>
      <c r="E1447" t="s">
        <v>8915</v>
      </c>
      <c r="F1447" t="s">
        <v>6724</v>
      </c>
    </row>
    <row r="1448" spans="1:6">
      <c r="A1448" t="s">
        <v>1797</v>
      </c>
      <c r="B1448" t="s">
        <v>8916</v>
      </c>
      <c r="C1448" t="s">
        <v>8917</v>
      </c>
      <c r="D1448" t="s">
        <v>8918</v>
      </c>
      <c r="E1448" t="s">
        <v>8919</v>
      </c>
      <c r="F1448" t="s">
        <v>6724</v>
      </c>
    </row>
    <row r="1449" spans="1:6">
      <c r="A1449" t="s">
        <v>1797</v>
      </c>
      <c r="B1449" t="s">
        <v>8920</v>
      </c>
      <c r="C1449" t="s">
        <v>8921</v>
      </c>
      <c r="D1449" t="s">
        <v>8922</v>
      </c>
      <c r="E1449" t="s">
        <v>8923</v>
      </c>
      <c r="F1449" t="s">
        <v>6724</v>
      </c>
    </row>
    <row r="1450" spans="1:6">
      <c r="A1450" t="s">
        <v>1797</v>
      </c>
      <c r="B1450" t="s">
        <v>8924</v>
      </c>
      <c r="C1450" t="s">
        <v>8925</v>
      </c>
      <c r="D1450" t="s">
        <v>8926</v>
      </c>
      <c r="E1450" t="s">
        <v>8927</v>
      </c>
      <c r="F1450" t="s">
        <v>6728</v>
      </c>
    </row>
    <row r="1451" spans="1:6">
      <c r="A1451" t="s">
        <v>1797</v>
      </c>
      <c r="B1451" t="s">
        <v>8928</v>
      </c>
      <c r="C1451" t="s">
        <v>8929</v>
      </c>
      <c r="D1451" t="s">
        <v>8930</v>
      </c>
      <c r="E1451" t="s">
        <v>8931</v>
      </c>
      <c r="F1451" t="s">
        <v>6728</v>
      </c>
    </row>
    <row r="1452" spans="1:6">
      <c r="A1452" t="s">
        <v>1797</v>
      </c>
      <c r="B1452" t="s">
        <v>8932</v>
      </c>
      <c r="C1452" t="s">
        <v>8933</v>
      </c>
      <c r="D1452" t="s">
        <v>8934</v>
      </c>
      <c r="E1452" t="s">
        <v>8935</v>
      </c>
      <c r="F1452" t="s">
        <v>6728</v>
      </c>
    </row>
    <row r="1453" spans="1:6">
      <c r="A1453" t="s">
        <v>1797</v>
      </c>
      <c r="B1453" t="s">
        <v>8936</v>
      </c>
      <c r="C1453" t="s">
        <v>8937</v>
      </c>
      <c r="D1453" t="s">
        <v>8938</v>
      </c>
      <c r="E1453" t="s">
        <v>8939</v>
      </c>
      <c r="F1453" t="s">
        <v>6728</v>
      </c>
    </row>
    <row r="1454" spans="1:6">
      <c r="A1454" t="s">
        <v>1797</v>
      </c>
      <c r="B1454" t="s">
        <v>8940</v>
      </c>
      <c r="C1454" t="s">
        <v>8941</v>
      </c>
      <c r="D1454" t="s">
        <v>8942</v>
      </c>
      <c r="E1454" t="s">
        <v>8943</v>
      </c>
      <c r="F1454" t="s">
        <v>6728</v>
      </c>
    </row>
    <row r="1455" spans="1:6">
      <c r="A1455" t="s">
        <v>1797</v>
      </c>
      <c r="B1455" t="s">
        <v>8944</v>
      </c>
      <c r="C1455" t="s">
        <v>8945</v>
      </c>
      <c r="D1455" t="s">
        <v>8946</v>
      </c>
      <c r="E1455" t="s">
        <v>8947</v>
      </c>
      <c r="F1455" t="s">
        <v>6728</v>
      </c>
    </row>
    <row r="1456" spans="1:6">
      <c r="A1456" t="s">
        <v>1797</v>
      </c>
      <c r="B1456" t="s">
        <v>8948</v>
      </c>
      <c r="C1456" t="s">
        <v>8682</v>
      </c>
      <c r="D1456" t="s">
        <v>8683</v>
      </c>
      <c r="E1456" t="s">
        <v>8684</v>
      </c>
      <c r="F1456" t="s">
        <v>6728</v>
      </c>
    </row>
    <row r="1457" spans="1:6">
      <c r="A1457" t="s">
        <v>1797</v>
      </c>
      <c r="B1457" t="s">
        <v>8949</v>
      </c>
      <c r="C1457" t="s">
        <v>7405</v>
      </c>
      <c r="D1457" t="s">
        <v>7406</v>
      </c>
      <c r="E1457" t="s">
        <v>7407</v>
      </c>
      <c r="F1457" t="s">
        <v>6728</v>
      </c>
    </row>
    <row r="1458" spans="1:6">
      <c r="A1458" t="s">
        <v>1797</v>
      </c>
      <c r="B1458" t="s">
        <v>8950</v>
      </c>
      <c r="C1458" t="s">
        <v>8951</v>
      </c>
      <c r="D1458" t="s">
        <v>8952</v>
      </c>
      <c r="E1458" t="s">
        <v>8953</v>
      </c>
      <c r="F1458" t="s">
        <v>6728</v>
      </c>
    </row>
    <row r="1459" spans="1:6">
      <c r="A1459" t="s">
        <v>1797</v>
      </c>
      <c r="B1459" t="s">
        <v>8954</v>
      </c>
      <c r="C1459" t="s">
        <v>8955</v>
      </c>
      <c r="D1459" t="s">
        <v>8956</v>
      </c>
      <c r="E1459" t="s">
        <v>8957</v>
      </c>
      <c r="F1459" t="s">
        <v>6728</v>
      </c>
    </row>
    <row r="1460" spans="1:6">
      <c r="A1460" t="s">
        <v>1797</v>
      </c>
      <c r="B1460" t="s">
        <v>8958</v>
      </c>
      <c r="C1460" t="s">
        <v>8959</v>
      </c>
      <c r="D1460" t="s">
        <v>8960</v>
      </c>
      <c r="E1460" t="s">
        <v>8961</v>
      </c>
      <c r="F1460" t="s">
        <v>6728</v>
      </c>
    </row>
    <row r="1461" spans="1:6">
      <c r="A1461" t="s">
        <v>1797</v>
      </c>
      <c r="B1461" t="s">
        <v>8962</v>
      </c>
      <c r="C1461" t="s">
        <v>8963</v>
      </c>
      <c r="D1461" t="s">
        <v>8964</v>
      </c>
      <c r="E1461" t="s">
        <v>8965</v>
      </c>
      <c r="F1461" t="s">
        <v>6728</v>
      </c>
    </row>
    <row r="1462" spans="1:6">
      <c r="A1462" t="s">
        <v>1797</v>
      </c>
      <c r="B1462" t="s">
        <v>8966</v>
      </c>
      <c r="C1462" t="s">
        <v>8967</v>
      </c>
      <c r="D1462" t="s">
        <v>8968</v>
      </c>
      <c r="E1462" t="s">
        <v>8969</v>
      </c>
      <c r="F1462" t="s">
        <v>6728</v>
      </c>
    </row>
    <row r="1463" spans="1:6">
      <c r="A1463" t="s">
        <v>1797</v>
      </c>
      <c r="B1463" t="s">
        <v>8970</v>
      </c>
      <c r="C1463" t="s">
        <v>8971</v>
      </c>
      <c r="D1463" t="s">
        <v>8972</v>
      </c>
      <c r="E1463" t="s">
        <v>8973</v>
      </c>
      <c r="F1463" t="s">
        <v>6732</v>
      </c>
    </row>
    <row r="1464" spans="1:6">
      <c r="A1464" t="s">
        <v>1797</v>
      </c>
      <c r="B1464" t="s">
        <v>8974</v>
      </c>
      <c r="C1464" t="s">
        <v>8975</v>
      </c>
      <c r="D1464" t="s">
        <v>8976</v>
      </c>
      <c r="E1464" t="s">
        <v>8977</v>
      </c>
      <c r="F1464" t="s">
        <v>6732</v>
      </c>
    </row>
    <row r="1465" spans="1:6">
      <c r="A1465" t="s">
        <v>1797</v>
      </c>
      <c r="B1465" t="s">
        <v>8978</v>
      </c>
      <c r="C1465" t="s">
        <v>8979</v>
      </c>
      <c r="D1465" t="s">
        <v>8980</v>
      </c>
      <c r="E1465" t="s">
        <v>8981</v>
      </c>
      <c r="F1465" t="s">
        <v>6732</v>
      </c>
    </row>
    <row r="1466" spans="1:6">
      <c r="A1466" t="s">
        <v>1797</v>
      </c>
      <c r="B1466" t="s">
        <v>8982</v>
      </c>
      <c r="C1466" t="s">
        <v>8983</v>
      </c>
      <c r="D1466" t="s">
        <v>8984</v>
      </c>
      <c r="E1466" t="s">
        <v>8985</v>
      </c>
      <c r="F1466" t="s">
        <v>6732</v>
      </c>
    </row>
    <row r="1467" spans="1:6">
      <c r="A1467" t="s">
        <v>1797</v>
      </c>
      <c r="B1467" t="s">
        <v>8986</v>
      </c>
      <c r="C1467" t="s">
        <v>8987</v>
      </c>
      <c r="D1467" t="s">
        <v>8988</v>
      </c>
      <c r="E1467" t="s">
        <v>8989</v>
      </c>
      <c r="F1467" t="s">
        <v>6732</v>
      </c>
    </row>
    <row r="1468" spans="1:6">
      <c r="A1468" t="s">
        <v>1797</v>
      </c>
      <c r="B1468" t="s">
        <v>8990</v>
      </c>
      <c r="C1468" t="s">
        <v>8991</v>
      </c>
      <c r="D1468" t="s">
        <v>8992</v>
      </c>
      <c r="E1468" t="s">
        <v>8993</v>
      </c>
      <c r="F1468" t="s">
        <v>6732</v>
      </c>
    </row>
    <row r="1469" spans="1:6">
      <c r="A1469" t="s">
        <v>1797</v>
      </c>
      <c r="B1469" t="s">
        <v>8994</v>
      </c>
      <c r="C1469" t="s">
        <v>8995</v>
      </c>
      <c r="D1469" t="s">
        <v>8996</v>
      </c>
      <c r="E1469" t="s">
        <v>8997</v>
      </c>
      <c r="F1469" t="s">
        <v>6732</v>
      </c>
    </row>
    <row r="1470" spans="1:6">
      <c r="A1470" t="s">
        <v>1797</v>
      </c>
      <c r="B1470" t="s">
        <v>8998</v>
      </c>
      <c r="C1470" t="s">
        <v>8999</v>
      </c>
      <c r="D1470" t="s">
        <v>9000</v>
      </c>
      <c r="E1470" t="s">
        <v>9001</v>
      </c>
      <c r="F1470" t="s">
        <v>6732</v>
      </c>
    </row>
    <row r="1471" spans="1:6">
      <c r="A1471" t="s">
        <v>1797</v>
      </c>
      <c r="B1471" t="s">
        <v>9002</v>
      </c>
      <c r="C1471" t="s">
        <v>9003</v>
      </c>
      <c r="D1471" t="s">
        <v>9004</v>
      </c>
      <c r="E1471" t="s">
        <v>9005</v>
      </c>
      <c r="F1471" t="s">
        <v>6732</v>
      </c>
    </row>
    <row r="1472" spans="1:6">
      <c r="A1472" t="s">
        <v>1797</v>
      </c>
      <c r="B1472" t="s">
        <v>9006</v>
      </c>
      <c r="C1472" t="s">
        <v>9007</v>
      </c>
      <c r="D1472" t="s">
        <v>9008</v>
      </c>
      <c r="E1472" t="s">
        <v>9009</v>
      </c>
      <c r="F1472" t="s">
        <v>6732</v>
      </c>
    </row>
    <row r="1473" spans="1:6">
      <c r="A1473" t="s">
        <v>1797</v>
      </c>
      <c r="B1473" t="s">
        <v>9010</v>
      </c>
      <c r="C1473" t="s">
        <v>9011</v>
      </c>
      <c r="D1473" t="s">
        <v>9012</v>
      </c>
      <c r="E1473" t="s">
        <v>9013</v>
      </c>
      <c r="F1473" t="s">
        <v>6732</v>
      </c>
    </row>
    <row r="1474" spans="1:6">
      <c r="A1474" t="s">
        <v>1797</v>
      </c>
      <c r="B1474" t="s">
        <v>9014</v>
      </c>
      <c r="C1474" t="s">
        <v>9015</v>
      </c>
      <c r="D1474" t="s">
        <v>9016</v>
      </c>
      <c r="E1474" t="s">
        <v>9017</v>
      </c>
      <c r="F1474" t="s">
        <v>6732</v>
      </c>
    </row>
    <row r="1475" spans="1:6">
      <c r="A1475" t="s">
        <v>1797</v>
      </c>
      <c r="B1475" t="s">
        <v>9018</v>
      </c>
      <c r="C1475" t="s">
        <v>9019</v>
      </c>
      <c r="D1475" t="s">
        <v>9020</v>
      </c>
      <c r="E1475" t="s">
        <v>9021</v>
      </c>
      <c r="F1475" t="s">
        <v>6732</v>
      </c>
    </row>
    <row r="1476" spans="1:6">
      <c r="A1476" t="s">
        <v>1797</v>
      </c>
      <c r="B1476" t="s">
        <v>9022</v>
      </c>
      <c r="C1476" t="s">
        <v>9023</v>
      </c>
      <c r="D1476" t="s">
        <v>9024</v>
      </c>
      <c r="E1476" t="s">
        <v>9025</v>
      </c>
      <c r="F1476" t="s">
        <v>6736</v>
      </c>
    </row>
    <row r="1477" spans="1:6">
      <c r="A1477" t="s">
        <v>1797</v>
      </c>
      <c r="B1477" t="s">
        <v>9026</v>
      </c>
      <c r="C1477" t="s">
        <v>9027</v>
      </c>
      <c r="D1477" t="s">
        <v>9028</v>
      </c>
      <c r="E1477" t="s">
        <v>9029</v>
      </c>
      <c r="F1477" t="s">
        <v>6736</v>
      </c>
    </row>
    <row r="1478" spans="1:6">
      <c r="A1478" t="s">
        <v>1797</v>
      </c>
      <c r="B1478" t="s">
        <v>9030</v>
      </c>
      <c r="C1478" t="s">
        <v>9031</v>
      </c>
      <c r="D1478" t="s">
        <v>9032</v>
      </c>
      <c r="E1478" t="s">
        <v>9033</v>
      </c>
      <c r="F1478" t="s">
        <v>6736</v>
      </c>
    </row>
    <row r="1479" spans="1:6">
      <c r="A1479" t="s">
        <v>1797</v>
      </c>
      <c r="B1479" t="s">
        <v>9034</v>
      </c>
      <c r="C1479" t="s">
        <v>9035</v>
      </c>
      <c r="D1479" t="s">
        <v>9036</v>
      </c>
      <c r="E1479" t="s">
        <v>9037</v>
      </c>
      <c r="F1479" t="s">
        <v>6736</v>
      </c>
    </row>
    <row r="1480" spans="1:6">
      <c r="A1480" t="s">
        <v>1797</v>
      </c>
      <c r="B1480" t="s">
        <v>9038</v>
      </c>
      <c r="C1480" t="s">
        <v>9039</v>
      </c>
      <c r="D1480" t="s">
        <v>9040</v>
      </c>
      <c r="E1480" t="s">
        <v>9041</v>
      </c>
      <c r="F1480" t="s">
        <v>6736</v>
      </c>
    </row>
    <row r="1481" spans="1:6">
      <c r="A1481" t="s">
        <v>1797</v>
      </c>
      <c r="B1481" t="s">
        <v>9042</v>
      </c>
      <c r="C1481" t="s">
        <v>9043</v>
      </c>
      <c r="D1481" t="s">
        <v>9044</v>
      </c>
      <c r="E1481" t="s">
        <v>9045</v>
      </c>
      <c r="F1481" t="s">
        <v>6740</v>
      </c>
    </row>
    <row r="1482" spans="1:6">
      <c r="A1482" t="s">
        <v>1797</v>
      </c>
      <c r="B1482" t="s">
        <v>9046</v>
      </c>
      <c r="C1482" t="s">
        <v>9047</v>
      </c>
      <c r="D1482" t="s">
        <v>9048</v>
      </c>
      <c r="E1482" t="s">
        <v>9049</v>
      </c>
      <c r="F1482" t="s">
        <v>6740</v>
      </c>
    </row>
    <row r="1483" spans="1:6">
      <c r="A1483" t="s">
        <v>1797</v>
      </c>
      <c r="B1483" t="s">
        <v>9050</v>
      </c>
      <c r="C1483" t="s">
        <v>9051</v>
      </c>
      <c r="D1483" t="s">
        <v>9052</v>
      </c>
      <c r="E1483" t="s">
        <v>9053</v>
      </c>
      <c r="F1483" t="s">
        <v>6740</v>
      </c>
    </row>
    <row r="1484" spans="1:6">
      <c r="A1484" t="s">
        <v>1797</v>
      </c>
      <c r="B1484" t="s">
        <v>9054</v>
      </c>
      <c r="C1484" t="s">
        <v>9055</v>
      </c>
      <c r="D1484" t="s">
        <v>9056</v>
      </c>
      <c r="E1484" t="s">
        <v>9057</v>
      </c>
      <c r="F1484" t="s">
        <v>6740</v>
      </c>
    </row>
    <row r="1485" spans="1:6">
      <c r="A1485" t="s">
        <v>1797</v>
      </c>
      <c r="B1485" t="s">
        <v>9058</v>
      </c>
      <c r="C1485" t="s">
        <v>9059</v>
      </c>
      <c r="D1485" t="s">
        <v>9060</v>
      </c>
      <c r="E1485" t="s">
        <v>9061</v>
      </c>
      <c r="F1485" t="s">
        <v>6740</v>
      </c>
    </row>
    <row r="1486" spans="1:6">
      <c r="A1486" t="s">
        <v>1797</v>
      </c>
      <c r="B1486" t="s">
        <v>9062</v>
      </c>
      <c r="C1486" t="s">
        <v>9063</v>
      </c>
      <c r="D1486" t="s">
        <v>9064</v>
      </c>
      <c r="E1486" t="s">
        <v>9065</v>
      </c>
      <c r="F1486" t="s">
        <v>6740</v>
      </c>
    </row>
    <row r="1487" spans="1:6">
      <c r="A1487" t="s">
        <v>1797</v>
      </c>
      <c r="B1487" t="s">
        <v>9066</v>
      </c>
      <c r="C1487" t="s">
        <v>9067</v>
      </c>
      <c r="D1487" t="s">
        <v>9068</v>
      </c>
      <c r="E1487" t="s">
        <v>9069</v>
      </c>
      <c r="F1487" t="s">
        <v>6740</v>
      </c>
    </row>
    <row r="1488" spans="1:6">
      <c r="A1488" t="s">
        <v>1797</v>
      </c>
      <c r="B1488" t="s">
        <v>9070</v>
      </c>
      <c r="C1488" t="s">
        <v>9071</v>
      </c>
      <c r="D1488" t="s">
        <v>9072</v>
      </c>
      <c r="E1488" t="s">
        <v>9073</v>
      </c>
      <c r="F1488" t="s">
        <v>6740</v>
      </c>
    </row>
    <row r="1489" spans="1:6">
      <c r="A1489" t="s">
        <v>1797</v>
      </c>
      <c r="B1489" t="s">
        <v>9074</v>
      </c>
      <c r="C1489" t="s">
        <v>6745</v>
      </c>
      <c r="D1489" t="s">
        <v>6746</v>
      </c>
      <c r="E1489" t="s">
        <v>6747</v>
      </c>
      <c r="F1489" t="s">
        <v>6744</v>
      </c>
    </row>
    <row r="1490" spans="1:6">
      <c r="A1490" t="s">
        <v>1797</v>
      </c>
      <c r="B1490" t="s">
        <v>9075</v>
      </c>
      <c r="C1490" t="s">
        <v>9076</v>
      </c>
      <c r="D1490" t="s">
        <v>9077</v>
      </c>
      <c r="E1490" t="s">
        <v>9078</v>
      </c>
      <c r="F1490" t="s">
        <v>6748</v>
      </c>
    </row>
    <row r="1491" spans="1:6">
      <c r="A1491" t="s">
        <v>1797</v>
      </c>
      <c r="B1491" t="s">
        <v>9079</v>
      </c>
      <c r="C1491" t="s">
        <v>9080</v>
      </c>
      <c r="D1491" t="s">
        <v>9081</v>
      </c>
      <c r="E1491" t="s">
        <v>9082</v>
      </c>
      <c r="F1491" t="s">
        <v>6748</v>
      </c>
    </row>
    <row r="1492" spans="1:6">
      <c r="A1492" t="s">
        <v>1797</v>
      </c>
      <c r="B1492" t="s">
        <v>9083</v>
      </c>
      <c r="C1492" t="s">
        <v>9084</v>
      </c>
      <c r="D1492" t="s">
        <v>9085</v>
      </c>
      <c r="E1492" t="s">
        <v>9086</v>
      </c>
      <c r="F1492" t="s">
        <v>6748</v>
      </c>
    </row>
    <row r="1493" spans="1:6">
      <c r="A1493" t="s">
        <v>1797</v>
      </c>
      <c r="B1493" t="s">
        <v>9087</v>
      </c>
      <c r="C1493" t="s">
        <v>9088</v>
      </c>
      <c r="D1493" t="s">
        <v>9089</v>
      </c>
      <c r="E1493" t="s">
        <v>9090</v>
      </c>
      <c r="F1493" t="s">
        <v>6748</v>
      </c>
    </row>
    <row r="1494" spans="1:6">
      <c r="A1494" t="s">
        <v>1797</v>
      </c>
      <c r="B1494" t="s">
        <v>9091</v>
      </c>
      <c r="C1494" t="s">
        <v>9092</v>
      </c>
      <c r="D1494" t="s">
        <v>9093</v>
      </c>
      <c r="E1494" t="s">
        <v>9094</v>
      </c>
      <c r="F1494" t="s">
        <v>6748</v>
      </c>
    </row>
    <row r="1495" spans="1:6">
      <c r="A1495" t="s">
        <v>1797</v>
      </c>
      <c r="B1495" t="s">
        <v>9095</v>
      </c>
      <c r="C1495" t="s">
        <v>9096</v>
      </c>
      <c r="D1495" t="s">
        <v>9097</v>
      </c>
      <c r="E1495" t="s">
        <v>9098</v>
      </c>
      <c r="F1495" t="s">
        <v>6748</v>
      </c>
    </row>
    <row r="1496" spans="1:6">
      <c r="A1496" t="s">
        <v>1797</v>
      </c>
      <c r="B1496" t="s">
        <v>9099</v>
      </c>
      <c r="C1496" t="s">
        <v>9100</v>
      </c>
      <c r="D1496" t="s">
        <v>9101</v>
      </c>
      <c r="E1496" t="s">
        <v>9102</v>
      </c>
      <c r="F1496" t="s">
        <v>6748</v>
      </c>
    </row>
    <row r="1497" spans="1:6">
      <c r="A1497" t="s">
        <v>1797</v>
      </c>
      <c r="B1497" t="s">
        <v>9103</v>
      </c>
      <c r="C1497" t="s">
        <v>9104</v>
      </c>
      <c r="D1497" t="s">
        <v>9105</v>
      </c>
      <c r="E1497" t="s">
        <v>9106</v>
      </c>
      <c r="F1497" t="s">
        <v>6748</v>
      </c>
    </row>
    <row r="1498" spans="1:6">
      <c r="A1498" t="s">
        <v>1797</v>
      </c>
      <c r="B1498" t="s">
        <v>9107</v>
      </c>
      <c r="C1498" t="s">
        <v>9108</v>
      </c>
      <c r="D1498" t="s">
        <v>9109</v>
      </c>
      <c r="E1498" t="s">
        <v>9110</v>
      </c>
      <c r="F1498" t="s">
        <v>6748</v>
      </c>
    </row>
    <row r="1499" spans="1:6">
      <c r="A1499" t="s">
        <v>1797</v>
      </c>
      <c r="B1499" t="s">
        <v>9111</v>
      </c>
      <c r="C1499" t="s">
        <v>9112</v>
      </c>
      <c r="D1499" t="s">
        <v>9113</v>
      </c>
      <c r="E1499" t="s">
        <v>9114</v>
      </c>
      <c r="F1499" t="s">
        <v>6748</v>
      </c>
    </row>
    <row r="1500" spans="1:6">
      <c r="A1500" t="s">
        <v>1797</v>
      </c>
      <c r="B1500" t="s">
        <v>9115</v>
      </c>
      <c r="C1500" t="s">
        <v>9116</v>
      </c>
      <c r="D1500" t="s">
        <v>9117</v>
      </c>
      <c r="E1500" t="s">
        <v>9118</v>
      </c>
      <c r="F1500" t="s">
        <v>6748</v>
      </c>
    </row>
    <row r="1501" spans="1:6">
      <c r="A1501" t="s">
        <v>1797</v>
      </c>
      <c r="B1501" t="s">
        <v>9119</v>
      </c>
      <c r="C1501" t="s">
        <v>9120</v>
      </c>
      <c r="D1501" t="s">
        <v>9121</v>
      </c>
      <c r="E1501" t="s">
        <v>9122</v>
      </c>
      <c r="F1501" t="s">
        <v>6748</v>
      </c>
    </row>
    <row r="1502" spans="1:6">
      <c r="A1502" t="s">
        <v>1797</v>
      </c>
      <c r="B1502" t="s">
        <v>9123</v>
      </c>
      <c r="C1502" t="s">
        <v>9124</v>
      </c>
      <c r="D1502" t="s">
        <v>9125</v>
      </c>
      <c r="E1502" t="s">
        <v>9126</v>
      </c>
      <c r="F1502" t="s">
        <v>6748</v>
      </c>
    </row>
    <row r="1503" spans="1:6">
      <c r="A1503" t="s">
        <v>1797</v>
      </c>
      <c r="B1503" t="s">
        <v>9127</v>
      </c>
      <c r="C1503" t="s">
        <v>9128</v>
      </c>
      <c r="D1503" t="s">
        <v>9129</v>
      </c>
      <c r="E1503" t="s">
        <v>9130</v>
      </c>
      <c r="F1503" t="s">
        <v>6752</v>
      </c>
    </row>
    <row r="1504" spans="1:6">
      <c r="A1504" t="s">
        <v>1797</v>
      </c>
      <c r="B1504" t="s">
        <v>9131</v>
      </c>
      <c r="C1504" t="s">
        <v>9132</v>
      </c>
      <c r="D1504" t="s">
        <v>9133</v>
      </c>
      <c r="E1504" t="s">
        <v>9134</v>
      </c>
      <c r="F1504" t="s">
        <v>6752</v>
      </c>
    </row>
    <row r="1505" spans="1:6">
      <c r="A1505" t="s">
        <v>1797</v>
      </c>
      <c r="B1505" t="s">
        <v>9135</v>
      </c>
      <c r="C1505" t="s">
        <v>9136</v>
      </c>
      <c r="D1505" t="s">
        <v>9137</v>
      </c>
      <c r="E1505" t="s">
        <v>9138</v>
      </c>
      <c r="F1505" t="s">
        <v>6752</v>
      </c>
    </row>
    <row r="1506" spans="1:6">
      <c r="A1506" t="s">
        <v>1797</v>
      </c>
      <c r="B1506" t="s">
        <v>9139</v>
      </c>
      <c r="C1506" t="s">
        <v>9140</v>
      </c>
      <c r="D1506" t="s">
        <v>9141</v>
      </c>
      <c r="E1506" t="s">
        <v>9142</v>
      </c>
      <c r="F1506" t="s">
        <v>6752</v>
      </c>
    </row>
    <row r="1507" spans="1:6">
      <c r="A1507" t="s">
        <v>1797</v>
      </c>
      <c r="B1507" t="s">
        <v>9143</v>
      </c>
      <c r="C1507" t="s">
        <v>9144</v>
      </c>
      <c r="D1507" t="s">
        <v>9145</v>
      </c>
      <c r="E1507" t="s">
        <v>9146</v>
      </c>
      <c r="F1507" t="s">
        <v>6752</v>
      </c>
    </row>
    <row r="1508" spans="1:6">
      <c r="A1508" t="s">
        <v>1797</v>
      </c>
      <c r="B1508" t="s">
        <v>9147</v>
      </c>
      <c r="C1508" t="s">
        <v>9148</v>
      </c>
      <c r="D1508" t="s">
        <v>9149</v>
      </c>
      <c r="E1508" t="s">
        <v>9150</v>
      </c>
      <c r="F1508" t="s">
        <v>6752</v>
      </c>
    </row>
    <row r="1509" spans="1:6">
      <c r="A1509" t="s">
        <v>1797</v>
      </c>
      <c r="B1509" t="s">
        <v>9151</v>
      </c>
      <c r="C1509" t="s">
        <v>9152</v>
      </c>
      <c r="D1509" t="s">
        <v>9153</v>
      </c>
      <c r="E1509" t="s">
        <v>9154</v>
      </c>
      <c r="F1509" t="s">
        <v>6752</v>
      </c>
    </row>
    <row r="1510" spans="1:6">
      <c r="A1510" t="s">
        <v>1797</v>
      </c>
      <c r="B1510" t="s">
        <v>9155</v>
      </c>
      <c r="C1510" t="s">
        <v>9156</v>
      </c>
      <c r="D1510" t="s">
        <v>9157</v>
      </c>
      <c r="E1510" t="s">
        <v>9158</v>
      </c>
      <c r="F1510" t="s">
        <v>6752</v>
      </c>
    </row>
    <row r="1511" spans="1:6">
      <c r="A1511" t="s">
        <v>1797</v>
      </c>
      <c r="B1511" t="s">
        <v>9159</v>
      </c>
      <c r="C1511" t="s">
        <v>9160</v>
      </c>
      <c r="D1511" t="s">
        <v>9161</v>
      </c>
      <c r="E1511" t="s">
        <v>9162</v>
      </c>
      <c r="F1511" t="s">
        <v>6752</v>
      </c>
    </row>
    <row r="1512" spans="1:6">
      <c r="A1512" t="s">
        <v>1797</v>
      </c>
      <c r="B1512" t="s">
        <v>9163</v>
      </c>
      <c r="C1512" t="s">
        <v>9164</v>
      </c>
      <c r="D1512" t="s">
        <v>9165</v>
      </c>
      <c r="E1512" t="s">
        <v>9166</v>
      </c>
      <c r="F1512" t="s">
        <v>6752</v>
      </c>
    </row>
    <row r="1513" spans="1:6">
      <c r="A1513" t="s">
        <v>1797</v>
      </c>
      <c r="B1513" t="s">
        <v>9167</v>
      </c>
      <c r="C1513" t="s">
        <v>9168</v>
      </c>
      <c r="D1513" t="s">
        <v>9169</v>
      </c>
      <c r="E1513" t="s">
        <v>9170</v>
      </c>
      <c r="F1513" t="s">
        <v>6752</v>
      </c>
    </row>
    <row r="1514" spans="1:6">
      <c r="A1514" t="s">
        <v>1797</v>
      </c>
      <c r="B1514" t="s">
        <v>9171</v>
      </c>
      <c r="C1514" t="s">
        <v>9172</v>
      </c>
      <c r="D1514" t="s">
        <v>9173</v>
      </c>
      <c r="E1514" t="s">
        <v>9174</v>
      </c>
      <c r="F1514" t="s">
        <v>6756</v>
      </c>
    </row>
    <row r="1515" spans="1:6">
      <c r="A1515" t="s">
        <v>1797</v>
      </c>
      <c r="B1515" t="s">
        <v>9175</v>
      </c>
      <c r="C1515" t="s">
        <v>9176</v>
      </c>
      <c r="D1515" t="s">
        <v>9177</v>
      </c>
      <c r="E1515" t="s">
        <v>9178</v>
      </c>
      <c r="F1515" t="s">
        <v>6756</v>
      </c>
    </row>
    <row r="1516" spans="1:6">
      <c r="A1516" t="s">
        <v>1797</v>
      </c>
      <c r="B1516" t="s">
        <v>9179</v>
      </c>
      <c r="C1516" t="s">
        <v>9180</v>
      </c>
      <c r="D1516" t="s">
        <v>9181</v>
      </c>
      <c r="E1516" t="s">
        <v>9182</v>
      </c>
      <c r="F1516" t="s">
        <v>6756</v>
      </c>
    </row>
    <row r="1517" spans="1:6">
      <c r="A1517" t="s">
        <v>1797</v>
      </c>
      <c r="B1517" t="s">
        <v>9183</v>
      </c>
      <c r="C1517" t="s">
        <v>9184</v>
      </c>
      <c r="D1517" t="s">
        <v>9185</v>
      </c>
      <c r="E1517" t="s">
        <v>9186</v>
      </c>
      <c r="F1517" t="s">
        <v>6756</v>
      </c>
    </row>
    <row r="1518" spans="1:6">
      <c r="A1518" t="s">
        <v>1797</v>
      </c>
      <c r="B1518" t="s">
        <v>9187</v>
      </c>
      <c r="C1518" t="s">
        <v>9188</v>
      </c>
      <c r="D1518" t="s">
        <v>9189</v>
      </c>
      <c r="E1518" t="s">
        <v>9190</v>
      </c>
      <c r="F1518" t="s">
        <v>6756</v>
      </c>
    </row>
    <row r="1519" spans="1:6">
      <c r="A1519" t="s">
        <v>1797</v>
      </c>
      <c r="B1519" t="s">
        <v>9191</v>
      </c>
      <c r="C1519" t="s">
        <v>9192</v>
      </c>
      <c r="D1519" t="s">
        <v>9193</v>
      </c>
      <c r="E1519" t="s">
        <v>9194</v>
      </c>
      <c r="F1519" t="s">
        <v>6756</v>
      </c>
    </row>
    <row r="1520" spans="1:6">
      <c r="A1520" t="s">
        <v>1797</v>
      </c>
      <c r="B1520" t="s">
        <v>9195</v>
      </c>
      <c r="C1520" t="s">
        <v>7294</v>
      </c>
      <c r="D1520" t="s">
        <v>7295</v>
      </c>
      <c r="E1520" t="s">
        <v>7296</v>
      </c>
      <c r="F1520" t="s">
        <v>6756</v>
      </c>
    </row>
    <row r="1521" spans="1:6">
      <c r="A1521" t="s">
        <v>1797</v>
      </c>
      <c r="B1521" t="s">
        <v>9196</v>
      </c>
      <c r="C1521" t="s">
        <v>9197</v>
      </c>
      <c r="D1521" t="s">
        <v>9198</v>
      </c>
      <c r="E1521" t="s">
        <v>9199</v>
      </c>
      <c r="F1521" t="s">
        <v>6756</v>
      </c>
    </row>
    <row r="1522" spans="1:6">
      <c r="A1522" t="s">
        <v>1797</v>
      </c>
      <c r="B1522" t="s">
        <v>9200</v>
      </c>
      <c r="C1522" t="s">
        <v>9201</v>
      </c>
      <c r="D1522" t="s">
        <v>9202</v>
      </c>
      <c r="E1522" t="s">
        <v>9203</v>
      </c>
      <c r="F1522" t="s">
        <v>6760</v>
      </c>
    </row>
    <row r="1523" spans="1:6">
      <c r="A1523" t="s">
        <v>1797</v>
      </c>
      <c r="B1523" t="s">
        <v>9204</v>
      </c>
      <c r="C1523" t="s">
        <v>9205</v>
      </c>
      <c r="D1523" t="s">
        <v>9206</v>
      </c>
      <c r="E1523" t="s">
        <v>9207</v>
      </c>
      <c r="F1523" t="s">
        <v>6760</v>
      </c>
    </row>
    <row r="1524" spans="1:6">
      <c r="A1524" t="s">
        <v>1797</v>
      </c>
      <c r="B1524" t="s">
        <v>9208</v>
      </c>
      <c r="C1524" t="s">
        <v>9209</v>
      </c>
      <c r="D1524" t="s">
        <v>9210</v>
      </c>
      <c r="E1524" t="s">
        <v>9211</v>
      </c>
      <c r="F1524" t="s">
        <v>6760</v>
      </c>
    </row>
    <row r="1525" spans="1:6">
      <c r="A1525" t="s">
        <v>1797</v>
      </c>
      <c r="B1525" t="s">
        <v>9212</v>
      </c>
      <c r="C1525" t="s">
        <v>9213</v>
      </c>
      <c r="D1525" t="s">
        <v>9214</v>
      </c>
      <c r="E1525" t="s">
        <v>9215</v>
      </c>
      <c r="F1525" t="s">
        <v>6760</v>
      </c>
    </row>
    <row r="1526" spans="1:6">
      <c r="A1526" t="s">
        <v>1797</v>
      </c>
      <c r="B1526" t="s">
        <v>9216</v>
      </c>
      <c r="C1526" t="s">
        <v>9217</v>
      </c>
      <c r="D1526" t="s">
        <v>9218</v>
      </c>
      <c r="E1526" t="s">
        <v>9219</v>
      </c>
      <c r="F1526" t="s">
        <v>6760</v>
      </c>
    </row>
    <row r="1527" spans="1:6">
      <c r="A1527" t="s">
        <v>1797</v>
      </c>
      <c r="B1527" t="s">
        <v>9220</v>
      </c>
      <c r="C1527" t="s">
        <v>9221</v>
      </c>
      <c r="D1527" t="s">
        <v>9222</v>
      </c>
      <c r="E1527" t="s">
        <v>9223</v>
      </c>
      <c r="F1527" t="s">
        <v>6760</v>
      </c>
    </row>
    <row r="1528" spans="1:6">
      <c r="A1528" t="s">
        <v>1797</v>
      </c>
      <c r="B1528" t="s">
        <v>9224</v>
      </c>
      <c r="C1528" t="s">
        <v>9225</v>
      </c>
      <c r="D1528" t="s">
        <v>9226</v>
      </c>
      <c r="E1528" t="s">
        <v>9227</v>
      </c>
      <c r="F1528" t="s">
        <v>6760</v>
      </c>
    </row>
    <row r="1529" spans="1:6">
      <c r="A1529" t="s">
        <v>1797</v>
      </c>
      <c r="B1529" t="s">
        <v>9228</v>
      </c>
      <c r="C1529" t="s">
        <v>9229</v>
      </c>
      <c r="D1529" t="s">
        <v>9230</v>
      </c>
      <c r="E1529" t="s">
        <v>9231</v>
      </c>
      <c r="F1529" t="s">
        <v>6760</v>
      </c>
    </row>
    <row r="1530" spans="1:6">
      <c r="A1530" t="s">
        <v>1797</v>
      </c>
      <c r="B1530" t="s">
        <v>9232</v>
      </c>
      <c r="C1530" t="s">
        <v>9233</v>
      </c>
      <c r="D1530" t="s">
        <v>9234</v>
      </c>
      <c r="E1530" t="s">
        <v>9235</v>
      </c>
      <c r="F1530" t="s">
        <v>6760</v>
      </c>
    </row>
    <row r="1531" spans="1:6">
      <c r="A1531" t="s">
        <v>1797</v>
      </c>
      <c r="B1531" t="s">
        <v>9236</v>
      </c>
      <c r="C1531" t="s">
        <v>9237</v>
      </c>
      <c r="D1531" t="s">
        <v>9238</v>
      </c>
      <c r="E1531" t="s">
        <v>9239</v>
      </c>
      <c r="F1531" t="s">
        <v>6760</v>
      </c>
    </row>
    <row r="1532" spans="1:6">
      <c r="A1532" t="s">
        <v>1797</v>
      </c>
      <c r="B1532" t="s">
        <v>9240</v>
      </c>
      <c r="C1532" t="s">
        <v>9241</v>
      </c>
      <c r="D1532" t="s">
        <v>9242</v>
      </c>
      <c r="E1532" t="s">
        <v>9243</v>
      </c>
      <c r="F1532" t="s">
        <v>6760</v>
      </c>
    </row>
    <row r="1533" spans="1:6">
      <c r="A1533" t="s">
        <v>1797</v>
      </c>
      <c r="B1533" t="s">
        <v>9244</v>
      </c>
      <c r="C1533" t="s">
        <v>9245</v>
      </c>
      <c r="D1533" t="s">
        <v>9246</v>
      </c>
      <c r="E1533" t="s">
        <v>9247</v>
      </c>
      <c r="F1533" t="s">
        <v>6760</v>
      </c>
    </row>
    <row r="1534" spans="1:6">
      <c r="A1534" t="s">
        <v>1797</v>
      </c>
      <c r="B1534" t="s">
        <v>9248</v>
      </c>
      <c r="C1534" t="s">
        <v>9249</v>
      </c>
      <c r="D1534" t="s">
        <v>9250</v>
      </c>
      <c r="E1534" t="s">
        <v>9251</v>
      </c>
      <c r="F1534" t="s">
        <v>6764</v>
      </c>
    </row>
    <row r="1535" spans="1:6">
      <c r="A1535" t="s">
        <v>1797</v>
      </c>
      <c r="B1535" t="s">
        <v>9252</v>
      </c>
      <c r="C1535" t="s">
        <v>9253</v>
      </c>
      <c r="D1535" t="s">
        <v>9254</v>
      </c>
      <c r="E1535" t="s">
        <v>9255</v>
      </c>
      <c r="F1535" t="s">
        <v>6764</v>
      </c>
    </row>
    <row r="1536" spans="1:6">
      <c r="A1536" t="s">
        <v>1797</v>
      </c>
      <c r="B1536" t="s">
        <v>9256</v>
      </c>
      <c r="C1536" t="s">
        <v>9257</v>
      </c>
      <c r="D1536" t="s">
        <v>9258</v>
      </c>
      <c r="E1536" t="s">
        <v>9259</v>
      </c>
      <c r="F1536" t="s">
        <v>6764</v>
      </c>
    </row>
    <row r="1537" spans="1:6">
      <c r="A1537" t="s">
        <v>1797</v>
      </c>
      <c r="B1537" t="s">
        <v>9260</v>
      </c>
      <c r="C1537" t="s">
        <v>9261</v>
      </c>
      <c r="D1537" t="s">
        <v>9262</v>
      </c>
      <c r="E1537" t="s">
        <v>9263</v>
      </c>
      <c r="F1537" t="s">
        <v>6764</v>
      </c>
    </row>
    <row r="1538" spans="1:6">
      <c r="A1538" t="s">
        <v>1797</v>
      </c>
      <c r="B1538" t="s">
        <v>9264</v>
      </c>
      <c r="C1538" t="s">
        <v>9265</v>
      </c>
      <c r="D1538" t="s">
        <v>9266</v>
      </c>
      <c r="E1538" t="s">
        <v>9267</v>
      </c>
      <c r="F1538" t="s">
        <v>6764</v>
      </c>
    </row>
    <row r="1539" spans="1:6">
      <c r="A1539" t="s">
        <v>1797</v>
      </c>
      <c r="B1539" t="s">
        <v>9268</v>
      </c>
      <c r="C1539" t="s">
        <v>9269</v>
      </c>
      <c r="D1539" t="s">
        <v>9270</v>
      </c>
      <c r="E1539" t="s">
        <v>9271</v>
      </c>
      <c r="F1539" t="s">
        <v>6764</v>
      </c>
    </row>
    <row r="1540" spans="1:6">
      <c r="A1540" t="s">
        <v>1797</v>
      </c>
      <c r="B1540" t="s">
        <v>9272</v>
      </c>
      <c r="C1540" t="s">
        <v>9273</v>
      </c>
      <c r="D1540" t="s">
        <v>9274</v>
      </c>
      <c r="E1540" t="s">
        <v>9275</v>
      </c>
      <c r="F1540" t="s">
        <v>6764</v>
      </c>
    </row>
    <row r="1541" spans="1:6">
      <c r="A1541" t="s">
        <v>1797</v>
      </c>
      <c r="B1541" t="s">
        <v>9276</v>
      </c>
      <c r="C1541" t="s">
        <v>9277</v>
      </c>
      <c r="D1541" t="s">
        <v>9278</v>
      </c>
      <c r="E1541" t="s">
        <v>9279</v>
      </c>
      <c r="F1541" t="s">
        <v>6768</v>
      </c>
    </row>
    <row r="1542" spans="1:6">
      <c r="A1542" t="s">
        <v>1797</v>
      </c>
      <c r="B1542" t="s">
        <v>9280</v>
      </c>
      <c r="C1542" t="s">
        <v>7787</v>
      </c>
      <c r="D1542" t="s">
        <v>7788</v>
      </c>
      <c r="E1542" t="s">
        <v>7789</v>
      </c>
      <c r="F1542" t="s">
        <v>6768</v>
      </c>
    </row>
    <row r="1543" spans="1:6">
      <c r="A1543" t="s">
        <v>1797</v>
      </c>
      <c r="B1543" t="s">
        <v>9281</v>
      </c>
      <c r="C1543" t="s">
        <v>9282</v>
      </c>
      <c r="D1543" t="s">
        <v>9283</v>
      </c>
      <c r="E1543" t="s">
        <v>9284</v>
      </c>
      <c r="F1543" t="s">
        <v>6768</v>
      </c>
    </row>
    <row r="1544" spans="1:6">
      <c r="A1544" t="s">
        <v>1797</v>
      </c>
      <c r="B1544" t="s">
        <v>9285</v>
      </c>
      <c r="C1544" t="s">
        <v>9286</v>
      </c>
      <c r="D1544" t="s">
        <v>9287</v>
      </c>
      <c r="E1544" t="s">
        <v>9288</v>
      </c>
      <c r="F1544" t="s">
        <v>6768</v>
      </c>
    </row>
    <row r="1545" spans="1:6">
      <c r="A1545" t="s">
        <v>1797</v>
      </c>
      <c r="B1545" t="s">
        <v>9289</v>
      </c>
      <c r="C1545" t="s">
        <v>9290</v>
      </c>
      <c r="D1545" t="s">
        <v>9291</v>
      </c>
      <c r="E1545" t="s">
        <v>9292</v>
      </c>
      <c r="F1545" t="s">
        <v>6768</v>
      </c>
    </row>
    <row r="1546" spans="1:6">
      <c r="A1546" t="s">
        <v>1797</v>
      </c>
      <c r="B1546" t="s">
        <v>9293</v>
      </c>
      <c r="C1546" t="s">
        <v>7559</v>
      </c>
      <c r="D1546" t="s">
        <v>7560</v>
      </c>
      <c r="E1546" t="s">
        <v>7561</v>
      </c>
      <c r="F1546" t="s">
        <v>6768</v>
      </c>
    </row>
    <row r="1547" spans="1:6">
      <c r="A1547" t="s">
        <v>1797</v>
      </c>
      <c r="B1547" t="s">
        <v>9294</v>
      </c>
      <c r="C1547" t="s">
        <v>9295</v>
      </c>
      <c r="D1547" t="s">
        <v>9296</v>
      </c>
      <c r="E1547" t="s">
        <v>9297</v>
      </c>
      <c r="F1547" t="s">
        <v>6768</v>
      </c>
    </row>
    <row r="1548" spans="1:6">
      <c r="A1548" t="s">
        <v>1797</v>
      </c>
      <c r="B1548" t="s">
        <v>9298</v>
      </c>
      <c r="C1548" t="s">
        <v>7849</v>
      </c>
      <c r="D1548" t="s">
        <v>7850</v>
      </c>
      <c r="E1548" t="s">
        <v>7851</v>
      </c>
      <c r="F1548" t="s">
        <v>6768</v>
      </c>
    </row>
    <row r="1549" spans="1:6">
      <c r="A1549" t="s">
        <v>1797</v>
      </c>
      <c r="B1549" t="s">
        <v>9299</v>
      </c>
      <c r="C1549" t="s">
        <v>9300</v>
      </c>
      <c r="D1549" t="s">
        <v>9301</v>
      </c>
      <c r="E1549" t="s">
        <v>9302</v>
      </c>
      <c r="F1549" t="s">
        <v>6768</v>
      </c>
    </row>
    <row r="1550" spans="1:6">
      <c r="A1550" t="s">
        <v>1797</v>
      </c>
      <c r="B1550" t="s">
        <v>9303</v>
      </c>
      <c r="C1550" t="s">
        <v>9304</v>
      </c>
      <c r="D1550" t="s">
        <v>9305</v>
      </c>
      <c r="E1550" t="s">
        <v>9306</v>
      </c>
      <c r="F1550" t="s">
        <v>6772</v>
      </c>
    </row>
    <row r="1551" spans="1:6">
      <c r="A1551" t="s">
        <v>1797</v>
      </c>
      <c r="B1551" t="s">
        <v>9307</v>
      </c>
      <c r="C1551" t="s">
        <v>9308</v>
      </c>
      <c r="D1551" t="s">
        <v>9309</v>
      </c>
      <c r="E1551" t="s">
        <v>9310</v>
      </c>
      <c r="F1551" t="s">
        <v>6772</v>
      </c>
    </row>
    <row r="1552" spans="1:6">
      <c r="A1552" t="s">
        <v>1797</v>
      </c>
      <c r="B1552" t="s">
        <v>9311</v>
      </c>
      <c r="C1552" t="s">
        <v>9312</v>
      </c>
      <c r="D1552" t="s">
        <v>9313</v>
      </c>
      <c r="E1552" t="s">
        <v>9314</v>
      </c>
      <c r="F1552" t="s">
        <v>6772</v>
      </c>
    </row>
    <row r="1553" spans="1:6">
      <c r="A1553" t="s">
        <v>1797</v>
      </c>
      <c r="B1553" t="s">
        <v>9315</v>
      </c>
      <c r="C1553" t="s">
        <v>9316</v>
      </c>
      <c r="D1553" t="s">
        <v>9317</v>
      </c>
      <c r="E1553" t="s">
        <v>9318</v>
      </c>
      <c r="F1553" t="s">
        <v>6772</v>
      </c>
    </row>
    <row r="1554" spans="1:6">
      <c r="A1554" t="s">
        <v>1797</v>
      </c>
      <c r="B1554" t="s">
        <v>9319</v>
      </c>
      <c r="C1554" t="s">
        <v>7294</v>
      </c>
      <c r="D1554" t="s">
        <v>7295</v>
      </c>
      <c r="E1554" t="s">
        <v>7296</v>
      </c>
      <c r="F1554" t="s">
        <v>6772</v>
      </c>
    </row>
    <row r="1555" spans="1:6">
      <c r="A1555" t="s">
        <v>1797</v>
      </c>
      <c r="B1555" t="s">
        <v>9320</v>
      </c>
      <c r="C1555" t="s">
        <v>9321</v>
      </c>
      <c r="D1555" t="s">
        <v>9322</v>
      </c>
      <c r="E1555" t="s">
        <v>9323</v>
      </c>
      <c r="F1555" t="s">
        <v>6772</v>
      </c>
    </row>
    <row r="1556" spans="1:6">
      <c r="A1556" t="s">
        <v>1797</v>
      </c>
      <c r="B1556" t="s">
        <v>9324</v>
      </c>
      <c r="C1556" t="s">
        <v>9325</v>
      </c>
      <c r="D1556" t="s">
        <v>9326</v>
      </c>
      <c r="E1556" t="s">
        <v>9327</v>
      </c>
      <c r="F1556" t="s">
        <v>6772</v>
      </c>
    </row>
    <row r="1557" spans="1:6">
      <c r="A1557" t="s">
        <v>1797</v>
      </c>
      <c r="B1557" t="s">
        <v>9328</v>
      </c>
      <c r="C1557" t="s">
        <v>9329</v>
      </c>
      <c r="D1557" t="s">
        <v>9330</v>
      </c>
      <c r="E1557" t="s">
        <v>9331</v>
      </c>
      <c r="F1557" t="s">
        <v>6772</v>
      </c>
    </row>
    <row r="1558" spans="1:6">
      <c r="A1558" t="s">
        <v>1797</v>
      </c>
      <c r="B1558" t="s">
        <v>9332</v>
      </c>
      <c r="C1558" t="s">
        <v>9333</v>
      </c>
      <c r="D1558" t="s">
        <v>9334</v>
      </c>
      <c r="E1558" t="s">
        <v>9335</v>
      </c>
      <c r="F1558" t="s">
        <v>6772</v>
      </c>
    </row>
    <row r="1559" spans="1:6">
      <c r="A1559" t="s">
        <v>1797</v>
      </c>
      <c r="B1559" t="s">
        <v>9336</v>
      </c>
      <c r="C1559" t="s">
        <v>8630</v>
      </c>
      <c r="D1559" t="s">
        <v>8631</v>
      </c>
      <c r="E1559" t="s">
        <v>8632</v>
      </c>
      <c r="F1559" t="s">
        <v>6776</v>
      </c>
    </row>
    <row r="1560" spans="1:6">
      <c r="A1560" t="s">
        <v>1797</v>
      </c>
      <c r="B1560" t="s">
        <v>9337</v>
      </c>
      <c r="C1560" t="s">
        <v>8153</v>
      </c>
      <c r="D1560" t="s">
        <v>8154</v>
      </c>
      <c r="E1560" t="s">
        <v>8155</v>
      </c>
      <c r="F1560" t="s">
        <v>6776</v>
      </c>
    </row>
    <row r="1561" spans="1:6">
      <c r="A1561" t="s">
        <v>1797</v>
      </c>
      <c r="B1561" t="s">
        <v>9338</v>
      </c>
      <c r="C1561" t="s">
        <v>9339</v>
      </c>
      <c r="D1561" t="s">
        <v>9340</v>
      </c>
      <c r="E1561" t="s">
        <v>9341</v>
      </c>
      <c r="F1561" t="s">
        <v>6776</v>
      </c>
    </row>
    <row r="1562" spans="1:6">
      <c r="A1562" t="s">
        <v>1797</v>
      </c>
      <c r="B1562" t="s">
        <v>9342</v>
      </c>
      <c r="C1562" t="s">
        <v>9343</v>
      </c>
      <c r="D1562" t="s">
        <v>9344</v>
      </c>
      <c r="E1562" t="s">
        <v>9345</v>
      </c>
      <c r="F1562" t="s">
        <v>6776</v>
      </c>
    </row>
    <row r="1563" spans="1:6">
      <c r="A1563" t="s">
        <v>1797</v>
      </c>
      <c r="B1563" t="s">
        <v>9346</v>
      </c>
      <c r="C1563" t="s">
        <v>9347</v>
      </c>
      <c r="D1563" t="s">
        <v>9348</v>
      </c>
      <c r="E1563" t="s">
        <v>9349</v>
      </c>
      <c r="F1563" t="s">
        <v>6776</v>
      </c>
    </row>
    <row r="1564" spans="1:6">
      <c r="A1564" t="s">
        <v>1797</v>
      </c>
      <c r="B1564" t="s">
        <v>9350</v>
      </c>
      <c r="C1564" t="s">
        <v>9351</v>
      </c>
      <c r="D1564" t="s">
        <v>9352</v>
      </c>
      <c r="E1564" t="s">
        <v>9353</v>
      </c>
      <c r="F1564" t="s">
        <v>6776</v>
      </c>
    </row>
    <row r="1565" spans="1:6">
      <c r="A1565" t="s">
        <v>1797</v>
      </c>
      <c r="B1565" t="s">
        <v>9354</v>
      </c>
      <c r="C1565" t="s">
        <v>9355</v>
      </c>
      <c r="D1565" t="s">
        <v>9356</v>
      </c>
      <c r="E1565" t="s">
        <v>9357</v>
      </c>
      <c r="F1565" t="s">
        <v>6776</v>
      </c>
    </row>
    <row r="1566" spans="1:6">
      <c r="A1566" t="s">
        <v>1797</v>
      </c>
      <c r="B1566" t="s">
        <v>9358</v>
      </c>
      <c r="C1566" t="s">
        <v>9359</v>
      </c>
      <c r="D1566" t="s">
        <v>9360</v>
      </c>
      <c r="E1566" t="s">
        <v>9361</v>
      </c>
      <c r="F1566" t="s">
        <v>6776</v>
      </c>
    </row>
    <row r="1567" spans="1:6">
      <c r="A1567" t="s">
        <v>1797</v>
      </c>
      <c r="B1567" t="s">
        <v>9362</v>
      </c>
      <c r="C1567" t="s">
        <v>9363</v>
      </c>
      <c r="D1567" t="s">
        <v>9364</v>
      </c>
      <c r="E1567" t="s">
        <v>9365</v>
      </c>
      <c r="F1567" t="s">
        <v>6776</v>
      </c>
    </row>
    <row r="1568" spans="1:6">
      <c r="A1568" t="s">
        <v>1797</v>
      </c>
      <c r="B1568" t="s">
        <v>9366</v>
      </c>
      <c r="C1568" t="s">
        <v>9367</v>
      </c>
      <c r="D1568" t="s">
        <v>9368</v>
      </c>
      <c r="E1568" t="s">
        <v>9369</v>
      </c>
      <c r="F1568" t="s">
        <v>6776</v>
      </c>
    </row>
    <row r="1569" spans="1:6">
      <c r="A1569" t="s">
        <v>1797</v>
      </c>
      <c r="B1569" t="s">
        <v>9370</v>
      </c>
      <c r="C1569" t="s">
        <v>9371</v>
      </c>
      <c r="D1569" t="s">
        <v>9372</v>
      </c>
      <c r="E1569" t="s">
        <v>9373</v>
      </c>
      <c r="F1569" t="s">
        <v>6780</v>
      </c>
    </row>
    <row r="1570" spans="1:6">
      <c r="A1570" t="s">
        <v>1797</v>
      </c>
      <c r="B1570" t="s">
        <v>9374</v>
      </c>
      <c r="C1570" t="s">
        <v>9375</v>
      </c>
      <c r="D1570" t="s">
        <v>9376</v>
      </c>
      <c r="E1570" t="s">
        <v>9377</v>
      </c>
      <c r="F1570" t="s">
        <v>6780</v>
      </c>
    </row>
    <row r="1571" spans="1:6">
      <c r="A1571" t="s">
        <v>1797</v>
      </c>
      <c r="B1571" t="s">
        <v>9378</v>
      </c>
      <c r="C1571" t="s">
        <v>9379</v>
      </c>
      <c r="D1571" t="s">
        <v>9380</v>
      </c>
      <c r="E1571" t="s">
        <v>9381</v>
      </c>
      <c r="F1571" t="s">
        <v>6780</v>
      </c>
    </row>
    <row r="1572" spans="1:6">
      <c r="A1572" t="s">
        <v>1797</v>
      </c>
      <c r="B1572" t="s">
        <v>9382</v>
      </c>
      <c r="C1572" t="s">
        <v>9383</v>
      </c>
      <c r="D1572" t="s">
        <v>9384</v>
      </c>
      <c r="E1572" t="s">
        <v>9385</v>
      </c>
      <c r="F1572" t="s">
        <v>6780</v>
      </c>
    </row>
    <row r="1573" spans="1:6">
      <c r="A1573" t="s">
        <v>1797</v>
      </c>
      <c r="B1573" t="s">
        <v>9386</v>
      </c>
      <c r="C1573" t="s">
        <v>9225</v>
      </c>
      <c r="D1573" t="s">
        <v>9226</v>
      </c>
      <c r="E1573" t="s">
        <v>9227</v>
      </c>
      <c r="F1573" t="s">
        <v>6780</v>
      </c>
    </row>
    <row r="1574" spans="1:6">
      <c r="A1574" t="s">
        <v>1797</v>
      </c>
      <c r="B1574" t="s">
        <v>9387</v>
      </c>
      <c r="C1574" t="s">
        <v>8682</v>
      </c>
      <c r="D1574" t="s">
        <v>8683</v>
      </c>
      <c r="E1574" t="s">
        <v>8684</v>
      </c>
      <c r="F1574" t="s">
        <v>6780</v>
      </c>
    </row>
    <row r="1575" spans="1:6">
      <c r="A1575" t="s">
        <v>1797</v>
      </c>
      <c r="B1575" t="s">
        <v>9388</v>
      </c>
      <c r="C1575" t="s">
        <v>9389</v>
      </c>
      <c r="D1575" t="s">
        <v>9390</v>
      </c>
      <c r="E1575" t="s">
        <v>9391</v>
      </c>
      <c r="F1575" t="s">
        <v>6780</v>
      </c>
    </row>
    <row r="1576" spans="1:6">
      <c r="A1576" t="s">
        <v>1797</v>
      </c>
      <c r="B1576" t="s">
        <v>9392</v>
      </c>
      <c r="C1576" t="s">
        <v>9393</v>
      </c>
      <c r="D1576" t="s">
        <v>9394</v>
      </c>
      <c r="E1576" t="s">
        <v>9395</v>
      </c>
      <c r="F1576" t="s">
        <v>6780</v>
      </c>
    </row>
    <row r="1577" spans="1:6">
      <c r="A1577" t="s">
        <v>1797</v>
      </c>
      <c r="B1577" t="s">
        <v>9396</v>
      </c>
      <c r="C1577" t="s">
        <v>9397</v>
      </c>
      <c r="D1577" t="s">
        <v>9398</v>
      </c>
      <c r="E1577" t="s">
        <v>9399</v>
      </c>
      <c r="F1577" t="s">
        <v>6780</v>
      </c>
    </row>
    <row r="1578" spans="1:6">
      <c r="A1578" t="s">
        <v>1797</v>
      </c>
      <c r="B1578" t="s">
        <v>9400</v>
      </c>
      <c r="C1578" t="s">
        <v>9401</v>
      </c>
      <c r="D1578" t="s">
        <v>9402</v>
      </c>
      <c r="E1578" t="s">
        <v>9403</v>
      </c>
      <c r="F1578" t="s">
        <v>6780</v>
      </c>
    </row>
    <row r="1579" spans="1:6">
      <c r="A1579" t="s">
        <v>1797</v>
      </c>
      <c r="B1579" t="s">
        <v>9404</v>
      </c>
      <c r="C1579" t="s">
        <v>6781</v>
      </c>
      <c r="D1579" t="s">
        <v>9405</v>
      </c>
      <c r="E1579" t="s">
        <v>9406</v>
      </c>
      <c r="F1579" t="s">
        <v>6780</v>
      </c>
    </row>
    <row r="1580" spans="1:6">
      <c r="A1580" t="s">
        <v>1797</v>
      </c>
      <c r="B1580" t="s">
        <v>9407</v>
      </c>
      <c r="C1580" t="s">
        <v>9408</v>
      </c>
      <c r="D1580" t="s">
        <v>9409</v>
      </c>
      <c r="E1580" t="s">
        <v>9410</v>
      </c>
      <c r="F1580" t="s">
        <v>6780</v>
      </c>
    </row>
    <row r="1581" spans="1:6">
      <c r="A1581" t="s">
        <v>1797</v>
      </c>
      <c r="B1581" t="s">
        <v>9411</v>
      </c>
      <c r="C1581" t="s">
        <v>8016</v>
      </c>
      <c r="D1581" t="s">
        <v>8017</v>
      </c>
      <c r="E1581" t="s">
        <v>8018</v>
      </c>
      <c r="F1581" t="s">
        <v>6780</v>
      </c>
    </row>
    <row r="1582" spans="1:6">
      <c r="A1582" t="s">
        <v>1797</v>
      </c>
      <c r="B1582" t="s">
        <v>9412</v>
      </c>
      <c r="C1582" t="s">
        <v>9413</v>
      </c>
      <c r="D1582" t="s">
        <v>9414</v>
      </c>
      <c r="E1582" t="s">
        <v>9415</v>
      </c>
      <c r="F1582" t="s">
        <v>6780</v>
      </c>
    </row>
    <row r="1583" spans="1:6">
      <c r="A1583" t="s">
        <v>1797</v>
      </c>
      <c r="B1583" t="s">
        <v>9416</v>
      </c>
      <c r="C1583" t="s">
        <v>9417</v>
      </c>
      <c r="D1583" t="s">
        <v>9418</v>
      </c>
      <c r="E1583" t="s">
        <v>9419</v>
      </c>
      <c r="F1583" t="s">
        <v>6780</v>
      </c>
    </row>
    <row r="1584" spans="1:6">
      <c r="A1584" t="s">
        <v>1797</v>
      </c>
      <c r="B1584" t="s">
        <v>9420</v>
      </c>
      <c r="C1584" t="s">
        <v>9421</v>
      </c>
      <c r="D1584" t="s">
        <v>9422</v>
      </c>
      <c r="E1584" t="s">
        <v>9423</v>
      </c>
      <c r="F1584" t="s">
        <v>6780</v>
      </c>
    </row>
    <row r="1585" spans="1:6">
      <c r="A1585" t="s">
        <v>1797</v>
      </c>
      <c r="B1585" t="s">
        <v>9424</v>
      </c>
      <c r="C1585" t="s">
        <v>9425</v>
      </c>
      <c r="D1585" t="s">
        <v>9426</v>
      </c>
      <c r="E1585" t="s">
        <v>9427</v>
      </c>
      <c r="F1585" t="s">
        <v>6780</v>
      </c>
    </row>
    <row r="1586" spans="1:6">
      <c r="A1586" t="s">
        <v>1797</v>
      </c>
      <c r="B1586" t="s">
        <v>9428</v>
      </c>
      <c r="C1586" t="s">
        <v>9429</v>
      </c>
      <c r="D1586" t="s">
        <v>9430</v>
      </c>
      <c r="E1586" t="s">
        <v>9431</v>
      </c>
      <c r="F1586" t="s">
        <v>6784</v>
      </c>
    </row>
    <row r="1587" spans="1:6">
      <c r="A1587" t="s">
        <v>1797</v>
      </c>
      <c r="B1587" t="s">
        <v>9432</v>
      </c>
      <c r="C1587" t="s">
        <v>9433</v>
      </c>
      <c r="D1587" t="s">
        <v>9434</v>
      </c>
      <c r="E1587" t="s">
        <v>9435</v>
      </c>
      <c r="F1587" t="s">
        <v>6784</v>
      </c>
    </row>
    <row r="1588" spans="1:6">
      <c r="A1588" t="s">
        <v>1797</v>
      </c>
      <c r="B1588" t="s">
        <v>9436</v>
      </c>
      <c r="C1588" t="s">
        <v>9437</v>
      </c>
      <c r="D1588" t="s">
        <v>9438</v>
      </c>
      <c r="E1588" t="s">
        <v>9439</v>
      </c>
      <c r="F1588" t="s">
        <v>6784</v>
      </c>
    </row>
    <row r="1589" spans="1:6">
      <c r="A1589" t="s">
        <v>1797</v>
      </c>
      <c r="B1589" t="s">
        <v>9440</v>
      </c>
      <c r="C1589" t="s">
        <v>9441</v>
      </c>
      <c r="D1589" t="s">
        <v>9442</v>
      </c>
      <c r="E1589" t="s">
        <v>9443</v>
      </c>
      <c r="F1589" t="s">
        <v>6784</v>
      </c>
    </row>
    <row r="1590" spans="1:6">
      <c r="A1590" t="s">
        <v>1797</v>
      </c>
      <c r="B1590" t="s">
        <v>9444</v>
      </c>
      <c r="C1590" t="s">
        <v>9445</v>
      </c>
      <c r="D1590" t="s">
        <v>9446</v>
      </c>
      <c r="E1590" t="s">
        <v>9447</v>
      </c>
      <c r="F1590" t="s">
        <v>6784</v>
      </c>
    </row>
    <row r="1591" spans="1:6">
      <c r="A1591" t="s">
        <v>1797</v>
      </c>
      <c r="B1591" t="s">
        <v>9448</v>
      </c>
      <c r="C1591" t="s">
        <v>7506</v>
      </c>
      <c r="D1591" t="s">
        <v>7507</v>
      </c>
      <c r="E1591" t="s">
        <v>7508</v>
      </c>
      <c r="F1591" t="s">
        <v>6784</v>
      </c>
    </row>
    <row r="1592" spans="1:6">
      <c r="A1592" t="s">
        <v>1797</v>
      </c>
      <c r="B1592" t="s">
        <v>9449</v>
      </c>
      <c r="C1592" t="s">
        <v>9450</v>
      </c>
      <c r="D1592" t="s">
        <v>9451</v>
      </c>
      <c r="E1592" t="s">
        <v>9452</v>
      </c>
      <c r="F1592" t="s">
        <v>6784</v>
      </c>
    </row>
    <row r="1593" spans="1:6">
      <c r="A1593" t="s">
        <v>1797</v>
      </c>
      <c r="B1593" t="s">
        <v>9453</v>
      </c>
      <c r="C1593" t="s">
        <v>9454</v>
      </c>
      <c r="D1593" t="s">
        <v>9455</v>
      </c>
      <c r="E1593" t="s">
        <v>9456</v>
      </c>
      <c r="F1593" t="s">
        <v>6784</v>
      </c>
    </row>
    <row r="1594" spans="1:6">
      <c r="A1594" t="s">
        <v>1797</v>
      </c>
      <c r="B1594" t="s">
        <v>9457</v>
      </c>
      <c r="C1594" t="s">
        <v>9458</v>
      </c>
      <c r="D1594" t="s">
        <v>9459</v>
      </c>
      <c r="E1594" t="s">
        <v>9460</v>
      </c>
      <c r="F1594" t="s">
        <v>6784</v>
      </c>
    </row>
    <row r="1595" spans="1:6">
      <c r="A1595" t="s">
        <v>1797</v>
      </c>
      <c r="B1595" t="s">
        <v>9461</v>
      </c>
      <c r="C1595" t="s">
        <v>9462</v>
      </c>
      <c r="D1595" t="s">
        <v>9463</v>
      </c>
      <c r="E1595" t="s">
        <v>9464</v>
      </c>
      <c r="F1595" t="s">
        <v>6784</v>
      </c>
    </row>
    <row r="1596" spans="1:6">
      <c r="A1596" t="s">
        <v>1797</v>
      </c>
      <c r="B1596" t="s">
        <v>9465</v>
      </c>
      <c r="C1596" t="s">
        <v>9466</v>
      </c>
      <c r="D1596" t="s">
        <v>9467</v>
      </c>
      <c r="E1596" t="s">
        <v>9468</v>
      </c>
      <c r="F1596" t="s">
        <v>6784</v>
      </c>
    </row>
    <row r="1597" spans="1:6">
      <c r="A1597" t="s">
        <v>1797</v>
      </c>
      <c r="B1597" t="s">
        <v>9469</v>
      </c>
      <c r="C1597" t="s">
        <v>9470</v>
      </c>
      <c r="D1597" t="s">
        <v>9471</v>
      </c>
      <c r="E1597" t="s">
        <v>9472</v>
      </c>
      <c r="F1597" t="s">
        <v>6784</v>
      </c>
    </row>
    <row r="1598" spans="1:6">
      <c r="A1598" t="s">
        <v>1797</v>
      </c>
      <c r="B1598" t="s">
        <v>9473</v>
      </c>
      <c r="C1598" t="s">
        <v>9474</v>
      </c>
      <c r="D1598" t="s">
        <v>9475</v>
      </c>
      <c r="E1598" t="s">
        <v>9476</v>
      </c>
      <c r="F1598" t="s">
        <v>6784</v>
      </c>
    </row>
    <row r="1599" spans="1:6">
      <c r="A1599" t="s">
        <v>1797</v>
      </c>
      <c r="B1599" t="s">
        <v>9477</v>
      </c>
      <c r="C1599" t="s">
        <v>9478</v>
      </c>
      <c r="D1599" t="s">
        <v>9479</v>
      </c>
      <c r="E1599" t="s">
        <v>9480</v>
      </c>
      <c r="F1599" t="s">
        <v>6788</v>
      </c>
    </row>
    <row r="1600" spans="1:6">
      <c r="A1600" t="s">
        <v>1797</v>
      </c>
      <c r="B1600" t="s">
        <v>9481</v>
      </c>
      <c r="C1600" t="s">
        <v>9482</v>
      </c>
      <c r="D1600" t="s">
        <v>9483</v>
      </c>
      <c r="E1600" t="s">
        <v>9484</v>
      </c>
      <c r="F1600" t="s">
        <v>6788</v>
      </c>
    </row>
    <row r="1601" spans="1:6">
      <c r="A1601" t="s">
        <v>1797</v>
      </c>
      <c r="B1601" t="s">
        <v>9485</v>
      </c>
      <c r="C1601" t="s">
        <v>9486</v>
      </c>
      <c r="D1601" t="s">
        <v>9487</v>
      </c>
      <c r="E1601" t="s">
        <v>9488</v>
      </c>
      <c r="F1601" t="s">
        <v>6788</v>
      </c>
    </row>
    <row r="1602" spans="1:6">
      <c r="A1602" t="s">
        <v>1797</v>
      </c>
      <c r="B1602" t="s">
        <v>9489</v>
      </c>
      <c r="C1602" t="s">
        <v>9490</v>
      </c>
      <c r="D1602" t="s">
        <v>9491</v>
      </c>
      <c r="E1602" t="s">
        <v>9492</v>
      </c>
      <c r="F1602" t="s">
        <v>6788</v>
      </c>
    </row>
    <row r="1603" spans="1:6">
      <c r="A1603" t="s">
        <v>1797</v>
      </c>
      <c r="B1603" t="s">
        <v>9493</v>
      </c>
      <c r="C1603" t="s">
        <v>9494</v>
      </c>
      <c r="D1603" t="s">
        <v>9495</v>
      </c>
      <c r="E1603" t="s">
        <v>9496</v>
      </c>
      <c r="F1603" t="s">
        <v>6788</v>
      </c>
    </row>
    <row r="1604" spans="1:6">
      <c r="A1604" t="s">
        <v>1797</v>
      </c>
      <c r="B1604" t="s">
        <v>9497</v>
      </c>
      <c r="C1604" t="s">
        <v>9261</v>
      </c>
      <c r="D1604" t="s">
        <v>9262</v>
      </c>
      <c r="E1604" t="s">
        <v>9263</v>
      </c>
      <c r="F1604" t="s">
        <v>6788</v>
      </c>
    </row>
    <row r="1605" spans="1:6">
      <c r="A1605" t="s">
        <v>1797</v>
      </c>
      <c r="B1605" t="s">
        <v>9498</v>
      </c>
      <c r="C1605" t="s">
        <v>9499</v>
      </c>
      <c r="D1605" t="s">
        <v>9500</v>
      </c>
      <c r="E1605" t="s">
        <v>9501</v>
      </c>
      <c r="F1605" t="s">
        <v>6788</v>
      </c>
    </row>
    <row r="1606" spans="1:6">
      <c r="A1606" t="s">
        <v>1797</v>
      </c>
      <c r="B1606" t="s">
        <v>9502</v>
      </c>
      <c r="C1606" t="s">
        <v>9503</v>
      </c>
      <c r="D1606" t="s">
        <v>9504</v>
      </c>
      <c r="E1606" t="s">
        <v>9505</v>
      </c>
      <c r="F1606" t="s">
        <v>6788</v>
      </c>
    </row>
    <row r="1607" spans="1:6">
      <c r="A1607" t="s">
        <v>1797</v>
      </c>
      <c r="B1607" t="s">
        <v>9506</v>
      </c>
      <c r="C1607" t="s">
        <v>9507</v>
      </c>
      <c r="D1607" t="s">
        <v>9508</v>
      </c>
      <c r="E1607" t="s">
        <v>9509</v>
      </c>
      <c r="F1607" t="s">
        <v>6788</v>
      </c>
    </row>
    <row r="1608" spans="1:6">
      <c r="A1608" t="s">
        <v>1797</v>
      </c>
      <c r="B1608" t="s">
        <v>9510</v>
      </c>
      <c r="C1608" t="s">
        <v>9511</v>
      </c>
      <c r="D1608" t="s">
        <v>9512</v>
      </c>
      <c r="E1608" t="s">
        <v>9513</v>
      </c>
      <c r="F1608" t="s">
        <v>6792</v>
      </c>
    </row>
    <row r="1609" spans="1:6">
      <c r="A1609" t="s">
        <v>1797</v>
      </c>
      <c r="B1609" t="s">
        <v>9514</v>
      </c>
      <c r="C1609" t="s">
        <v>9515</v>
      </c>
      <c r="D1609" t="s">
        <v>9516</v>
      </c>
      <c r="E1609" t="s">
        <v>9517</v>
      </c>
      <c r="F1609" t="s">
        <v>6792</v>
      </c>
    </row>
    <row r="1610" spans="1:6">
      <c r="A1610" t="s">
        <v>1797</v>
      </c>
      <c r="B1610" t="s">
        <v>9518</v>
      </c>
      <c r="C1610" t="s">
        <v>9519</v>
      </c>
      <c r="D1610" t="s">
        <v>9520</v>
      </c>
      <c r="E1610" t="s">
        <v>9521</v>
      </c>
      <c r="F1610" t="s">
        <v>6792</v>
      </c>
    </row>
    <row r="1611" spans="1:6">
      <c r="A1611" t="s">
        <v>1797</v>
      </c>
      <c r="B1611" t="s">
        <v>9522</v>
      </c>
      <c r="C1611" t="s">
        <v>8564</v>
      </c>
      <c r="D1611" t="s">
        <v>8565</v>
      </c>
      <c r="E1611" t="s">
        <v>8566</v>
      </c>
      <c r="F1611" t="s">
        <v>6796</v>
      </c>
    </row>
    <row r="1612" spans="1:6">
      <c r="A1612" t="s">
        <v>1797</v>
      </c>
      <c r="B1612" t="s">
        <v>9523</v>
      </c>
      <c r="C1612" t="s">
        <v>9524</v>
      </c>
      <c r="D1612" t="s">
        <v>9525</v>
      </c>
      <c r="E1612" t="s">
        <v>9526</v>
      </c>
      <c r="F1612" t="s">
        <v>6796</v>
      </c>
    </row>
    <row r="1613" spans="1:6">
      <c r="A1613" t="s">
        <v>1797</v>
      </c>
      <c r="B1613" t="s">
        <v>9527</v>
      </c>
      <c r="C1613" t="s">
        <v>2545</v>
      </c>
      <c r="D1613" t="s">
        <v>2546</v>
      </c>
      <c r="E1613" t="s">
        <v>2547</v>
      </c>
      <c r="F1613" t="s">
        <v>6800</v>
      </c>
    </row>
    <row r="1614" spans="1:6">
      <c r="A1614" t="s">
        <v>1797</v>
      </c>
      <c r="B1614" t="s">
        <v>9528</v>
      </c>
      <c r="C1614" t="s">
        <v>9529</v>
      </c>
      <c r="D1614" t="s">
        <v>9530</v>
      </c>
      <c r="E1614" t="s">
        <v>9531</v>
      </c>
      <c r="F1614" t="s">
        <v>6800</v>
      </c>
    </row>
    <row r="1615" spans="1:6">
      <c r="A1615" t="s">
        <v>1797</v>
      </c>
      <c r="B1615" t="s">
        <v>9532</v>
      </c>
      <c r="C1615" t="s">
        <v>9533</v>
      </c>
      <c r="D1615" t="s">
        <v>9534</v>
      </c>
      <c r="E1615" t="s">
        <v>9535</v>
      </c>
      <c r="F1615" t="s">
        <v>6800</v>
      </c>
    </row>
    <row r="1616" spans="1:6">
      <c r="A1616" t="s">
        <v>1797</v>
      </c>
      <c r="B1616" t="s">
        <v>9536</v>
      </c>
      <c r="C1616" t="s">
        <v>9537</v>
      </c>
      <c r="D1616" t="s">
        <v>9538</v>
      </c>
      <c r="E1616" t="s">
        <v>9539</v>
      </c>
      <c r="F1616" t="s">
        <v>6804</v>
      </c>
    </row>
    <row r="1617" spans="1:6">
      <c r="A1617" t="s">
        <v>1797</v>
      </c>
      <c r="B1617" t="s">
        <v>9540</v>
      </c>
      <c r="C1617" t="s">
        <v>9541</v>
      </c>
      <c r="D1617" t="s">
        <v>9542</v>
      </c>
      <c r="E1617" t="s">
        <v>9543</v>
      </c>
      <c r="F1617" t="s">
        <v>6804</v>
      </c>
    </row>
    <row r="1618" spans="1:6">
      <c r="A1618" t="s">
        <v>1797</v>
      </c>
      <c r="B1618" t="s">
        <v>9544</v>
      </c>
      <c r="C1618" t="s">
        <v>9545</v>
      </c>
      <c r="D1618" t="s">
        <v>9546</v>
      </c>
      <c r="E1618" t="s">
        <v>9547</v>
      </c>
      <c r="F1618" t="s">
        <v>6804</v>
      </c>
    </row>
    <row r="1619" spans="1:6">
      <c r="A1619" t="s">
        <v>1797</v>
      </c>
      <c r="B1619" t="s">
        <v>9548</v>
      </c>
      <c r="C1619" t="s">
        <v>9549</v>
      </c>
      <c r="D1619" t="s">
        <v>9550</v>
      </c>
      <c r="E1619" t="s">
        <v>9551</v>
      </c>
      <c r="F1619" t="s">
        <v>6808</v>
      </c>
    </row>
    <row r="1620" spans="1:6">
      <c r="A1620" t="s">
        <v>1797</v>
      </c>
      <c r="B1620" t="s">
        <v>9552</v>
      </c>
      <c r="C1620" t="s">
        <v>9553</v>
      </c>
      <c r="D1620" t="s">
        <v>9554</v>
      </c>
      <c r="E1620" t="s">
        <v>9555</v>
      </c>
      <c r="F1620" t="s">
        <v>6808</v>
      </c>
    </row>
    <row r="1621" spans="1:6">
      <c r="A1621" t="s">
        <v>1797</v>
      </c>
      <c r="B1621" t="s">
        <v>9556</v>
      </c>
      <c r="C1621" t="s">
        <v>9557</v>
      </c>
      <c r="D1621" t="s">
        <v>9558</v>
      </c>
      <c r="E1621" t="s">
        <v>9559</v>
      </c>
      <c r="F1621" t="s">
        <v>6808</v>
      </c>
    </row>
    <row r="1622" spans="1:6">
      <c r="A1622" t="s">
        <v>1797</v>
      </c>
      <c r="B1622" t="s">
        <v>9560</v>
      </c>
      <c r="C1622" t="s">
        <v>9561</v>
      </c>
      <c r="D1622" t="s">
        <v>9562</v>
      </c>
      <c r="E1622" t="s">
        <v>9563</v>
      </c>
      <c r="F1622" t="s">
        <v>6808</v>
      </c>
    </row>
    <row r="1623" spans="1:6">
      <c r="A1623" t="s">
        <v>1797</v>
      </c>
      <c r="B1623" t="s">
        <v>9564</v>
      </c>
      <c r="C1623" t="s">
        <v>9565</v>
      </c>
      <c r="D1623" t="s">
        <v>9566</v>
      </c>
      <c r="E1623" t="s">
        <v>9567</v>
      </c>
      <c r="F1623" t="s">
        <v>6808</v>
      </c>
    </row>
    <row r="1624" spans="1:6">
      <c r="A1624" t="s">
        <v>1797</v>
      </c>
      <c r="B1624" t="s">
        <v>9568</v>
      </c>
      <c r="C1624" t="s">
        <v>9569</v>
      </c>
      <c r="D1624" t="s">
        <v>9570</v>
      </c>
      <c r="E1624" t="s">
        <v>9571</v>
      </c>
      <c r="F1624" t="s">
        <v>6808</v>
      </c>
    </row>
    <row r="1625" spans="1:6">
      <c r="A1625" t="s">
        <v>1797</v>
      </c>
      <c r="B1625" t="s">
        <v>9572</v>
      </c>
      <c r="C1625" t="s">
        <v>7775</v>
      </c>
      <c r="D1625" t="s">
        <v>7776</v>
      </c>
      <c r="E1625" t="s">
        <v>7777</v>
      </c>
      <c r="F1625" t="s">
        <v>6808</v>
      </c>
    </row>
    <row r="1626" spans="1:6">
      <c r="A1626" t="s">
        <v>1797</v>
      </c>
      <c r="B1626" t="s">
        <v>9573</v>
      </c>
      <c r="C1626" t="s">
        <v>9136</v>
      </c>
      <c r="D1626" t="s">
        <v>9137</v>
      </c>
      <c r="E1626" t="s">
        <v>9138</v>
      </c>
      <c r="F1626" t="s">
        <v>6812</v>
      </c>
    </row>
    <row r="1627" spans="1:6">
      <c r="A1627" t="s">
        <v>1797</v>
      </c>
      <c r="B1627" t="s">
        <v>9574</v>
      </c>
      <c r="C1627" t="s">
        <v>9575</v>
      </c>
      <c r="D1627" t="s">
        <v>9576</v>
      </c>
      <c r="E1627" t="s">
        <v>9577</v>
      </c>
      <c r="F1627" t="s">
        <v>6812</v>
      </c>
    </row>
    <row r="1628" spans="1:6">
      <c r="A1628" t="s">
        <v>1797</v>
      </c>
      <c r="B1628" t="s">
        <v>9578</v>
      </c>
      <c r="C1628" t="s">
        <v>9579</v>
      </c>
      <c r="D1628" t="s">
        <v>9580</v>
      </c>
      <c r="E1628" t="s">
        <v>9581</v>
      </c>
      <c r="F1628" t="s">
        <v>6812</v>
      </c>
    </row>
    <row r="1629" spans="1:6">
      <c r="A1629" t="s">
        <v>1797</v>
      </c>
      <c r="B1629" t="s">
        <v>9582</v>
      </c>
      <c r="C1629" t="s">
        <v>9583</v>
      </c>
      <c r="D1629" t="s">
        <v>9584</v>
      </c>
      <c r="E1629" t="s">
        <v>9585</v>
      </c>
      <c r="F1629" t="s">
        <v>6812</v>
      </c>
    </row>
    <row r="1630" spans="1:6">
      <c r="A1630" t="s">
        <v>1797</v>
      </c>
      <c r="B1630" t="s">
        <v>9586</v>
      </c>
      <c r="C1630" t="s">
        <v>9587</v>
      </c>
      <c r="D1630" t="s">
        <v>9588</v>
      </c>
      <c r="E1630" t="s">
        <v>9589</v>
      </c>
      <c r="F1630" t="s">
        <v>6812</v>
      </c>
    </row>
    <row r="1631" spans="1:6">
      <c r="A1631" t="s">
        <v>1797</v>
      </c>
      <c r="B1631" t="s">
        <v>9590</v>
      </c>
      <c r="C1631" t="s">
        <v>9591</v>
      </c>
      <c r="D1631" t="s">
        <v>9592</v>
      </c>
      <c r="E1631" t="s">
        <v>9593</v>
      </c>
      <c r="F1631" t="s">
        <v>6812</v>
      </c>
    </row>
    <row r="1632" spans="1:6">
      <c r="A1632" t="s">
        <v>1797</v>
      </c>
      <c r="B1632" t="s">
        <v>9594</v>
      </c>
      <c r="C1632" t="s">
        <v>9595</v>
      </c>
      <c r="D1632" t="s">
        <v>9596</v>
      </c>
      <c r="E1632" t="s">
        <v>9597</v>
      </c>
      <c r="F1632" t="s">
        <v>6816</v>
      </c>
    </row>
    <row r="1633" spans="1:6">
      <c r="A1633" t="s">
        <v>1797</v>
      </c>
      <c r="B1633" t="s">
        <v>9598</v>
      </c>
      <c r="C1633" t="s">
        <v>9599</v>
      </c>
      <c r="D1633" t="s">
        <v>9600</v>
      </c>
      <c r="E1633" t="s">
        <v>9601</v>
      </c>
      <c r="F1633" t="s">
        <v>6816</v>
      </c>
    </row>
    <row r="1634" spans="1:6">
      <c r="A1634" t="s">
        <v>1797</v>
      </c>
      <c r="B1634" t="s">
        <v>9602</v>
      </c>
      <c r="C1634" t="s">
        <v>9603</v>
      </c>
      <c r="D1634" t="s">
        <v>9604</v>
      </c>
      <c r="E1634" t="s">
        <v>9605</v>
      </c>
      <c r="F1634" t="s">
        <v>6816</v>
      </c>
    </row>
    <row r="1635" spans="1:6">
      <c r="A1635" t="s">
        <v>1797</v>
      </c>
      <c r="B1635" t="s">
        <v>9606</v>
      </c>
      <c r="C1635" t="s">
        <v>9607</v>
      </c>
      <c r="D1635" t="s">
        <v>9608</v>
      </c>
      <c r="E1635" t="s">
        <v>9609</v>
      </c>
      <c r="F1635" t="s">
        <v>6816</v>
      </c>
    </row>
    <row r="1636" spans="1:6">
      <c r="A1636" t="s">
        <v>1797</v>
      </c>
      <c r="B1636" t="s">
        <v>9610</v>
      </c>
      <c r="C1636" t="s">
        <v>9611</v>
      </c>
      <c r="D1636" t="s">
        <v>9612</v>
      </c>
      <c r="E1636" t="s">
        <v>9613</v>
      </c>
      <c r="F1636" t="s">
        <v>6816</v>
      </c>
    </row>
    <row r="1637" spans="1:6">
      <c r="A1637" t="s">
        <v>1797</v>
      </c>
      <c r="B1637" t="s">
        <v>9614</v>
      </c>
      <c r="C1637" t="s">
        <v>9615</v>
      </c>
      <c r="D1637" t="s">
        <v>9616</v>
      </c>
      <c r="E1637" t="s">
        <v>9617</v>
      </c>
      <c r="F1637" t="s">
        <v>6816</v>
      </c>
    </row>
    <row r="1638" spans="1:6">
      <c r="A1638" t="s">
        <v>1797</v>
      </c>
      <c r="B1638" t="s">
        <v>9618</v>
      </c>
      <c r="C1638" t="s">
        <v>9619</v>
      </c>
      <c r="D1638" t="s">
        <v>9620</v>
      </c>
      <c r="E1638" t="s">
        <v>9621</v>
      </c>
      <c r="F1638" t="s">
        <v>6816</v>
      </c>
    </row>
    <row r="1639" spans="1:6">
      <c r="A1639" t="s">
        <v>1797</v>
      </c>
      <c r="B1639" t="s">
        <v>9622</v>
      </c>
      <c r="C1639" t="s">
        <v>9623</v>
      </c>
      <c r="D1639" t="s">
        <v>9624</v>
      </c>
      <c r="E1639" t="s">
        <v>9625</v>
      </c>
      <c r="F1639" t="s">
        <v>6816</v>
      </c>
    </row>
    <row r="1640" spans="1:6">
      <c r="A1640" t="s">
        <v>1797</v>
      </c>
      <c r="B1640" t="s">
        <v>9626</v>
      </c>
      <c r="C1640" t="s">
        <v>9627</v>
      </c>
      <c r="D1640" t="s">
        <v>9628</v>
      </c>
      <c r="E1640" t="s">
        <v>9629</v>
      </c>
      <c r="F1640" t="s">
        <v>6820</v>
      </c>
    </row>
    <row r="1641" spans="1:6">
      <c r="A1641" t="s">
        <v>1797</v>
      </c>
      <c r="B1641" t="s">
        <v>9630</v>
      </c>
      <c r="C1641" t="s">
        <v>9631</v>
      </c>
      <c r="D1641" t="s">
        <v>9632</v>
      </c>
      <c r="E1641" t="s">
        <v>9633</v>
      </c>
      <c r="F1641" t="s">
        <v>6820</v>
      </c>
    </row>
    <row r="1642" spans="1:6">
      <c r="A1642" t="s">
        <v>1797</v>
      </c>
      <c r="B1642" t="s">
        <v>9634</v>
      </c>
      <c r="C1642" t="s">
        <v>9635</v>
      </c>
      <c r="D1642" t="s">
        <v>9636</v>
      </c>
      <c r="E1642" t="s">
        <v>9637</v>
      </c>
      <c r="F1642" t="s">
        <v>6820</v>
      </c>
    </row>
    <row r="1643" spans="1:6">
      <c r="A1643" t="s">
        <v>1797</v>
      </c>
      <c r="B1643" t="s">
        <v>9638</v>
      </c>
      <c r="C1643" t="s">
        <v>7696</v>
      </c>
      <c r="D1643" t="s">
        <v>7697</v>
      </c>
      <c r="E1643" t="s">
        <v>7698</v>
      </c>
      <c r="F1643" t="s">
        <v>6820</v>
      </c>
    </row>
    <row r="1644" spans="1:6">
      <c r="A1644" t="s">
        <v>1797</v>
      </c>
      <c r="B1644" t="s">
        <v>9639</v>
      </c>
      <c r="C1644" t="s">
        <v>9640</v>
      </c>
      <c r="D1644" t="s">
        <v>9641</v>
      </c>
      <c r="E1644" t="s">
        <v>9642</v>
      </c>
      <c r="F1644" t="s">
        <v>6820</v>
      </c>
    </row>
    <row r="1645" spans="1:6">
      <c r="A1645" t="s">
        <v>1797</v>
      </c>
      <c r="B1645" t="s">
        <v>9643</v>
      </c>
      <c r="C1645" t="s">
        <v>9644</v>
      </c>
      <c r="D1645" t="s">
        <v>9645</v>
      </c>
      <c r="E1645" t="s">
        <v>9646</v>
      </c>
      <c r="F1645" t="s">
        <v>6824</v>
      </c>
    </row>
    <row r="1646" spans="1:6">
      <c r="A1646" t="s">
        <v>1797</v>
      </c>
      <c r="B1646" t="s">
        <v>9647</v>
      </c>
      <c r="C1646" t="s">
        <v>9648</v>
      </c>
      <c r="D1646" t="s">
        <v>9649</v>
      </c>
      <c r="E1646" t="s">
        <v>9650</v>
      </c>
      <c r="F1646" t="s">
        <v>6824</v>
      </c>
    </row>
    <row r="1647" spans="1:6">
      <c r="A1647" t="s">
        <v>1797</v>
      </c>
      <c r="B1647" t="s">
        <v>9651</v>
      </c>
      <c r="C1647" t="s">
        <v>9652</v>
      </c>
      <c r="D1647" t="s">
        <v>9653</v>
      </c>
      <c r="E1647" t="s">
        <v>9654</v>
      </c>
      <c r="F1647" t="s">
        <v>6824</v>
      </c>
    </row>
    <row r="1648" spans="1:6">
      <c r="A1648" t="s">
        <v>1797</v>
      </c>
      <c r="B1648" t="s">
        <v>9655</v>
      </c>
      <c r="C1648" t="s">
        <v>9656</v>
      </c>
      <c r="D1648" t="s">
        <v>9657</v>
      </c>
      <c r="E1648" t="s">
        <v>9658</v>
      </c>
      <c r="F1648" t="s">
        <v>6824</v>
      </c>
    </row>
    <row r="1649" spans="1:6">
      <c r="A1649" t="s">
        <v>1797</v>
      </c>
      <c r="B1649" t="s">
        <v>9659</v>
      </c>
      <c r="C1649" t="s">
        <v>9660</v>
      </c>
      <c r="D1649" t="s">
        <v>9661</v>
      </c>
      <c r="E1649" t="s">
        <v>9662</v>
      </c>
      <c r="F1649" t="s">
        <v>6824</v>
      </c>
    </row>
    <row r="1650" spans="1:6">
      <c r="A1650" t="s">
        <v>1797</v>
      </c>
      <c r="B1650" t="s">
        <v>9663</v>
      </c>
      <c r="C1650" t="s">
        <v>9664</v>
      </c>
      <c r="D1650" t="s">
        <v>9665</v>
      </c>
      <c r="E1650" t="s">
        <v>9666</v>
      </c>
      <c r="F1650" t="s">
        <v>6828</v>
      </c>
    </row>
    <row r="1651" spans="1:6">
      <c r="A1651" t="s">
        <v>1797</v>
      </c>
      <c r="B1651" t="s">
        <v>9667</v>
      </c>
      <c r="C1651" t="s">
        <v>9668</v>
      </c>
      <c r="D1651" t="s">
        <v>9669</v>
      </c>
      <c r="E1651" t="s">
        <v>9670</v>
      </c>
      <c r="F1651" t="s">
        <v>6828</v>
      </c>
    </row>
    <row r="1652" spans="1:6">
      <c r="A1652" t="s">
        <v>1797</v>
      </c>
      <c r="B1652" t="s">
        <v>9671</v>
      </c>
      <c r="C1652" t="s">
        <v>9672</v>
      </c>
      <c r="D1652" t="s">
        <v>9673</v>
      </c>
      <c r="E1652" t="s">
        <v>9674</v>
      </c>
      <c r="F1652" t="s">
        <v>6828</v>
      </c>
    </row>
    <row r="1653" spans="1:6">
      <c r="A1653" t="s">
        <v>1797</v>
      </c>
      <c r="B1653" t="s">
        <v>9675</v>
      </c>
      <c r="C1653" t="s">
        <v>9144</v>
      </c>
      <c r="D1653" t="s">
        <v>9145</v>
      </c>
      <c r="E1653" t="s">
        <v>9146</v>
      </c>
      <c r="F1653" t="s">
        <v>6828</v>
      </c>
    </row>
    <row r="1654" spans="1:6">
      <c r="A1654" t="s">
        <v>1797</v>
      </c>
      <c r="B1654" t="s">
        <v>9676</v>
      </c>
      <c r="C1654" t="s">
        <v>9677</v>
      </c>
      <c r="D1654" t="s">
        <v>9678</v>
      </c>
      <c r="E1654" t="s">
        <v>9679</v>
      </c>
      <c r="F1654" t="s">
        <v>6828</v>
      </c>
    </row>
    <row r="1655" spans="1:6">
      <c r="A1655" t="s">
        <v>1797</v>
      </c>
      <c r="B1655" t="s">
        <v>9680</v>
      </c>
      <c r="C1655" t="s">
        <v>9681</v>
      </c>
      <c r="D1655" t="s">
        <v>9682</v>
      </c>
      <c r="E1655" t="s">
        <v>9683</v>
      </c>
      <c r="F1655" t="s">
        <v>6828</v>
      </c>
    </row>
    <row r="1656" spans="1:6">
      <c r="A1656" t="s">
        <v>1797</v>
      </c>
      <c r="B1656" t="s">
        <v>9684</v>
      </c>
      <c r="C1656" t="s">
        <v>9685</v>
      </c>
      <c r="D1656" t="s">
        <v>9686</v>
      </c>
      <c r="E1656" t="s">
        <v>9687</v>
      </c>
      <c r="F1656" t="s">
        <v>6828</v>
      </c>
    </row>
    <row r="1657" spans="1:6">
      <c r="A1657" t="s">
        <v>1797</v>
      </c>
      <c r="B1657" t="s">
        <v>9688</v>
      </c>
      <c r="C1657" t="s">
        <v>9689</v>
      </c>
      <c r="D1657" t="s">
        <v>9690</v>
      </c>
      <c r="E1657" t="s">
        <v>9691</v>
      </c>
      <c r="F1657" t="s">
        <v>6832</v>
      </c>
    </row>
    <row r="1658" spans="1:6">
      <c r="A1658" t="s">
        <v>1797</v>
      </c>
      <c r="B1658" t="s">
        <v>9692</v>
      </c>
      <c r="C1658" t="s">
        <v>9693</v>
      </c>
      <c r="D1658" t="s">
        <v>9694</v>
      </c>
      <c r="E1658" t="s">
        <v>9695</v>
      </c>
      <c r="F1658" t="s">
        <v>6832</v>
      </c>
    </row>
    <row r="1659" spans="1:6">
      <c r="A1659" t="s">
        <v>1797</v>
      </c>
      <c r="B1659" t="s">
        <v>9696</v>
      </c>
      <c r="C1659" t="s">
        <v>9697</v>
      </c>
      <c r="D1659" t="s">
        <v>9698</v>
      </c>
      <c r="E1659" t="s">
        <v>9699</v>
      </c>
      <c r="F1659" t="s">
        <v>6832</v>
      </c>
    </row>
    <row r="1660" spans="1:6">
      <c r="A1660" t="s">
        <v>1797</v>
      </c>
      <c r="B1660" t="s">
        <v>9700</v>
      </c>
      <c r="C1660" t="s">
        <v>8165</v>
      </c>
      <c r="D1660" t="s">
        <v>9701</v>
      </c>
      <c r="E1660" t="s">
        <v>8167</v>
      </c>
      <c r="F1660" t="s">
        <v>6832</v>
      </c>
    </row>
    <row r="1661" spans="1:6">
      <c r="A1661" t="s">
        <v>1797</v>
      </c>
      <c r="B1661" t="s">
        <v>9702</v>
      </c>
      <c r="C1661" t="s">
        <v>9703</v>
      </c>
      <c r="D1661" t="s">
        <v>9704</v>
      </c>
      <c r="E1661" t="s">
        <v>9705</v>
      </c>
      <c r="F1661" t="s">
        <v>6832</v>
      </c>
    </row>
    <row r="1662" spans="1:6">
      <c r="A1662" t="s">
        <v>1797</v>
      </c>
      <c r="B1662" t="s">
        <v>9706</v>
      </c>
      <c r="C1662" t="s">
        <v>9707</v>
      </c>
      <c r="D1662" t="s">
        <v>9708</v>
      </c>
      <c r="E1662" t="s">
        <v>9709</v>
      </c>
      <c r="F1662" t="s">
        <v>6832</v>
      </c>
    </row>
    <row r="1663" spans="1:6">
      <c r="A1663" t="s">
        <v>1797</v>
      </c>
      <c r="B1663" t="s">
        <v>9710</v>
      </c>
      <c r="C1663" t="s">
        <v>9711</v>
      </c>
      <c r="D1663" t="s">
        <v>9712</v>
      </c>
      <c r="E1663" t="s">
        <v>9713</v>
      </c>
      <c r="F1663" t="s">
        <v>6832</v>
      </c>
    </row>
    <row r="1664" spans="1:6">
      <c r="A1664" t="s">
        <v>1797</v>
      </c>
      <c r="B1664" t="s">
        <v>9714</v>
      </c>
      <c r="C1664" t="s">
        <v>9715</v>
      </c>
      <c r="D1664" t="s">
        <v>9716</v>
      </c>
      <c r="E1664" t="s">
        <v>9717</v>
      </c>
      <c r="F1664" t="s">
        <v>6832</v>
      </c>
    </row>
    <row r="1665" spans="1:6">
      <c r="A1665" t="s">
        <v>1797</v>
      </c>
      <c r="B1665" t="s">
        <v>9718</v>
      </c>
      <c r="C1665" t="s">
        <v>9719</v>
      </c>
      <c r="D1665" t="s">
        <v>9720</v>
      </c>
      <c r="E1665" t="s">
        <v>9721</v>
      </c>
      <c r="F1665" t="s">
        <v>6832</v>
      </c>
    </row>
    <row r="1666" spans="1:6">
      <c r="A1666" t="s">
        <v>1797</v>
      </c>
      <c r="B1666" t="s">
        <v>9722</v>
      </c>
      <c r="C1666" t="s">
        <v>9723</v>
      </c>
      <c r="D1666" t="s">
        <v>9724</v>
      </c>
      <c r="E1666" t="s">
        <v>9725</v>
      </c>
      <c r="F1666" t="s">
        <v>6832</v>
      </c>
    </row>
    <row r="1667" spans="1:6">
      <c r="A1667" t="s">
        <v>1797</v>
      </c>
      <c r="B1667" t="s">
        <v>9726</v>
      </c>
      <c r="C1667" t="s">
        <v>9727</v>
      </c>
      <c r="D1667" t="s">
        <v>9728</v>
      </c>
      <c r="E1667" t="s">
        <v>9729</v>
      </c>
      <c r="F1667" t="s">
        <v>6832</v>
      </c>
    </row>
    <row r="1668" spans="1:6">
      <c r="A1668" t="s">
        <v>1797</v>
      </c>
      <c r="B1668" t="s">
        <v>9730</v>
      </c>
      <c r="C1668" t="s">
        <v>9731</v>
      </c>
      <c r="D1668" t="s">
        <v>9732</v>
      </c>
      <c r="E1668" t="s">
        <v>9733</v>
      </c>
      <c r="F1668" t="s">
        <v>6832</v>
      </c>
    </row>
    <row r="1669" spans="1:6">
      <c r="A1669" t="s">
        <v>1797</v>
      </c>
      <c r="B1669" t="s">
        <v>9734</v>
      </c>
      <c r="C1669" t="s">
        <v>2549</v>
      </c>
      <c r="D1669" t="s">
        <v>2550</v>
      </c>
      <c r="E1669" t="s">
        <v>2551</v>
      </c>
      <c r="F1669" t="s">
        <v>6832</v>
      </c>
    </row>
    <row r="1670" spans="1:6">
      <c r="A1670" t="s">
        <v>1797</v>
      </c>
      <c r="B1670" t="s">
        <v>9735</v>
      </c>
      <c r="C1670" t="s">
        <v>9736</v>
      </c>
      <c r="D1670" t="s">
        <v>9737</v>
      </c>
      <c r="E1670" t="s">
        <v>9738</v>
      </c>
      <c r="F1670" t="s">
        <v>6832</v>
      </c>
    </row>
    <row r="1671" spans="1:6">
      <c r="A1671" t="s">
        <v>1797</v>
      </c>
      <c r="B1671" t="s">
        <v>9739</v>
      </c>
      <c r="C1671" t="s">
        <v>9740</v>
      </c>
      <c r="D1671" t="s">
        <v>9741</v>
      </c>
      <c r="E1671" t="s">
        <v>9742</v>
      </c>
      <c r="F1671" t="s">
        <v>6832</v>
      </c>
    </row>
    <row r="1672" spans="1:6">
      <c r="A1672" t="s">
        <v>1797</v>
      </c>
      <c r="B1672" t="s">
        <v>9743</v>
      </c>
      <c r="C1672" t="s">
        <v>9744</v>
      </c>
      <c r="D1672" t="s">
        <v>9745</v>
      </c>
      <c r="E1672" t="s">
        <v>9746</v>
      </c>
      <c r="F1672" t="s">
        <v>6832</v>
      </c>
    </row>
    <row r="1673" spans="1:6">
      <c r="A1673" t="s">
        <v>1797</v>
      </c>
      <c r="B1673" t="s">
        <v>9747</v>
      </c>
      <c r="C1673" t="s">
        <v>9748</v>
      </c>
      <c r="D1673" t="s">
        <v>9749</v>
      </c>
      <c r="E1673" t="s">
        <v>9750</v>
      </c>
      <c r="F1673" t="s">
        <v>6832</v>
      </c>
    </row>
    <row r="1674" spans="1:6">
      <c r="A1674" t="s">
        <v>1797</v>
      </c>
      <c r="B1674" t="s">
        <v>9751</v>
      </c>
      <c r="C1674" t="s">
        <v>9752</v>
      </c>
      <c r="D1674" t="s">
        <v>9753</v>
      </c>
      <c r="E1674" t="s">
        <v>9754</v>
      </c>
      <c r="F1674" t="s">
        <v>6832</v>
      </c>
    </row>
    <row r="1675" spans="1:6">
      <c r="A1675" t="s">
        <v>1797</v>
      </c>
      <c r="B1675" t="s">
        <v>9755</v>
      </c>
      <c r="C1675" t="s">
        <v>9756</v>
      </c>
      <c r="D1675" t="s">
        <v>9757</v>
      </c>
      <c r="E1675" t="s">
        <v>9758</v>
      </c>
      <c r="F1675" t="s">
        <v>6832</v>
      </c>
    </row>
    <row r="1676" spans="1:6">
      <c r="A1676" t="s">
        <v>1797</v>
      </c>
      <c r="B1676" t="s">
        <v>9759</v>
      </c>
      <c r="C1676" t="s">
        <v>9760</v>
      </c>
      <c r="D1676" t="s">
        <v>9761</v>
      </c>
      <c r="E1676" t="s">
        <v>9762</v>
      </c>
      <c r="F1676" t="s">
        <v>6832</v>
      </c>
    </row>
    <row r="1677" spans="1:6">
      <c r="A1677" t="s">
        <v>1797</v>
      </c>
      <c r="B1677" t="s">
        <v>9763</v>
      </c>
      <c r="C1677" t="s">
        <v>9764</v>
      </c>
      <c r="D1677" t="s">
        <v>9765</v>
      </c>
      <c r="E1677" t="s">
        <v>9766</v>
      </c>
      <c r="F1677" t="s">
        <v>6832</v>
      </c>
    </row>
    <row r="1678" spans="1:6">
      <c r="A1678" t="s">
        <v>1797</v>
      </c>
      <c r="B1678" t="s">
        <v>9767</v>
      </c>
      <c r="C1678" t="s">
        <v>9768</v>
      </c>
      <c r="D1678" t="s">
        <v>9769</v>
      </c>
      <c r="E1678" t="s">
        <v>9770</v>
      </c>
      <c r="F1678" t="s">
        <v>6832</v>
      </c>
    </row>
    <row r="1679" spans="1:6">
      <c r="A1679" t="s">
        <v>1797</v>
      </c>
      <c r="B1679" t="s">
        <v>9771</v>
      </c>
      <c r="C1679" t="s">
        <v>9772</v>
      </c>
      <c r="D1679" t="s">
        <v>9773</v>
      </c>
      <c r="E1679" t="s">
        <v>9774</v>
      </c>
      <c r="F1679" t="s">
        <v>6832</v>
      </c>
    </row>
    <row r="1680" spans="1:6">
      <c r="A1680" t="s">
        <v>1797</v>
      </c>
      <c r="B1680" t="s">
        <v>9775</v>
      </c>
      <c r="C1680" t="s">
        <v>9776</v>
      </c>
      <c r="D1680" t="s">
        <v>9777</v>
      </c>
      <c r="E1680" t="s">
        <v>9778</v>
      </c>
      <c r="F1680" t="s">
        <v>6836</v>
      </c>
    </row>
    <row r="1681" spans="1:6">
      <c r="A1681" t="s">
        <v>1797</v>
      </c>
      <c r="B1681" t="s">
        <v>9779</v>
      </c>
      <c r="C1681" t="s">
        <v>9780</v>
      </c>
      <c r="D1681" t="s">
        <v>9781</v>
      </c>
      <c r="E1681" t="s">
        <v>9782</v>
      </c>
      <c r="F1681" t="s">
        <v>6836</v>
      </c>
    </row>
    <row r="1682" spans="1:6">
      <c r="A1682" t="s">
        <v>1797</v>
      </c>
      <c r="B1682" t="s">
        <v>9783</v>
      </c>
      <c r="C1682" t="s">
        <v>9784</v>
      </c>
      <c r="D1682" t="s">
        <v>9785</v>
      </c>
      <c r="E1682" t="s">
        <v>9786</v>
      </c>
      <c r="F1682" t="s">
        <v>6836</v>
      </c>
    </row>
    <row r="1683" spans="1:6">
      <c r="A1683" t="s">
        <v>1797</v>
      </c>
      <c r="B1683" t="s">
        <v>9787</v>
      </c>
      <c r="C1683" t="s">
        <v>9788</v>
      </c>
      <c r="D1683" t="s">
        <v>9789</v>
      </c>
      <c r="E1683" t="s">
        <v>9790</v>
      </c>
      <c r="F1683" t="s">
        <v>6836</v>
      </c>
    </row>
    <row r="1684" spans="1:6">
      <c r="A1684" t="s">
        <v>1797</v>
      </c>
      <c r="B1684" t="s">
        <v>9791</v>
      </c>
      <c r="C1684" t="s">
        <v>9792</v>
      </c>
      <c r="D1684" t="s">
        <v>9793</v>
      </c>
      <c r="E1684" t="s">
        <v>9794</v>
      </c>
      <c r="F1684" t="s">
        <v>6836</v>
      </c>
    </row>
    <row r="1685" spans="1:6">
      <c r="A1685" t="s">
        <v>1797</v>
      </c>
      <c r="B1685" t="s">
        <v>9795</v>
      </c>
      <c r="C1685" t="s">
        <v>9796</v>
      </c>
      <c r="D1685" t="s">
        <v>9797</v>
      </c>
      <c r="E1685" t="s">
        <v>9798</v>
      </c>
      <c r="F1685" t="s">
        <v>6836</v>
      </c>
    </row>
    <row r="1686" spans="1:6">
      <c r="A1686" t="s">
        <v>1797</v>
      </c>
      <c r="B1686" t="s">
        <v>9799</v>
      </c>
      <c r="C1686" t="s">
        <v>9800</v>
      </c>
      <c r="D1686" t="s">
        <v>9801</v>
      </c>
      <c r="E1686" t="s">
        <v>9802</v>
      </c>
      <c r="F1686" t="s">
        <v>6836</v>
      </c>
    </row>
    <row r="1687" spans="1:6">
      <c r="A1687" t="s">
        <v>1797</v>
      </c>
      <c r="B1687" t="s">
        <v>9803</v>
      </c>
      <c r="C1687" t="s">
        <v>9804</v>
      </c>
      <c r="D1687" t="s">
        <v>9805</v>
      </c>
      <c r="E1687" t="s">
        <v>9806</v>
      </c>
      <c r="F1687" t="s">
        <v>6836</v>
      </c>
    </row>
    <row r="1688" spans="1:6">
      <c r="A1688" t="s">
        <v>1797</v>
      </c>
      <c r="B1688" t="s">
        <v>9807</v>
      </c>
      <c r="C1688" t="s">
        <v>9808</v>
      </c>
      <c r="D1688" t="s">
        <v>9809</v>
      </c>
      <c r="E1688" t="s">
        <v>9810</v>
      </c>
      <c r="F1688" t="s">
        <v>6836</v>
      </c>
    </row>
    <row r="1689" spans="1:6">
      <c r="A1689" t="s">
        <v>1797</v>
      </c>
      <c r="B1689" t="s">
        <v>9811</v>
      </c>
      <c r="C1689" t="s">
        <v>9812</v>
      </c>
      <c r="D1689" t="s">
        <v>9813</v>
      </c>
      <c r="E1689" t="s">
        <v>9814</v>
      </c>
      <c r="F1689" t="s">
        <v>6836</v>
      </c>
    </row>
    <row r="1690" spans="1:6">
      <c r="A1690" t="s">
        <v>1797</v>
      </c>
      <c r="B1690" t="s">
        <v>9815</v>
      </c>
      <c r="C1690" t="s">
        <v>9816</v>
      </c>
      <c r="D1690" t="s">
        <v>9817</v>
      </c>
      <c r="E1690" t="s">
        <v>9818</v>
      </c>
      <c r="F1690" t="s">
        <v>6836</v>
      </c>
    </row>
    <row r="1691" spans="1:6">
      <c r="A1691" t="s">
        <v>1797</v>
      </c>
      <c r="B1691" t="s">
        <v>9819</v>
      </c>
      <c r="C1691" t="s">
        <v>9820</v>
      </c>
      <c r="D1691" t="s">
        <v>9821</v>
      </c>
      <c r="E1691" t="s">
        <v>9822</v>
      </c>
      <c r="F1691" t="s">
        <v>6840</v>
      </c>
    </row>
    <row r="1692" spans="1:6">
      <c r="A1692" t="s">
        <v>1797</v>
      </c>
      <c r="B1692" t="s">
        <v>9823</v>
      </c>
      <c r="C1692" t="s">
        <v>9824</v>
      </c>
      <c r="D1692" t="s">
        <v>9825</v>
      </c>
      <c r="E1692" t="s">
        <v>9826</v>
      </c>
      <c r="F1692" t="s">
        <v>6840</v>
      </c>
    </row>
    <row r="1693" spans="1:6">
      <c r="A1693" t="s">
        <v>1797</v>
      </c>
      <c r="B1693" t="s">
        <v>9827</v>
      </c>
      <c r="C1693" t="s">
        <v>9828</v>
      </c>
      <c r="D1693" t="s">
        <v>9829</v>
      </c>
      <c r="E1693" t="s">
        <v>9830</v>
      </c>
      <c r="F1693" t="s">
        <v>6840</v>
      </c>
    </row>
    <row r="1694" spans="1:6">
      <c r="A1694" t="s">
        <v>1797</v>
      </c>
      <c r="B1694" t="s">
        <v>9831</v>
      </c>
      <c r="C1694" t="s">
        <v>9832</v>
      </c>
      <c r="D1694" t="s">
        <v>9833</v>
      </c>
      <c r="E1694" t="s">
        <v>9834</v>
      </c>
      <c r="F1694" t="s">
        <v>6840</v>
      </c>
    </row>
    <row r="1695" spans="1:6">
      <c r="A1695" t="s">
        <v>1797</v>
      </c>
      <c r="B1695" t="s">
        <v>9835</v>
      </c>
      <c r="C1695" t="s">
        <v>9836</v>
      </c>
      <c r="D1695" t="s">
        <v>9837</v>
      </c>
      <c r="E1695" t="s">
        <v>9838</v>
      </c>
      <c r="F1695" t="s">
        <v>6840</v>
      </c>
    </row>
    <row r="1696" spans="1:6">
      <c r="A1696" t="s">
        <v>1797</v>
      </c>
      <c r="B1696" t="s">
        <v>9839</v>
      </c>
      <c r="C1696" t="s">
        <v>2553</v>
      </c>
      <c r="D1696" t="s">
        <v>2554</v>
      </c>
      <c r="E1696" t="s">
        <v>2555</v>
      </c>
      <c r="F1696" t="s">
        <v>6840</v>
      </c>
    </row>
    <row r="1697" spans="1:6">
      <c r="A1697" t="s">
        <v>1797</v>
      </c>
      <c r="B1697" t="s">
        <v>9840</v>
      </c>
      <c r="C1697" t="s">
        <v>9841</v>
      </c>
      <c r="D1697" t="s">
        <v>9842</v>
      </c>
      <c r="E1697" t="s">
        <v>9843</v>
      </c>
      <c r="F1697" t="s">
        <v>6840</v>
      </c>
    </row>
    <row r="1698" spans="1:6">
      <c r="A1698" t="s">
        <v>1797</v>
      </c>
      <c r="B1698" t="s">
        <v>9844</v>
      </c>
      <c r="C1698" t="s">
        <v>9845</v>
      </c>
      <c r="D1698" t="s">
        <v>9846</v>
      </c>
      <c r="E1698" t="s">
        <v>9847</v>
      </c>
      <c r="F1698" t="s">
        <v>6840</v>
      </c>
    </row>
    <row r="1699" spans="1:6">
      <c r="A1699" t="s">
        <v>1797</v>
      </c>
      <c r="B1699" t="s">
        <v>9848</v>
      </c>
      <c r="C1699" t="s">
        <v>9849</v>
      </c>
      <c r="D1699" t="s">
        <v>9850</v>
      </c>
      <c r="E1699" t="s">
        <v>9851</v>
      </c>
      <c r="F1699" t="s">
        <v>6840</v>
      </c>
    </row>
    <row r="1700" spans="1:6">
      <c r="A1700" t="s">
        <v>1797</v>
      </c>
      <c r="B1700" t="s">
        <v>9852</v>
      </c>
      <c r="C1700" t="s">
        <v>9853</v>
      </c>
      <c r="D1700" t="s">
        <v>9854</v>
      </c>
      <c r="E1700" t="s">
        <v>9855</v>
      </c>
      <c r="F1700" t="s">
        <v>6840</v>
      </c>
    </row>
    <row r="1701" spans="1:6">
      <c r="A1701" t="s">
        <v>1797</v>
      </c>
      <c r="B1701" t="s">
        <v>9856</v>
      </c>
      <c r="C1701" t="s">
        <v>9857</v>
      </c>
      <c r="D1701" t="s">
        <v>9858</v>
      </c>
      <c r="E1701" t="s">
        <v>9859</v>
      </c>
      <c r="F1701" t="s">
        <v>6840</v>
      </c>
    </row>
    <row r="1702" spans="1:6">
      <c r="A1702" t="s">
        <v>1797</v>
      </c>
      <c r="B1702" t="s">
        <v>9860</v>
      </c>
      <c r="C1702" t="s">
        <v>9861</v>
      </c>
      <c r="D1702" t="s">
        <v>9862</v>
      </c>
      <c r="E1702" t="s">
        <v>9863</v>
      </c>
      <c r="F1702" t="s">
        <v>6840</v>
      </c>
    </row>
    <row r="1703" spans="1:6">
      <c r="A1703" t="s">
        <v>1797</v>
      </c>
      <c r="B1703" t="s">
        <v>9864</v>
      </c>
      <c r="C1703" t="s">
        <v>7180</v>
      </c>
      <c r="D1703" t="s">
        <v>7181</v>
      </c>
      <c r="E1703" t="s">
        <v>7182</v>
      </c>
      <c r="F1703" t="s">
        <v>6840</v>
      </c>
    </row>
    <row r="1704" spans="1:6">
      <c r="A1704" t="s">
        <v>1797</v>
      </c>
      <c r="B1704" t="s">
        <v>9865</v>
      </c>
      <c r="C1704" t="s">
        <v>9866</v>
      </c>
      <c r="D1704" t="s">
        <v>9867</v>
      </c>
      <c r="E1704" t="s">
        <v>9868</v>
      </c>
      <c r="F1704" t="s">
        <v>6840</v>
      </c>
    </row>
    <row r="1705" spans="1:6">
      <c r="A1705" t="s">
        <v>1797</v>
      </c>
      <c r="B1705" t="s">
        <v>9869</v>
      </c>
      <c r="C1705" t="s">
        <v>9870</v>
      </c>
      <c r="D1705" t="s">
        <v>9871</v>
      </c>
      <c r="E1705" t="s">
        <v>9872</v>
      </c>
      <c r="F1705" t="s">
        <v>6844</v>
      </c>
    </row>
    <row r="1706" spans="1:6">
      <c r="A1706" t="s">
        <v>1797</v>
      </c>
      <c r="B1706" t="s">
        <v>9873</v>
      </c>
      <c r="C1706" t="s">
        <v>9874</v>
      </c>
      <c r="D1706" t="s">
        <v>9875</v>
      </c>
      <c r="E1706" t="s">
        <v>9876</v>
      </c>
      <c r="F1706" t="s">
        <v>6844</v>
      </c>
    </row>
    <row r="1707" spans="1:6">
      <c r="A1707" t="s">
        <v>1797</v>
      </c>
      <c r="B1707" t="s">
        <v>9877</v>
      </c>
      <c r="C1707" t="s">
        <v>9878</v>
      </c>
      <c r="D1707" t="s">
        <v>9879</v>
      </c>
      <c r="E1707" t="s">
        <v>9880</v>
      </c>
      <c r="F1707" t="s">
        <v>6844</v>
      </c>
    </row>
    <row r="1708" spans="1:6">
      <c r="A1708" t="s">
        <v>1797</v>
      </c>
      <c r="B1708" t="s">
        <v>9881</v>
      </c>
      <c r="C1708" t="s">
        <v>9882</v>
      </c>
      <c r="D1708" t="s">
        <v>9883</v>
      </c>
      <c r="E1708" t="s">
        <v>9884</v>
      </c>
      <c r="F1708" t="s">
        <v>6844</v>
      </c>
    </row>
    <row r="1709" spans="1:6">
      <c r="A1709" t="s">
        <v>1797</v>
      </c>
      <c r="B1709" t="s">
        <v>9885</v>
      </c>
      <c r="C1709" t="s">
        <v>9886</v>
      </c>
      <c r="D1709" t="s">
        <v>9887</v>
      </c>
      <c r="E1709" t="s">
        <v>9888</v>
      </c>
      <c r="F1709" t="s">
        <v>6844</v>
      </c>
    </row>
    <row r="1710" spans="1:6">
      <c r="A1710" t="s">
        <v>1797</v>
      </c>
      <c r="B1710" t="s">
        <v>9889</v>
      </c>
      <c r="C1710" t="s">
        <v>9890</v>
      </c>
      <c r="D1710" t="s">
        <v>9891</v>
      </c>
      <c r="E1710" t="s">
        <v>9892</v>
      </c>
      <c r="F1710" t="s">
        <v>6844</v>
      </c>
    </row>
    <row r="1711" spans="1:6">
      <c r="A1711" t="s">
        <v>1797</v>
      </c>
      <c r="B1711" t="s">
        <v>9893</v>
      </c>
      <c r="C1711" t="s">
        <v>9894</v>
      </c>
      <c r="D1711" t="s">
        <v>9895</v>
      </c>
      <c r="E1711" t="s">
        <v>9896</v>
      </c>
      <c r="F1711" t="s">
        <v>6844</v>
      </c>
    </row>
    <row r="1712" spans="1:6">
      <c r="A1712" t="s">
        <v>1797</v>
      </c>
      <c r="B1712" t="s">
        <v>9897</v>
      </c>
      <c r="C1712" t="s">
        <v>2533</v>
      </c>
      <c r="D1712" t="s">
        <v>2534</v>
      </c>
      <c r="E1712" t="s">
        <v>2535</v>
      </c>
      <c r="F1712" t="s">
        <v>6848</v>
      </c>
    </row>
    <row r="1713" spans="1:6">
      <c r="A1713" t="s">
        <v>1797</v>
      </c>
      <c r="B1713" t="s">
        <v>9898</v>
      </c>
      <c r="C1713" t="s">
        <v>9899</v>
      </c>
      <c r="D1713" t="s">
        <v>9900</v>
      </c>
      <c r="E1713" t="s">
        <v>9901</v>
      </c>
      <c r="F1713" t="s">
        <v>6848</v>
      </c>
    </row>
    <row r="1714" spans="1:6">
      <c r="A1714" t="s">
        <v>1797</v>
      </c>
      <c r="B1714" t="s">
        <v>9902</v>
      </c>
      <c r="C1714" t="s">
        <v>9903</v>
      </c>
      <c r="D1714" t="s">
        <v>9904</v>
      </c>
      <c r="E1714" t="s">
        <v>9905</v>
      </c>
      <c r="F1714" t="s">
        <v>6848</v>
      </c>
    </row>
    <row r="1715" spans="1:6">
      <c r="A1715" t="s">
        <v>1797</v>
      </c>
      <c r="B1715" t="s">
        <v>9906</v>
      </c>
      <c r="C1715" t="s">
        <v>9907</v>
      </c>
      <c r="D1715" t="s">
        <v>9908</v>
      </c>
      <c r="E1715" t="s">
        <v>9909</v>
      </c>
      <c r="F1715" t="s">
        <v>6848</v>
      </c>
    </row>
    <row r="1716" spans="1:6">
      <c r="A1716" t="s">
        <v>1797</v>
      </c>
      <c r="B1716" t="s">
        <v>9910</v>
      </c>
      <c r="C1716" t="s">
        <v>9911</v>
      </c>
      <c r="D1716" t="s">
        <v>9912</v>
      </c>
      <c r="E1716" t="s">
        <v>9913</v>
      </c>
      <c r="F1716" t="s">
        <v>6848</v>
      </c>
    </row>
    <row r="1717" spans="1:6">
      <c r="A1717" t="s">
        <v>1797</v>
      </c>
      <c r="B1717" t="s">
        <v>9914</v>
      </c>
      <c r="C1717" t="s">
        <v>9915</v>
      </c>
      <c r="D1717" t="s">
        <v>9916</v>
      </c>
      <c r="E1717" t="s">
        <v>9917</v>
      </c>
      <c r="F1717" t="s">
        <v>6848</v>
      </c>
    </row>
    <row r="1718" spans="1:6">
      <c r="A1718" t="s">
        <v>1797</v>
      </c>
      <c r="B1718" t="s">
        <v>9918</v>
      </c>
      <c r="C1718" t="s">
        <v>9919</v>
      </c>
      <c r="D1718" t="s">
        <v>9920</v>
      </c>
      <c r="E1718" t="s">
        <v>9921</v>
      </c>
      <c r="F1718" t="s">
        <v>6852</v>
      </c>
    </row>
    <row r="1719" spans="1:6">
      <c r="A1719" t="s">
        <v>1797</v>
      </c>
      <c r="B1719" t="s">
        <v>9922</v>
      </c>
      <c r="C1719" t="s">
        <v>9923</v>
      </c>
      <c r="D1719" t="s">
        <v>9924</v>
      </c>
      <c r="E1719" t="s">
        <v>9925</v>
      </c>
      <c r="F1719" t="s">
        <v>6852</v>
      </c>
    </row>
    <row r="1720" spans="1:6">
      <c r="A1720" t="s">
        <v>1797</v>
      </c>
      <c r="B1720" t="s">
        <v>9926</v>
      </c>
      <c r="C1720" t="s">
        <v>9927</v>
      </c>
      <c r="D1720" t="s">
        <v>9928</v>
      </c>
      <c r="E1720" t="s">
        <v>9929</v>
      </c>
      <c r="F1720" t="s">
        <v>6852</v>
      </c>
    </row>
    <row r="1721" spans="1:6">
      <c r="A1721" t="s">
        <v>1797</v>
      </c>
      <c r="B1721" t="s">
        <v>9930</v>
      </c>
      <c r="C1721" t="s">
        <v>9931</v>
      </c>
      <c r="D1721" t="s">
        <v>9932</v>
      </c>
      <c r="E1721" t="s">
        <v>9933</v>
      </c>
      <c r="F1721" t="s">
        <v>6852</v>
      </c>
    </row>
    <row r="1722" spans="1:6">
      <c r="A1722" t="s">
        <v>1797</v>
      </c>
      <c r="B1722" t="s">
        <v>9934</v>
      </c>
      <c r="C1722" t="s">
        <v>7482</v>
      </c>
      <c r="D1722" t="s">
        <v>7483</v>
      </c>
      <c r="E1722" t="s">
        <v>7484</v>
      </c>
      <c r="F1722" t="s">
        <v>6852</v>
      </c>
    </row>
    <row r="1723" spans="1:6">
      <c r="A1723" t="s">
        <v>1797</v>
      </c>
      <c r="B1723" t="s">
        <v>9935</v>
      </c>
      <c r="C1723" t="s">
        <v>9936</v>
      </c>
      <c r="D1723" t="s">
        <v>9937</v>
      </c>
      <c r="E1723" t="s">
        <v>9938</v>
      </c>
      <c r="F1723" t="s">
        <v>6852</v>
      </c>
    </row>
    <row r="1724" spans="1:6">
      <c r="A1724" t="s">
        <v>1797</v>
      </c>
      <c r="B1724" t="s">
        <v>9939</v>
      </c>
      <c r="C1724" t="s">
        <v>9940</v>
      </c>
      <c r="D1724" t="s">
        <v>9941</v>
      </c>
      <c r="E1724" t="s">
        <v>9942</v>
      </c>
      <c r="F1724" t="s">
        <v>6852</v>
      </c>
    </row>
    <row r="1725" spans="1:6">
      <c r="A1725" t="s">
        <v>1797</v>
      </c>
      <c r="B1725" t="s">
        <v>9943</v>
      </c>
      <c r="C1725" t="s">
        <v>9944</v>
      </c>
      <c r="D1725" t="s">
        <v>9945</v>
      </c>
      <c r="E1725" t="s">
        <v>9946</v>
      </c>
      <c r="F1725" t="s">
        <v>6852</v>
      </c>
    </row>
    <row r="1726" spans="1:6">
      <c r="A1726" t="s">
        <v>1797</v>
      </c>
      <c r="B1726" t="s">
        <v>9947</v>
      </c>
      <c r="C1726" t="s">
        <v>9948</v>
      </c>
      <c r="D1726" t="s">
        <v>9949</v>
      </c>
      <c r="E1726" t="s">
        <v>9950</v>
      </c>
      <c r="F1726" t="s">
        <v>6852</v>
      </c>
    </row>
    <row r="1727" spans="1:6">
      <c r="A1727" t="s">
        <v>1797</v>
      </c>
      <c r="B1727" t="s">
        <v>9951</v>
      </c>
      <c r="C1727" t="s">
        <v>9952</v>
      </c>
      <c r="D1727" t="s">
        <v>9953</v>
      </c>
      <c r="E1727" t="s">
        <v>9954</v>
      </c>
      <c r="F1727" t="s">
        <v>6852</v>
      </c>
    </row>
    <row r="1728" spans="1:6">
      <c r="A1728" t="s">
        <v>1797</v>
      </c>
      <c r="B1728" t="s">
        <v>9955</v>
      </c>
      <c r="C1728" t="s">
        <v>7692</v>
      </c>
      <c r="D1728" t="s">
        <v>7693</v>
      </c>
      <c r="E1728" t="s">
        <v>7694</v>
      </c>
      <c r="F1728" t="s">
        <v>6852</v>
      </c>
    </row>
    <row r="1729" spans="1:6">
      <c r="A1729" t="s">
        <v>1797</v>
      </c>
      <c r="B1729" t="s">
        <v>9956</v>
      </c>
      <c r="C1729" t="s">
        <v>7696</v>
      </c>
      <c r="D1729" t="s">
        <v>7697</v>
      </c>
      <c r="E1729" t="s">
        <v>7698</v>
      </c>
      <c r="F1729" t="s">
        <v>6852</v>
      </c>
    </row>
    <row r="1730" spans="1:6">
      <c r="A1730" t="s">
        <v>1797</v>
      </c>
      <c r="B1730" t="s">
        <v>9957</v>
      </c>
      <c r="C1730" t="s">
        <v>9958</v>
      </c>
      <c r="D1730" t="s">
        <v>9959</v>
      </c>
      <c r="E1730" t="s">
        <v>9960</v>
      </c>
      <c r="F1730" t="s">
        <v>6856</v>
      </c>
    </row>
    <row r="1731" spans="1:6">
      <c r="A1731" t="s">
        <v>1797</v>
      </c>
      <c r="B1731" t="s">
        <v>9961</v>
      </c>
      <c r="C1731" t="s">
        <v>9962</v>
      </c>
      <c r="D1731" t="s">
        <v>9963</v>
      </c>
      <c r="E1731" t="s">
        <v>9964</v>
      </c>
      <c r="F1731" t="s">
        <v>6856</v>
      </c>
    </row>
    <row r="1732" spans="1:6">
      <c r="A1732" t="s">
        <v>1797</v>
      </c>
      <c r="B1732" t="s">
        <v>9965</v>
      </c>
      <c r="C1732" t="s">
        <v>9966</v>
      </c>
      <c r="D1732" t="s">
        <v>9967</v>
      </c>
      <c r="E1732" t="s">
        <v>9968</v>
      </c>
      <c r="F1732" t="s">
        <v>6856</v>
      </c>
    </row>
    <row r="1733" spans="1:6">
      <c r="A1733" t="s">
        <v>1797</v>
      </c>
      <c r="B1733" t="s">
        <v>9969</v>
      </c>
      <c r="C1733" t="s">
        <v>9970</v>
      </c>
      <c r="D1733" t="s">
        <v>9971</v>
      </c>
      <c r="E1733" t="s">
        <v>9972</v>
      </c>
      <c r="F1733" t="s">
        <v>6856</v>
      </c>
    </row>
    <row r="1734" spans="1:6">
      <c r="A1734" t="s">
        <v>1797</v>
      </c>
      <c r="B1734" t="s">
        <v>9973</v>
      </c>
      <c r="C1734" t="s">
        <v>9974</v>
      </c>
      <c r="D1734" t="s">
        <v>9975</v>
      </c>
      <c r="E1734" t="s">
        <v>9976</v>
      </c>
      <c r="F1734" t="s">
        <v>6856</v>
      </c>
    </row>
    <row r="1735" spans="1:6">
      <c r="A1735" t="s">
        <v>1797</v>
      </c>
      <c r="B1735" t="s">
        <v>9977</v>
      </c>
      <c r="C1735" t="s">
        <v>9978</v>
      </c>
      <c r="D1735" t="s">
        <v>9979</v>
      </c>
      <c r="E1735" t="s">
        <v>9980</v>
      </c>
      <c r="F1735" t="s">
        <v>6856</v>
      </c>
    </row>
    <row r="1736" spans="1:6">
      <c r="A1736" t="s">
        <v>1797</v>
      </c>
      <c r="B1736" t="s">
        <v>9981</v>
      </c>
      <c r="C1736" t="s">
        <v>9982</v>
      </c>
      <c r="D1736" t="s">
        <v>9983</v>
      </c>
      <c r="E1736" t="s">
        <v>9984</v>
      </c>
      <c r="F1736" t="s">
        <v>6856</v>
      </c>
    </row>
    <row r="1737" spans="1:6">
      <c r="A1737" t="s">
        <v>1797</v>
      </c>
      <c r="B1737" t="s">
        <v>9985</v>
      </c>
      <c r="C1737" t="s">
        <v>9986</v>
      </c>
      <c r="D1737" t="s">
        <v>9987</v>
      </c>
      <c r="E1737" t="s">
        <v>9988</v>
      </c>
      <c r="F1737" t="s">
        <v>6856</v>
      </c>
    </row>
    <row r="1738" spans="1:6">
      <c r="A1738" t="s">
        <v>1797</v>
      </c>
      <c r="B1738" t="s">
        <v>9989</v>
      </c>
      <c r="C1738" t="s">
        <v>9990</v>
      </c>
      <c r="D1738" t="s">
        <v>9991</v>
      </c>
      <c r="E1738" t="s">
        <v>9992</v>
      </c>
      <c r="F1738" t="s">
        <v>6856</v>
      </c>
    </row>
    <row r="1739" spans="1:6">
      <c r="A1739" t="s">
        <v>1797</v>
      </c>
      <c r="B1739" t="s">
        <v>9993</v>
      </c>
      <c r="C1739" t="s">
        <v>8016</v>
      </c>
      <c r="D1739" t="s">
        <v>8017</v>
      </c>
      <c r="E1739" t="s">
        <v>8018</v>
      </c>
      <c r="F1739" t="s">
        <v>6856</v>
      </c>
    </row>
    <row r="1740" spans="1:6">
      <c r="A1740" t="s">
        <v>1797</v>
      </c>
      <c r="B1740" t="s">
        <v>9994</v>
      </c>
      <c r="C1740" t="s">
        <v>9995</v>
      </c>
      <c r="D1740" t="s">
        <v>9996</v>
      </c>
      <c r="E1740" t="s">
        <v>9997</v>
      </c>
      <c r="F1740" t="s">
        <v>6856</v>
      </c>
    </row>
    <row r="1741" spans="1:6">
      <c r="A1741" t="s">
        <v>1797</v>
      </c>
      <c r="B1741" t="s">
        <v>9998</v>
      </c>
      <c r="C1741" t="s">
        <v>9999</v>
      </c>
      <c r="D1741" t="s">
        <v>10000</v>
      </c>
      <c r="E1741" t="s">
        <v>10001</v>
      </c>
      <c r="F1741" t="s">
        <v>6856</v>
      </c>
    </row>
    <row r="1742" spans="1:6">
      <c r="A1742" t="s">
        <v>1797</v>
      </c>
      <c r="B1742" t="s">
        <v>10002</v>
      </c>
      <c r="C1742" t="s">
        <v>10003</v>
      </c>
      <c r="D1742" t="s">
        <v>10004</v>
      </c>
      <c r="E1742" t="s">
        <v>10005</v>
      </c>
      <c r="F1742" t="s">
        <v>6856</v>
      </c>
    </row>
    <row r="1743" spans="1:6">
      <c r="A1743" t="s">
        <v>1797</v>
      </c>
      <c r="B1743" t="s">
        <v>10006</v>
      </c>
      <c r="C1743" t="s">
        <v>9176</v>
      </c>
      <c r="D1743" t="s">
        <v>9177</v>
      </c>
      <c r="E1743" t="s">
        <v>9178</v>
      </c>
      <c r="F1743" t="s">
        <v>6860</v>
      </c>
    </row>
    <row r="1744" spans="1:6">
      <c r="A1744" t="s">
        <v>1797</v>
      </c>
      <c r="B1744" t="s">
        <v>10007</v>
      </c>
      <c r="C1744" t="s">
        <v>10008</v>
      </c>
      <c r="D1744" t="s">
        <v>10009</v>
      </c>
      <c r="E1744" t="s">
        <v>10010</v>
      </c>
      <c r="F1744" t="s">
        <v>6860</v>
      </c>
    </row>
    <row r="1745" spans="1:6">
      <c r="A1745" t="s">
        <v>1797</v>
      </c>
      <c r="B1745" t="s">
        <v>10011</v>
      </c>
      <c r="C1745" t="s">
        <v>8787</v>
      </c>
      <c r="D1745" t="s">
        <v>8788</v>
      </c>
      <c r="E1745" t="s">
        <v>8789</v>
      </c>
      <c r="F1745" t="s">
        <v>6860</v>
      </c>
    </row>
    <row r="1746" spans="1:6">
      <c r="A1746" t="s">
        <v>1797</v>
      </c>
      <c r="B1746" t="s">
        <v>10012</v>
      </c>
      <c r="C1746" t="s">
        <v>10013</v>
      </c>
      <c r="D1746" t="s">
        <v>10014</v>
      </c>
      <c r="E1746" t="s">
        <v>10015</v>
      </c>
      <c r="F1746" t="s">
        <v>6860</v>
      </c>
    </row>
    <row r="1747" spans="1:6">
      <c r="A1747" t="s">
        <v>1797</v>
      </c>
      <c r="B1747" t="s">
        <v>10016</v>
      </c>
      <c r="C1747" t="s">
        <v>10017</v>
      </c>
      <c r="D1747" t="s">
        <v>10018</v>
      </c>
      <c r="E1747" t="s">
        <v>10019</v>
      </c>
      <c r="F1747" t="s">
        <v>6860</v>
      </c>
    </row>
    <row r="1748" spans="1:6">
      <c r="A1748" t="s">
        <v>1797</v>
      </c>
      <c r="B1748" t="s">
        <v>10020</v>
      </c>
      <c r="C1748" t="s">
        <v>7999</v>
      </c>
      <c r="D1748" t="s">
        <v>8000</v>
      </c>
      <c r="E1748" t="s">
        <v>8001</v>
      </c>
      <c r="F1748" t="s">
        <v>6860</v>
      </c>
    </row>
    <row r="1749" spans="1:6">
      <c r="A1749" t="s">
        <v>1797</v>
      </c>
      <c r="B1749" t="s">
        <v>10021</v>
      </c>
      <c r="C1749" t="s">
        <v>10022</v>
      </c>
      <c r="D1749" t="s">
        <v>10023</v>
      </c>
      <c r="E1749" t="s">
        <v>10024</v>
      </c>
      <c r="F1749" t="s">
        <v>6860</v>
      </c>
    </row>
    <row r="1750" spans="1:6">
      <c r="A1750" t="s">
        <v>1797</v>
      </c>
      <c r="B1750" t="s">
        <v>10025</v>
      </c>
      <c r="C1750" t="s">
        <v>2553</v>
      </c>
      <c r="D1750" t="s">
        <v>2554</v>
      </c>
      <c r="E1750" t="s">
        <v>2555</v>
      </c>
      <c r="F1750" t="s">
        <v>6860</v>
      </c>
    </row>
    <row r="1751" spans="1:6">
      <c r="A1751" t="s">
        <v>1797</v>
      </c>
      <c r="B1751" t="s">
        <v>10026</v>
      </c>
      <c r="C1751" t="s">
        <v>10027</v>
      </c>
      <c r="D1751" t="s">
        <v>10028</v>
      </c>
      <c r="E1751" t="s">
        <v>10029</v>
      </c>
      <c r="F1751" t="s">
        <v>6860</v>
      </c>
    </row>
    <row r="1752" spans="1:6">
      <c r="A1752" t="s">
        <v>1797</v>
      </c>
      <c r="B1752" t="s">
        <v>10030</v>
      </c>
      <c r="C1752" t="s">
        <v>10031</v>
      </c>
      <c r="D1752" t="s">
        <v>10032</v>
      </c>
      <c r="E1752" t="s">
        <v>10033</v>
      </c>
      <c r="F1752" t="s">
        <v>6860</v>
      </c>
    </row>
    <row r="1753" spans="1:6">
      <c r="A1753" t="s">
        <v>1797</v>
      </c>
      <c r="B1753" t="s">
        <v>10034</v>
      </c>
      <c r="C1753" t="s">
        <v>10035</v>
      </c>
      <c r="D1753" t="s">
        <v>10036</v>
      </c>
      <c r="E1753" t="s">
        <v>10037</v>
      </c>
      <c r="F1753" t="s">
        <v>6860</v>
      </c>
    </row>
    <row r="1754" spans="1:6">
      <c r="A1754" t="s">
        <v>1797</v>
      </c>
      <c r="B1754" t="s">
        <v>10038</v>
      </c>
      <c r="C1754" t="s">
        <v>10039</v>
      </c>
      <c r="D1754" t="s">
        <v>8154</v>
      </c>
      <c r="E1754" t="s">
        <v>10040</v>
      </c>
      <c r="F1754" t="s">
        <v>6860</v>
      </c>
    </row>
    <row r="1755" spans="1:6">
      <c r="A1755" t="s">
        <v>1797</v>
      </c>
      <c r="B1755" t="s">
        <v>10041</v>
      </c>
      <c r="C1755" t="s">
        <v>10042</v>
      </c>
      <c r="D1755" t="s">
        <v>10043</v>
      </c>
      <c r="E1755" t="s">
        <v>10044</v>
      </c>
      <c r="F1755" t="s">
        <v>6860</v>
      </c>
    </row>
    <row r="1756" spans="1:6">
      <c r="A1756" t="s">
        <v>1797</v>
      </c>
      <c r="B1756" t="s">
        <v>10045</v>
      </c>
      <c r="C1756" t="s">
        <v>10046</v>
      </c>
      <c r="D1756" t="s">
        <v>10047</v>
      </c>
      <c r="E1756" t="s">
        <v>10048</v>
      </c>
      <c r="F1756" t="s">
        <v>6860</v>
      </c>
    </row>
    <row r="1757" spans="1:6">
      <c r="A1757" t="s">
        <v>1797</v>
      </c>
      <c r="B1757" t="s">
        <v>10049</v>
      </c>
      <c r="C1757" t="s">
        <v>10050</v>
      </c>
      <c r="D1757" t="s">
        <v>10051</v>
      </c>
      <c r="E1757" t="s">
        <v>10052</v>
      </c>
      <c r="F1757" t="s">
        <v>6860</v>
      </c>
    </row>
    <row r="1758" spans="1:6">
      <c r="A1758" t="s">
        <v>1797</v>
      </c>
      <c r="B1758" t="s">
        <v>10053</v>
      </c>
      <c r="C1758" t="s">
        <v>10054</v>
      </c>
      <c r="D1758" t="s">
        <v>10055</v>
      </c>
      <c r="E1758" t="s">
        <v>10056</v>
      </c>
      <c r="F1758" t="s">
        <v>6860</v>
      </c>
    </row>
    <row r="1759" spans="1:6">
      <c r="A1759" t="s">
        <v>1797</v>
      </c>
      <c r="B1759" t="s">
        <v>10057</v>
      </c>
      <c r="C1759" t="s">
        <v>10058</v>
      </c>
      <c r="D1759" t="s">
        <v>10059</v>
      </c>
      <c r="E1759" t="s">
        <v>10060</v>
      </c>
      <c r="F1759" t="s">
        <v>6860</v>
      </c>
    </row>
    <row r="1760" spans="1:6">
      <c r="A1760" t="s">
        <v>1797</v>
      </c>
      <c r="B1760" t="s">
        <v>10061</v>
      </c>
      <c r="C1760" t="s">
        <v>10062</v>
      </c>
      <c r="D1760" t="s">
        <v>10063</v>
      </c>
      <c r="E1760" t="s">
        <v>10064</v>
      </c>
      <c r="F1760" t="s">
        <v>6860</v>
      </c>
    </row>
    <row r="1761" spans="1:6">
      <c r="A1761" t="s">
        <v>1797</v>
      </c>
      <c r="B1761" t="s">
        <v>10065</v>
      </c>
      <c r="C1761" t="s">
        <v>10066</v>
      </c>
      <c r="D1761" t="s">
        <v>10067</v>
      </c>
      <c r="E1761" t="s">
        <v>10068</v>
      </c>
      <c r="F1761" t="s">
        <v>6860</v>
      </c>
    </row>
    <row r="1762" spans="1:6">
      <c r="A1762" t="s">
        <v>1797</v>
      </c>
      <c r="B1762" t="s">
        <v>10069</v>
      </c>
      <c r="C1762" t="s">
        <v>10070</v>
      </c>
      <c r="D1762" t="s">
        <v>10071</v>
      </c>
      <c r="E1762" t="s">
        <v>10072</v>
      </c>
      <c r="F1762" t="s">
        <v>6864</v>
      </c>
    </row>
    <row r="1763" spans="1:6">
      <c r="A1763" t="s">
        <v>1797</v>
      </c>
      <c r="B1763" t="s">
        <v>10073</v>
      </c>
      <c r="C1763" t="s">
        <v>10074</v>
      </c>
      <c r="D1763" t="s">
        <v>10075</v>
      </c>
      <c r="E1763" t="s">
        <v>10076</v>
      </c>
      <c r="F1763" t="s">
        <v>6864</v>
      </c>
    </row>
    <row r="1764" spans="1:6">
      <c r="A1764" t="s">
        <v>1797</v>
      </c>
      <c r="B1764" t="s">
        <v>10077</v>
      </c>
      <c r="C1764" t="s">
        <v>10078</v>
      </c>
      <c r="D1764" t="s">
        <v>10079</v>
      </c>
      <c r="E1764" t="s">
        <v>10080</v>
      </c>
      <c r="F1764" t="s">
        <v>6864</v>
      </c>
    </row>
    <row r="1765" spans="1:6">
      <c r="A1765" t="s">
        <v>1797</v>
      </c>
      <c r="B1765" t="s">
        <v>10081</v>
      </c>
      <c r="C1765" t="s">
        <v>10082</v>
      </c>
      <c r="D1765" t="s">
        <v>10083</v>
      </c>
      <c r="E1765" t="s">
        <v>10084</v>
      </c>
      <c r="F1765" t="s">
        <v>6864</v>
      </c>
    </row>
    <row r="1766" spans="1:6">
      <c r="A1766" t="s">
        <v>1797</v>
      </c>
      <c r="B1766" t="s">
        <v>10085</v>
      </c>
      <c r="C1766" t="s">
        <v>10086</v>
      </c>
      <c r="D1766" t="s">
        <v>10087</v>
      </c>
      <c r="E1766" t="s">
        <v>10088</v>
      </c>
      <c r="F1766" t="s">
        <v>6864</v>
      </c>
    </row>
    <row r="1767" spans="1:6">
      <c r="A1767" t="s">
        <v>1797</v>
      </c>
      <c r="B1767" t="s">
        <v>10089</v>
      </c>
      <c r="C1767" t="s">
        <v>10090</v>
      </c>
      <c r="D1767" t="s">
        <v>10091</v>
      </c>
      <c r="E1767" t="s">
        <v>10092</v>
      </c>
      <c r="F1767" t="s">
        <v>6864</v>
      </c>
    </row>
    <row r="1768" spans="1:6">
      <c r="A1768" t="s">
        <v>1797</v>
      </c>
      <c r="B1768" t="s">
        <v>10093</v>
      </c>
      <c r="C1768" t="s">
        <v>10046</v>
      </c>
      <c r="D1768" t="s">
        <v>10047</v>
      </c>
      <c r="E1768" t="s">
        <v>10048</v>
      </c>
      <c r="F1768" t="s">
        <v>6864</v>
      </c>
    </row>
    <row r="1769" spans="1:6">
      <c r="A1769" t="s">
        <v>1797</v>
      </c>
      <c r="B1769" t="s">
        <v>10094</v>
      </c>
      <c r="C1769" t="s">
        <v>10095</v>
      </c>
      <c r="D1769" t="s">
        <v>10096</v>
      </c>
      <c r="E1769" t="s">
        <v>10097</v>
      </c>
      <c r="F1769" t="s">
        <v>6864</v>
      </c>
    </row>
    <row r="1770" spans="1:6">
      <c r="A1770" t="s">
        <v>1797</v>
      </c>
      <c r="B1770" t="s">
        <v>10098</v>
      </c>
      <c r="C1770" t="s">
        <v>10099</v>
      </c>
      <c r="D1770" t="s">
        <v>10100</v>
      </c>
      <c r="E1770" t="s">
        <v>10101</v>
      </c>
      <c r="F1770" t="s">
        <v>6868</v>
      </c>
    </row>
    <row r="1771" spans="1:6">
      <c r="A1771" t="s">
        <v>1797</v>
      </c>
      <c r="B1771" t="s">
        <v>10102</v>
      </c>
      <c r="C1771" t="s">
        <v>8137</v>
      </c>
      <c r="D1771" t="s">
        <v>8138</v>
      </c>
      <c r="E1771" t="s">
        <v>8139</v>
      </c>
      <c r="F1771" t="s">
        <v>6868</v>
      </c>
    </row>
    <row r="1772" spans="1:6">
      <c r="A1772" t="s">
        <v>1797</v>
      </c>
      <c r="B1772" t="s">
        <v>10103</v>
      </c>
      <c r="C1772" t="s">
        <v>10104</v>
      </c>
      <c r="D1772" t="s">
        <v>10105</v>
      </c>
      <c r="E1772" t="s">
        <v>10106</v>
      </c>
      <c r="F1772" t="s">
        <v>6868</v>
      </c>
    </row>
    <row r="1773" spans="1:6">
      <c r="A1773" t="s">
        <v>1797</v>
      </c>
      <c r="B1773" t="s">
        <v>10107</v>
      </c>
      <c r="C1773" t="s">
        <v>9389</v>
      </c>
      <c r="D1773" t="s">
        <v>9390</v>
      </c>
      <c r="E1773" t="s">
        <v>9391</v>
      </c>
      <c r="F1773" t="s">
        <v>6868</v>
      </c>
    </row>
    <row r="1774" spans="1:6">
      <c r="A1774" t="s">
        <v>1797</v>
      </c>
      <c r="B1774" t="s">
        <v>10108</v>
      </c>
      <c r="C1774" t="s">
        <v>7290</v>
      </c>
      <c r="D1774" t="s">
        <v>7291</v>
      </c>
      <c r="E1774" t="s">
        <v>7292</v>
      </c>
      <c r="F1774" t="s">
        <v>6868</v>
      </c>
    </row>
    <row r="1775" spans="1:6">
      <c r="A1775" t="s">
        <v>1797</v>
      </c>
      <c r="B1775" t="s">
        <v>10109</v>
      </c>
      <c r="C1775" t="s">
        <v>10110</v>
      </c>
      <c r="D1775" t="s">
        <v>10111</v>
      </c>
      <c r="E1775" t="s">
        <v>10112</v>
      </c>
      <c r="F1775" t="s">
        <v>6868</v>
      </c>
    </row>
    <row r="1776" spans="1:6">
      <c r="A1776" t="s">
        <v>1797</v>
      </c>
      <c r="B1776" t="s">
        <v>10113</v>
      </c>
      <c r="C1776" t="s">
        <v>10114</v>
      </c>
      <c r="D1776" t="s">
        <v>10115</v>
      </c>
      <c r="E1776" t="s">
        <v>10116</v>
      </c>
      <c r="F1776" t="s">
        <v>6868</v>
      </c>
    </row>
    <row r="1777" spans="1:6">
      <c r="A1777" t="s">
        <v>1797</v>
      </c>
      <c r="B1777" t="s">
        <v>10117</v>
      </c>
      <c r="C1777" t="s">
        <v>2553</v>
      </c>
      <c r="D1777" t="s">
        <v>2554</v>
      </c>
      <c r="E1777" t="s">
        <v>2555</v>
      </c>
      <c r="F1777" t="s">
        <v>6868</v>
      </c>
    </row>
    <row r="1778" spans="1:6">
      <c r="A1778" t="s">
        <v>1797</v>
      </c>
      <c r="B1778" t="s">
        <v>10118</v>
      </c>
      <c r="C1778" t="s">
        <v>10119</v>
      </c>
      <c r="D1778" t="s">
        <v>10120</v>
      </c>
      <c r="E1778" t="s">
        <v>10121</v>
      </c>
      <c r="F1778" t="s">
        <v>6868</v>
      </c>
    </row>
    <row r="1779" spans="1:6">
      <c r="A1779" t="s">
        <v>1797</v>
      </c>
      <c r="B1779" t="s">
        <v>10122</v>
      </c>
      <c r="C1779" t="s">
        <v>10123</v>
      </c>
      <c r="D1779" t="s">
        <v>10124</v>
      </c>
      <c r="E1779" t="s">
        <v>10125</v>
      </c>
      <c r="F1779" t="s">
        <v>6868</v>
      </c>
    </row>
    <row r="1780" spans="1:6">
      <c r="A1780" t="s">
        <v>1797</v>
      </c>
      <c r="B1780" t="s">
        <v>10126</v>
      </c>
      <c r="C1780" t="s">
        <v>10127</v>
      </c>
      <c r="D1780" t="s">
        <v>10128</v>
      </c>
      <c r="E1780" t="s">
        <v>10129</v>
      </c>
      <c r="F1780" t="s">
        <v>6868</v>
      </c>
    </row>
    <row r="1781" spans="1:6">
      <c r="A1781" t="s">
        <v>1797</v>
      </c>
      <c r="B1781" t="s">
        <v>10130</v>
      </c>
      <c r="C1781" t="s">
        <v>10131</v>
      </c>
      <c r="D1781" t="s">
        <v>10132</v>
      </c>
      <c r="E1781" t="s">
        <v>10133</v>
      </c>
      <c r="F1781" t="s">
        <v>6868</v>
      </c>
    </row>
    <row r="1782" spans="1:6">
      <c r="A1782" t="s">
        <v>1797</v>
      </c>
      <c r="B1782" t="s">
        <v>10134</v>
      </c>
      <c r="C1782" t="s">
        <v>10135</v>
      </c>
      <c r="D1782" t="s">
        <v>10136</v>
      </c>
      <c r="E1782" t="s">
        <v>10137</v>
      </c>
      <c r="F1782" t="s">
        <v>6868</v>
      </c>
    </row>
    <row r="1783" spans="1:6">
      <c r="A1783" t="s">
        <v>1797</v>
      </c>
      <c r="B1783" t="s">
        <v>10138</v>
      </c>
      <c r="C1783" t="s">
        <v>10139</v>
      </c>
      <c r="D1783" t="s">
        <v>10140</v>
      </c>
      <c r="E1783" t="s">
        <v>10141</v>
      </c>
      <c r="F1783" t="s">
        <v>6868</v>
      </c>
    </row>
    <row r="1784" spans="1:6">
      <c r="A1784" t="s">
        <v>1797</v>
      </c>
      <c r="B1784" t="s">
        <v>10142</v>
      </c>
      <c r="C1784" t="s">
        <v>10143</v>
      </c>
      <c r="D1784" t="s">
        <v>10144</v>
      </c>
      <c r="E1784" t="s">
        <v>10145</v>
      </c>
      <c r="F1784" t="s">
        <v>6868</v>
      </c>
    </row>
    <row r="1785" spans="1:6">
      <c r="A1785" t="s">
        <v>1797</v>
      </c>
      <c r="B1785" t="s">
        <v>10146</v>
      </c>
      <c r="C1785" t="s">
        <v>10147</v>
      </c>
      <c r="D1785" t="s">
        <v>10148</v>
      </c>
      <c r="E1785" t="s">
        <v>10149</v>
      </c>
      <c r="F1785" t="s">
        <v>6868</v>
      </c>
    </row>
    <row r="1786" spans="1:6">
      <c r="A1786" t="s">
        <v>1797</v>
      </c>
      <c r="B1786" t="s">
        <v>10150</v>
      </c>
      <c r="C1786" t="s">
        <v>10151</v>
      </c>
      <c r="D1786" t="s">
        <v>10152</v>
      </c>
      <c r="E1786" t="s">
        <v>10153</v>
      </c>
      <c r="F1786" t="s">
        <v>6872</v>
      </c>
    </row>
    <row r="1787" spans="1:6">
      <c r="A1787" t="s">
        <v>1797</v>
      </c>
      <c r="B1787" t="s">
        <v>10154</v>
      </c>
      <c r="C1787" t="s">
        <v>10155</v>
      </c>
      <c r="D1787" t="s">
        <v>10156</v>
      </c>
      <c r="E1787" t="s">
        <v>10157</v>
      </c>
      <c r="F1787" t="s">
        <v>6872</v>
      </c>
    </row>
    <row r="1788" spans="1:6">
      <c r="A1788" t="s">
        <v>1797</v>
      </c>
      <c r="B1788" t="s">
        <v>10158</v>
      </c>
      <c r="C1788" t="s">
        <v>10159</v>
      </c>
      <c r="D1788" t="s">
        <v>10160</v>
      </c>
      <c r="E1788" t="s">
        <v>10161</v>
      </c>
      <c r="F1788" t="s">
        <v>6872</v>
      </c>
    </row>
    <row r="1789" spans="1:6">
      <c r="A1789" t="s">
        <v>1797</v>
      </c>
      <c r="B1789" t="s">
        <v>10162</v>
      </c>
      <c r="C1789" t="s">
        <v>10163</v>
      </c>
      <c r="D1789" t="s">
        <v>10164</v>
      </c>
      <c r="E1789" t="s">
        <v>10165</v>
      </c>
      <c r="F1789" t="s">
        <v>6872</v>
      </c>
    </row>
    <row r="1790" spans="1:6">
      <c r="A1790" t="s">
        <v>1797</v>
      </c>
      <c r="B1790" t="s">
        <v>10166</v>
      </c>
      <c r="C1790" t="s">
        <v>8007</v>
      </c>
      <c r="D1790" t="s">
        <v>8008</v>
      </c>
      <c r="E1790" t="s">
        <v>8009</v>
      </c>
      <c r="F1790" t="s">
        <v>6872</v>
      </c>
    </row>
    <row r="1791" spans="1:6">
      <c r="A1791" t="s">
        <v>1797</v>
      </c>
      <c r="B1791" t="s">
        <v>10167</v>
      </c>
      <c r="C1791" t="s">
        <v>10168</v>
      </c>
      <c r="D1791" t="s">
        <v>10169</v>
      </c>
      <c r="E1791" t="s">
        <v>10170</v>
      </c>
      <c r="F1791" t="s">
        <v>6872</v>
      </c>
    </row>
    <row r="1792" spans="1:6">
      <c r="A1792" t="s">
        <v>1797</v>
      </c>
      <c r="B1792" t="s">
        <v>10171</v>
      </c>
      <c r="C1792" t="s">
        <v>10172</v>
      </c>
      <c r="D1792" t="s">
        <v>10173</v>
      </c>
      <c r="E1792" t="s">
        <v>10174</v>
      </c>
      <c r="F1792" t="s">
        <v>6872</v>
      </c>
    </row>
    <row r="1793" spans="1:6">
      <c r="A1793" t="s">
        <v>1797</v>
      </c>
      <c r="B1793" t="s">
        <v>10175</v>
      </c>
      <c r="C1793" t="s">
        <v>7824</v>
      </c>
      <c r="D1793" t="s">
        <v>7825</v>
      </c>
      <c r="E1793" t="s">
        <v>7826</v>
      </c>
      <c r="F1793" t="s">
        <v>6872</v>
      </c>
    </row>
    <row r="1794" spans="1:6">
      <c r="A1794" t="s">
        <v>1797</v>
      </c>
      <c r="B1794" t="s">
        <v>10176</v>
      </c>
      <c r="C1794" t="s">
        <v>10177</v>
      </c>
      <c r="D1794" t="s">
        <v>10178</v>
      </c>
      <c r="E1794" t="s">
        <v>10179</v>
      </c>
      <c r="F1794" t="s">
        <v>6872</v>
      </c>
    </row>
    <row r="1795" spans="1:6">
      <c r="A1795" t="s">
        <v>1797</v>
      </c>
      <c r="B1795" t="s">
        <v>10180</v>
      </c>
      <c r="C1795" t="s">
        <v>10181</v>
      </c>
      <c r="D1795" t="s">
        <v>10182</v>
      </c>
      <c r="E1795" t="s">
        <v>10183</v>
      </c>
      <c r="F1795" t="s">
        <v>6872</v>
      </c>
    </row>
    <row r="1796" spans="1:6">
      <c r="A1796" t="s">
        <v>1797</v>
      </c>
      <c r="B1796" t="s">
        <v>10184</v>
      </c>
      <c r="C1796" t="s">
        <v>10185</v>
      </c>
      <c r="D1796" t="s">
        <v>10186</v>
      </c>
      <c r="E1796" t="s">
        <v>10187</v>
      </c>
      <c r="F1796" t="s">
        <v>6872</v>
      </c>
    </row>
    <row r="1797" spans="1:6">
      <c r="A1797" t="s">
        <v>1797</v>
      </c>
      <c r="B1797" t="s">
        <v>10188</v>
      </c>
      <c r="C1797" t="s">
        <v>10189</v>
      </c>
      <c r="D1797" t="s">
        <v>10190</v>
      </c>
      <c r="E1797" t="s">
        <v>10191</v>
      </c>
      <c r="F1797" t="s">
        <v>6872</v>
      </c>
    </row>
    <row r="1798" spans="1:6">
      <c r="A1798" t="s">
        <v>1797</v>
      </c>
      <c r="B1798" t="s">
        <v>10192</v>
      </c>
      <c r="C1798" t="s">
        <v>10193</v>
      </c>
      <c r="D1798" t="s">
        <v>10194</v>
      </c>
      <c r="E1798" t="s">
        <v>10195</v>
      </c>
      <c r="F1798" t="s">
        <v>6872</v>
      </c>
    </row>
    <row r="1799" spans="1:6">
      <c r="A1799" t="s">
        <v>1797</v>
      </c>
      <c r="B1799" t="s">
        <v>10196</v>
      </c>
      <c r="C1799" t="s">
        <v>10197</v>
      </c>
      <c r="D1799" t="s">
        <v>10198</v>
      </c>
      <c r="E1799" t="s">
        <v>10199</v>
      </c>
      <c r="F1799" t="s">
        <v>6872</v>
      </c>
    </row>
    <row r="1800" spans="1:6">
      <c r="A1800" t="s">
        <v>1797</v>
      </c>
      <c r="B1800" t="s">
        <v>10200</v>
      </c>
      <c r="C1800" t="s">
        <v>10201</v>
      </c>
      <c r="D1800" t="s">
        <v>10202</v>
      </c>
      <c r="E1800" t="s">
        <v>10203</v>
      </c>
      <c r="F1800" t="s">
        <v>6872</v>
      </c>
    </row>
    <row r="1801" spans="1:6">
      <c r="A1801" t="s">
        <v>1797</v>
      </c>
      <c r="B1801" t="s">
        <v>10204</v>
      </c>
      <c r="C1801" t="s">
        <v>10205</v>
      </c>
      <c r="D1801" t="s">
        <v>10206</v>
      </c>
      <c r="E1801" t="s">
        <v>10207</v>
      </c>
      <c r="F1801" t="s">
        <v>6872</v>
      </c>
    </row>
    <row r="1802" spans="1:6">
      <c r="A1802" t="s">
        <v>1797</v>
      </c>
      <c r="B1802" t="s">
        <v>10208</v>
      </c>
      <c r="C1802" t="s">
        <v>10209</v>
      </c>
      <c r="D1802" t="s">
        <v>10210</v>
      </c>
      <c r="E1802" t="s">
        <v>10211</v>
      </c>
      <c r="F1802" t="s">
        <v>6876</v>
      </c>
    </row>
    <row r="1803" spans="1:6">
      <c r="A1803" t="s">
        <v>1797</v>
      </c>
      <c r="B1803" t="s">
        <v>10212</v>
      </c>
      <c r="C1803" t="s">
        <v>10213</v>
      </c>
      <c r="D1803" t="s">
        <v>10214</v>
      </c>
      <c r="E1803" t="s">
        <v>10215</v>
      </c>
      <c r="F1803" t="s">
        <v>6876</v>
      </c>
    </row>
    <row r="1804" spans="1:6">
      <c r="A1804" t="s">
        <v>1797</v>
      </c>
      <c r="B1804" t="s">
        <v>10216</v>
      </c>
      <c r="C1804" t="s">
        <v>10217</v>
      </c>
      <c r="D1804" t="s">
        <v>10218</v>
      </c>
      <c r="E1804" t="s">
        <v>10219</v>
      </c>
      <c r="F1804" t="s">
        <v>6876</v>
      </c>
    </row>
    <row r="1805" spans="1:6">
      <c r="A1805" t="s">
        <v>1797</v>
      </c>
      <c r="B1805" t="s">
        <v>10220</v>
      </c>
      <c r="C1805" t="s">
        <v>8634</v>
      </c>
      <c r="D1805" t="s">
        <v>10221</v>
      </c>
      <c r="E1805" t="s">
        <v>8636</v>
      </c>
      <c r="F1805" t="s">
        <v>6876</v>
      </c>
    </row>
    <row r="1806" spans="1:6">
      <c r="A1806" t="s">
        <v>1797</v>
      </c>
      <c r="B1806" t="s">
        <v>10222</v>
      </c>
      <c r="C1806" t="s">
        <v>10223</v>
      </c>
      <c r="D1806" t="s">
        <v>10224</v>
      </c>
      <c r="E1806" t="s">
        <v>10225</v>
      </c>
      <c r="F1806" t="s">
        <v>6876</v>
      </c>
    </row>
    <row r="1807" spans="1:6">
      <c r="A1807" t="s">
        <v>1797</v>
      </c>
      <c r="B1807" t="s">
        <v>10226</v>
      </c>
      <c r="C1807" t="s">
        <v>10227</v>
      </c>
      <c r="D1807" t="s">
        <v>10228</v>
      </c>
      <c r="E1807" t="s">
        <v>10229</v>
      </c>
      <c r="F1807" t="s">
        <v>6876</v>
      </c>
    </row>
    <row r="1808" spans="1:6">
      <c r="A1808" t="s">
        <v>1797</v>
      </c>
      <c r="B1808" t="s">
        <v>10230</v>
      </c>
      <c r="C1808" t="s">
        <v>10231</v>
      </c>
      <c r="D1808" t="s">
        <v>10232</v>
      </c>
      <c r="E1808" t="s">
        <v>10233</v>
      </c>
      <c r="F1808" t="s">
        <v>6876</v>
      </c>
    </row>
    <row r="1809" spans="1:6">
      <c r="A1809" t="s">
        <v>1797</v>
      </c>
      <c r="B1809" t="s">
        <v>10234</v>
      </c>
      <c r="C1809" t="s">
        <v>7349</v>
      </c>
      <c r="D1809" t="s">
        <v>7350</v>
      </c>
      <c r="E1809" t="s">
        <v>7351</v>
      </c>
      <c r="F1809" t="s">
        <v>6876</v>
      </c>
    </row>
    <row r="1810" spans="1:6">
      <c r="A1810" t="s">
        <v>1797</v>
      </c>
      <c r="B1810" t="s">
        <v>10235</v>
      </c>
      <c r="C1810" t="s">
        <v>10236</v>
      </c>
      <c r="D1810" t="s">
        <v>10237</v>
      </c>
      <c r="E1810" t="s">
        <v>10238</v>
      </c>
      <c r="F1810" t="s">
        <v>6876</v>
      </c>
    </row>
    <row r="1811" spans="1:6">
      <c r="A1811" t="s">
        <v>1797</v>
      </c>
      <c r="B1811" t="s">
        <v>10239</v>
      </c>
      <c r="C1811" t="s">
        <v>7176</v>
      </c>
      <c r="D1811" t="s">
        <v>10240</v>
      </c>
      <c r="E1811" t="s">
        <v>7178</v>
      </c>
      <c r="F1811" t="s">
        <v>6876</v>
      </c>
    </row>
    <row r="1812" spans="1:6">
      <c r="A1812" t="s">
        <v>1797</v>
      </c>
      <c r="B1812" t="s">
        <v>10241</v>
      </c>
      <c r="C1812" t="s">
        <v>10242</v>
      </c>
      <c r="D1812" t="s">
        <v>10243</v>
      </c>
      <c r="E1812" t="s">
        <v>10244</v>
      </c>
      <c r="F1812" t="s">
        <v>6880</v>
      </c>
    </row>
    <row r="1813" spans="1:6">
      <c r="A1813" t="s">
        <v>1797</v>
      </c>
      <c r="B1813" t="s">
        <v>10245</v>
      </c>
      <c r="C1813" t="s">
        <v>10246</v>
      </c>
      <c r="D1813" t="s">
        <v>10247</v>
      </c>
      <c r="E1813" t="s">
        <v>10248</v>
      </c>
      <c r="F1813" t="s">
        <v>6880</v>
      </c>
    </row>
    <row r="1814" spans="1:6">
      <c r="A1814" t="s">
        <v>1797</v>
      </c>
      <c r="B1814" t="s">
        <v>10249</v>
      </c>
      <c r="C1814" t="s">
        <v>10250</v>
      </c>
      <c r="D1814" t="s">
        <v>10251</v>
      </c>
      <c r="E1814" t="s">
        <v>10252</v>
      </c>
      <c r="F1814" t="s">
        <v>6880</v>
      </c>
    </row>
    <row r="1815" spans="1:6">
      <c r="A1815" t="s">
        <v>1797</v>
      </c>
      <c r="B1815" t="s">
        <v>10253</v>
      </c>
      <c r="C1815" t="s">
        <v>10254</v>
      </c>
      <c r="D1815" t="s">
        <v>10255</v>
      </c>
      <c r="E1815" t="s">
        <v>10256</v>
      </c>
      <c r="F1815" t="s">
        <v>6880</v>
      </c>
    </row>
    <row r="1816" spans="1:6">
      <c r="A1816" t="s">
        <v>1797</v>
      </c>
      <c r="B1816" t="s">
        <v>10257</v>
      </c>
      <c r="C1816" t="s">
        <v>10258</v>
      </c>
      <c r="D1816" t="s">
        <v>10259</v>
      </c>
      <c r="E1816" t="s">
        <v>10260</v>
      </c>
      <c r="F1816" t="s">
        <v>6880</v>
      </c>
    </row>
    <row r="1817" spans="1:6">
      <c r="A1817" t="s">
        <v>1797</v>
      </c>
      <c r="B1817" t="s">
        <v>10261</v>
      </c>
      <c r="C1817" t="s">
        <v>10262</v>
      </c>
      <c r="D1817" t="s">
        <v>10263</v>
      </c>
      <c r="E1817" t="s">
        <v>10264</v>
      </c>
      <c r="F1817" t="s">
        <v>6880</v>
      </c>
    </row>
    <row r="1818" spans="1:6">
      <c r="A1818" t="s">
        <v>1797</v>
      </c>
      <c r="B1818" t="s">
        <v>10265</v>
      </c>
      <c r="C1818" t="s">
        <v>10266</v>
      </c>
      <c r="D1818" t="s">
        <v>10267</v>
      </c>
      <c r="E1818" t="s">
        <v>10268</v>
      </c>
      <c r="F1818" t="s">
        <v>6884</v>
      </c>
    </row>
    <row r="1819" spans="1:6">
      <c r="A1819" t="s">
        <v>1797</v>
      </c>
      <c r="B1819" t="s">
        <v>10269</v>
      </c>
      <c r="C1819" t="s">
        <v>10270</v>
      </c>
      <c r="D1819" t="s">
        <v>10271</v>
      </c>
      <c r="E1819" t="s">
        <v>10272</v>
      </c>
      <c r="F1819" t="s">
        <v>6884</v>
      </c>
    </row>
    <row r="1820" spans="1:6">
      <c r="A1820" t="s">
        <v>1797</v>
      </c>
      <c r="B1820" t="s">
        <v>10273</v>
      </c>
      <c r="C1820" t="s">
        <v>10274</v>
      </c>
      <c r="D1820" t="s">
        <v>10275</v>
      </c>
      <c r="E1820" t="s">
        <v>10276</v>
      </c>
      <c r="F1820" t="s">
        <v>6884</v>
      </c>
    </row>
    <row r="1821" spans="1:6">
      <c r="A1821" t="s">
        <v>1797</v>
      </c>
      <c r="B1821" t="s">
        <v>10277</v>
      </c>
      <c r="C1821" t="s">
        <v>10278</v>
      </c>
      <c r="D1821" t="s">
        <v>10279</v>
      </c>
      <c r="E1821" t="s">
        <v>10280</v>
      </c>
      <c r="F1821" t="s">
        <v>6884</v>
      </c>
    </row>
    <row r="1822" spans="1:6">
      <c r="A1822" t="s">
        <v>1797</v>
      </c>
      <c r="B1822" t="s">
        <v>10281</v>
      </c>
      <c r="C1822" t="s">
        <v>10282</v>
      </c>
      <c r="D1822" t="s">
        <v>10283</v>
      </c>
      <c r="E1822" t="s">
        <v>10284</v>
      </c>
      <c r="F1822" t="s">
        <v>6884</v>
      </c>
    </row>
    <row r="1823" spans="1:6">
      <c r="A1823" t="s">
        <v>1797</v>
      </c>
      <c r="B1823" t="s">
        <v>10285</v>
      </c>
      <c r="C1823" t="s">
        <v>10286</v>
      </c>
      <c r="D1823" t="s">
        <v>10287</v>
      </c>
      <c r="E1823" t="s">
        <v>10288</v>
      </c>
      <c r="F1823" t="s">
        <v>6884</v>
      </c>
    </row>
    <row r="1824" spans="1:6">
      <c r="A1824" t="s">
        <v>1797</v>
      </c>
      <c r="B1824" t="s">
        <v>10289</v>
      </c>
      <c r="C1824" t="s">
        <v>10290</v>
      </c>
      <c r="D1824" t="s">
        <v>10291</v>
      </c>
      <c r="E1824" t="s">
        <v>10292</v>
      </c>
      <c r="F1824" t="s">
        <v>6884</v>
      </c>
    </row>
    <row r="1825" spans="1:6">
      <c r="A1825" t="s">
        <v>1797</v>
      </c>
      <c r="B1825" t="s">
        <v>10293</v>
      </c>
      <c r="C1825" t="s">
        <v>10294</v>
      </c>
      <c r="D1825" t="s">
        <v>10295</v>
      </c>
      <c r="E1825" t="s">
        <v>10296</v>
      </c>
      <c r="F1825" t="s">
        <v>6884</v>
      </c>
    </row>
    <row r="1826" spans="1:6">
      <c r="A1826" t="s">
        <v>1797</v>
      </c>
      <c r="B1826" t="s">
        <v>10297</v>
      </c>
      <c r="C1826" t="s">
        <v>10298</v>
      </c>
      <c r="D1826" t="s">
        <v>10299</v>
      </c>
      <c r="E1826" t="s">
        <v>10300</v>
      </c>
      <c r="F1826" t="s">
        <v>6884</v>
      </c>
    </row>
    <row r="1827" spans="1:6">
      <c r="A1827" t="s">
        <v>1797</v>
      </c>
      <c r="B1827" t="s">
        <v>10301</v>
      </c>
      <c r="C1827" t="s">
        <v>10302</v>
      </c>
      <c r="D1827" t="s">
        <v>10303</v>
      </c>
      <c r="E1827" t="s">
        <v>10304</v>
      </c>
      <c r="F1827" t="s">
        <v>6884</v>
      </c>
    </row>
    <row r="1828" spans="1:6">
      <c r="A1828" t="s">
        <v>1797</v>
      </c>
      <c r="B1828" t="s">
        <v>10305</v>
      </c>
      <c r="C1828" t="s">
        <v>10306</v>
      </c>
      <c r="D1828" t="s">
        <v>10307</v>
      </c>
      <c r="E1828" t="s">
        <v>10308</v>
      </c>
      <c r="F1828" t="s">
        <v>6884</v>
      </c>
    </row>
    <row r="1829" spans="1:6">
      <c r="A1829" t="s">
        <v>1797</v>
      </c>
      <c r="B1829" t="s">
        <v>10309</v>
      </c>
      <c r="C1829" t="s">
        <v>10310</v>
      </c>
      <c r="D1829" t="s">
        <v>10311</v>
      </c>
      <c r="E1829" t="s">
        <v>10312</v>
      </c>
      <c r="F1829" t="s">
        <v>6884</v>
      </c>
    </row>
    <row r="1830" spans="1:6">
      <c r="A1830" t="s">
        <v>1797</v>
      </c>
      <c r="B1830" t="s">
        <v>10313</v>
      </c>
      <c r="C1830" t="s">
        <v>10314</v>
      </c>
      <c r="D1830" t="s">
        <v>10315</v>
      </c>
      <c r="E1830" t="s">
        <v>10316</v>
      </c>
      <c r="F1830" t="s">
        <v>6884</v>
      </c>
    </row>
    <row r="1831" spans="1:6">
      <c r="A1831" t="s">
        <v>1797</v>
      </c>
      <c r="B1831" t="s">
        <v>10317</v>
      </c>
      <c r="C1831" t="s">
        <v>2561</v>
      </c>
      <c r="D1831" t="s">
        <v>2562</v>
      </c>
      <c r="E1831" t="s">
        <v>2563</v>
      </c>
      <c r="F1831" t="s">
        <v>6884</v>
      </c>
    </row>
    <row r="1832" spans="1:6">
      <c r="A1832" t="s">
        <v>1797</v>
      </c>
      <c r="B1832" t="s">
        <v>10318</v>
      </c>
      <c r="C1832" t="s">
        <v>10319</v>
      </c>
      <c r="D1832" t="s">
        <v>10320</v>
      </c>
      <c r="E1832" t="s">
        <v>10321</v>
      </c>
      <c r="F1832" t="s">
        <v>6884</v>
      </c>
    </row>
    <row r="1833" spans="1:6">
      <c r="A1833" t="s">
        <v>1797</v>
      </c>
      <c r="B1833" t="s">
        <v>10322</v>
      </c>
      <c r="C1833" t="s">
        <v>10323</v>
      </c>
      <c r="D1833" t="s">
        <v>10324</v>
      </c>
      <c r="E1833" t="s">
        <v>10325</v>
      </c>
      <c r="F1833" t="s">
        <v>6884</v>
      </c>
    </row>
    <row r="1834" spans="1:6">
      <c r="A1834" t="s">
        <v>1797</v>
      </c>
      <c r="B1834" t="s">
        <v>10326</v>
      </c>
      <c r="C1834" t="s">
        <v>10327</v>
      </c>
      <c r="D1834" t="s">
        <v>10328</v>
      </c>
      <c r="E1834" t="s">
        <v>10329</v>
      </c>
      <c r="F1834" t="s">
        <v>6884</v>
      </c>
    </row>
    <row r="1835" spans="1:6">
      <c r="A1835" t="s">
        <v>1797</v>
      </c>
      <c r="B1835" t="s">
        <v>10330</v>
      </c>
      <c r="C1835" t="s">
        <v>10331</v>
      </c>
      <c r="D1835" t="s">
        <v>10332</v>
      </c>
      <c r="E1835" t="s">
        <v>10333</v>
      </c>
      <c r="F1835" t="s">
        <v>6884</v>
      </c>
    </row>
    <row r="1836" spans="1:6">
      <c r="A1836" t="s">
        <v>1797</v>
      </c>
      <c r="B1836" t="s">
        <v>10334</v>
      </c>
      <c r="C1836" t="s">
        <v>10062</v>
      </c>
      <c r="D1836" t="s">
        <v>10063</v>
      </c>
      <c r="E1836" t="s">
        <v>10064</v>
      </c>
      <c r="F1836" t="s">
        <v>6884</v>
      </c>
    </row>
    <row r="1837" spans="1:6">
      <c r="A1837" t="s">
        <v>1797</v>
      </c>
      <c r="B1837" t="s">
        <v>10335</v>
      </c>
      <c r="C1837" t="s">
        <v>10062</v>
      </c>
      <c r="D1837" t="s">
        <v>10063</v>
      </c>
      <c r="E1837" t="s">
        <v>10064</v>
      </c>
      <c r="F1837" t="s">
        <v>6884</v>
      </c>
    </row>
    <row r="1838" spans="1:6">
      <c r="A1838" t="s">
        <v>1797</v>
      </c>
      <c r="B1838" t="s">
        <v>10336</v>
      </c>
      <c r="C1838" t="s">
        <v>10337</v>
      </c>
      <c r="D1838" t="s">
        <v>10338</v>
      </c>
      <c r="E1838" t="s">
        <v>10339</v>
      </c>
      <c r="F1838" t="s">
        <v>6884</v>
      </c>
    </row>
    <row r="1839" spans="1:6">
      <c r="A1839" t="s">
        <v>1797</v>
      </c>
      <c r="B1839" t="s">
        <v>10340</v>
      </c>
      <c r="C1839" t="s">
        <v>10341</v>
      </c>
      <c r="D1839" t="s">
        <v>10342</v>
      </c>
      <c r="E1839" t="s">
        <v>10343</v>
      </c>
      <c r="F1839" t="s">
        <v>6884</v>
      </c>
    </row>
    <row r="1840" spans="1:6">
      <c r="A1840" t="s">
        <v>1797</v>
      </c>
      <c r="B1840" t="s">
        <v>10344</v>
      </c>
      <c r="C1840" t="s">
        <v>10345</v>
      </c>
      <c r="D1840" t="s">
        <v>10346</v>
      </c>
      <c r="E1840" t="s">
        <v>10347</v>
      </c>
      <c r="F1840" t="s">
        <v>6888</v>
      </c>
    </row>
    <row r="1841" spans="1:6">
      <c r="A1841" t="s">
        <v>1797</v>
      </c>
      <c r="B1841" t="s">
        <v>10348</v>
      </c>
      <c r="C1841" t="s">
        <v>10349</v>
      </c>
      <c r="D1841" t="s">
        <v>10350</v>
      </c>
      <c r="E1841" t="s">
        <v>10351</v>
      </c>
      <c r="F1841" t="s">
        <v>6888</v>
      </c>
    </row>
    <row r="1842" spans="1:6">
      <c r="A1842" t="s">
        <v>1797</v>
      </c>
      <c r="B1842" t="s">
        <v>10352</v>
      </c>
      <c r="C1842" t="s">
        <v>8682</v>
      </c>
      <c r="D1842" t="s">
        <v>8683</v>
      </c>
      <c r="E1842" t="s">
        <v>8684</v>
      </c>
      <c r="F1842" t="s">
        <v>6888</v>
      </c>
    </row>
    <row r="1843" spans="1:6">
      <c r="A1843" t="s">
        <v>1797</v>
      </c>
      <c r="B1843" t="s">
        <v>10353</v>
      </c>
      <c r="C1843" t="s">
        <v>10354</v>
      </c>
      <c r="D1843" t="s">
        <v>10355</v>
      </c>
      <c r="E1843" t="s">
        <v>10356</v>
      </c>
      <c r="F1843" t="s">
        <v>6888</v>
      </c>
    </row>
    <row r="1844" spans="1:6">
      <c r="A1844" t="s">
        <v>1797</v>
      </c>
      <c r="B1844" t="s">
        <v>10357</v>
      </c>
      <c r="C1844" t="s">
        <v>10358</v>
      </c>
      <c r="D1844" t="s">
        <v>10359</v>
      </c>
      <c r="E1844" t="s">
        <v>10360</v>
      </c>
      <c r="F1844" t="s">
        <v>6888</v>
      </c>
    </row>
    <row r="1845" spans="1:6">
      <c r="A1845" t="s">
        <v>1797</v>
      </c>
      <c r="B1845" t="s">
        <v>10361</v>
      </c>
      <c r="C1845" t="s">
        <v>10362</v>
      </c>
      <c r="D1845" t="s">
        <v>10363</v>
      </c>
      <c r="E1845" t="s">
        <v>10364</v>
      </c>
      <c r="F1845" t="s">
        <v>6888</v>
      </c>
    </row>
    <row r="1846" spans="1:6">
      <c r="A1846" t="s">
        <v>1797</v>
      </c>
      <c r="B1846" t="s">
        <v>10365</v>
      </c>
      <c r="C1846" t="s">
        <v>10366</v>
      </c>
      <c r="D1846" t="s">
        <v>10367</v>
      </c>
      <c r="E1846" t="s">
        <v>10368</v>
      </c>
      <c r="F1846" t="s">
        <v>6888</v>
      </c>
    </row>
    <row r="1847" spans="1:6">
      <c r="A1847" t="s">
        <v>1797</v>
      </c>
      <c r="B1847" t="s">
        <v>10369</v>
      </c>
      <c r="C1847" t="s">
        <v>10370</v>
      </c>
      <c r="D1847" t="s">
        <v>10371</v>
      </c>
      <c r="E1847" t="s">
        <v>10372</v>
      </c>
      <c r="F1847" t="s">
        <v>6888</v>
      </c>
    </row>
    <row r="1848" spans="1:6">
      <c r="A1848" t="s">
        <v>1797</v>
      </c>
      <c r="B1848" t="s">
        <v>10373</v>
      </c>
      <c r="C1848" t="s">
        <v>7262</v>
      </c>
      <c r="D1848" t="s">
        <v>7263</v>
      </c>
      <c r="E1848" t="s">
        <v>7264</v>
      </c>
      <c r="F1848" t="s">
        <v>6888</v>
      </c>
    </row>
    <row r="1849" spans="1:6">
      <c r="A1849" t="s">
        <v>1797</v>
      </c>
      <c r="B1849" t="s">
        <v>10374</v>
      </c>
      <c r="C1849" t="s">
        <v>10375</v>
      </c>
      <c r="D1849" t="s">
        <v>10376</v>
      </c>
      <c r="E1849" t="s">
        <v>10377</v>
      </c>
      <c r="F1849" t="s">
        <v>6888</v>
      </c>
    </row>
    <row r="1850" spans="1:6">
      <c r="A1850" t="s">
        <v>1797</v>
      </c>
      <c r="B1850" t="s">
        <v>10378</v>
      </c>
      <c r="C1850" t="s">
        <v>10379</v>
      </c>
      <c r="D1850" t="s">
        <v>10380</v>
      </c>
      <c r="E1850" t="s">
        <v>10381</v>
      </c>
      <c r="F1850" t="s">
        <v>6888</v>
      </c>
    </row>
    <row r="1851" spans="1:6">
      <c r="A1851" t="s">
        <v>1797</v>
      </c>
      <c r="B1851" t="s">
        <v>10382</v>
      </c>
      <c r="C1851" t="s">
        <v>10383</v>
      </c>
      <c r="D1851" t="s">
        <v>10384</v>
      </c>
      <c r="E1851" t="s">
        <v>10385</v>
      </c>
      <c r="F1851" t="s">
        <v>6888</v>
      </c>
    </row>
    <row r="1852" spans="1:6">
      <c r="A1852" t="s">
        <v>1797</v>
      </c>
      <c r="B1852" t="s">
        <v>10386</v>
      </c>
      <c r="C1852" t="s">
        <v>7791</v>
      </c>
      <c r="D1852" t="s">
        <v>7792</v>
      </c>
      <c r="E1852" t="s">
        <v>7793</v>
      </c>
      <c r="F1852" t="s">
        <v>6892</v>
      </c>
    </row>
    <row r="1853" spans="1:6">
      <c r="A1853" t="s">
        <v>1797</v>
      </c>
      <c r="B1853" t="s">
        <v>10387</v>
      </c>
      <c r="C1853" t="s">
        <v>10388</v>
      </c>
      <c r="D1853" t="s">
        <v>10389</v>
      </c>
      <c r="E1853" t="s">
        <v>10390</v>
      </c>
      <c r="F1853" t="s">
        <v>6892</v>
      </c>
    </row>
    <row r="1854" spans="1:6">
      <c r="A1854" t="s">
        <v>1797</v>
      </c>
      <c r="B1854" t="s">
        <v>10391</v>
      </c>
      <c r="C1854" t="s">
        <v>10392</v>
      </c>
      <c r="D1854" t="s">
        <v>10393</v>
      </c>
      <c r="E1854" t="s">
        <v>10394</v>
      </c>
      <c r="F1854" t="s">
        <v>6892</v>
      </c>
    </row>
    <row r="1855" spans="1:6">
      <c r="A1855" t="s">
        <v>1797</v>
      </c>
      <c r="B1855" t="s">
        <v>10395</v>
      </c>
      <c r="C1855" t="s">
        <v>10396</v>
      </c>
      <c r="D1855" t="s">
        <v>10397</v>
      </c>
      <c r="E1855" t="s">
        <v>10398</v>
      </c>
      <c r="F1855" t="s">
        <v>6892</v>
      </c>
    </row>
    <row r="1856" spans="1:6">
      <c r="A1856" t="s">
        <v>1797</v>
      </c>
      <c r="B1856" t="s">
        <v>10399</v>
      </c>
      <c r="C1856" t="s">
        <v>8007</v>
      </c>
      <c r="D1856" t="s">
        <v>8008</v>
      </c>
      <c r="E1856" t="s">
        <v>8009</v>
      </c>
      <c r="F1856" t="s">
        <v>6892</v>
      </c>
    </row>
    <row r="1857" spans="1:6">
      <c r="A1857" t="s">
        <v>1797</v>
      </c>
      <c r="B1857" t="s">
        <v>10400</v>
      </c>
      <c r="C1857" t="s">
        <v>10401</v>
      </c>
      <c r="D1857" t="s">
        <v>10402</v>
      </c>
      <c r="E1857" t="s">
        <v>10403</v>
      </c>
      <c r="F1857" t="s">
        <v>6892</v>
      </c>
    </row>
    <row r="1858" spans="1:6">
      <c r="A1858" t="s">
        <v>1797</v>
      </c>
      <c r="B1858" t="s">
        <v>10404</v>
      </c>
      <c r="C1858" t="s">
        <v>10405</v>
      </c>
      <c r="D1858" t="s">
        <v>10406</v>
      </c>
      <c r="E1858" t="s">
        <v>10407</v>
      </c>
      <c r="F1858" t="s">
        <v>6892</v>
      </c>
    </row>
    <row r="1859" spans="1:6">
      <c r="A1859" t="s">
        <v>1797</v>
      </c>
      <c r="B1859" t="s">
        <v>10408</v>
      </c>
      <c r="C1859" t="s">
        <v>10409</v>
      </c>
      <c r="D1859" t="s">
        <v>10410</v>
      </c>
      <c r="E1859" t="s">
        <v>10411</v>
      </c>
      <c r="F1859" t="s">
        <v>6892</v>
      </c>
    </row>
    <row r="1860" spans="1:6">
      <c r="A1860" t="s">
        <v>1797</v>
      </c>
      <c r="B1860" t="s">
        <v>10412</v>
      </c>
      <c r="C1860" t="s">
        <v>10413</v>
      </c>
      <c r="D1860" t="s">
        <v>10414</v>
      </c>
      <c r="E1860" t="s">
        <v>10415</v>
      </c>
      <c r="F1860" t="s">
        <v>6892</v>
      </c>
    </row>
    <row r="1861" spans="1:6">
      <c r="A1861" t="s">
        <v>1797</v>
      </c>
      <c r="B1861" t="s">
        <v>10416</v>
      </c>
      <c r="C1861" t="s">
        <v>10417</v>
      </c>
      <c r="D1861" t="s">
        <v>10418</v>
      </c>
      <c r="E1861" t="s">
        <v>10419</v>
      </c>
      <c r="F1861" t="s">
        <v>6896</v>
      </c>
    </row>
    <row r="1862" spans="1:6">
      <c r="A1862" t="s">
        <v>1797</v>
      </c>
      <c r="B1862" t="s">
        <v>10420</v>
      </c>
      <c r="C1862" t="s">
        <v>10421</v>
      </c>
      <c r="D1862" t="s">
        <v>10422</v>
      </c>
      <c r="E1862" t="s">
        <v>10423</v>
      </c>
      <c r="F1862" t="s">
        <v>6896</v>
      </c>
    </row>
    <row r="1863" spans="1:6">
      <c r="A1863" t="s">
        <v>1797</v>
      </c>
      <c r="B1863" t="s">
        <v>10424</v>
      </c>
      <c r="C1863" t="s">
        <v>10425</v>
      </c>
      <c r="D1863" t="s">
        <v>10426</v>
      </c>
      <c r="E1863" t="s">
        <v>10427</v>
      </c>
      <c r="F1863" t="s">
        <v>6896</v>
      </c>
    </row>
    <row r="1864" spans="1:6">
      <c r="A1864" t="s">
        <v>1797</v>
      </c>
      <c r="B1864" t="s">
        <v>10428</v>
      </c>
      <c r="C1864" t="s">
        <v>10429</v>
      </c>
      <c r="D1864" t="s">
        <v>10430</v>
      </c>
      <c r="E1864" t="s">
        <v>10431</v>
      </c>
      <c r="F1864" t="s">
        <v>6896</v>
      </c>
    </row>
    <row r="1865" spans="1:6">
      <c r="A1865" t="s">
        <v>1797</v>
      </c>
      <c r="B1865" t="s">
        <v>10432</v>
      </c>
      <c r="C1865" t="s">
        <v>10433</v>
      </c>
      <c r="D1865" t="s">
        <v>10434</v>
      </c>
      <c r="E1865" t="s">
        <v>10435</v>
      </c>
      <c r="F1865" t="s">
        <v>6896</v>
      </c>
    </row>
    <row r="1866" spans="1:6">
      <c r="A1866" t="s">
        <v>1797</v>
      </c>
      <c r="B1866" t="s">
        <v>10436</v>
      </c>
      <c r="C1866" t="s">
        <v>10437</v>
      </c>
      <c r="D1866" t="s">
        <v>10438</v>
      </c>
      <c r="E1866" t="s">
        <v>10439</v>
      </c>
      <c r="F1866" t="s">
        <v>6896</v>
      </c>
    </row>
    <row r="1867" spans="1:6">
      <c r="A1867" t="s">
        <v>1797</v>
      </c>
      <c r="B1867" t="s">
        <v>10440</v>
      </c>
      <c r="C1867" t="s">
        <v>10441</v>
      </c>
      <c r="D1867" t="s">
        <v>10442</v>
      </c>
      <c r="E1867" t="s">
        <v>10443</v>
      </c>
      <c r="F1867" t="s">
        <v>6896</v>
      </c>
    </row>
    <row r="1868" spans="1:6">
      <c r="A1868" t="s">
        <v>1797</v>
      </c>
      <c r="B1868" t="s">
        <v>10444</v>
      </c>
      <c r="C1868" t="s">
        <v>10445</v>
      </c>
      <c r="D1868" t="s">
        <v>10446</v>
      </c>
      <c r="E1868" t="s">
        <v>10447</v>
      </c>
      <c r="F1868" t="s">
        <v>6896</v>
      </c>
    </row>
    <row r="1869" spans="1:6">
      <c r="A1869" t="s">
        <v>1797</v>
      </c>
      <c r="B1869" t="s">
        <v>10448</v>
      </c>
      <c r="C1869" t="s">
        <v>10449</v>
      </c>
      <c r="D1869" t="s">
        <v>10450</v>
      </c>
      <c r="E1869" t="s">
        <v>10451</v>
      </c>
      <c r="F1869" t="s">
        <v>6896</v>
      </c>
    </row>
    <row r="1870" spans="1:6">
      <c r="A1870" t="s">
        <v>1797</v>
      </c>
      <c r="B1870" t="s">
        <v>10452</v>
      </c>
      <c r="C1870" t="s">
        <v>7262</v>
      </c>
      <c r="D1870" t="s">
        <v>7263</v>
      </c>
      <c r="E1870" t="s">
        <v>7264</v>
      </c>
      <c r="F1870" t="s">
        <v>6896</v>
      </c>
    </row>
    <row r="1871" spans="1:6">
      <c r="A1871" t="s">
        <v>1797</v>
      </c>
      <c r="B1871" t="s">
        <v>10453</v>
      </c>
      <c r="C1871" t="s">
        <v>10454</v>
      </c>
      <c r="D1871" t="s">
        <v>10455</v>
      </c>
      <c r="E1871" t="s">
        <v>10456</v>
      </c>
      <c r="F1871" t="s">
        <v>6896</v>
      </c>
    </row>
    <row r="1872" spans="1:6">
      <c r="A1872" t="s">
        <v>1797</v>
      </c>
      <c r="B1872" t="s">
        <v>10457</v>
      </c>
      <c r="C1872" t="s">
        <v>8121</v>
      </c>
      <c r="D1872" t="s">
        <v>8122</v>
      </c>
      <c r="E1872" t="s">
        <v>8123</v>
      </c>
      <c r="F1872" t="s">
        <v>6896</v>
      </c>
    </row>
    <row r="1873" spans="1:6">
      <c r="A1873" t="s">
        <v>1797</v>
      </c>
      <c r="B1873" t="s">
        <v>10458</v>
      </c>
      <c r="C1873" t="s">
        <v>9084</v>
      </c>
      <c r="D1873" t="s">
        <v>9085</v>
      </c>
      <c r="E1873" t="s">
        <v>9086</v>
      </c>
      <c r="F1873" t="s">
        <v>6900</v>
      </c>
    </row>
    <row r="1874" spans="1:6">
      <c r="A1874" t="s">
        <v>1797</v>
      </c>
      <c r="B1874" t="s">
        <v>10459</v>
      </c>
      <c r="C1874" t="s">
        <v>10460</v>
      </c>
      <c r="D1874" t="s">
        <v>10461</v>
      </c>
      <c r="E1874" t="s">
        <v>10462</v>
      </c>
      <c r="F1874" t="s">
        <v>6900</v>
      </c>
    </row>
    <row r="1875" spans="1:6">
      <c r="A1875" t="s">
        <v>1797</v>
      </c>
      <c r="B1875" t="s">
        <v>10463</v>
      </c>
      <c r="C1875" t="s">
        <v>10464</v>
      </c>
      <c r="D1875" t="s">
        <v>10465</v>
      </c>
      <c r="E1875" t="s">
        <v>10466</v>
      </c>
      <c r="F1875" t="s">
        <v>6900</v>
      </c>
    </row>
    <row r="1876" spans="1:6">
      <c r="A1876" t="s">
        <v>1797</v>
      </c>
      <c r="B1876" t="s">
        <v>10467</v>
      </c>
      <c r="C1876" t="s">
        <v>10468</v>
      </c>
      <c r="D1876" t="s">
        <v>10469</v>
      </c>
      <c r="E1876" t="s">
        <v>10470</v>
      </c>
      <c r="F1876" t="s">
        <v>6900</v>
      </c>
    </row>
    <row r="1877" spans="1:6">
      <c r="A1877" t="s">
        <v>1797</v>
      </c>
      <c r="B1877" t="s">
        <v>10471</v>
      </c>
      <c r="C1877" t="s">
        <v>10472</v>
      </c>
      <c r="D1877" t="s">
        <v>10473</v>
      </c>
      <c r="E1877" t="s">
        <v>10474</v>
      </c>
      <c r="F1877" t="s">
        <v>6900</v>
      </c>
    </row>
    <row r="1878" spans="1:6">
      <c r="A1878" t="s">
        <v>1797</v>
      </c>
      <c r="B1878" t="s">
        <v>10475</v>
      </c>
      <c r="C1878" t="s">
        <v>10476</v>
      </c>
      <c r="D1878" t="s">
        <v>10477</v>
      </c>
      <c r="E1878" t="s">
        <v>10478</v>
      </c>
      <c r="F1878" t="s">
        <v>6900</v>
      </c>
    </row>
    <row r="1879" spans="1:6">
      <c r="A1879" t="s">
        <v>1797</v>
      </c>
      <c r="B1879" t="s">
        <v>10479</v>
      </c>
      <c r="C1879" t="s">
        <v>10480</v>
      </c>
      <c r="D1879" t="s">
        <v>10481</v>
      </c>
      <c r="E1879" t="s">
        <v>10482</v>
      </c>
      <c r="F1879" t="s">
        <v>6900</v>
      </c>
    </row>
    <row r="1880" spans="1:6">
      <c r="A1880" t="s">
        <v>1797</v>
      </c>
      <c r="B1880" t="s">
        <v>10483</v>
      </c>
      <c r="C1880" t="s">
        <v>9076</v>
      </c>
      <c r="D1880" t="s">
        <v>9077</v>
      </c>
      <c r="E1880" t="s">
        <v>9078</v>
      </c>
      <c r="F1880" t="s">
        <v>6904</v>
      </c>
    </row>
    <row r="1881" spans="1:6">
      <c r="A1881" t="s">
        <v>1797</v>
      </c>
      <c r="B1881" t="s">
        <v>10484</v>
      </c>
      <c r="C1881" t="s">
        <v>10485</v>
      </c>
      <c r="D1881" t="s">
        <v>10486</v>
      </c>
      <c r="E1881" t="s">
        <v>10487</v>
      </c>
      <c r="F1881" t="s">
        <v>6904</v>
      </c>
    </row>
    <row r="1882" spans="1:6">
      <c r="A1882" t="s">
        <v>1797</v>
      </c>
      <c r="B1882" t="s">
        <v>10488</v>
      </c>
      <c r="C1882" t="s">
        <v>10489</v>
      </c>
      <c r="D1882" t="s">
        <v>10490</v>
      </c>
      <c r="E1882" t="s">
        <v>10491</v>
      </c>
      <c r="F1882" t="s">
        <v>6904</v>
      </c>
    </row>
    <row r="1883" spans="1:6">
      <c r="A1883" t="s">
        <v>1797</v>
      </c>
      <c r="B1883" t="s">
        <v>10492</v>
      </c>
      <c r="C1883" t="s">
        <v>10493</v>
      </c>
      <c r="D1883" t="s">
        <v>10494</v>
      </c>
      <c r="E1883" t="s">
        <v>10495</v>
      </c>
      <c r="F1883" t="s">
        <v>6904</v>
      </c>
    </row>
    <row r="1884" spans="1:6">
      <c r="A1884" t="s">
        <v>1797</v>
      </c>
      <c r="B1884" t="s">
        <v>10496</v>
      </c>
      <c r="C1884" t="s">
        <v>10497</v>
      </c>
      <c r="D1884" t="s">
        <v>10498</v>
      </c>
      <c r="E1884" t="s">
        <v>10499</v>
      </c>
      <c r="F1884" t="s">
        <v>6904</v>
      </c>
    </row>
    <row r="1885" spans="1:6">
      <c r="A1885" t="s">
        <v>1797</v>
      </c>
      <c r="B1885" t="s">
        <v>10500</v>
      </c>
      <c r="C1885" t="s">
        <v>10501</v>
      </c>
      <c r="D1885" t="s">
        <v>10502</v>
      </c>
      <c r="E1885" t="s">
        <v>10503</v>
      </c>
      <c r="F1885" t="s">
        <v>6904</v>
      </c>
    </row>
    <row r="1886" spans="1:6">
      <c r="A1886" t="s">
        <v>1797</v>
      </c>
      <c r="B1886" t="s">
        <v>10504</v>
      </c>
      <c r="C1886" t="s">
        <v>10505</v>
      </c>
      <c r="D1886" t="s">
        <v>10506</v>
      </c>
      <c r="E1886" t="s">
        <v>10507</v>
      </c>
      <c r="F1886" t="s">
        <v>6904</v>
      </c>
    </row>
    <row r="1887" spans="1:6">
      <c r="A1887" t="s">
        <v>1797</v>
      </c>
      <c r="B1887" t="s">
        <v>10508</v>
      </c>
      <c r="C1887" t="s">
        <v>10509</v>
      </c>
      <c r="D1887" t="s">
        <v>10510</v>
      </c>
      <c r="E1887" t="s">
        <v>10511</v>
      </c>
      <c r="F1887" t="s">
        <v>6904</v>
      </c>
    </row>
    <row r="1888" spans="1:6">
      <c r="A1888" t="s">
        <v>1797</v>
      </c>
      <c r="B1888" t="s">
        <v>10512</v>
      </c>
      <c r="C1888" t="s">
        <v>10513</v>
      </c>
      <c r="D1888" t="s">
        <v>10514</v>
      </c>
      <c r="E1888" t="s">
        <v>10515</v>
      </c>
      <c r="F1888" t="s">
        <v>6904</v>
      </c>
    </row>
    <row r="1889" spans="1:6">
      <c r="A1889" t="s">
        <v>1797</v>
      </c>
      <c r="B1889" t="s">
        <v>10516</v>
      </c>
      <c r="C1889" t="s">
        <v>10517</v>
      </c>
      <c r="D1889" t="s">
        <v>10518</v>
      </c>
      <c r="E1889" t="s">
        <v>10519</v>
      </c>
      <c r="F1889" t="s">
        <v>6904</v>
      </c>
    </row>
    <row r="1890" spans="1:6">
      <c r="A1890" t="s">
        <v>1797</v>
      </c>
      <c r="B1890" t="s">
        <v>10520</v>
      </c>
      <c r="C1890" t="s">
        <v>10521</v>
      </c>
      <c r="D1890" t="s">
        <v>10522</v>
      </c>
      <c r="E1890" t="s">
        <v>10523</v>
      </c>
      <c r="F1890" t="s">
        <v>6904</v>
      </c>
    </row>
    <row r="1891" spans="1:6">
      <c r="A1891" t="s">
        <v>1797</v>
      </c>
      <c r="B1891" t="s">
        <v>10524</v>
      </c>
      <c r="C1891" t="s">
        <v>10525</v>
      </c>
      <c r="D1891" t="s">
        <v>10526</v>
      </c>
      <c r="E1891" t="s">
        <v>10527</v>
      </c>
      <c r="F1891" t="s">
        <v>6904</v>
      </c>
    </row>
    <row r="1892" spans="1:6">
      <c r="A1892" t="s">
        <v>1797</v>
      </c>
      <c r="B1892" t="s">
        <v>10528</v>
      </c>
      <c r="C1892" t="s">
        <v>10529</v>
      </c>
      <c r="D1892" t="s">
        <v>10530</v>
      </c>
      <c r="E1892" t="s">
        <v>10531</v>
      </c>
      <c r="F1892" t="s">
        <v>6904</v>
      </c>
    </row>
    <row r="1893" spans="1:6">
      <c r="A1893" t="s">
        <v>1797</v>
      </c>
      <c r="B1893" t="s">
        <v>10532</v>
      </c>
      <c r="C1893" t="s">
        <v>10533</v>
      </c>
      <c r="D1893" t="s">
        <v>10534</v>
      </c>
      <c r="E1893" t="s">
        <v>10535</v>
      </c>
      <c r="F1893" t="s">
        <v>6904</v>
      </c>
    </row>
    <row r="1894" spans="1:6">
      <c r="A1894" t="s">
        <v>1797</v>
      </c>
      <c r="B1894" t="s">
        <v>10536</v>
      </c>
      <c r="C1894" t="s">
        <v>10537</v>
      </c>
      <c r="D1894" t="s">
        <v>10538</v>
      </c>
      <c r="E1894" t="s">
        <v>10539</v>
      </c>
      <c r="F1894" t="s">
        <v>6904</v>
      </c>
    </row>
    <row r="1895" spans="1:6">
      <c r="A1895" t="s">
        <v>1797</v>
      </c>
      <c r="B1895" t="s">
        <v>10540</v>
      </c>
      <c r="C1895" t="s">
        <v>10185</v>
      </c>
      <c r="D1895" t="s">
        <v>10186</v>
      </c>
      <c r="E1895" t="s">
        <v>10187</v>
      </c>
      <c r="F1895" t="s">
        <v>6904</v>
      </c>
    </row>
    <row r="1896" spans="1:6">
      <c r="A1896" t="s">
        <v>1797</v>
      </c>
      <c r="B1896" t="s">
        <v>10541</v>
      </c>
      <c r="C1896" t="s">
        <v>10542</v>
      </c>
      <c r="D1896" t="s">
        <v>10543</v>
      </c>
      <c r="E1896" t="s">
        <v>10544</v>
      </c>
      <c r="F1896" t="s">
        <v>6904</v>
      </c>
    </row>
    <row r="1897" spans="1:6">
      <c r="A1897" t="s">
        <v>1797</v>
      </c>
      <c r="B1897" t="s">
        <v>10545</v>
      </c>
      <c r="C1897" t="s">
        <v>10546</v>
      </c>
      <c r="D1897" t="s">
        <v>10547</v>
      </c>
      <c r="E1897" t="s">
        <v>10548</v>
      </c>
      <c r="F1897" t="s">
        <v>6908</v>
      </c>
    </row>
    <row r="1898" spans="1:6">
      <c r="A1898" t="s">
        <v>1797</v>
      </c>
      <c r="B1898" t="s">
        <v>10549</v>
      </c>
      <c r="C1898" t="s">
        <v>10550</v>
      </c>
      <c r="D1898" t="s">
        <v>10551</v>
      </c>
      <c r="E1898" t="s">
        <v>10552</v>
      </c>
      <c r="F1898" t="s">
        <v>6908</v>
      </c>
    </row>
    <row r="1899" spans="1:6">
      <c r="A1899" t="s">
        <v>1797</v>
      </c>
      <c r="B1899" t="s">
        <v>10553</v>
      </c>
      <c r="C1899" t="s">
        <v>10554</v>
      </c>
      <c r="D1899" t="s">
        <v>10555</v>
      </c>
      <c r="E1899" t="s">
        <v>10556</v>
      </c>
      <c r="F1899" t="s">
        <v>6908</v>
      </c>
    </row>
    <row r="1900" spans="1:6">
      <c r="A1900" t="s">
        <v>1797</v>
      </c>
      <c r="B1900" t="s">
        <v>10557</v>
      </c>
      <c r="C1900" t="s">
        <v>10558</v>
      </c>
      <c r="D1900" t="s">
        <v>10559</v>
      </c>
      <c r="E1900" t="s">
        <v>10560</v>
      </c>
      <c r="F1900" t="s">
        <v>6908</v>
      </c>
    </row>
    <row r="1901" spans="1:6">
      <c r="A1901" t="s">
        <v>1797</v>
      </c>
      <c r="B1901" t="s">
        <v>10561</v>
      </c>
      <c r="C1901" t="s">
        <v>10562</v>
      </c>
      <c r="D1901" t="s">
        <v>10563</v>
      </c>
      <c r="E1901" t="s">
        <v>10564</v>
      </c>
      <c r="F1901" t="s">
        <v>6908</v>
      </c>
    </row>
    <row r="1902" spans="1:6">
      <c r="A1902" t="s">
        <v>1797</v>
      </c>
      <c r="B1902" t="s">
        <v>10565</v>
      </c>
      <c r="C1902" t="s">
        <v>10566</v>
      </c>
      <c r="D1902" t="s">
        <v>10567</v>
      </c>
      <c r="E1902" t="s">
        <v>10568</v>
      </c>
      <c r="F1902" t="s">
        <v>6908</v>
      </c>
    </row>
    <row r="1903" spans="1:6">
      <c r="A1903" t="s">
        <v>1797</v>
      </c>
      <c r="B1903" t="s">
        <v>10569</v>
      </c>
      <c r="C1903" t="s">
        <v>10570</v>
      </c>
      <c r="D1903" t="s">
        <v>10571</v>
      </c>
      <c r="E1903" t="s">
        <v>10572</v>
      </c>
      <c r="F1903" t="s">
        <v>6908</v>
      </c>
    </row>
    <row r="1904" spans="1:6">
      <c r="A1904" t="s">
        <v>1797</v>
      </c>
      <c r="B1904" t="s">
        <v>10573</v>
      </c>
      <c r="C1904" t="s">
        <v>10574</v>
      </c>
      <c r="D1904" t="s">
        <v>10575</v>
      </c>
      <c r="E1904" t="s">
        <v>10576</v>
      </c>
      <c r="F1904" t="s">
        <v>6908</v>
      </c>
    </row>
    <row r="1905" spans="1:6">
      <c r="A1905" t="s">
        <v>1797</v>
      </c>
      <c r="B1905" t="s">
        <v>10577</v>
      </c>
      <c r="C1905" t="s">
        <v>10578</v>
      </c>
      <c r="D1905" t="s">
        <v>10579</v>
      </c>
      <c r="E1905" t="s">
        <v>10580</v>
      </c>
      <c r="F1905" t="s">
        <v>6908</v>
      </c>
    </row>
    <row r="1906" spans="1:6">
      <c r="A1906" t="s">
        <v>1797</v>
      </c>
      <c r="B1906" t="s">
        <v>10581</v>
      </c>
      <c r="C1906" t="s">
        <v>10582</v>
      </c>
      <c r="D1906" t="s">
        <v>10583</v>
      </c>
      <c r="E1906" t="s">
        <v>10584</v>
      </c>
      <c r="F1906" t="s">
        <v>6908</v>
      </c>
    </row>
    <row r="1907" spans="1:6">
      <c r="A1907" t="s">
        <v>1797</v>
      </c>
      <c r="B1907" t="s">
        <v>10585</v>
      </c>
      <c r="C1907" t="s">
        <v>10586</v>
      </c>
      <c r="D1907" t="s">
        <v>10587</v>
      </c>
      <c r="E1907" t="s">
        <v>10588</v>
      </c>
      <c r="F1907" t="s">
        <v>6908</v>
      </c>
    </row>
    <row r="1908" spans="1:6">
      <c r="A1908" t="s">
        <v>1797</v>
      </c>
      <c r="B1908" t="s">
        <v>10589</v>
      </c>
      <c r="C1908" t="s">
        <v>10590</v>
      </c>
      <c r="D1908" t="s">
        <v>10591</v>
      </c>
      <c r="E1908" t="s">
        <v>10592</v>
      </c>
      <c r="F1908" t="s">
        <v>6908</v>
      </c>
    </row>
    <row r="1909" spans="1:6">
      <c r="A1909" t="s">
        <v>1797</v>
      </c>
      <c r="B1909" t="s">
        <v>10593</v>
      </c>
      <c r="C1909" t="s">
        <v>10594</v>
      </c>
      <c r="D1909" t="s">
        <v>10595</v>
      </c>
      <c r="E1909" t="s">
        <v>10596</v>
      </c>
      <c r="F1909" t="s">
        <v>6908</v>
      </c>
    </row>
    <row r="1910" spans="1:6">
      <c r="A1910" t="s">
        <v>1797</v>
      </c>
      <c r="B1910" t="s">
        <v>10597</v>
      </c>
      <c r="C1910" t="s">
        <v>8662</v>
      </c>
      <c r="D1910" t="s">
        <v>8663</v>
      </c>
      <c r="E1910" t="s">
        <v>8664</v>
      </c>
      <c r="F1910" t="s">
        <v>6908</v>
      </c>
    </row>
    <row r="1911" spans="1:6">
      <c r="A1911" t="s">
        <v>1797</v>
      </c>
      <c r="B1911" t="s">
        <v>10598</v>
      </c>
      <c r="C1911" t="s">
        <v>10599</v>
      </c>
      <c r="D1911" t="s">
        <v>10600</v>
      </c>
      <c r="E1911" t="s">
        <v>10601</v>
      </c>
      <c r="F1911" t="s">
        <v>6908</v>
      </c>
    </row>
    <row r="1912" spans="1:6">
      <c r="A1912" t="s">
        <v>1797</v>
      </c>
      <c r="B1912" t="s">
        <v>10602</v>
      </c>
      <c r="C1912" t="s">
        <v>10603</v>
      </c>
      <c r="D1912" t="s">
        <v>10604</v>
      </c>
      <c r="E1912" t="s">
        <v>10605</v>
      </c>
      <c r="F1912" t="s">
        <v>6908</v>
      </c>
    </row>
    <row r="1913" spans="1:6">
      <c r="A1913" t="s">
        <v>1797</v>
      </c>
      <c r="B1913" t="s">
        <v>10606</v>
      </c>
      <c r="C1913" t="s">
        <v>10607</v>
      </c>
      <c r="D1913" t="s">
        <v>10608</v>
      </c>
      <c r="E1913" t="s">
        <v>10609</v>
      </c>
      <c r="F1913" t="s">
        <v>6908</v>
      </c>
    </row>
    <row r="1914" spans="1:6">
      <c r="A1914" t="s">
        <v>1797</v>
      </c>
      <c r="B1914" t="s">
        <v>10610</v>
      </c>
      <c r="C1914" t="s">
        <v>10611</v>
      </c>
      <c r="D1914" t="s">
        <v>10612</v>
      </c>
      <c r="E1914" t="s">
        <v>10613</v>
      </c>
      <c r="F1914" t="s">
        <v>6908</v>
      </c>
    </row>
    <row r="1915" spans="1:6">
      <c r="A1915" t="s">
        <v>1797</v>
      </c>
      <c r="B1915" t="s">
        <v>10614</v>
      </c>
      <c r="C1915" t="s">
        <v>2565</v>
      </c>
      <c r="D1915" t="s">
        <v>2566</v>
      </c>
      <c r="E1915" t="s">
        <v>2567</v>
      </c>
      <c r="F1915" t="s">
        <v>6908</v>
      </c>
    </row>
    <row r="1916" spans="1:6">
      <c r="A1916" t="s">
        <v>1797</v>
      </c>
      <c r="B1916" t="s">
        <v>10615</v>
      </c>
      <c r="C1916" t="s">
        <v>10616</v>
      </c>
      <c r="D1916" t="s">
        <v>10617</v>
      </c>
      <c r="E1916" t="s">
        <v>10618</v>
      </c>
      <c r="F1916" t="s">
        <v>6908</v>
      </c>
    </row>
    <row r="1917" spans="1:6">
      <c r="A1917" t="s">
        <v>1797</v>
      </c>
      <c r="B1917" t="s">
        <v>10619</v>
      </c>
      <c r="C1917" t="s">
        <v>10620</v>
      </c>
      <c r="D1917" t="s">
        <v>10621</v>
      </c>
      <c r="E1917" t="s">
        <v>10622</v>
      </c>
      <c r="F1917" t="s">
        <v>6908</v>
      </c>
    </row>
    <row r="1918" spans="1:6">
      <c r="A1918" t="s">
        <v>1797</v>
      </c>
      <c r="B1918" t="s">
        <v>10623</v>
      </c>
      <c r="C1918" t="s">
        <v>10624</v>
      </c>
      <c r="D1918" t="s">
        <v>10625</v>
      </c>
      <c r="E1918" t="s">
        <v>10626</v>
      </c>
      <c r="F1918" t="s">
        <v>6908</v>
      </c>
    </row>
    <row r="1919" spans="1:6">
      <c r="A1919" t="s">
        <v>1797</v>
      </c>
      <c r="B1919" t="s">
        <v>10627</v>
      </c>
      <c r="C1919" t="s">
        <v>10628</v>
      </c>
      <c r="D1919" t="s">
        <v>10629</v>
      </c>
      <c r="E1919" t="s">
        <v>10630</v>
      </c>
      <c r="F1919" t="s">
        <v>6908</v>
      </c>
    </row>
    <row r="1920" spans="1:6">
      <c r="A1920" t="s">
        <v>1797</v>
      </c>
      <c r="B1920" t="s">
        <v>10631</v>
      </c>
      <c r="C1920" t="s">
        <v>10632</v>
      </c>
      <c r="D1920" t="s">
        <v>10633</v>
      </c>
      <c r="E1920" t="s">
        <v>10634</v>
      </c>
      <c r="F1920" t="s">
        <v>6908</v>
      </c>
    </row>
    <row r="1921" spans="1:6">
      <c r="A1921" t="s">
        <v>1797</v>
      </c>
      <c r="B1921" t="s">
        <v>10635</v>
      </c>
      <c r="C1921" t="s">
        <v>10636</v>
      </c>
      <c r="D1921" t="s">
        <v>10637</v>
      </c>
      <c r="E1921" t="s">
        <v>10638</v>
      </c>
      <c r="F1921" t="s">
        <v>6912</v>
      </c>
    </row>
    <row r="1922" spans="1:6">
      <c r="A1922" t="s">
        <v>1797</v>
      </c>
      <c r="B1922" t="s">
        <v>10639</v>
      </c>
      <c r="C1922" t="s">
        <v>10640</v>
      </c>
      <c r="D1922" t="s">
        <v>10641</v>
      </c>
      <c r="E1922" t="s">
        <v>10642</v>
      </c>
      <c r="F1922" t="s">
        <v>6912</v>
      </c>
    </row>
    <row r="1923" spans="1:6">
      <c r="A1923" t="s">
        <v>1797</v>
      </c>
      <c r="B1923" t="s">
        <v>10643</v>
      </c>
      <c r="C1923" t="s">
        <v>10644</v>
      </c>
      <c r="D1923" t="s">
        <v>10645</v>
      </c>
      <c r="E1923" t="s">
        <v>10646</v>
      </c>
      <c r="F1923" t="s">
        <v>6912</v>
      </c>
    </row>
    <row r="1924" spans="1:6">
      <c r="A1924" t="s">
        <v>1797</v>
      </c>
      <c r="B1924" t="s">
        <v>10647</v>
      </c>
      <c r="C1924" t="s">
        <v>10648</v>
      </c>
      <c r="D1924" t="s">
        <v>10649</v>
      </c>
      <c r="E1924" t="s">
        <v>10650</v>
      </c>
      <c r="F1924" t="s">
        <v>6912</v>
      </c>
    </row>
    <row r="1925" spans="1:6">
      <c r="A1925" t="s">
        <v>1797</v>
      </c>
      <c r="B1925" t="s">
        <v>10651</v>
      </c>
      <c r="C1925" t="s">
        <v>10652</v>
      </c>
      <c r="D1925" t="s">
        <v>10653</v>
      </c>
      <c r="E1925" t="s">
        <v>10654</v>
      </c>
      <c r="F1925" t="s">
        <v>6912</v>
      </c>
    </row>
    <row r="1926" spans="1:6">
      <c r="A1926" t="s">
        <v>1797</v>
      </c>
      <c r="B1926" t="s">
        <v>10655</v>
      </c>
      <c r="C1926" t="s">
        <v>10656</v>
      </c>
      <c r="D1926" t="s">
        <v>10657</v>
      </c>
      <c r="E1926" t="s">
        <v>10658</v>
      </c>
      <c r="F1926" t="s">
        <v>6912</v>
      </c>
    </row>
    <row r="1927" spans="1:6">
      <c r="A1927" t="s">
        <v>1797</v>
      </c>
      <c r="B1927" t="s">
        <v>10659</v>
      </c>
      <c r="C1927" t="s">
        <v>10660</v>
      </c>
      <c r="D1927" t="s">
        <v>10661</v>
      </c>
      <c r="E1927" t="s">
        <v>10662</v>
      </c>
      <c r="F1927" t="s">
        <v>6912</v>
      </c>
    </row>
    <row r="1928" spans="1:6">
      <c r="A1928" t="s">
        <v>1797</v>
      </c>
      <c r="B1928" t="s">
        <v>10663</v>
      </c>
      <c r="C1928" t="s">
        <v>10664</v>
      </c>
      <c r="D1928" t="s">
        <v>10665</v>
      </c>
      <c r="E1928" t="s">
        <v>10666</v>
      </c>
      <c r="F1928" t="s">
        <v>6912</v>
      </c>
    </row>
    <row r="1929" spans="1:6">
      <c r="A1929" t="s">
        <v>1797</v>
      </c>
      <c r="B1929" t="s">
        <v>10667</v>
      </c>
      <c r="C1929" t="s">
        <v>10668</v>
      </c>
      <c r="D1929" t="s">
        <v>10669</v>
      </c>
      <c r="E1929" t="s">
        <v>10670</v>
      </c>
      <c r="F1929" t="s">
        <v>6916</v>
      </c>
    </row>
    <row r="1930" spans="1:6">
      <c r="A1930" t="s">
        <v>1797</v>
      </c>
      <c r="B1930" t="s">
        <v>10671</v>
      </c>
      <c r="C1930" t="s">
        <v>10672</v>
      </c>
      <c r="D1930" t="s">
        <v>10673</v>
      </c>
      <c r="E1930" t="s">
        <v>10674</v>
      </c>
      <c r="F1930" t="s">
        <v>6916</v>
      </c>
    </row>
    <row r="1931" spans="1:6">
      <c r="A1931" t="s">
        <v>1797</v>
      </c>
      <c r="B1931" t="s">
        <v>10675</v>
      </c>
      <c r="C1931" t="s">
        <v>10676</v>
      </c>
      <c r="D1931" t="s">
        <v>10677</v>
      </c>
      <c r="E1931" t="s">
        <v>10678</v>
      </c>
      <c r="F1931" t="s">
        <v>6916</v>
      </c>
    </row>
    <row r="1932" spans="1:6">
      <c r="A1932" t="s">
        <v>1797</v>
      </c>
      <c r="B1932" t="s">
        <v>10679</v>
      </c>
      <c r="C1932" t="s">
        <v>10680</v>
      </c>
      <c r="D1932" t="s">
        <v>10681</v>
      </c>
      <c r="E1932" t="s">
        <v>10682</v>
      </c>
      <c r="F1932" t="s">
        <v>6916</v>
      </c>
    </row>
    <row r="1933" spans="1:6">
      <c r="A1933" t="s">
        <v>1797</v>
      </c>
      <c r="B1933" t="s">
        <v>10683</v>
      </c>
      <c r="C1933" t="s">
        <v>10684</v>
      </c>
      <c r="D1933" t="s">
        <v>10685</v>
      </c>
      <c r="E1933" t="s">
        <v>10686</v>
      </c>
      <c r="F1933" t="s">
        <v>6916</v>
      </c>
    </row>
    <row r="1934" spans="1:6">
      <c r="A1934" t="s">
        <v>1797</v>
      </c>
      <c r="B1934" t="s">
        <v>10687</v>
      </c>
      <c r="C1934" t="s">
        <v>10688</v>
      </c>
      <c r="D1934" t="s">
        <v>10689</v>
      </c>
      <c r="E1934" t="s">
        <v>10690</v>
      </c>
      <c r="F1934" t="s">
        <v>6916</v>
      </c>
    </row>
    <row r="1935" spans="1:6">
      <c r="A1935" t="s">
        <v>1797</v>
      </c>
      <c r="B1935" t="s">
        <v>10691</v>
      </c>
      <c r="C1935" t="s">
        <v>9286</v>
      </c>
      <c r="D1935" t="s">
        <v>9287</v>
      </c>
      <c r="E1935" t="s">
        <v>9288</v>
      </c>
      <c r="F1935" t="s">
        <v>6916</v>
      </c>
    </row>
    <row r="1936" spans="1:6">
      <c r="A1936" t="s">
        <v>1797</v>
      </c>
      <c r="B1936" t="s">
        <v>10692</v>
      </c>
      <c r="C1936" t="s">
        <v>10693</v>
      </c>
      <c r="D1936" t="s">
        <v>10694</v>
      </c>
      <c r="E1936" t="s">
        <v>10695</v>
      </c>
      <c r="F1936" t="s">
        <v>6916</v>
      </c>
    </row>
    <row r="1937" spans="1:6">
      <c r="A1937" t="s">
        <v>1797</v>
      </c>
      <c r="B1937" t="s">
        <v>10696</v>
      </c>
      <c r="C1937" t="s">
        <v>10697</v>
      </c>
      <c r="D1937" t="s">
        <v>10698</v>
      </c>
      <c r="E1937" t="s">
        <v>10699</v>
      </c>
      <c r="F1937" t="s">
        <v>6916</v>
      </c>
    </row>
    <row r="1938" spans="1:6">
      <c r="A1938" t="s">
        <v>1797</v>
      </c>
      <c r="B1938" t="s">
        <v>10700</v>
      </c>
      <c r="C1938" t="s">
        <v>10701</v>
      </c>
      <c r="D1938" t="s">
        <v>10702</v>
      </c>
      <c r="E1938" t="s">
        <v>10703</v>
      </c>
      <c r="F1938" t="s">
        <v>6916</v>
      </c>
    </row>
    <row r="1939" spans="1:6">
      <c r="A1939" t="s">
        <v>1797</v>
      </c>
      <c r="B1939" t="s">
        <v>10704</v>
      </c>
      <c r="C1939" t="s">
        <v>10705</v>
      </c>
      <c r="D1939" t="s">
        <v>10706</v>
      </c>
      <c r="E1939" t="s">
        <v>10707</v>
      </c>
      <c r="F1939" t="s">
        <v>6916</v>
      </c>
    </row>
    <row r="1940" spans="1:6">
      <c r="A1940" t="s">
        <v>1797</v>
      </c>
      <c r="B1940" t="s">
        <v>10708</v>
      </c>
      <c r="C1940" t="s">
        <v>10709</v>
      </c>
      <c r="D1940" t="s">
        <v>10710</v>
      </c>
      <c r="E1940" t="s">
        <v>10711</v>
      </c>
      <c r="F1940" t="s">
        <v>6916</v>
      </c>
    </row>
    <row r="1941" spans="1:6">
      <c r="A1941" t="s">
        <v>1797</v>
      </c>
      <c r="B1941" t="s">
        <v>10712</v>
      </c>
      <c r="C1941" t="s">
        <v>10713</v>
      </c>
      <c r="D1941" t="s">
        <v>10714</v>
      </c>
      <c r="E1941" t="s">
        <v>10715</v>
      </c>
      <c r="F1941" t="s">
        <v>6916</v>
      </c>
    </row>
    <row r="1942" spans="1:6">
      <c r="A1942" t="s">
        <v>1797</v>
      </c>
      <c r="B1942" t="s">
        <v>10716</v>
      </c>
      <c r="C1942" t="s">
        <v>9948</v>
      </c>
      <c r="D1942" t="s">
        <v>9949</v>
      </c>
      <c r="E1942" t="s">
        <v>9950</v>
      </c>
      <c r="F1942" t="s">
        <v>6916</v>
      </c>
    </row>
    <row r="1943" spans="1:6">
      <c r="A1943" t="s">
        <v>1797</v>
      </c>
      <c r="B1943" t="s">
        <v>10717</v>
      </c>
      <c r="C1943" t="s">
        <v>10718</v>
      </c>
      <c r="D1943" t="s">
        <v>10719</v>
      </c>
      <c r="E1943" t="s">
        <v>10720</v>
      </c>
      <c r="F1943" t="s">
        <v>6916</v>
      </c>
    </row>
    <row r="1944" spans="1:6">
      <c r="A1944" t="s">
        <v>1797</v>
      </c>
      <c r="B1944" t="s">
        <v>10721</v>
      </c>
      <c r="C1944" t="s">
        <v>10722</v>
      </c>
      <c r="D1944" t="s">
        <v>10723</v>
      </c>
      <c r="E1944" t="s">
        <v>10724</v>
      </c>
      <c r="F1944" t="s">
        <v>6916</v>
      </c>
    </row>
    <row r="1945" spans="1:6">
      <c r="A1945" t="s">
        <v>1797</v>
      </c>
      <c r="B1945" t="s">
        <v>10725</v>
      </c>
      <c r="C1945" t="s">
        <v>10726</v>
      </c>
      <c r="D1945" t="s">
        <v>10727</v>
      </c>
      <c r="E1945" t="s">
        <v>10728</v>
      </c>
      <c r="F1945" t="s">
        <v>6916</v>
      </c>
    </row>
    <row r="1946" spans="1:6">
      <c r="A1946" t="s">
        <v>1797</v>
      </c>
      <c r="B1946" t="s">
        <v>10729</v>
      </c>
      <c r="C1946" t="s">
        <v>10730</v>
      </c>
      <c r="D1946" t="s">
        <v>10731</v>
      </c>
      <c r="E1946" t="s">
        <v>10732</v>
      </c>
      <c r="F1946" t="s">
        <v>6916</v>
      </c>
    </row>
    <row r="1947" spans="1:6">
      <c r="A1947" t="s">
        <v>1797</v>
      </c>
      <c r="B1947" t="s">
        <v>10733</v>
      </c>
      <c r="C1947" t="s">
        <v>10734</v>
      </c>
      <c r="D1947" t="s">
        <v>10735</v>
      </c>
      <c r="E1947" t="s">
        <v>10736</v>
      </c>
      <c r="F1947" t="s">
        <v>6916</v>
      </c>
    </row>
    <row r="1948" spans="1:6">
      <c r="A1948" t="s">
        <v>1797</v>
      </c>
      <c r="B1948" t="s">
        <v>10737</v>
      </c>
      <c r="C1948" t="s">
        <v>10738</v>
      </c>
      <c r="D1948" t="s">
        <v>10739</v>
      </c>
      <c r="E1948" t="s">
        <v>10740</v>
      </c>
      <c r="F1948" t="s">
        <v>6920</v>
      </c>
    </row>
    <row r="1949" spans="1:6">
      <c r="A1949" t="s">
        <v>1797</v>
      </c>
      <c r="B1949" t="s">
        <v>10741</v>
      </c>
      <c r="C1949" t="s">
        <v>10742</v>
      </c>
      <c r="D1949" t="s">
        <v>10743</v>
      </c>
      <c r="E1949" t="s">
        <v>10744</v>
      </c>
      <c r="F1949" t="s">
        <v>6920</v>
      </c>
    </row>
    <row r="1950" spans="1:6">
      <c r="A1950" t="s">
        <v>1797</v>
      </c>
      <c r="B1950" t="s">
        <v>10745</v>
      </c>
      <c r="C1950" t="s">
        <v>10746</v>
      </c>
      <c r="D1950" t="s">
        <v>10747</v>
      </c>
      <c r="E1950" t="s">
        <v>10748</v>
      </c>
      <c r="F1950" t="s">
        <v>6920</v>
      </c>
    </row>
    <row r="1951" spans="1:6">
      <c r="A1951" t="s">
        <v>1797</v>
      </c>
      <c r="B1951" t="s">
        <v>10749</v>
      </c>
      <c r="C1951" t="s">
        <v>10750</v>
      </c>
      <c r="D1951" t="s">
        <v>10751</v>
      </c>
      <c r="E1951" t="s">
        <v>10752</v>
      </c>
      <c r="F1951" t="s">
        <v>6920</v>
      </c>
    </row>
    <row r="1952" spans="1:6">
      <c r="A1952" t="s">
        <v>1797</v>
      </c>
      <c r="B1952" t="s">
        <v>10753</v>
      </c>
      <c r="C1952" t="s">
        <v>10754</v>
      </c>
      <c r="D1952" t="s">
        <v>10755</v>
      </c>
      <c r="E1952" t="s">
        <v>10756</v>
      </c>
      <c r="F1952" t="s">
        <v>6920</v>
      </c>
    </row>
    <row r="1953" spans="1:6">
      <c r="A1953" t="s">
        <v>1797</v>
      </c>
      <c r="B1953" t="s">
        <v>10757</v>
      </c>
      <c r="C1953" t="s">
        <v>10758</v>
      </c>
      <c r="D1953" t="s">
        <v>10759</v>
      </c>
      <c r="E1953" t="s">
        <v>10760</v>
      </c>
      <c r="F1953" t="s">
        <v>6920</v>
      </c>
    </row>
    <row r="1954" spans="1:6">
      <c r="A1954" t="s">
        <v>1797</v>
      </c>
      <c r="B1954" t="s">
        <v>10761</v>
      </c>
      <c r="C1954" t="s">
        <v>10762</v>
      </c>
      <c r="D1954" t="s">
        <v>10763</v>
      </c>
      <c r="E1954" t="s">
        <v>10764</v>
      </c>
      <c r="F1954" t="s">
        <v>6920</v>
      </c>
    </row>
    <row r="1955" spans="1:6">
      <c r="A1955" t="s">
        <v>1797</v>
      </c>
      <c r="B1955" t="s">
        <v>10765</v>
      </c>
      <c r="C1955" t="s">
        <v>8165</v>
      </c>
      <c r="D1955" t="s">
        <v>9701</v>
      </c>
      <c r="E1955" t="s">
        <v>8167</v>
      </c>
      <c r="F1955" t="s">
        <v>6920</v>
      </c>
    </row>
    <row r="1956" spans="1:6">
      <c r="A1956" t="s">
        <v>1797</v>
      </c>
      <c r="B1956" t="s">
        <v>10766</v>
      </c>
      <c r="C1956" t="s">
        <v>10767</v>
      </c>
      <c r="D1956" t="s">
        <v>10768</v>
      </c>
      <c r="E1956" t="s">
        <v>10769</v>
      </c>
      <c r="F1956" t="s">
        <v>6920</v>
      </c>
    </row>
    <row r="1957" spans="1:6">
      <c r="A1957" t="s">
        <v>1797</v>
      </c>
      <c r="B1957" t="s">
        <v>10770</v>
      </c>
      <c r="C1957" t="s">
        <v>10771</v>
      </c>
      <c r="D1957" t="s">
        <v>10772</v>
      </c>
      <c r="E1957" t="s">
        <v>10773</v>
      </c>
      <c r="F1957" t="s">
        <v>6920</v>
      </c>
    </row>
    <row r="1958" spans="1:6">
      <c r="A1958" t="s">
        <v>1797</v>
      </c>
      <c r="B1958" t="s">
        <v>10774</v>
      </c>
      <c r="C1958" t="s">
        <v>10775</v>
      </c>
      <c r="D1958" t="s">
        <v>10776</v>
      </c>
      <c r="E1958" t="s">
        <v>10777</v>
      </c>
      <c r="F1958" t="s">
        <v>6920</v>
      </c>
    </row>
    <row r="1959" spans="1:6">
      <c r="A1959" t="s">
        <v>1797</v>
      </c>
      <c r="B1959" t="s">
        <v>10778</v>
      </c>
      <c r="C1959" t="s">
        <v>10779</v>
      </c>
      <c r="D1959" t="s">
        <v>10780</v>
      </c>
      <c r="E1959" t="s">
        <v>10781</v>
      </c>
      <c r="F1959" t="s">
        <v>6920</v>
      </c>
    </row>
    <row r="1960" spans="1:6">
      <c r="A1960" t="s">
        <v>1797</v>
      </c>
      <c r="B1960" t="s">
        <v>10782</v>
      </c>
      <c r="C1960" t="s">
        <v>10783</v>
      </c>
      <c r="D1960" t="s">
        <v>10784</v>
      </c>
      <c r="E1960" t="s">
        <v>10785</v>
      </c>
      <c r="F1960" t="s">
        <v>6920</v>
      </c>
    </row>
    <row r="1961" spans="1:6">
      <c r="A1961" t="s">
        <v>1797</v>
      </c>
      <c r="B1961" t="s">
        <v>10786</v>
      </c>
      <c r="C1961" t="s">
        <v>10787</v>
      </c>
      <c r="D1961" t="s">
        <v>10788</v>
      </c>
      <c r="E1961" t="s">
        <v>10789</v>
      </c>
      <c r="F1961" t="s">
        <v>6920</v>
      </c>
    </row>
    <row r="1962" spans="1:6">
      <c r="A1962" t="s">
        <v>1797</v>
      </c>
      <c r="B1962" t="s">
        <v>10790</v>
      </c>
      <c r="C1962" t="s">
        <v>10791</v>
      </c>
      <c r="D1962" t="s">
        <v>10792</v>
      </c>
      <c r="E1962" t="s">
        <v>10793</v>
      </c>
      <c r="F1962" t="s">
        <v>6920</v>
      </c>
    </row>
    <row r="1963" spans="1:6">
      <c r="A1963" t="s">
        <v>1797</v>
      </c>
      <c r="B1963" t="s">
        <v>10794</v>
      </c>
      <c r="C1963" t="s">
        <v>10795</v>
      </c>
      <c r="D1963" t="s">
        <v>10796</v>
      </c>
      <c r="E1963" t="s">
        <v>10797</v>
      </c>
      <c r="F1963" t="s">
        <v>6920</v>
      </c>
    </row>
    <row r="1964" spans="1:6">
      <c r="A1964" t="s">
        <v>1797</v>
      </c>
      <c r="B1964" t="s">
        <v>10798</v>
      </c>
      <c r="C1964" t="s">
        <v>8174</v>
      </c>
      <c r="D1964" t="s">
        <v>8175</v>
      </c>
      <c r="E1964" t="s">
        <v>8176</v>
      </c>
      <c r="F1964" t="s">
        <v>6920</v>
      </c>
    </row>
    <row r="1965" spans="1:6">
      <c r="A1965" t="s">
        <v>1797</v>
      </c>
      <c r="B1965" t="s">
        <v>10799</v>
      </c>
      <c r="C1965" t="s">
        <v>10800</v>
      </c>
      <c r="D1965" t="s">
        <v>10801</v>
      </c>
      <c r="E1965" t="s">
        <v>10802</v>
      </c>
      <c r="F1965" t="s">
        <v>6920</v>
      </c>
    </row>
    <row r="1966" spans="1:6">
      <c r="A1966" t="s">
        <v>1797</v>
      </c>
      <c r="B1966" t="s">
        <v>10803</v>
      </c>
      <c r="C1966" t="s">
        <v>8278</v>
      </c>
      <c r="D1966" t="s">
        <v>8279</v>
      </c>
      <c r="E1966" t="s">
        <v>8280</v>
      </c>
      <c r="F1966" t="s">
        <v>6920</v>
      </c>
    </row>
    <row r="1967" spans="1:6">
      <c r="A1967" t="s">
        <v>1797</v>
      </c>
      <c r="B1967" t="s">
        <v>10804</v>
      </c>
      <c r="C1967" t="s">
        <v>10805</v>
      </c>
      <c r="D1967" t="s">
        <v>10806</v>
      </c>
      <c r="E1967" t="s">
        <v>10807</v>
      </c>
      <c r="F1967" t="s">
        <v>6920</v>
      </c>
    </row>
    <row r="1968" spans="1:6">
      <c r="A1968" t="s">
        <v>1797</v>
      </c>
      <c r="B1968" t="s">
        <v>10808</v>
      </c>
      <c r="C1968" t="s">
        <v>10809</v>
      </c>
      <c r="D1968" t="s">
        <v>10810</v>
      </c>
      <c r="E1968" t="s">
        <v>10811</v>
      </c>
      <c r="F1968" t="s">
        <v>6920</v>
      </c>
    </row>
    <row r="1969" spans="1:6">
      <c r="A1969" t="s">
        <v>1797</v>
      </c>
      <c r="B1969" t="s">
        <v>10812</v>
      </c>
      <c r="C1969" t="s">
        <v>9486</v>
      </c>
      <c r="D1969" t="s">
        <v>9487</v>
      </c>
      <c r="E1969" t="s">
        <v>9488</v>
      </c>
      <c r="F1969" t="s">
        <v>6920</v>
      </c>
    </row>
    <row r="1970" spans="1:6">
      <c r="A1970" t="s">
        <v>1797</v>
      </c>
      <c r="B1970" t="s">
        <v>10813</v>
      </c>
      <c r="C1970" t="s">
        <v>10814</v>
      </c>
      <c r="D1970" t="s">
        <v>10815</v>
      </c>
      <c r="E1970" t="s">
        <v>10816</v>
      </c>
      <c r="F1970" t="s">
        <v>6920</v>
      </c>
    </row>
    <row r="1971" spans="1:6">
      <c r="A1971" t="s">
        <v>1797</v>
      </c>
      <c r="B1971" t="s">
        <v>10817</v>
      </c>
      <c r="C1971" t="s">
        <v>2569</v>
      </c>
      <c r="D1971" t="s">
        <v>2570</v>
      </c>
      <c r="E1971" t="s">
        <v>2571</v>
      </c>
      <c r="F1971" t="s">
        <v>6920</v>
      </c>
    </row>
    <row r="1972" spans="1:6">
      <c r="A1972" t="s">
        <v>1797</v>
      </c>
      <c r="B1972" t="s">
        <v>10818</v>
      </c>
      <c r="C1972" t="s">
        <v>10819</v>
      </c>
      <c r="D1972" t="s">
        <v>10820</v>
      </c>
      <c r="E1972" t="s">
        <v>10821</v>
      </c>
      <c r="F1972" t="s">
        <v>6920</v>
      </c>
    </row>
    <row r="1973" spans="1:6">
      <c r="A1973" t="s">
        <v>1797</v>
      </c>
      <c r="B1973" t="s">
        <v>10822</v>
      </c>
      <c r="C1973" t="s">
        <v>10823</v>
      </c>
      <c r="D1973" t="s">
        <v>10824</v>
      </c>
      <c r="E1973" t="s">
        <v>10825</v>
      </c>
      <c r="F1973" t="s">
        <v>6920</v>
      </c>
    </row>
    <row r="1974" spans="1:6">
      <c r="A1974" t="s">
        <v>1797</v>
      </c>
      <c r="B1974" t="s">
        <v>10826</v>
      </c>
      <c r="C1974" t="s">
        <v>8137</v>
      </c>
      <c r="D1974" t="s">
        <v>8138</v>
      </c>
      <c r="E1974" t="s">
        <v>8139</v>
      </c>
      <c r="F1974" t="s">
        <v>6924</v>
      </c>
    </row>
    <row r="1975" spans="1:6">
      <c r="A1975" t="s">
        <v>1797</v>
      </c>
      <c r="B1975" t="s">
        <v>10827</v>
      </c>
      <c r="C1975" t="s">
        <v>10828</v>
      </c>
      <c r="D1975" t="s">
        <v>10829</v>
      </c>
      <c r="E1975" t="s">
        <v>10830</v>
      </c>
      <c r="F1975" t="s">
        <v>6924</v>
      </c>
    </row>
    <row r="1976" spans="1:6">
      <c r="A1976" t="s">
        <v>1797</v>
      </c>
      <c r="B1976" t="s">
        <v>10831</v>
      </c>
      <c r="C1976" t="s">
        <v>10832</v>
      </c>
      <c r="D1976" t="s">
        <v>10833</v>
      </c>
      <c r="E1976" t="s">
        <v>10834</v>
      </c>
      <c r="F1976" t="s">
        <v>6924</v>
      </c>
    </row>
    <row r="1977" spans="1:6">
      <c r="A1977" t="s">
        <v>1797</v>
      </c>
      <c r="B1977" t="s">
        <v>10835</v>
      </c>
      <c r="C1977" t="s">
        <v>10836</v>
      </c>
      <c r="D1977" t="s">
        <v>10837</v>
      </c>
      <c r="E1977" t="s">
        <v>10838</v>
      </c>
      <c r="F1977" t="s">
        <v>6924</v>
      </c>
    </row>
    <row r="1978" spans="1:6">
      <c r="A1978" t="s">
        <v>1797</v>
      </c>
      <c r="B1978" t="s">
        <v>10839</v>
      </c>
      <c r="C1978" t="s">
        <v>10840</v>
      </c>
      <c r="D1978" t="s">
        <v>10841</v>
      </c>
      <c r="E1978" t="s">
        <v>10842</v>
      </c>
      <c r="F1978" t="s">
        <v>6924</v>
      </c>
    </row>
    <row r="1979" spans="1:6">
      <c r="A1979" t="s">
        <v>1797</v>
      </c>
      <c r="B1979" t="s">
        <v>10843</v>
      </c>
      <c r="C1979" t="s">
        <v>10844</v>
      </c>
      <c r="D1979" t="s">
        <v>10845</v>
      </c>
      <c r="E1979" t="s">
        <v>10846</v>
      </c>
      <c r="F1979" t="s">
        <v>6924</v>
      </c>
    </row>
    <row r="1980" spans="1:6">
      <c r="A1980" t="s">
        <v>1797</v>
      </c>
      <c r="B1980" t="s">
        <v>10847</v>
      </c>
      <c r="C1980" t="s">
        <v>10848</v>
      </c>
      <c r="D1980" t="s">
        <v>10849</v>
      </c>
      <c r="E1980" t="s">
        <v>10850</v>
      </c>
      <c r="F1980" t="s">
        <v>6924</v>
      </c>
    </row>
    <row r="1981" spans="1:6">
      <c r="A1981" t="s">
        <v>1797</v>
      </c>
      <c r="B1981" t="s">
        <v>10851</v>
      </c>
      <c r="C1981" t="s">
        <v>10852</v>
      </c>
      <c r="D1981" t="s">
        <v>10853</v>
      </c>
      <c r="E1981" t="s">
        <v>10854</v>
      </c>
      <c r="F1981" t="s">
        <v>6924</v>
      </c>
    </row>
    <row r="1982" spans="1:6">
      <c r="A1982" t="s">
        <v>1797</v>
      </c>
      <c r="B1982" t="s">
        <v>10855</v>
      </c>
      <c r="C1982" t="s">
        <v>10856</v>
      </c>
      <c r="D1982" t="s">
        <v>10857</v>
      </c>
      <c r="E1982" t="s">
        <v>10858</v>
      </c>
      <c r="F1982" t="s">
        <v>6924</v>
      </c>
    </row>
    <row r="1983" spans="1:6">
      <c r="A1983" t="s">
        <v>1797</v>
      </c>
      <c r="B1983" t="s">
        <v>10859</v>
      </c>
      <c r="C1983" t="s">
        <v>10860</v>
      </c>
      <c r="D1983" t="s">
        <v>10861</v>
      </c>
      <c r="E1983" t="s">
        <v>10862</v>
      </c>
      <c r="F1983" t="s">
        <v>6924</v>
      </c>
    </row>
    <row r="1984" spans="1:6">
      <c r="A1984" t="s">
        <v>1797</v>
      </c>
      <c r="B1984" t="s">
        <v>10863</v>
      </c>
      <c r="C1984" t="s">
        <v>10864</v>
      </c>
      <c r="D1984" t="s">
        <v>10865</v>
      </c>
      <c r="E1984" t="s">
        <v>10866</v>
      </c>
      <c r="F1984" t="s">
        <v>6924</v>
      </c>
    </row>
    <row r="1985" spans="1:6">
      <c r="A1985" t="s">
        <v>1797</v>
      </c>
      <c r="B1985" t="s">
        <v>10867</v>
      </c>
      <c r="C1985" t="s">
        <v>10868</v>
      </c>
      <c r="D1985" t="s">
        <v>10869</v>
      </c>
      <c r="E1985" t="s">
        <v>10870</v>
      </c>
      <c r="F1985" t="s">
        <v>6928</v>
      </c>
    </row>
    <row r="1986" spans="1:6">
      <c r="A1986" t="s">
        <v>1797</v>
      </c>
      <c r="B1986" t="s">
        <v>10871</v>
      </c>
      <c r="C1986" t="s">
        <v>10872</v>
      </c>
      <c r="D1986" t="s">
        <v>10873</v>
      </c>
      <c r="E1986" t="s">
        <v>10874</v>
      </c>
      <c r="F1986" t="s">
        <v>6928</v>
      </c>
    </row>
    <row r="1987" spans="1:6">
      <c r="A1987" t="s">
        <v>1797</v>
      </c>
      <c r="B1987" t="s">
        <v>10875</v>
      </c>
      <c r="C1987" t="s">
        <v>10876</v>
      </c>
      <c r="D1987" t="s">
        <v>10877</v>
      </c>
      <c r="E1987" t="s">
        <v>10878</v>
      </c>
      <c r="F1987" t="s">
        <v>6928</v>
      </c>
    </row>
    <row r="1988" spans="1:6">
      <c r="A1988" t="s">
        <v>1797</v>
      </c>
      <c r="B1988" t="s">
        <v>10879</v>
      </c>
      <c r="C1988" t="s">
        <v>10880</v>
      </c>
      <c r="D1988" t="s">
        <v>10881</v>
      </c>
      <c r="E1988" t="s">
        <v>10882</v>
      </c>
      <c r="F1988" t="s">
        <v>6928</v>
      </c>
    </row>
    <row r="1989" spans="1:6">
      <c r="A1989" t="s">
        <v>1797</v>
      </c>
      <c r="B1989" t="s">
        <v>10883</v>
      </c>
      <c r="C1989" t="s">
        <v>10884</v>
      </c>
      <c r="D1989" t="s">
        <v>10885</v>
      </c>
      <c r="E1989" t="s">
        <v>10886</v>
      </c>
      <c r="F1989" t="s">
        <v>6928</v>
      </c>
    </row>
    <row r="1990" spans="1:6">
      <c r="A1990" t="s">
        <v>1797</v>
      </c>
      <c r="B1990" t="s">
        <v>10887</v>
      </c>
      <c r="C1990" t="s">
        <v>10888</v>
      </c>
      <c r="D1990" t="s">
        <v>10889</v>
      </c>
      <c r="E1990" t="s">
        <v>10890</v>
      </c>
      <c r="F1990" t="s">
        <v>6928</v>
      </c>
    </row>
    <row r="1991" spans="1:6">
      <c r="A1991" t="s">
        <v>1797</v>
      </c>
      <c r="B1991" t="s">
        <v>10891</v>
      </c>
      <c r="C1991" t="s">
        <v>10892</v>
      </c>
      <c r="D1991" t="s">
        <v>10893</v>
      </c>
      <c r="E1991" t="s">
        <v>10894</v>
      </c>
      <c r="F1991" t="s">
        <v>6928</v>
      </c>
    </row>
    <row r="1992" spans="1:6">
      <c r="A1992" t="s">
        <v>1797</v>
      </c>
      <c r="B1992" t="s">
        <v>10895</v>
      </c>
      <c r="C1992" t="s">
        <v>10896</v>
      </c>
      <c r="D1992" t="s">
        <v>10897</v>
      </c>
      <c r="E1992" t="s">
        <v>10898</v>
      </c>
      <c r="F1992" t="s">
        <v>6928</v>
      </c>
    </row>
    <row r="1993" spans="1:6">
      <c r="A1993" t="s">
        <v>1797</v>
      </c>
      <c r="B1993" t="s">
        <v>10899</v>
      </c>
      <c r="C1993" t="s">
        <v>10900</v>
      </c>
      <c r="D1993" t="s">
        <v>10901</v>
      </c>
      <c r="E1993" t="s">
        <v>10902</v>
      </c>
      <c r="F1993" t="s">
        <v>6932</v>
      </c>
    </row>
    <row r="1994" spans="1:6">
      <c r="A1994" t="s">
        <v>1797</v>
      </c>
      <c r="B1994" t="s">
        <v>10903</v>
      </c>
      <c r="C1994" t="s">
        <v>10904</v>
      </c>
      <c r="D1994" t="s">
        <v>10905</v>
      </c>
      <c r="E1994" t="s">
        <v>10906</v>
      </c>
      <c r="F1994" t="s">
        <v>6932</v>
      </c>
    </row>
    <row r="1995" spans="1:6">
      <c r="A1995" t="s">
        <v>1797</v>
      </c>
      <c r="B1995" t="s">
        <v>10907</v>
      </c>
      <c r="C1995" t="s">
        <v>10908</v>
      </c>
      <c r="D1995" t="s">
        <v>10909</v>
      </c>
      <c r="E1995" t="s">
        <v>10910</v>
      </c>
      <c r="F1995" t="s">
        <v>6932</v>
      </c>
    </row>
    <row r="1996" spans="1:6">
      <c r="A1996" t="s">
        <v>1797</v>
      </c>
      <c r="B1996" t="s">
        <v>10911</v>
      </c>
      <c r="C1996" t="s">
        <v>10912</v>
      </c>
      <c r="D1996" t="s">
        <v>10913</v>
      </c>
      <c r="E1996" t="s">
        <v>10914</v>
      </c>
      <c r="F1996" t="s">
        <v>6932</v>
      </c>
    </row>
    <row r="1997" spans="1:6">
      <c r="A1997" t="s">
        <v>1797</v>
      </c>
      <c r="B1997" t="s">
        <v>10915</v>
      </c>
      <c r="C1997" t="s">
        <v>10916</v>
      </c>
      <c r="D1997" t="s">
        <v>10917</v>
      </c>
      <c r="E1997" t="s">
        <v>10918</v>
      </c>
      <c r="F1997" t="s">
        <v>6932</v>
      </c>
    </row>
    <row r="1998" spans="1:6">
      <c r="A1998" t="s">
        <v>1797</v>
      </c>
      <c r="B1998" t="s">
        <v>10919</v>
      </c>
      <c r="C1998" t="s">
        <v>10920</v>
      </c>
      <c r="D1998" t="s">
        <v>10921</v>
      </c>
      <c r="E1998" t="s">
        <v>10922</v>
      </c>
      <c r="F1998" t="s">
        <v>6932</v>
      </c>
    </row>
    <row r="1999" spans="1:6">
      <c r="A1999" t="s">
        <v>1797</v>
      </c>
      <c r="B1999" t="s">
        <v>10923</v>
      </c>
      <c r="C1999" t="s">
        <v>7180</v>
      </c>
      <c r="D1999" t="s">
        <v>7181</v>
      </c>
      <c r="E1999" t="s">
        <v>7182</v>
      </c>
      <c r="F1999" t="s">
        <v>6932</v>
      </c>
    </row>
    <row r="2000" spans="1:6">
      <c r="A2000" t="s">
        <v>1797</v>
      </c>
      <c r="B2000" t="s">
        <v>10924</v>
      </c>
      <c r="C2000" t="s">
        <v>7751</v>
      </c>
      <c r="D2000" t="s">
        <v>7752</v>
      </c>
      <c r="E2000" t="s">
        <v>7753</v>
      </c>
      <c r="F2000" t="s">
        <v>6932</v>
      </c>
    </row>
    <row r="2001" spans="1:6">
      <c r="A2001" t="s">
        <v>1797</v>
      </c>
      <c r="B2001" t="s">
        <v>10925</v>
      </c>
      <c r="C2001" t="s">
        <v>10926</v>
      </c>
      <c r="D2001" t="s">
        <v>10927</v>
      </c>
      <c r="E2001" t="s">
        <v>10928</v>
      </c>
      <c r="F2001" t="s">
        <v>6932</v>
      </c>
    </row>
    <row r="2002" spans="1:6">
      <c r="A2002" t="s">
        <v>1797</v>
      </c>
      <c r="B2002" t="s">
        <v>10929</v>
      </c>
      <c r="C2002" t="s">
        <v>10930</v>
      </c>
      <c r="D2002" t="s">
        <v>10931</v>
      </c>
      <c r="E2002" t="s">
        <v>10932</v>
      </c>
      <c r="F2002" t="s">
        <v>6936</v>
      </c>
    </row>
    <row r="2003" spans="1:6">
      <c r="A2003" t="s">
        <v>1797</v>
      </c>
      <c r="B2003" t="s">
        <v>10933</v>
      </c>
      <c r="C2003" t="s">
        <v>8153</v>
      </c>
      <c r="D2003" t="s">
        <v>8154</v>
      </c>
      <c r="E2003" t="s">
        <v>8155</v>
      </c>
      <c r="F2003" t="s">
        <v>6936</v>
      </c>
    </row>
    <row r="2004" spans="1:6">
      <c r="A2004" t="s">
        <v>1797</v>
      </c>
      <c r="B2004" t="s">
        <v>10934</v>
      </c>
      <c r="C2004" t="s">
        <v>10935</v>
      </c>
      <c r="D2004" t="s">
        <v>10936</v>
      </c>
      <c r="E2004" t="s">
        <v>10937</v>
      </c>
      <c r="F2004" t="s">
        <v>6936</v>
      </c>
    </row>
    <row r="2005" spans="1:6">
      <c r="A2005" t="s">
        <v>1797</v>
      </c>
      <c r="B2005" t="s">
        <v>10938</v>
      </c>
      <c r="C2005" t="s">
        <v>10939</v>
      </c>
      <c r="D2005" t="s">
        <v>10940</v>
      </c>
      <c r="E2005" t="s">
        <v>10941</v>
      </c>
      <c r="F2005" t="s">
        <v>6936</v>
      </c>
    </row>
    <row r="2006" spans="1:6">
      <c r="A2006" t="s">
        <v>1797</v>
      </c>
      <c r="B2006" t="s">
        <v>10942</v>
      </c>
      <c r="C2006" t="s">
        <v>10943</v>
      </c>
      <c r="D2006" t="s">
        <v>10944</v>
      </c>
      <c r="E2006" t="s">
        <v>10945</v>
      </c>
      <c r="F2006" t="s">
        <v>6936</v>
      </c>
    </row>
    <row r="2007" spans="1:6">
      <c r="A2007" t="s">
        <v>1797</v>
      </c>
      <c r="B2007" t="s">
        <v>10946</v>
      </c>
      <c r="C2007" t="s">
        <v>10947</v>
      </c>
      <c r="D2007" t="s">
        <v>10948</v>
      </c>
      <c r="E2007" t="s">
        <v>10949</v>
      </c>
      <c r="F2007" t="s">
        <v>6936</v>
      </c>
    </row>
    <row r="2008" spans="1:6">
      <c r="A2008" t="s">
        <v>1797</v>
      </c>
      <c r="B2008" t="s">
        <v>10950</v>
      </c>
      <c r="C2008" t="s">
        <v>10951</v>
      </c>
      <c r="D2008" t="s">
        <v>10952</v>
      </c>
      <c r="E2008" t="s">
        <v>10953</v>
      </c>
      <c r="F2008" t="s">
        <v>6936</v>
      </c>
    </row>
    <row r="2009" spans="1:6">
      <c r="A2009" t="s">
        <v>1797</v>
      </c>
      <c r="B2009" t="s">
        <v>10954</v>
      </c>
      <c r="C2009" t="s">
        <v>10955</v>
      </c>
      <c r="D2009" t="s">
        <v>10956</v>
      </c>
      <c r="E2009" t="s">
        <v>10957</v>
      </c>
      <c r="F2009" t="s">
        <v>6936</v>
      </c>
    </row>
    <row r="2010" spans="1:6">
      <c r="A2010" t="s">
        <v>1797</v>
      </c>
      <c r="B2010" t="s">
        <v>10958</v>
      </c>
      <c r="C2010" t="s">
        <v>10959</v>
      </c>
      <c r="D2010" t="s">
        <v>10960</v>
      </c>
      <c r="E2010" t="s">
        <v>10961</v>
      </c>
      <c r="F2010" t="s">
        <v>6940</v>
      </c>
    </row>
    <row r="2011" spans="1:6">
      <c r="A2011" t="s">
        <v>1797</v>
      </c>
      <c r="B2011" t="s">
        <v>10962</v>
      </c>
      <c r="C2011" t="s">
        <v>10963</v>
      </c>
      <c r="D2011" t="s">
        <v>10964</v>
      </c>
      <c r="E2011" t="s">
        <v>10965</v>
      </c>
      <c r="F2011" t="s">
        <v>6940</v>
      </c>
    </row>
    <row r="2012" spans="1:6">
      <c r="A2012" t="s">
        <v>1797</v>
      </c>
      <c r="B2012" t="s">
        <v>10966</v>
      </c>
      <c r="C2012" t="s">
        <v>10967</v>
      </c>
      <c r="D2012" t="s">
        <v>10968</v>
      </c>
      <c r="E2012" t="s">
        <v>10969</v>
      </c>
      <c r="F2012" t="s">
        <v>6940</v>
      </c>
    </row>
    <row r="2013" spans="1:6">
      <c r="A2013" t="s">
        <v>1797</v>
      </c>
      <c r="B2013" t="s">
        <v>10970</v>
      </c>
      <c r="C2013" t="s">
        <v>10971</v>
      </c>
      <c r="D2013" t="s">
        <v>10972</v>
      </c>
      <c r="E2013" t="s">
        <v>10973</v>
      </c>
      <c r="F2013" t="s">
        <v>6940</v>
      </c>
    </row>
    <row r="2014" spans="1:6">
      <c r="A2014" t="s">
        <v>1797</v>
      </c>
      <c r="B2014" t="s">
        <v>10974</v>
      </c>
      <c r="C2014" t="s">
        <v>7148</v>
      </c>
      <c r="D2014" t="s">
        <v>7149</v>
      </c>
      <c r="E2014" t="s">
        <v>7150</v>
      </c>
      <c r="F2014" t="s">
        <v>6940</v>
      </c>
    </row>
    <row r="2015" spans="1:6">
      <c r="A2015" t="s">
        <v>1797</v>
      </c>
      <c r="B2015" t="s">
        <v>10975</v>
      </c>
      <c r="C2015" t="s">
        <v>10976</v>
      </c>
      <c r="D2015" t="s">
        <v>10977</v>
      </c>
      <c r="E2015" t="s">
        <v>10978</v>
      </c>
      <c r="F2015" t="s">
        <v>6940</v>
      </c>
    </row>
    <row r="2016" spans="1:6">
      <c r="A2016" t="s">
        <v>1797</v>
      </c>
      <c r="B2016" t="s">
        <v>10979</v>
      </c>
      <c r="C2016" t="s">
        <v>2553</v>
      </c>
      <c r="D2016" t="s">
        <v>2554</v>
      </c>
      <c r="E2016" t="s">
        <v>2555</v>
      </c>
      <c r="F2016" t="s">
        <v>6940</v>
      </c>
    </row>
    <row r="2017" spans="1:6">
      <c r="A2017" t="s">
        <v>1797</v>
      </c>
      <c r="B2017" t="s">
        <v>10980</v>
      </c>
      <c r="C2017" t="s">
        <v>2553</v>
      </c>
      <c r="D2017" t="s">
        <v>2554</v>
      </c>
      <c r="E2017" t="s">
        <v>2555</v>
      </c>
      <c r="F2017" t="s">
        <v>6940</v>
      </c>
    </row>
    <row r="2018" spans="1:6">
      <c r="A2018" t="s">
        <v>1797</v>
      </c>
      <c r="B2018" t="s">
        <v>10981</v>
      </c>
      <c r="C2018" t="s">
        <v>8190</v>
      </c>
      <c r="D2018" t="s">
        <v>8191</v>
      </c>
      <c r="E2018" t="s">
        <v>8192</v>
      </c>
      <c r="F2018" t="s">
        <v>6940</v>
      </c>
    </row>
    <row r="2019" spans="1:6">
      <c r="A2019" t="s">
        <v>1797</v>
      </c>
      <c r="B2019" t="s">
        <v>10982</v>
      </c>
      <c r="C2019" t="s">
        <v>10983</v>
      </c>
      <c r="D2019" t="s">
        <v>10984</v>
      </c>
      <c r="E2019" t="s">
        <v>10985</v>
      </c>
      <c r="F2019" t="s">
        <v>6940</v>
      </c>
    </row>
    <row r="2020" spans="1:6">
      <c r="A2020" t="s">
        <v>1797</v>
      </c>
      <c r="B2020" t="s">
        <v>10986</v>
      </c>
      <c r="C2020" t="s">
        <v>10987</v>
      </c>
      <c r="D2020" t="s">
        <v>10988</v>
      </c>
      <c r="E2020" t="s">
        <v>10989</v>
      </c>
      <c r="F2020" t="s">
        <v>6940</v>
      </c>
    </row>
    <row r="2021" spans="1:6">
      <c r="A2021" t="s">
        <v>1797</v>
      </c>
      <c r="B2021" t="s">
        <v>10990</v>
      </c>
      <c r="C2021" t="s">
        <v>10991</v>
      </c>
      <c r="D2021" t="s">
        <v>10992</v>
      </c>
      <c r="E2021" t="s">
        <v>10993</v>
      </c>
      <c r="F2021" t="s">
        <v>6940</v>
      </c>
    </row>
    <row r="2022" spans="1:6">
      <c r="A2022" t="s">
        <v>1797</v>
      </c>
      <c r="B2022" t="s">
        <v>10994</v>
      </c>
      <c r="C2022" t="s">
        <v>10409</v>
      </c>
      <c r="D2022" t="s">
        <v>10410</v>
      </c>
      <c r="E2022" t="s">
        <v>10411</v>
      </c>
      <c r="F2022" t="s">
        <v>6940</v>
      </c>
    </row>
    <row r="2023" spans="1:6">
      <c r="A2023" t="s">
        <v>1797</v>
      </c>
      <c r="B2023" t="s">
        <v>10995</v>
      </c>
      <c r="C2023" t="s">
        <v>2573</v>
      </c>
      <c r="D2023" t="s">
        <v>2574</v>
      </c>
      <c r="E2023" t="s">
        <v>2575</v>
      </c>
      <c r="F2023" t="s">
        <v>6940</v>
      </c>
    </row>
    <row r="2024" spans="1:6">
      <c r="A2024" t="s">
        <v>1797</v>
      </c>
      <c r="B2024" t="s">
        <v>10996</v>
      </c>
      <c r="C2024" t="s">
        <v>10997</v>
      </c>
      <c r="D2024" t="s">
        <v>10998</v>
      </c>
      <c r="E2024" t="s">
        <v>10999</v>
      </c>
      <c r="F2024" t="s">
        <v>6940</v>
      </c>
    </row>
    <row r="2025" spans="1:6">
      <c r="A2025" t="s">
        <v>1797</v>
      </c>
      <c r="B2025" t="s">
        <v>11000</v>
      </c>
      <c r="C2025" t="s">
        <v>11001</v>
      </c>
      <c r="D2025" t="s">
        <v>11002</v>
      </c>
      <c r="E2025" t="s">
        <v>11003</v>
      </c>
      <c r="F2025" t="s">
        <v>6940</v>
      </c>
    </row>
    <row r="2026" spans="1:6">
      <c r="A2026" t="s">
        <v>1797</v>
      </c>
      <c r="B2026" t="s">
        <v>11004</v>
      </c>
      <c r="C2026" t="s">
        <v>8137</v>
      </c>
      <c r="D2026" t="s">
        <v>8138</v>
      </c>
      <c r="E2026" t="s">
        <v>8139</v>
      </c>
      <c r="F2026" t="s">
        <v>6944</v>
      </c>
    </row>
    <row r="2027" spans="1:6">
      <c r="A2027" t="s">
        <v>1797</v>
      </c>
      <c r="B2027" t="s">
        <v>11005</v>
      </c>
      <c r="C2027" t="s">
        <v>11006</v>
      </c>
      <c r="D2027" t="s">
        <v>11007</v>
      </c>
      <c r="E2027" t="s">
        <v>11008</v>
      </c>
      <c r="F2027" t="s">
        <v>6944</v>
      </c>
    </row>
    <row r="2028" spans="1:6">
      <c r="A2028" t="s">
        <v>1797</v>
      </c>
      <c r="B2028" t="s">
        <v>11009</v>
      </c>
      <c r="C2028" t="s">
        <v>11010</v>
      </c>
      <c r="D2028" t="s">
        <v>11011</v>
      </c>
      <c r="E2028" t="s">
        <v>11012</v>
      </c>
      <c r="F2028" t="s">
        <v>6944</v>
      </c>
    </row>
    <row r="2029" spans="1:6">
      <c r="A2029" t="s">
        <v>1797</v>
      </c>
      <c r="B2029" t="s">
        <v>11013</v>
      </c>
      <c r="C2029" t="s">
        <v>11014</v>
      </c>
      <c r="D2029" t="s">
        <v>11015</v>
      </c>
      <c r="E2029" t="s">
        <v>11016</v>
      </c>
      <c r="F2029" t="s">
        <v>6944</v>
      </c>
    </row>
    <row r="2030" spans="1:6">
      <c r="A2030" t="s">
        <v>1797</v>
      </c>
      <c r="B2030" t="s">
        <v>11017</v>
      </c>
      <c r="C2030" t="s">
        <v>11018</v>
      </c>
      <c r="D2030" t="s">
        <v>11019</v>
      </c>
      <c r="E2030" t="s">
        <v>11020</v>
      </c>
      <c r="F2030" t="s">
        <v>6944</v>
      </c>
    </row>
    <row r="2031" spans="1:6">
      <c r="A2031" t="s">
        <v>1797</v>
      </c>
      <c r="B2031" t="s">
        <v>11021</v>
      </c>
      <c r="C2031" t="s">
        <v>11022</v>
      </c>
      <c r="D2031" t="s">
        <v>11023</v>
      </c>
      <c r="E2031" t="s">
        <v>11024</v>
      </c>
      <c r="F2031" t="s">
        <v>6944</v>
      </c>
    </row>
    <row r="2032" spans="1:6">
      <c r="A2032" t="s">
        <v>1797</v>
      </c>
      <c r="B2032" t="s">
        <v>11025</v>
      </c>
      <c r="C2032" t="s">
        <v>11026</v>
      </c>
      <c r="D2032" t="s">
        <v>11027</v>
      </c>
      <c r="E2032" t="s">
        <v>11028</v>
      </c>
      <c r="F2032" t="s">
        <v>6944</v>
      </c>
    </row>
    <row r="2033" spans="1:6">
      <c r="A2033" t="s">
        <v>1797</v>
      </c>
      <c r="B2033" t="s">
        <v>11029</v>
      </c>
      <c r="C2033" t="s">
        <v>11030</v>
      </c>
      <c r="D2033" t="s">
        <v>11031</v>
      </c>
      <c r="E2033" t="s">
        <v>11032</v>
      </c>
      <c r="F2033" t="s">
        <v>6944</v>
      </c>
    </row>
    <row r="2034" spans="1:6">
      <c r="A2034" t="s">
        <v>1797</v>
      </c>
      <c r="B2034" t="s">
        <v>11033</v>
      </c>
      <c r="C2034" t="s">
        <v>11034</v>
      </c>
      <c r="D2034" t="s">
        <v>11035</v>
      </c>
      <c r="E2034" t="s">
        <v>11036</v>
      </c>
      <c r="F2034" t="s">
        <v>6944</v>
      </c>
    </row>
    <row r="2035" spans="1:6">
      <c r="A2035" t="s">
        <v>1797</v>
      </c>
      <c r="B2035" t="s">
        <v>11037</v>
      </c>
      <c r="C2035" t="s">
        <v>7238</v>
      </c>
      <c r="D2035" t="s">
        <v>7239</v>
      </c>
      <c r="E2035" t="s">
        <v>7240</v>
      </c>
      <c r="F2035" t="s">
        <v>6944</v>
      </c>
    </row>
    <row r="2036" spans="1:6">
      <c r="A2036" t="s">
        <v>1797</v>
      </c>
      <c r="B2036" t="s">
        <v>11038</v>
      </c>
      <c r="C2036" t="s">
        <v>11039</v>
      </c>
      <c r="D2036" t="s">
        <v>11040</v>
      </c>
      <c r="E2036" t="s">
        <v>11041</v>
      </c>
      <c r="F2036" t="s">
        <v>6948</v>
      </c>
    </row>
    <row r="2037" spans="1:6">
      <c r="A2037" t="s">
        <v>1797</v>
      </c>
      <c r="B2037" t="s">
        <v>11042</v>
      </c>
      <c r="C2037" t="s">
        <v>11043</v>
      </c>
      <c r="D2037" t="s">
        <v>11044</v>
      </c>
      <c r="E2037" t="s">
        <v>11045</v>
      </c>
      <c r="F2037" t="s">
        <v>6948</v>
      </c>
    </row>
    <row r="2038" spans="1:6">
      <c r="A2038" t="s">
        <v>1797</v>
      </c>
      <c r="B2038" t="s">
        <v>11046</v>
      </c>
      <c r="C2038" t="s">
        <v>11047</v>
      </c>
      <c r="D2038" t="s">
        <v>11048</v>
      </c>
      <c r="E2038" t="s">
        <v>11049</v>
      </c>
      <c r="F2038" t="s">
        <v>6948</v>
      </c>
    </row>
    <row r="2039" spans="1:6">
      <c r="A2039" t="s">
        <v>1797</v>
      </c>
      <c r="B2039" t="s">
        <v>11050</v>
      </c>
      <c r="C2039" t="s">
        <v>11051</v>
      </c>
      <c r="D2039" t="s">
        <v>11052</v>
      </c>
      <c r="E2039" t="s">
        <v>11053</v>
      </c>
      <c r="F2039" t="s">
        <v>6948</v>
      </c>
    </row>
    <row r="2040" spans="1:6">
      <c r="A2040" t="s">
        <v>1797</v>
      </c>
      <c r="B2040" t="s">
        <v>11054</v>
      </c>
      <c r="C2040" t="s">
        <v>11055</v>
      </c>
      <c r="D2040" t="s">
        <v>11056</v>
      </c>
      <c r="E2040" t="s">
        <v>11057</v>
      </c>
      <c r="F2040" t="s">
        <v>6948</v>
      </c>
    </row>
    <row r="2041" spans="1:6">
      <c r="A2041" t="s">
        <v>1797</v>
      </c>
      <c r="B2041" t="s">
        <v>11058</v>
      </c>
      <c r="C2041" t="s">
        <v>11059</v>
      </c>
      <c r="D2041" t="s">
        <v>11060</v>
      </c>
      <c r="E2041" t="s">
        <v>11061</v>
      </c>
      <c r="F2041" t="s">
        <v>6948</v>
      </c>
    </row>
    <row r="2042" spans="1:6">
      <c r="A2042" t="s">
        <v>1797</v>
      </c>
      <c r="B2042" t="s">
        <v>11062</v>
      </c>
      <c r="C2042" t="s">
        <v>11063</v>
      </c>
      <c r="D2042" t="s">
        <v>11064</v>
      </c>
      <c r="E2042" t="s">
        <v>11065</v>
      </c>
      <c r="F2042" t="s">
        <v>6948</v>
      </c>
    </row>
    <row r="2043" spans="1:6">
      <c r="A2043" t="s">
        <v>1797</v>
      </c>
      <c r="B2043" t="s">
        <v>11066</v>
      </c>
      <c r="C2043" t="s">
        <v>11067</v>
      </c>
      <c r="D2043" t="s">
        <v>11068</v>
      </c>
      <c r="E2043" t="s">
        <v>11069</v>
      </c>
      <c r="F2043" t="s">
        <v>6948</v>
      </c>
    </row>
    <row r="2044" spans="1:6">
      <c r="A2044" t="s">
        <v>1797</v>
      </c>
      <c r="B2044" t="s">
        <v>11070</v>
      </c>
      <c r="C2044" t="s">
        <v>11071</v>
      </c>
      <c r="D2044" t="s">
        <v>11072</v>
      </c>
      <c r="E2044" t="s">
        <v>11073</v>
      </c>
      <c r="F2044" t="s">
        <v>6952</v>
      </c>
    </row>
    <row r="2045" spans="1:6">
      <c r="A2045" t="s">
        <v>1797</v>
      </c>
      <c r="B2045" t="s">
        <v>11074</v>
      </c>
      <c r="C2045" t="s">
        <v>11075</v>
      </c>
      <c r="D2045" t="s">
        <v>11076</v>
      </c>
      <c r="E2045" t="s">
        <v>11077</v>
      </c>
      <c r="F2045" t="s">
        <v>6952</v>
      </c>
    </row>
    <row r="2046" spans="1:6">
      <c r="A2046" t="s">
        <v>1797</v>
      </c>
      <c r="B2046" t="s">
        <v>11078</v>
      </c>
      <c r="C2046" t="s">
        <v>11079</v>
      </c>
      <c r="D2046" t="s">
        <v>11080</v>
      </c>
      <c r="E2046" t="s">
        <v>11081</v>
      </c>
      <c r="F2046" t="s">
        <v>6952</v>
      </c>
    </row>
    <row r="2047" spans="1:6">
      <c r="A2047" t="s">
        <v>1797</v>
      </c>
      <c r="B2047" t="s">
        <v>11082</v>
      </c>
      <c r="C2047" t="s">
        <v>11083</v>
      </c>
      <c r="D2047" t="s">
        <v>11084</v>
      </c>
      <c r="E2047" t="s">
        <v>11085</v>
      </c>
      <c r="F2047" t="s">
        <v>6952</v>
      </c>
    </row>
    <row r="2048" spans="1:6">
      <c r="A2048" t="s">
        <v>1797</v>
      </c>
      <c r="B2048" t="s">
        <v>11086</v>
      </c>
      <c r="C2048" t="s">
        <v>11087</v>
      </c>
      <c r="D2048" t="s">
        <v>11088</v>
      </c>
      <c r="E2048" t="s">
        <v>11089</v>
      </c>
      <c r="F2048" t="s">
        <v>6952</v>
      </c>
    </row>
    <row r="2049" spans="1:6">
      <c r="A2049" t="s">
        <v>1797</v>
      </c>
      <c r="B2049" t="s">
        <v>11090</v>
      </c>
      <c r="C2049" t="s">
        <v>11091</v>
      </c>
      <c r="D2049" t="s">
        <v>11092</v>
      </c>
      <c r="E2049" t="s">
        <v>11093</v>
      </c>
      <c r="F2049" t="s">
        <v>6952</v>
      </c>
    </row>
    <row r="2050" spans="1:6">
      <c r="A2050" t="s">
        <v>1797</v>
      </c>
      <c r="B2050" t="s">
        <v>11094</v>
      </c>
      <c r="C2050" t="s">
        <v>11095</v>
      </c>
      <c r="D2050" t="s">
        <v>11096</v>
      </c>
      <c r="E2050" t="s">
        <v>11097</v>
      </c>
      <c r="F2050" t="s">
        <v>6952</v>
      </c>
    </row>
    <row r="2051" spans="1:6">
      <c r="A2051" t="s">
        <v>1797</v>
      </c>
      <c r="B2051" t="s">
        <v>11098</v>
      </c>
      <c r="C2051" t="s">
        <v>11099</v>
      </c>
      <c r="D2051" t="s">
        <v>11100</v>
      </c>
      <c r="E2051" t="s">
        <v>11101</v>
      </c>
      <c r="F2051" t="s">
        <v>6952</v>
      </c>
    </row>
    <row r="2052" spans="1:6">
      <c r="A2052" t="s">
        <v>1797</v>
      </c>
      <c r="B2052" t="s">
        <v>11102</v>
      </c>
      <c r="C2052" t="s">
        <v>11103</v>
      </c>
      <c r="D2052" t="s">
        <v>11104</v>
      </c>
      <c r="E2052" t="s">
        <v>11105</v>
      </c>
      <c r="F2052" t="s">
        <v>6952</v>
      </c>
    </row>
    <row r="2053" spans="1:6">
      <c r="A2053" t="s">
        <v>1797</v>
      </c>
      <c r="B2053" t="s">
        <v>11106</v>
      </c>
      <c r="C2053" t="s">
        <v>11107</v>
      </c>
      <c r="D2053" t="s">
        <v>11108</v>
      </c>
      <c r="E2053" t="s">
        <v>11109</v>
      </c>
      <c r="F2053" t="s">
        <v>6952</v>
      </c>
    </row>
    <row r="2054" spans="1:6">
      <c r="A2054" t="s">
        <v>1797</v>
      </c>
      <c r="B2054" t="s">
        <v>11110</v>
      </c>
      <c r="C2054" t="s">
        <v>7290</v>
      </c>
      <c r="D2054" t="s">
        <v>7291</v>
      </c>
      <c r="E2054" t="s">
        <v>7292</v>
      </c>
      <c r="F2054" t="s">
        <v>6952</v>
      </c>
    </row>
    <row r="2055" spans="1:6">
      <c r="A2055" t="s">
        <v>1797</v>
      </c>
      <c r="B2055" t="s">
        <v>11111</v>
      </c>
      <c r="C2055" t="s">
        <v>9836</v>
      </c>
      <c r="D2055" t="s">
        <v>11112</v>
      </c>
      <c r="E2055" t="s">
        <v>9838</v>
      </c>
      <c r="F2055" t="s">
        <v>6952</v>
      </c>
    </row>
    <row r="2056" spans="1:6">
      <c r="A2056" t="s">
        <v>1797</v>
      </c>
      <c r="B2056" t="s">
        <v>11113</v>
      </c>
      <c r="C2056" t="s">
        <v>11114</v>
      </c>
      <c r="D2056" t="s">
        <v>11115</v>
      </c>
      <c r="E2056" t="s">
        <v>11116</v>
      </c>
      <c r="F2056" t="s">
        <v>6952</v>
      </c>
    </row>
    <row r="2057" spans="1:6">
      <c r="A2057" t="s">
        <v>1797</v>
      </c>
      <c r="B2057" t="s">
        <v>11117</v>
      </c>
      <c r="C2057" t="s">
        <v>11118</v>
      </c>
      <c r="D2057" t="s">
        <v>11119</v>
      </c>
      <c r="E2057" t="s">
        <v>11120</v>
      </c>
      <c r="F2057" t="s">
        <v>6952</v>
      </c>
    </row>
    <row r="2058" spans="1:6">
      <c r="A2058" t="s">
        <v>1797</v>
      </c>
      <c r="B2058" t="s">
        <v>11121</v>
      </c>
      <c r="C2058" t="s">
        <v>11122</v>
      </c>
      <c r="D2058" t="s">
        <v>11123</v>
      </c>
      <c r="E2058" t="s">
        <v>11124</v>
      </c>
      <c r="F2058" t="s">
        <v>6952</v>
      </c>
    </row>
    <row r="2059" spans="1:6">
      <c r="A2059" t="s">
        <v>1797</v>
      </c>
      <c r="B2059" t="s">
        <v>11125</v>
      </c>
      <c r="C2059" t="s">
        <v>11126</v>
      </c>
      <c r="D2059" t="s">
        <v>11127</v>
      </c>
      <c r="E2059" t="s">
        <v>11128</v>
      </c>
      <c r="F2059" t="s">
        <v>6952</v>
      </c>
    </row>
    <row r="2060" spans="1:6">
      <c r="A2060" t="s">
        <v>1797</v>
      </c>
      <c r="B2060" t="s">
        <v>11129</v>
      </c>
      <c r="C2060" t="s">
        <v>11130</v>
      </c>
      <c r="D2060" t="s">
        <v>11131</v>
      </c>
      <c r="E2060" t="s">
        <v>11132</v>
      </c>
      <c r="F2060" t="s">
        <v>6952</v>
      </c>
    </row>
    <row r="2061" spans="1:6">
      <c r="A2061" t="s">
        <v>1797</v>
      </c>
      <c r="B2061" t="s">
        <v>11133</v>
      </c>
      <c r="C2061" t="s">
        <v>11134</v>
      </c>
      <c r="D2061" t="s">
        <v>11135</v>
      </c>
      <c r="E2061" t="s">
        <v>11136</v>
      </c>
      <c r="F2061" t="s">
        <v>6952</v>
      </c>
    </row>
    <row r="2062" spans="1:6">
      <c r="A2062" t="s">
        <v>1797</v>
      </c>
      <c r="B2062" t="s">
        <v>11137</v>
      </c>
      <c r="C2062" t="s">
        <v>11138</v>
      </c>
      <c r="D2062" t="s">
        <v>11139</v>
      </c>
      <c r="E2062" t="s">
        <v>11140</v>
      </c>
      <c r="F2062" t="s">
        <v>6952</v>
      </c>
    </row>
    <row r="2063" spans="1:6">
      <c r="A2063" t="s">
        <v>1797</v>
      </c>
      <c r="B2063" t="s">
        <v>11141</v>
      </c>
      <c r="C2063" t="s">
        <v>11142</v>
      </c>
      <c r="D2063" t="s">
        <v>11143</v>
      </c>
      <c r="E2063" t="s">
        <v>11144</v>
      </c>
      <c r="F2063" t="s">
        <v>6952</v>
      </c>
    </row>
    <row r="2064" spans="1:6">
      <c r="A2064" t="s">
        <v>1797</v>
      </c>
      <c r="B2064" t="s">
        <v>11145</v>
      </c>
      <c r="C2064" t="s">
        <v>11146</v>
      </c>
      <c r="D2064" t="s">
        <v>11147</v>
      </c>
      <c r="E2064" t="s">
        <v>11148</v>
      </c>
      <c r="F2064" t="s">
        <v>6952</v>
      </c>
    </row>
    <row r="2065" spans="1:6">
      <c r="A2065" t="s">
        <v>1797</v>
      </c>
      <c r="B2065" t="s">
        <v>11149</v>
      </c>
      <c r="C2065" t="s">
        <v>11150</v>
      </c>
      <c r="D2065" t="s">
        <v>11151</v>
      </c>
      <c r="E2065" t="s">
        <v>11152</v>
      </c>
      <c r="F2065" t="s">
        <v>6952</v>
      </c>
    </row>
    <row r="2066" spans="1:6">
      <c r="A2066" t="s">
        <v>1797</v>
      </c>
      <c r="B2066" t="s">
        <v>11153</v>
      </c>
      <c r="C2066" t="s">
        <v>11154</v>
      </c>
      <c r="D2066" t="s">
        <v>11155</v>
      </c>
      <c r="E2066" t="s">
        <v>11156</v>
      </c>
      <c r="F2066" t="s">
        <v>6952</v>
      </c>
    </row>
    <row r="2067" spans="1:6">
      <c r="A2067" t="s">
        <v>1797</v>
      </c>
      <c r="B2067" t="s">
        <v>11157</v>
      </c>
      <c r="C2067" t="s">
        <v>11158</v>
      </c>
      <c r="D2067" t="s">
        <v>11159</v>
      </c>
      <c r="E2067" t="s">
        <v>11160</v>
      </c>
      <c r="F2067" t="s">
        <v>6952</v>
      </c>
    </row>
    <row r="2068" spans="1:6">
      <c r="A2068" t="s">
        <v>1797</v>
      </c>
      <c r="B2068" t="s">
        <v>11161</v>
      </c>
      <c r="C2068" t="s">
        <v>11162</v>
      </c>
      <c r="D2068" t="s">
        <v>2578</v>
      </c>
      <c r="E2068" t="s">
        <v>2579</v>
      </c>
      <c r="F2068" t="s">
        <v>6952</v>
      </c>
    </row>
    <row r="2069" spans="1:6">
      <c r="A2069" t="s">
        <v>1797</v>
      </c>
      <c r="B2069" t="s">
        <v>11163</v>
      </c>
      <c r="C2069" t="s">
        <v>11164</v>
      </c>
      <c r="D2069" t="s">
        <v>11165</v>
      </c>
      <c r="E2069" t="s">
        <v>11166</v>
      </c>
      <c r="F2069" t="s">
        <v>6956</v>
      </c>
    </row>
    <row r="2070" spans="1:6">
      <c r="A2070" t="s">
        <v>1797</v>
      </c>
      <c r="B2070" t="s">
        <v>11167</v>
      </c>
      <c r="C2070" t="s">
        <v>11168</v>
      </c>
      <c r="D2070" t="s">
        <v>11169</v>
      </c>
      <c r="E2070" t="s">
        <v>11170</v>
      </c>
      <c r="F2070" t="s">
        <v>6956</v>
      </c>
    </row>
    <row r="2071" spans="1:6">
      <c r="A2071" t="s">
        <v>1797</v>
      </c>
      <c r="B2071" t="s">
        <v>11171</v>
      </c>
      <c r="C2071" t="s">
        <v>11172</v>
      </c>
      <c r="D2071" t="s">
        <v>11173</v>
      </c>
      <c r="E2071" t="s">
        <v>11174</v>
      </c>
      <c r="F2071" t="s">
        <v>6956</v>
      </c>
    </row>
    <row r="2072" spans="1:6">
      <c r="A2072" t="s">
        <v>1797</v>
      </c>
      <c r="B2072" t="s">
        <v>11175</v>
      </c>
      <c r="C2072" t="s">
        <v>11176</v>
      </c>
      <c r="D2072" t="s">
        <v>11177</v>
      </c>
      <c r="E2072" t="s">
        <v>11178</v>
      </c>
      <c r="F2072" t="s">
        <v>6956</v>
      </c>
    </row>
    <row r="2073" spans="1:6">
      <c r="A2073" t="s">
        <v>1797</v>
      </c>
      <c r="B2073" t="s">
        <v>11179</v>
      </c>
      <c r="C2073" t="s">
        <v>11180</v>
      </c>
      <c r="D2073" t="s">
        <v>11181</v>
      </c>
      <c r="E2073" t="s">
        <v>11182</v>
      </c>
      <c r="F2073" t="s">
        <v>6956</v>
      </c>
    </row>
    <row r="2074" spans="1:6">
      <c r="A2074" t="s">
        <v>1797</v>
      </c>
      <c r="B2074" t="s">
        <v>11183</v>
      </c>
      <c r="C2074" t="s">
        <v>11184</v>
      </c>
      <c r="D2074" t="s">
        <v>11185</v>
      </c>
      <c r="E2074" t="s">
        <v>11186</v>
      </c>
      <c r="F2074" t="s">
        <v>6956</v>
      </c>
    </row>
    <row r="2075" spans="1:6">
      <c r="A2075" t="s">
        <v>1797</v>
      </c>
      <c r="B2075" t="s">
        <v>11187</v>
      </c>
      <c r="C2075" t="s">
        <v>11188</v>
      </c>
      <c r="D2075" t="s">
        <v>11189</v>
      </c>
      <c r="E2075" t="s">
        <v>11190</v>
      </c>
      <c r="F2075" t="s">
        <v>6956</v>
      </c>
    </row>
    <row r="2076" spans="1:6">
      <c r="A2076" t="s">
        <v>1797</v>
      </c>
      <c r="B2076" t="s">
        <v>11191</v>
      </c>
      <c r="C2076" t="s">
        <v>10505</v>
      </c>
      <c r="D2076" t="s">
        <v>10506</v>
      </c>
      <c r="E2076" t="s">
        <v>10507</v>
      </c>
      <c r="F2076" t="s">
        <v>6956</v>
      </c>
    </row>
    <row r="2077" spans="1:6">
      <c r="A2077" t="s">
        <v>1797</v>
      </c>
      <c r="B2077" t="s">
        <v>11192</v>
      </c>
      <c r="C2077" t="s">
        <v>11193</v>
      </c>
      <c r="D2077" t="s">
        <v>11194</v>
      </c>
      <c r="E2077" t="s">
        <v>11195</v>
      </c>
      <c r="F2077" t="s">
        <v>6956</v>
      </c>
    </row>
    <row r="2078" spans="1:6">
      <c r="A2078" t="s">
        <v>1797</v>
      </c>
      <c r="B2078" t="s">
        <v>11196</v>
      </c>
      <c r="C2078" t="s">
        <v>11197</v>
      </c>
      <c r="D2078" t="s">
        <v>11198</v>
      </c>
      <c r="E2078" t="s">
        <v>11199</v>
      </c>
      <c r="F2078" t="s">
        <v>6956</v>
      </c>
    </row>
    <row r="2079" spans="1:6">
      <c r="A2079" t="s">
        <v>1797</v>
      </c>
      <c r="B2079" t="s">
        <v>11200</v>
      </c>
      <c r="C2079" t="s">
        <v>11201</v>
      </c>
      <c r="D2079" t="s">
        <v>11202</v>
      </c>
      <c r="E2079" t="s">
        <v>11203</v>
      </c>
      <c r="F2079" t="s">
        <v>6956</v>
      </c>
    </row>
    <row r="2080" spans="1:6">
      <c r="A2080" t="s">
        <v>1797</v>
      </c>
      <c r="B2080" t="s">
        <v>11204</v>
      </c>
      <c r="C2080" t="s">
        <v>11205</v>
      </c>
      <c r="D2080" t="s">
        <v>11206</v>
      </c>
      <c r="E2080" t="s">
        <v>11207</v>
      </c>
      <c r="F2080" t="s">
        <v>6956</v>
      </c>
    </row>
    <row r="2081" spans="1:6">
      <c r="A2081" t="s">
        <v>1797</v>
      </c>
      <c r="B2081" t="s">
        <v>11208</v>
      </c>
      <c r="C2081" t="s">
        <v>11209</v>
      </c>
      <c r="D2081" t="s">
        <v>11210</v>
      </c>
      <c r="E2081" t="s">
        <v>11211</v>
      </c>
      <c r="F2081" t="s">
        <v>6956</v>
      </c>
    </row>
    <row r="2082" spans="1:6">
      <c r="A2082" t="s">
        <v>1797</v>
      </c>
      <c r="B2082" t="s">
        <v>11212</v>
      </c>
      <c r="C2082" t="s">
        <v>11213</v>
      </c>
      <c r="D2082" t="s">
        <v>11214</v>
      </c>
      <c r="E2082" t="s">
        <v>11215</v>
      </c>
      <c r="F2082" t="s">
        <v>6956</v>
      </c>
    </row>
    <row r="2083" spans="1:6">
      <c r="A2083" t="s">
        <v>1797</v>
      </c>
      <c r="B2083" t="s">
        <v>11216</v>
      </c>
      <c r="C2083" t="s">
        <v>11217</v>
      </c>
      <c r="D2083" t="s">
        <v>11218</v>
      </c>
      <c r="E2083" t="s">
        <v>11219</v>
      </c>
      <c r="F2083" t="s">
        <v>6956</v>
      </c>
    </row>
    <row r="2084" spans="1:6">
      <c r="A2084" t="s">
        <v>1797</v>
      </c>
      <c r="B2084" t="s">
        <v>11220</v>
      </c>
      <c r="C2084" t="s">
        <v>11221</v>
      </c>
      <c r="D2084" t="s">
        <v>11222</v>
      </c>
      <c r="E2084" t="s">
        <v>11223</v>
      </c>
      <c r="F2084" t="s">
        <v>6956</v>
      </c>
    </row>
    <row r="2085" spans="1:6">
      <c r="A2085" t="s">
        <v>1797</v>
      </c>
      <c r="B2085" t="s">
        <v>11224</v>
      </c>
      <c r="C2085" t="s">
        <v>11225</v>
      </c>
      <c r="D2085" t="s">
        <v>11226</v>
      </c>
      <c r="E2085" t="s">
        <v>11227</v>
      </c>
      <c r="F2085" t="s">
        <v>6956</v>
      </c>
    </row>
    <row r="2086" spans="1:6">
      <c r="A2086" t="s">
        <v>1797</v>
      </c>
      <c r="B2086" t="s">
        <v>11228</v>
      </c>
      <c r="C2086" t="s">
        <v>11229</v>
      </c>
      <c r="D2086" t="s">
        <v>11230</v>
      </c>
      <c r="E2086" t="s">
        <v>11231</v>
      </c>
      <c r="F2086" t="s">
        <v>6956</v>
      </c>
    </row>
    <row r="2087" spans="1:6">
      <c r="A2087" t="s">
        <v>1797</v>
      </c>
      <c r="B2087" t="s">
        <v>11232</v>
      </c>
      <c r="C2087" t="s">
        <v>11233</v>
      </c>
      <c r="D2087" t="s">
        <v>11234</v>
      </c>
      <c r="E2087" t="s">
        <v>11235</v>
      </c>
      <c r="F2087" t="s">
        <v>6956</v>
      </c>
    </row>
    <row r="2088" spans="1:6">
      <c r="A2088" t="s">
        <v>1797</v>
      </c>
      <c r="B2088" t="s">
        <v>11236</v>
      </c>
      <c r="C2088" t="s">
        <v>11237</v>
      </c>
      <c r="D2088" t="s">
        <v>11238</v>
      </c>
      <c r="E2088" t="s">
        <v>11239</v>
      </c>
      <c r="F2088" t="s">
        <v>6956</v>
      </c>
    </row>
    <row r="2089" spans="1:6">
      <c r="A2089" t="s">
        <v>1797</v>
      </c>
      <c r="B2089" t="s">
        <v>11240</v>
      </c>
      <c r="C2089" t="s">
        <v>11241</v>
      </c>
      <c r="D2089" t="s">
        <v>11242</v>
      </c>
      <c r="E2089" t="s">
        <v>11243</v>
      </c>
      <c r="F2089" t="s">
        <v>6956</v>
      </c>
    </row>
    <row r="2090" spans="1:6">
      <c r="A2090" t="s">
        <v>1797</v>
      </c>
      <c r="B2090" t="s">
        <v>11244</v>
      </c>
      <c r="C2090" t="s">
        <v>11245</v>
      </c>
      <c r="D2090" t="s">
        <v>11246</v>
      </c>
      <c r="E2090" t="s">
        <v>11247</v>
      </c>
      <c r="F2090" t="s">
        <v>6956</v>
      </c>
    </row>
    <row r="2091" spans="1:6">
      <c r="A2091" t="s">
        <v>1797</v>
      </c>
      <c r="B2091" t="s">
        <v>11248</v>
      </c>
      <c r="C2091" t="s">
        <v>11249</v>
      </c>
      <c r="D2091" t="s">
        <v>11250</v>
      </c>
      <c r="E2091" t="s">
        <v>11251</v>
      </c>
      <c r="F2091" t="s">
        <v>6960</v>
      </c>
    </row>
    <row r="2092" spans="1:6">
      <c r="A2092" t="s">
        <v>1797</v>
      </c>
      <c r="B2092" t="s">
        <v>11252</v>
      </c>
      <c r="C2092" t="s">
        <v>11253</v>
      </c>
      <c r="D2092" t="s">
        <v>11254</v>
      </c>
      <c r="E2092" t="s">
        <v>11255</v>
      </c>
      <c r="F2092" t="s">
        <v>6960</v>
      </c>
    </row>
    <row r="2093" spans="1:6">
      <c r="A2093" t="s">
        <v>1797</v>
      </c>
      <c r="B2093" t="s">
        <v>11256</v>
      </c>
      <c r="C2093" t="s">
        <v>9144</v>
      </c>
      <c r="D2093" t="s">
        <v>9145</v>
      </c>
      <c r="E2093" t="s">
        <v>9146</v>
      </c>
      <c r="F2093" t="s">
        <v>6960</v>
      </c>
    </row>
    <row r="2094" spans="1:6">
      <c r="A2094" t="s">
        <v>1797</v>
      </c>
      <c r="B2094" t="s">
        <v>11257</v>
      </c>
      <c r="C2094" t="s">
        <v>10574</v>
      </c>
      <c r="D2094" t="s">
        <v>10575</v>
      </c>
      <c r="E2094" t="s">
        <v>10576</v>
      </c>
      <c r="F2094" t="s">
        <v>6960</v>
      </c>
    </row>
    <row r="2095" spans="1:6">
      <c r="A2095" t="s">
        <v>1797</v>
      </c>
      <c r="B2095" t="s">
        <v>11258</v>
      </c>
      <c r="C2095" t="s">
        <v>11259</v>
      </c>
      <c r="D2095" t="s">
        <v>11260</v>
      </c>
      <c r="E2095" t="s">
        <v>11261</v>
      </c>
      <c r="F2095" t="s">
        <v>6960</v>
      </c>
    </row>
    <row r="2096" spans="1:6">
      <c r="A2096" t="s">
        <v>1797</v>
      </c>
      <c r="B2096" t="s">
        <v>11262</v>
      </c>
      <c r="C2096" t="s">
        <v>11263</v>
      </c>
      <c r="D2096" t="s">
        <v>11264</v>
      </c>
      <c r="E2096" t="s">
        <v>11265</v>
      </c>
      <c r="F2096" t="s">
        <v>6964</v>
      </c>
    </row>
    <row r="2097" spans="1:6">
      <c r="A2097" t="s">
        <v>1797</v>
      </c>
      <c r="B2097" t="s">
        <v>11266</v>
      </c>
      <c r="C2097" t="s">
        <v>11267</v>
      </c>
      <c r="D2097" t="s">
        <v>11268</v>
      </c>
      <c r="E2097" t="s">
        <v>11269</v>
      </c>
      <c r="F2097" t="s">
        <v>6964</v>
      </c>
    </row>
    <row r="2098" spans="1:6">
      <c r="A2098" t="s">
        <v>1797</v>
      </c>
      <c r="B2098" t="s">
        <v>11270</v>
      </c>
      <c r="C2098" t="s">
        <v>11271</v>
      </c>
      <c r="D2098" t="s">
        <v>11272</v>
      </c>
      <c r="E2098" t="s">
        <v>11273</v>
      </c>
      <c r="F2098" t="s">
        <v>6964</v>
      </c>
    </row>
    <row r="2099" spans="1:6">
      <c r="A2099" t="s">
        <v>1797</v>
      </c>
      <c r="B2099" t="s">
        <v>11274</v>
      </c>
      <c r="C2099" t="s">
        <v>2517</v>
      </c>
      <c r="D2099" t="s">
        <v>2518</v>
      </c>
      <c r="E2099" t="s">
        <v>2519</v>
      </c>
      <c r="F2099" t="s">
        <v>6964</v>
      </c>
    </row>
    <row r="2100" spans="1:6">
      <c r="A2100" t="s">
        <v>1797</v>
      </c>
      <c r="B2100" t="s">
        <v>11275</v>
      </c>
      <c r="C2100" t="s">
        <v>11276</v>
      </c>
      <c r="D2100" t="s">
        <v>11277</v>
      </c>
      <c r="E2100" t="s">
        <v>11278</v>
      </c>
      <c r="F2100" t="s">
        <v>6964</v>
      </c>
    </row>
    <row r="2101" spans="1:6">
      <c r="A2101" t="s">
        <v>1797</v>
      </c>
      <c r="B2101" t="s">
        <v>11279</v>
      </c>
      <c r="C2101" t="s">
        <v>11280</v>
      </c>
      <c r="D2101" t="s">
        <v>11281</v>
      </c>
      <c r="E2101" t="s">
        <v>11282</v>
      </c>
      <c r="F2101" t="s">
        <v>6964</v>
      </c>
    </row>
    <row r="2102" spans="1:6">
      <c r="A2102" t="s">
        <v>1797</v>
      </c>
      <c r="B2102" t="s">
        <v>11283</v>
      </c>
      <c r="C2102" t="s">
        <v>11284</v>
      </c>
      <c r="D2102" t="s">
        <v>11285</v>
      </c>
      <c r="E2102" t="s">
        <v>11286</v>
      </c>
      <c r="F2102" t="s">
        <v>6964</v>
      </c>
    </row>
    <row r="2103" spans="1:6">
      <c r="A2103" t="s">
        <v>1797</v>
      </c>
      <c r="B2103" t="s">
        <v>11287</v>
      </c>
      <c r="C2103" t="s">
        <v>11288</v>
      </c>
      <c r="D2103" t="s">
        <v>11289</v>
      </c>
      <c r="E2103" t="s">
        <v>11290</v>
      </c>
      <c r="F2103" t="s">
        <v>6964</v>
      </c>
    </row>
    <row r="2104" spans="1:6">
      <c r="A2104" t="s">
        <v>1797</v>
      </c>
      <c r="B2104" t="s">
        <v>11291</v>
      </c>
      <c r="C2104" t="s">
        <v>11292</v>
      </c>
      <c r="D2104" t="s">
        <v>11293</v>
      </c>
      <c r="E2104" t="s">
        <v>11294</v>
      </c>
      <c r="F2104" t="s">
        <v>6968</v>
      </c>
    </row>
    <row r="2105" spans="1:6">
      <c r="A2105" t="s">
        <v>1797</v>
      </c>
      <c r="B2105" t="s">
        <v>11295</v>
      </c>
      <c r="C2105" t="s">
        <v>11296</v>
      </c>
      <c r="D2105" t="s">
        <v>11297</v>
      </c>
      <c r="E2105" t="s">
        <v>11298</v>
      </c>
      <c r="F2105" t="s">
        <v>6968</v>
      </c>
    </row>
    <row r="2106" spans="1:6">
      <c r="A2106" t="s">
        <v>1797</v>
      </c>
      <c r="B2106" t="s">
        <v>11299</v>
      </c>
      <c r="C2106" t="s">
        <v>11300</v>
      </c>
      <c r="D2106" t="s">
        <v>11301</v>
      </c>
      <c r="E2106" t="s">
        <v>11302</v>
      </c>
      <c r="F2106" t="s">
        <v>6968</v>
      </c>
    </row>
    <row r="2107" spans="1:6">
      <c r="A2107" t="s">
        <v>1797</v>
      </c>
      <c r="B2107" t="s">
        <v>11303</v>
      </c>
      <c r="C2107" t="s">
        <v>11304</v>
      </c>
      <c r="D2107" t="s">
        <v>11305</v>
      </c>
      <c r="E2107" t="s">
        <v>11306</v>
      </c>
      <c r="F2107" t="s">
        <v>6968</v>
      </c>
    </row>
    <row r="2108" spans="1:6">
      <c r="A2108" t="s">
        <v>1797</v>
      </c>
      <c r="B2108" t="s">
        <v>11307</v>
      </c>
      <c r="C2108" t="s">
        <v>11308</v>
      </c>
      <c r="D2108" t="s">
        <v>11309</v>
      </c>
      <c r="E2108" t="s">
        <v>11310</v>
      </c>
      <c r="F2108" t="s">
        <v>6968</v>
      </c>
    </row>
    <row r="2109" spans="1:6">
      <c r="A2109" t="s">
        <v>1797</v>
      </c>
      <c r="B2109" t="s">
        <v>11311</v>
      </c>
      <c r="C2109" t="s">
        <v>11312</v>
      </c>
      <c r="D2109" t="s">
        <v>11313</v>
      </c>
      <c r="E2109" t="s">
        <v>11314</v>
      </c>
      <c r="F2109" t="s">
        <v>6968</v>
      </c>
    </row>
    <row r="2110" spans="1:6">
      <c r="A2110" t="s">
        <v>1797</v>
      </c>
      <c r="B2110" t="s">
        <v>11315</v>
      </c>
      <c r="C2110" t="s">
        <v>11316</v>
      </c>
      <c r="D2110" t="s">
        <v>11317</v>
      </c>
      <c r="E2110" t="s">
        <v>11318</v>
      </c>
      <c r="F2110" t="s">
        <v>6972</v>
      </c>
    </row>
    <row r="2111" spans="1:6">
      <c r="A2111" t="s">
        <v>1797</v>
      </c>
      <c r="B2111" t="s">
        <v>11319</v>
      </c>
      <c r="C2111" t="s">
        <v>11320</v>
      </c>
      <c r="D2111" t="s">
        <v>11321</v>
      </c>
      <c r="E2111" t="s">
        <v>11322</v>
      </c>
      <c r="F2111" t="s">
        <v>6972</v>
      </c>
    </row>
    <row r="2112" spans="1:6">
      <c r="A2112" t="s">
        <v>1797</v>
      </c>
      <c r="B2112" t="s">
        <v>11323</v>
      </c>
      <c r="C2112" t="s">
        <v>11324</v>
      </c>
      <c r="D2112" t="s">
        <v>11325</v>
      </c>
      <c r="E2112" t="s">
        <v>11326</v>
      </c>
      <c r="F2112" t="s">
        <v>6972</v>
      </c>
    </row>
    <row r="2113" spans="1:6">
      <c r="A2113" t="s">
        <v>1797</v>
      </c>
      <c r="B2113" t="s">
        <v>11327</v>
      </c>
      <c r="C2113" t="s">
        <v>11328</v>
      </c>
      <c r="D2113" t="s">
        <v>11329</v>
      </c>
      <c r="E2113" t="s">
        <v>11330</v>
      </c>
      <c r="F2113" t="s">
        <v>6972</v>
      </c>
    </row>
    <row r="2114" spans="1:6">
      <c r="A2114" t="s">
        <v>1797</v>
      </c>
      <c r="B2114" t="s">
        <v>11331</v>
      </c>
      <c r="C2114" t="s">
        <v>11332</v>
      </c>
      <c r="D2114" t="s">
        <v>11333</v>
      </c>
      <c r="E2114" t="s">
        <v>11334</v>
      </c>
      <c r="F2114" t="s">
        <v>6972</v>
      </c>
    </row>
    <row r="2115" spans="1:6">
      <c r="A2115" t="s">
        <v>1797</v>
      </c>
      <c r="B2115" t="s">
        <v>11335</v>
      </c>
      <c r="C2115" t="s">
        <v>11336</v>
      </c>
      <c r="D2115" t="s">
        <v>11337</v>
      </c>
      <c r="E2115" t="s">
        <v>11338</v>
      </c>
      <c r="F2115" t="s">
        <v>6972</v>
      </c>
    </row>
    <row r="2116" spans="1:6">
      <c r="A2116" t="s">
        <v>1797</v>
      </c>
      <c r="B2116" t="s">
        <v>11339</v>
      </c>
      <c r="C2116" t="s">
        <v>7824</v>
      </c>
      <c r="D2116" t="s">
        <v>7825</v>
      </c>
      <c r="E2116" t="s">
        <v>7826</v>
      </c>
      <c r="F2116" t="s">
        <v>6972</v>
      </c>
    </row>
    <row r="2117" spans="1:6">
      <c r="A2117" t="s">
        <v>1797</v>
      </c>
      <c r="B2117" t="s">
        <v>11340</v>
      </c>
      <c r="C2117" t="s">
        <v>10066</v>
      </c>
      <c r="D2117" t="s">
        <v>10067</v>
      </c>
      <c r="E2117" t="s">
        <v>10068</v>
      </c>
      <c r="F2117" t="s">
        <v>6972</v>
      </c>
    </row>
    <row r="2118" spans="1:6">
      <c r="A2118" t="s">
        <v>1797</v>
      </c>
      <c r="B2118" t="s">
        <v>11341</v>
      </c>
      <c r="C2118" t="s">
        <v>10270</v>
      </c>
      <c r="D2118" t="s">
        <v>10271</v>
      </c>
      <c r="E2118" t="s">
        <v>10272</v>
      </c>
      <c r="F2118" t="s">
        <v>6976</v>
      </c>
    </row>
    <row r="2119" spans="1:6">
      <c r="A2119" t="s">
        <v>1797</v>
      </c>
      <c r="B2119" t="s">
        <v>11342</v>
      </c>
      <c r="C2119" t="s">
        <v>11343</v>
      </c>
      <c r="D2119" t="s">
        <v>11344</v>
      </c>
      <c r="E2119" t="s">
        <v>11345</v>
      </c>
      <c r="F2119" t="s">
        <v>6976</v>
      </c>
    </row>
    <row r="2120" spans="1:6">
      <c r="A2120" t="s">
        <v>1797</v>
      </c>
      <c r="B2120" t="s">
        <v>11346</v>
      </c>
      <c r="C2120" t="s">
        <v>11347</v>
      </c>
      <c r="D2120" t="s">
        <v>11348</v>
      </c>
      <c r="E2120" t="s">
        <v>11349</v>
      </c>
      <c r="F2120" t="s">
        <v>6976</v>
      </c>
    </row>
    <row r="2121" spans="1:6">
      <c r="A2121" t="s">
        <v>1797</v>
      </c>
      <c r="B2121" t="s">
        <v>11350</v>
      </c>
      <c r="C2121" t="s">
        <v>11351</v>
      </c>
      <c r="D2121" t="s">
        <v>11352</v>
      </c>
      <c r="E2121" t="s">
        <v>11353</v>
      </c>
      <c r="F2121" t="s">
        <v>6976</v>
      </c>
    </row>
    <row r="2122" spans="1:6">
      <c r="A2122" t="s">
        <v>1797</v>
      </c>
      <c r="B2122" t="s">
        <v>11354</v>
      </c>
      <c r="C2122" t="s">
        <v>10046</v>
      </c>
      <c r="D2122" t="s">
        <v>10047</v>
      </c>
      <c r="E2122" t="s">
        <v>10048</v>
      </c>
      <c r="F2122" t="s">
        <v>6976</v>
      </c>
    </row>
    <row r="2123" spans="1:6">
      <c r="A2123" t="s">
        <v>1797</v>
      </c>
      <c r="B2123" t="s">
        <v>11355</v>
      </c>
      <c r="C2123" t="s">
        <v>11356</v>
      </c>
      <c r="D2123" t="s">
        <v>11357</v>
      </c>
      <c r="E2123" t="s">
        <v>11358</v>
      </c>
      <c r="F2123" t="s">
        <v>6980</v>
      </c>
    </row>
    <row r="2124" spans="1:6">
      <c r="A2124" t="s">
        <v>1797</v>
      </c>
      <c r="B2124" t="s">
        <v>11359</v>
      </c>
      <c r="C2124" t="s">
        <v>11360</v>
      </c>
      <c r="D2124" t="s">
        <v>11361</v>
      </c>
      <c r="E2124" t="s">
        <v>11362</v>
      </c>
      <c r="F2124" t="s">
        <v>6980</v>
      </c>
    </row>
    <row r="2125" spans="1:6">
      <c r="A2125" t="s">
        <v>1797</v>
      </c>
      <c r="B2125" t="s">
        <v>11363</v>
      </c>
      <c r="C2125" t="s">
        <v>11364</v>
      </c>
      <c r="D2125" t="s">
        <v>11365</v>
      </c>
      <c r="E2125" t="s">
        <v>11366</v>
      </c>
      <c r="F2125" t="s">
        <v>6980</v>
      </c>
    </row>
    <row r="2126" spans="1:6">
      <c r="A2126" t="s">
        <v>1797</v>
      </c>
      <c r="B2126" t="s">
        <v>11367</v>
      </c>
      <c r="C2126" t="s">
        <v>11368</v>
      </c>
      <c r="D2126" t="s">
        <v>11369</v>
      </c>
      <c r="E2126" t="s">
        <v>11370</v>
      </c>
      <c r="F2126" t="s">
        <v>6980</v>
      </c>
    </row>
    <row r="2127" spans="1:6">
      <c r="A2127" t="s">
        <v>1797</v>
      </c>
      <c r="B2127" t="s">
        <v>11371</v>
      </c>
      <c r="C2127" t="s">
        <v>11372</v>
      </c>
      <c r="D2127" t="s">
        <v>11373</v>
      </c>
      <c r="E2127" t="s">
        <v>11374</v>
      </c>
      <c r="F2127" t="s">
        <v>6980</v>
      </c>
    </row>
    <row r="2128" spans="1:6">
      <c r="A2128" t="s">
        <v>1797</v>
      </c>
      <c r="B2128" t="s">
        <v>11375</v>
      </c>
      <c r="C2128" t="s">
        <v>11376</v>
      </c>
      <c r="D2128" t="s">
        <v>11377</v>
      </c>
      <c r="E2128" t="s">
        <v>11378</v>
      </c>
      <c r="F2128" t="s">
        <v>6980</v>
      </c>
    </row>
    <row r="2129" spans="1:6">
      <c r="A2129" t="s">
        <v>1797</v>
      </c>
      <c r="B2129" t="s">
        <v>11379</v>
      </c>
      <c r="C2129" t="s">
        <v>11380</v>
      </c>
      <c r="D2129" t="s">
        <v>11381</v>
      </c>
      <c r="E2129" t="s">
        <v>11382</v>
      </c>
      <c r="F2129" t="s">
        <v>6980</v>
      </c>
    </row>
    <row r="2130" spans="1:6">
      <c r="A2130" t="s">
        <v>1797</v>
      </c>
      <c r="B2130" t="s">
        <v>11383</v>
      </c>
      <c r="C2130" t="s">
        <v>11384</v>
      </c>
      <c r="D2130" t="s">
        <v>11385</v>
      </c>
      <c r="E2130" t="s">
        <v>11386</v>
      </c>
      <c r="F2130" t="s">
        <v>6980</v>
      </c>
    </row>
    <row r="2131" spans="1:6">
      <c r="A2131" t="s">
        <v>1797</v>
      </c>
      <c r="B2131" t="s">
        <v>11387</v>
      </c>
      <c r="C2131" t="s">
        <v>11388</v>
      </c>
      <c r="D2131" t="s">
        <v>11389</v>
      </c>
      <c r="E2131" t="s">
        <v>11390</v>
      </c>
      <c r="F2131" t="s">
        <v>6980</v>
      </c>
    </row>
    <row r="2132" spans="1:6">
      <c r="A2132" t="s">
        <v>1797</v>
      </c>
      <c r="B2132" t="s">
        <v>11391</v>
      </c>
      <c r="C2132" t="s">
        <v>11392</v>
      </c>
      <c r="D2132" t="s">
        <v>11393</v>
      </c>
      <c r="E2132" t="s">
        <v>11394</v>
      </c>
      <c r="F2132" t="s">
        <v>6980</v>
      </c>
    </row>
    <row r="2133" spans="1:6">
      <c r="A2133" t="s">
        <v>1797</v>
      </c>
      <c r="B2133" t="s">
        <v>11395</v>
      </c>
      <c r="C2133" t="s">
        <v>11396</v>
      </c>
      <c r="D2133" t="s">
        <v>11397</v>
      </c>
      <c r="E2133" t="s">
        <v>11398</v>
      </c>
      <c r="F2133" t="s">
        <v>6980</v>
      </c>
    </row>
    <row r="2134" spans="1:6">
      <c r="A2134" t="s">
        <v>1797</v>
      </c>
      <c r="B2134" t="s">
        <v>11399</v>
      </c>
      <c r="C2134" t="s">
        <v>11400</v>
      </c>
      <c r="D2134" t="s">
        <v>11401</v>
      </c>
      <c r="E2134" t="s">
        <v>11402</v>
      </c>
      <c r="F2134" t="s">
        <v>6980</v>
      </c>
    </row>
    <row r="2135" spans="1:6">
      <c r="A2135" t="s">
        <v>1797</v>
      </c>
      <c r="B2135" t="s">
        <v>11403</v>
      </c>
      <c r="C2135" t="s">
        <v>11404</v>
      </c>
      <c r="D2135" t="s">
        <v>11405</v>
      </c>
      <c r="E2135" t="s">
        <v>11406</v>
      </c>
      <c r="F2135" t="s">
        <v>6980</v>
      </c>
    </row>
    <row r="2136" spans="1:6">
      <c r="A2136" t="s">
        <v>1797</v>
      </c>
      <c r="B2136" t="s">
        <v>11407</v>
      </c>
      <c r="C2136" t="s">
        <v>2581</v>
      </c>
      <c r="D2136" t="s">
        <v>2582</v>
      </c>
      <c r="E2136" t="s">
        <v>2583</v>
      </c>
      <c r="F2136" t="s">
        <v>6980</v>
      </c>
    </row>
    <row r="2137" spans="1:6">
      <c r="A2137" t="s">
        <v>1797</v>
      </c>
      <c r="B2137" t="s">
        <v>11408</v>
      </c>
      <c r="C2137" t="s">
        <v>11409</v>
      </c>
      <c r="D2137" t="s">
        <v>11410</v>
      </c>
      <c r="E2137" t="s">
        <v>11411</v>
      </c>
      <c r="F2137" t="s">
        <v>6980</v>
      </c>
    </row>
    <row r="2138" spans="1:6">
      <c r="A2138" t="s">
        <v>1797</v>
      </c>
      <c r="B2138" t="s">
        <v>11412</v>
      </c>
      <c r="C2138" t="s">
        <v>11413</v>
      </c>
      <c r="D2138" t="s">
        <v>11414</v>
      </c>
      <c r="E2138" t="s">
        <v>11415</v>
      </c>
      <c r="F2138" t="s">
        <v>6984</v>
      </c>
    </row>
    <row r="2139" spans="1:6">
      <c r="A2139" t="s">
        <v>1797</v>
      </c>
      <c r="B2139" t="s">
        <v>11416</v>
      </c>
      <c r="C2139" t="s">
        <v>11417</v>
      </c>
      <c r="D2139" t="s">
        <v>11418</v>
      </c>
      <c r="E2139" t="s">
        <v>11419</v>
      </c>
      <c r="F2139" t="s">
        <v>6984</v>
      </c>
    </row>
    <row r="2140" spans="1:6">
      <c r="A2140" t="s">
        <v>1797</v>
      </c>
      <c r="B2140" t="s">
        <v>11420</v>
      </c>
      <c r="C2140" t="s">
        <v>8799</v>
      </c>
      <c r="D2140" t="s">
        <v>8800</v>
      </c>
      <c r="E2140" t="s">
        <v>8801</v>
      </c>
      <c r="F2140" t="s">
        <v>6984</v>
      </c>
    </row>
    <row r="2141" spans="1:6">
      <c r="A2141" t="s">
        <v>1797</v>
      </c>
      <c r="B2141" t="s">
        <v>11421</v>
      </c>
      <c r="C2141" t="s">
        <v>7555</v>
      </c>
      <c r="D2141" t="s">
        <v>7556</v>
      </c>
      <c r="E2141" t="s">
        <v>7557</v>
      </c>
      <c r="F2141" t="s">
        <v>6984</v>
      </c>
    </row>
    <row r="2142" spans="1:6">
      <c r="A2142" t="s">
        <v>1797</v>
      </c>
      <c r="B2142" t="s">
        <v>11422</v>
      </c>
      <c r="C2142" t="s">
        <v>11423</v>
      </c>
      <c r="D2142" t="s">
        <v>11424</v>
      </c>
      <c r="E2142" t="s">
        <v>11425</v>
      </c>
      <c r="F2142" t="s">
        <v>6984</v>
      </c>
    </row>
    <row r="2143" spans="1:6">
      <c r="A2143" t="s">
        <v>1797</v>
      </c>
      <c r="B2143" t="s">
        <v>11426</v>
      </c>
      <c r="C2143" t="s">
        <v>7575</v>
      </c>
      <c r="D2143" t="s">
        <v>7576</v>
      </c>
      <c r="E2143" t="s">
        <v>7577</v>
      </c>
      <c r="F2143" t="s">
        <v>6984</v>
      </c>
    </row>
    <row r="2144" spans="1:6">
      <c r="A2144" t="s">
        <v>1797</v>
      </c>
      <c r="B2144" t="s">
        <v>11427</v>
      </c>
      <c r="C2144" t="s">
        <v>11428</v>
      </c>
      <c r="D2144" t="s">
        <v>11429</v>
      </c>
      <c r="E2144" t="s">
        <v>11430</v>
      </c>
      <c r="F2144" t="s">
        <v>6984</v>
      </c>
    </row>
    <row r="2145" spans="1:6">
      <c r="A2145" t="s">
        <v>1797</v>
      </c>
      <c r="B2145" t="s">
        <v>11431</v>
      </c>
      <c r="C2145" t="s">
        <v>8771</v>
      </c>
      <c r="D2145" t="s">
        <v>8772</v>
      </c>
      <c r="E2145" t="s">
        <v>8773</v>
      </c>
      <c r="F2145" t="s">
        <v>6984</v>
      </c>
    </row>
    <row r="2146" spans="1:6">
      <c r="A2146" t="s">
        <v>1797</v>
      </c>
      <c r="B2146" t="s">
        <v>11432</v>
      </c>
      <c r="C2146" t="s">
        <v>11433</v>
      </c>
      <c r="D2146" t="s">
        <v>11434</v>
      </c>
      <c r="E2146" t="s">
        <v>11435</v>
      </c>
      <c r="F2146" t="s">
        <v>6984</v>
      </c>
    </row>
    <row r="2147" spans="1:6">
      <c r="A2147" t="s">
        <v>1797</v>
      </c>
      <c r="B2147" t="s">
        <v>11436</v>
      </c>
      <c r="C2147" t="s">
        <v>11437</v>
      </c>
      <c r="D2147" t="s">
        <v>11438</v>
      </c>
      <c r="E2147" t="s">
        <v>11439</v>
      </c>
      <c r="F2147" t="s">
        <v>6988</v>
      </c>
    </row>
    <row r="2148" spans="1:6">
      <c r="A2148" t="s">
        <v>1797</v>
      </c>
      <c r="B2148" t="s">
        <v>11440</v>
      </c>
      <c r="C2148" t="s">
        <v>11441</v>
      </c>
      <c r="D2148" t="s">
        <v>11442</v>
      </c>
      <c r="E2148" t="s">
        <v>11443</v>
      </c>
      <c r="F2148" t="s">
        <v>6988</v>
      </c>
    </row>
    <row r="2149" spans="1:6">
      <c r="A2149" t="s">
        <v>1797</v>
      </c>
      <c r="B2149" t="s">
        <v>11444</v>
      </c>
      <c r="C2149" t="s">
        <v>11445</v>
      </c>
      <c r="D2149" t="s">
        <v>11446</v>
      </c>
      <c r="E2149" t="s">
        <v>11447</v>
      </c>
      <c r="F2149" t="s">
        <v>6988</v>
      </c>
    </row>
    <row r="2150" spans="1:6">
      <c r="A2150" t="s">
        <v>1797</v>
      </c>
      <c r="B2150" t="s">
        <v>11448</v>
      </c>
      <c r="C2150" t="s">
        <v>11449</v>
      </c>
      <c r="D2150" t="s">
        <v>11450</v>
      </c>
      <c r="E2150" t="s">
        <v>11451</v>
      </c>
      <c r="F2150" t="s">
        <v>6988</v>
      </c>
    </row>
    <row r="2151" spans="1:6">
      <c r="A2151" t="s">
        <v>1797</v>
      </c>
      <c r="B2151" t="s">
        <v>11452</v>
      </c>
      <c r="C2151" t="s">
        <v>7294</v>
      </c>
      <c r="D2151" t="s">
        <v>7295</v>
      </c>
      <c r="E2151" t="s">
        <v>7296</v>
      </c>
      <c r="F2151" t="s">
        <v>6988</v>
      </c>
    </row>
    <row r="2152" spans="1:6">
      <c r="A2152" t="s">
        <v>1797</v>
      </c>
      <c r="B2152" t="s">
        <v>11453</v>
      </c>
      <c r="C2152" t="s">
        <v>11454</v>
      </c>
      <c r="D2152" t="s">
        <v>11455</v>
      </c>
      <c r="E2152" t="s">
        <v>11456</v>
      </c>
      <c r="F2152" t="s">
        <v>6988</v>
      </c>
    </row>
    <row r="2153" spans="1:6">
      <c r="A2153" t="s">
        <v>1797</v>
      </c>
      <c r="B2153" t="s">
        <v>11457</v>
      </c>
      <c r="C2153" t="s">
        <v>11458</v>
      </c>
      <c r="D2153" t="s">
        <v>11459</v>
      </c>
      <c r="E2153" t="s">
        <v>11460</v>
      </c>
      <c r="F2153" t="s">
        <v>6988</v>
      </c>
    </row>
    <row r="2154" spans="1:6">
      <c r="A2154" t="s">
        <v>1797</v>
      </c>
      <c r="B2154" t="s">
        <v>11461</v>
      </c>
      <c r="C2154" t="s">
        <v>11462</v>
      </c>
      <c r="D2154" t="s">
        <v>11463</v>
      </c>
      <c r="E2154" t="s">
        <v>11464</v>
      </c>
      <c r="F2154" t="s">
        <v>6988</v>
      </c>
    </row>
    <row r="2155" spans="1:6">
      <c r="A2155" t="s">
        <v>1797</v>
      </c>
      <c r="B2155" t="s">
        <v>11465</v>
      </c>
      <c r="C2155" t="s">
        <v>7551</v>
      </c>
      <c r="D2155" t="s">
        <v>7552</v>
      </c>
      <c r="E2155" t="s">
        <v>7553</v>
      </c>
      <c r="F2155" t="s">
        <v>6988</v>
      </c>
    </row>
    <row r="2156" spans="1:6">
      <c r="A2156" t="s">
        <v>1797</v>
      </c>
      <c r="B2156" t="s">
        <v>11466</v>
      </c>
      <c r="C2156" t="s">
        <v>11467</v>
      </c>
      <c r="D2156" t="s">
        <v>11468</v>
      </c>
      <c r="E2156" t="s">
        <v>11469</v>
      </c>
      <c r="F2156" t="s">
        <v>6988</v>
      </c>
    </row>
    <row r="2157" spans="1:6">
      <c r="A2157" t="s">
        <v>1797</v>
      </c>
      <c r="B2157" t="s">
        <v>11470</v>
      </c>
      <c r="C2157" t="s">
        <v>11471</v>
      </c>
      <c r="D2157" t="s">
        <v>11472</v>
      </c>
      <c r="E2157" t="s">
        <v>11473</v>
      </c>
      <c r="F2157" t="s">
        <v>6988</v>
      </c>
    </row>
    <row r="2158" spans="1:6">
      <c r="A2158" t="s">
        <v>1797</v>
      </c>
      <c r="B2158" t="s">
        <v>11474</v>
      </c>
      <c r="C2158" t="s">
        <v>11475</v>
      </c>
      <c r="D2158" t="s">
        <v>11476</v>
      </c>
      <c r="E2158" t="s">
        <v>11477</v>
      </c>
      <c r="F2158" t="s">
        <v>6992</v>
      </c>
    </row>
    <row r="2159" spans="1:6">
      <c r="A2159" t="s">
        <v>1797</v>
      </c>
      <c r="B2159" t="s">
        <v>11478</v>
      </c>
      <c r="C2159" t="s">
        <v>7290</v>
      </c>
      <c r="D2159" t="s">
        <v>7291</v>
      </c>
      <c r="E2159" t="s">
        <v>7292</v>
      </c>
      <c r="F2159" t="s">
        <v>6992</v>
      </c>
    </row>
    <row r="2160" spans="1:6">
      <c r="A2160" t="s">
        <v>1797</v>
      </c>
      <c r="B2160" t="s">
        <v>11479</v>
      </c>
      <c r="C2160" t="s">
        <v>11480</v>
      </c>
      <c r="D2160" t="s">
        <v>11481</v>
      </c>
      <c r="E2160" t="s">
        <v>11482</v>
      </c>
      <c r="F2160" t="s">
        <v>6992</v>
      </c>
    </row>
    <row r="2161" spans="1:6">
      <c r="A2161" t="s">
        <v>1797</v>
      </c>
      <c r="B2161" t="s">
        <v>11483</v>
      </c>
      <c r="C2161" t="s">
        <v>11484</v>
      </c>
      <c r="D2161" t="s">
        <v>11485</v>
      </c>
      <c r="E2161" t="s">
        <v>11486</v>
      </c>
      <c r="F2161" t="s">
        <v>6992</v>
      </c>
    </row>
    <row r="2162" spans="1:6">
      <c r="A2162" t="s">
        <v>1797</v>
      </c>
      <c r="B2162" t="s">
        <v>11487</v>
      </c>
      <c r="C2162" t="s">
        <v>11488</v>
      </c>
      <c r="D2162" t="s">
        <v>11489</v>
      </c>
      <c r="E2162" t="s">
        <v>11490</v>
      </c>
      <c r="F2162" t="s">
        <v>6996</v>
      </c>
    </row>
    <row r="2163" spans="1:6">
      <c r="A2163" t="s">
        <v>1797</v>
      </c>
      <c r="B2163" t="s">
        <v>11491</v>
      </c>
      <c r="C2163" t="s">
        <v>11492</v>
      </c>
      <c r="D2163" t="s">
        <v>11493</v>
      </c>
      <c r="E2163" t="s">
        <v>11494</v>
      </c>
      <c r="F2163" t="s">
        <v>6996</v>
      </c>
    </row>
    <row r="2164" spans="1:6">
      <c r="A2164" t="s">
        <v>1797</v>
      </c>
      <c r="B2164" t="s">
        <v>11495</v>
      </c>
      <c r="C2164" t="s">
        <v>11496</v>
      </c>
      <c r="D2164" t="s">
        <v>11497</v>
      </c>
      <c r="E2164" t="s">
        <v>11498</v>
      </c>
      <c r="F2164" t="s">
        <v>6996</v>
      </c>
    </row>
    <row r="2165" spans="1:6">
      <c r="A2165" t="s">
        <v>1797</v>
      </c>
      <c r="B2165" t="s">
        <v>11499</v>
      </c>
      <c r="C2165" t="s">
        <v>11500</v>
      </c>
      <c r="D2165" t="s">
        <v>11501</v>
      </c>
      <c r="E2165" t="s">
        <v>11502</v>
      </c>
      <c r="F2165" t="s">
        <v>6996</v>
      </c>
    </row>
    <row r="2166" spans="1:6">
      <c r="A2166" t="s">
        <v>1797</v>
      </c>
      <c r="B2166" t="s">
        <v>11503</v>
      </c>
      <c r="C2166" t="s">
        <v>11504</v>
      </c>
      <c r="D2166" t="s">
        <v>11505</v>
      </c>
      <c r="E2166" t="s">
        <v>11506</v>
      </c>
      <c r="F2166" t="s">
        <v>6996</v>
      </c>
    </row>
    <row r="2167" spans="1:6">
      <c r="A2167" t="s">
        <v>1797</v>
      </c>
      <c r="B2167" t="s">
        <v>11507</v>
      </c>
      <c r="C2167" t="s">
        <v>11508</v>
      </c>
      <c r="D2167" t="s">
        <v>11509</v>
      </c>
      <c r="E2167" t="s">
        <v>11510</v>
      </c>
      <c r="F2167" t="s">
        <v>6996</v>
      </c>
    </row>
    <row r="2168" spans="1:6">
      <c r="A2168" t="s">
        <v>1797</v>
      </c>
      <c r="B2168" t="s">
        <v>11511</v>
      </c>
      <c r="C2168" t="s">
        <v>7999</v>
      </c>
      <c r="D2168" t="s">
        <v>8000</v>
      </c>
      <c r="E2168" t="s">
        <v>8001</v>
      </c>
      <c r="F2168" t="s">
        <v>6996</v>
      </c>
    </row>
    <row r="2169" spans="1:6">
      <c r="A2169" t="s">
        <v>1797</v>
      </c>
      <c r="B2169" t="s">
        <v>11512</v>
      </c>
      <c r="C2169" t="s">
        <v>7538</v>
      </c>
      <c r="D2169" t="s">
        <v>7539</v>
      </c>
      <c r="E2169" t="s">
        <v>7540</v>
      </c>
      <c r="F2169" t="s">
        <v>6996</v>
      </c>
    </row>
    <row r="2170" spans="1:6">
      <c r="A2170" t="s">
        <v>1797</v>
      </c>
      <c r="B2170" t="s">
        <v>11513</v>
      </c>
      <c r="C2170" t="s">
        <v>11514</v>
      </c>
      <c r="D2170" t="s">
        <v>11515</v>
      </c>
      <c r="E2170" t="s">
        <v>11516</v>
      </c>
      <c r="F2170" t="s">
        <v>6996</v>
      </c>
    </row>
    <row r="2171" spans="1:6">
      <c r="A2171" t="s">
        <v>1797</v>
      </c>
      <c r="B2171" t="s">
        <v>11517</v>
      </c>
      <c r="C2171" t="s">
        <v>11518</v>
      </c>
      <c r="D2171" t="s">
        <v>11519</v>
      </c>
      <c r="E2171" t="s">
        <v>11520</v>
      </c>
      <c r="F2171" t="s">
        <v>6996</v>
      </c>
    </row>
    <row r="2172" spans="1:6">
      <c r="A2172" t="s">
        <v>1797</v>
      </c>
      <c r="B2172" t="s">
        <v>11521</v>
      </c>
      <c r="C2172" t="s">
        <v>11522</v>
      </c>
      <c r="D2172" t="s">
        <v>11523</v>
      </c>
      <c r="E2172" t="s">
        <v>11524</v>
      </c>
      <c r="F2172" t="s">
        <v>6996</v>
      </c>
    </row>
    <row r="2173" spans="1:6">
      <c r="A2173" t="s">
        <v>1797</v>
      </c>
      <c r="B2173" t="s">
        <v>11525</v>
      </c>
      <c r="C2173" t="s">
        <v>11526</v>
      </c>
      <c r="D2173" t="s">
        <v>11527</v>
      </c>
      <c r="E2173" t="s">
        <v>11528</v>
      </c>
      <c r="F2173" t="s">
        <v>6996</v>
      </c>
    </row>
    <row r="2174" spans="1:6">
      <c r="A2174" t="s">
        <v>1797</v>
      </c>
      <c r="B2174" t="s">
        <v>11529</v>
      </c>
      <c r="C2174" t="s">
        <v>8718</v>
      </c>
      <c r="D2174" t="s">
        <v>8719</v>
      </c>
      <c r="E2174" t="s">
        <v>8720</v>
      </c>
      <c r="F2174" t="s">
        <v>6996</v>
      </c>
    </row>
    <row r="2175" spans="1:6">
      <c r="A2175" t="s">
        <v>1797</v>
      </c>
      <c r="B2175" t="s">
        <v>11530</v>
      </c>
      <c r="C2175" t="s">
        <v>7934</v>
      </c>
      <c r="D2175" t="s">
        <v>7935</v>
      </c>
      <c r="E2175" t="s">
        <v>7936</v>
      </c>
      <c r="F2175" t="s">
        <v>6996</v>
      </c>
    </row>
    <row r="2176" spans="1:6">
      <c r="A2176" t="s">
        <v>1797</v>
      </c>
      <c r="B2176" t="s">
        <v>11531</v>
      </c>
      <c r="C2176" t="s">
        <v>11532</v>
      </c>
      <c r="D2176" t="s">
        <v>11533</v>
      </c>
      <c r="E2176" t="s">
        <v>11534</v>
      </c>
      <c r="F2176" t="s">
        <v>6996</v>
      </c>
    </row>
    <row r="2177" spans="1:6">
      <c r="A2177" t="s">
        <v>1797</v>
      </c>
      <c r="B2177" t="s">
        <v>11535</v>
      </c>
      <c r="C2177" t="s">
        <v>11536</v>
      </c>
      <c r="D2177" t="s">
        <v>11537</v>
      </c>
      <c r="E2177" t="s">
        <v>11538</v>
      </c>
      <c r="F2177" t="s">
        <v>7000</v>
      </c>
    </row>
    <row r="2178" spans="1:6">
      <c r="A2178" t="s">
        <v>1797</v>
      </c>
      <c r="B2178" t="s">
        <v>11539</v>
      </c>
      <c r="C2178" t="s">
        <v>11540</v>
      </c>
      <c r="D2178" t="s">
        <v>11541</v>
      </c>
      <c r="E2178" t="s">
        <v>11542</v>
      </c>
      <c r="F2178" t="s">
        <v>7000</v>
      </c>
    </row>
    <row r="2179" spans="1:6">
      <c r="A2179" t="s">
        <v>1797</v>
      </c>
      <c r="B2179" t="s">
        <v>11543</v>
      </c>
      <c r="C2179" t="s">
        <v>11544</v>
      </c>
      <c r="D2179" t="s">
        <v>11545</v>
      </c>
      <c r="E2179" t="s">
        <v>11546</v>
      </c>
      <c r="F2179" t="s">
        <v>7000</v>
      </c>
    </row>
    <row r="2180" spans="1:6">
      <c r="A2180" t="s">
        <v>1797</v>
      </c>
      <c r="B2180" t="s">
        <v>11547</v>
      </c>
      <c r="C2180" t="s">
        <v>11548</v>
      </c>
      <c r="D2180" t="s">
        <v>11549</v>
      </c>
      <c r="E2180" t="s">
        <v>11550</v>
      </c>
      <c r="F2180" t="s">
        <v>7000</v>
      </c>
    </row>
    <row r="2181" spans="1:6">
      <c r="A2181" t="s">
        <v>1797</v>
      </c>
      <c r="B2181" t="s">
        <v>11551</v>
      </c>
      <c r="C2181" t="s">
        <v>11552</v>
      </c>
      <c r="D2181" t="s">
        <v>11553</v>
      </c>
      <c r="E2181" t="s">
        <v>11554</v>
      </c>
      <c r="F2181" t="s">
        <v>7000</v>
      </c>
    </row>
    <row r="2182" spans="1:6">
      <c r="A2182" t="s">
        <v>1797</v>
      </c>
      <c r="B2182" t="s">
        <v>11555</v>
      </c>
      <c r="C2182" t="s">
        <v>7897</v>
      </c>
      <c r="D2182" t="s">
        <v>7898</v>
      </c>
      <c r="E2182" t="s">
        <v>7899</v>
      </c>
      <c r="F2182" t="s">
        <v>7000</v>
      </c>
    </row>
    <row r="2183" spans="1:6">
      <c r="A2183" t="s">
        <v>1797</v>
      </c>
      <c r="B2183" t="s">
        <v>11556</v>
      </c>
      <c r="C2183" t="s">
        <v>8704</v>
      </c>
      <c r="D2183" t="s">
        <v>8705</v>
      </c>
      <c r="E2183" t="s">
        <v>8706</v>
      </c>
      <c r="F2183" t="s">
        <v>7000</v>
      </c>
    </row>
    <row r="2184" spans="1:6">
      <c r="A2184" t="s">
        <v>1797</v>
      </c>
      <c r="B2184" t="s">
        <v>11557</v>
      </c>
      <c r="C2184" t="s">
        <v>11558</v>
      </c>
      <c r="D2184" t="s">
        <v>11559</v>
      </c>
      <c r="E2184" t="s">
        <v>11560</v>
      </c>
      <c r="F2184" t="s">
        <v>7000</v>
      </c>
    </row>
    <row r="2185" spans="1:6">
      <c r="A2185" t="s">
        <v>1797</v>
      </c>
      <c r="B2185" t="s">
        <v>11561</v>
      </c>
      <c r="C2185" t="s">
        <v>11562</v>
      </c>
      <c r="D2185" t="s">
        <v>11563</v>
      </c>
      <c r="E2185" t="s">
        <v>11564</v>
      </c>
      <c r="F2185" t="s">
        <v>7000</v>
      </c>
    </row>
    <row r="2186" spans="1:6">
      <c r="A2186" t="s">
        <v>1797</v>
      </c>
      <c r="B2186" t="s">
        <v>11565</v>
      </c>
      <c r="C2186" t="s">
        <v>8050</v>
      </c>
      <c r="D2186" t="s">
        <v>8051</v>
      </c>
      <c r="E2186" t="s">
        <v>8052</v>
      </c>
      <c r="F2186" t="s">
        <v>7004</v>
      </c>
    </row>
    <row r="2187" spans="1:6">
      <c r="A2187" t="s">
        <v>1797</v>
      </c>
      <c r="B2187" t="s">
        <v>11566</v>
      </c>
      <c r="C2187" t="s">
        <v>11567</v>
      </c>
      <c r="D2187" t="s">
        <v>11568</v>
      </c>
      <c r="E2187" t="s">
        <v>11569</v>
      </c>
      <c r="F2187" t="s">
        <v>7004</v>
      </c>
    </row>
    <row r="2188" spans="1:6">
      <c r="A2188" t="s">
        <v>1797</v>
      </c>
      <c r="B2188" t="s">
        <v>11570</v>
      </c>
      <c r="C2188" t="s">
        <v>8374</v>
      </c>
      <c r="D2188" t="s">
        <v>8375</v>
      </c>
      <c r="E2188" t="s">
        <v>8376</v>
      </c>
      <c r="F2188" t="s">
        <v>7004</v>
      </c>
    </row>
    <row r="2189" spans="1:6">
      <c r="A2189" t="s">
        <v>1797</v>
      </c>
      <c r="B2189" t="s">
        <v>11571</v>
      </c>
      <c r="C2189" t="s">
        <v>11572</v>
      </c>
      <c r="D2189" t="s">
        <v>11573</v>
      </c>
      <c r="E2189" t="s">
        <v>11574</v>
      </c>
      <c r="F2189" t="s">
        <v>7004</v>
      </c>
    </row>
    <row r="2190" spans="1:6">
      <c r="A2190" t="s">
        <v>1797</v>
      </c>
      <c r="B2190" t="s">
        <v>11575</v>
      </c>
      <c r="C2190" t="s">
        <v>11576</v>
      </c>
      <c r="D2190" t="s">
        <v>11577</v>
      </c>
      <c r="E2190" t="s">
        <v>11578</v>
      </c>
      <c r="F2190" t="s">
        <v>7004</v>
      </c>
    </row>
    <row r="2191" spans="1:6">
      <c r="A2191" t="s">
        <v>1797</v>
      </c>
      <c r="B2191" t="s">
        <v>11579</v>
      </c>
      <c r="C2191" t="s">
        <v>11580</v>
      </c>
      <c r="D2191" t="s">
        <v>11581</v>
      </c>
      <c r="E2191" t="s">
        <v>11582</v>
      </c>
      <c r="F2191" t="s">
        <v>7004</v>
      </c>
    </row>
    <row r="2192" spans="1:6">
      <c r="A2192" t="s">
        <v>1797</v>
      </c>
      <c r="B2192" t="s">
        <v>11583</v>
      </c>
      <c r="C2192" t="s">
        <v>11584</v>
      </c>
      <c r="D2192" t="s">
        <v>11585</v>
      </c>
      <c r="E2192" t="s">
        <v>11586</v>
      </c>
      <c r="F2192" t="s">
        <v>7004</v>
      </c>
    </row>
    <row r="2193" spans="1:6">
      <c r="A2193" t="s">
        <v>1797</v>
      </c>
      <c r="B2193" t="s">
        <v>11587</v>
      </c>
      <c r="C2193" t="s">
        <v>2585</v>
      </c>
      <c r="D2193" t="s">
        <v>2586</v>
      </c>
      <c r="E2193" t="s">
        <v>2587</v>
      </c>
      <c r="F2193" t="s">
        <v>7004</v>
      </c>
    </row>
    <row r="2194" spans="1:6">
      <c r="A2194" t="s">
        <v>1797</v>
      </c>
      <c r="B2194" t="s">
        <v>11588</v>
      </c>
      <c r="C2194" t="s">
        <v>11589</v>
      </c>
      <c r="D2194" t="s">
        <v>11590</v>
      </c>
      <c r="E2194" t="s">
        <v>11591</v>
      </c>
      <c r="F2194" t="s">
        <v>7004</v>
      </c>
    </row>
    <row r="2195" spans="1:6">
      <c r="A2195" t="s">
        <v>1797</v>
      </c>
      <c r="B2195" t="s">
        <v>11592</v>
      </c>
      <c r="C2195" t="s">
        <v>11593</v>
      </c>
      <c r="D2195" t="s">
        <v>11594</v>
      </c>
      <c r="E2195" t="s">
        <v>11595</v>
      </c>
      <c r="F2195" t="s">
        <v>7004</v>
      </c>
    </row>
    <row r="2196" spans="1:6">
      <c r="A2196" t="s">
        <v>1797</v>
      </c>
      <c r="B2196" t="s">
        <v>11596</v>
      </c>
      <c r="C2196" t="s">
        <v>11597</v>
      </c>
      <c r="D2196" t="s">
        <v>11598</v>
      </c>
      <c r="E2196" t="s">
        <v>11599</v>
      </c>
      <c r="F2196" t="s">
        <v>7008</v>
      </c>
    </row>
    <row r="2197" spans="1:6">
      <c r="A2197" t="s">
        <v>1797</v>
      </c>
      <c r="B2197" t="s">
        <v>11600</v>
      </c>
      <c r="C2197" t="s">
        <v>11601</v>
      </c>
      <c r="D2197" t="s">
        <v>11602</v>
      </c>
      <c r="E2197" t="s">
        <v>11603</v>
      </c>
      <c r="F2197" t="s">
        <v>7008</v>
      </c>
    </row>
    <row r="2198" spans="1:6">
      <c r="A2198" t="s">
        <v>1797</v>
      </c>
      <c r="B2198" t="s">
        <v>11604</v>
      </c>
      <c r="C2198" t="s">
        <v>11605</v>
      </c>
      <c r="D2198" t="s">
        <v>11606</v>
      </c>
      <c r="E2198" t="s">
        <v>11607</v>
      </c>
      <c r="F2198" t="s">
        <v>7008</v>
      </c>
    </row>
    <row r="2199" spans="1:6">
      <c r="A2199" t="s">
        <v>1797</v>
      </c>
      <c r="B2199" t="s">
        <v>11608</v>
      </c>
      <c r="C2199" t="s">
        <v>11609</v>
      </c>
      <c r="D2199" t="s">
        <v>11610</v>
      </c>
      <c r="E2199" t="s">
        <v>11611</v>
      </c>
      <c r="F2199" t="s">
        <v>7008</v>
      </c>
    </row>
    <row r="2200" spans="1:6">
      <c r="A2200" t="s">
        <v>1797</v>
      </c>
      <c r="B2200" t="s">
        <v>11612</v>
      </c>
      <c r="C2200" t="s">
        <v>11613</v>
      </c>
      <c r="D2200" t="s">
        <v>11614</v>
      </c>
      <c r="E2200" t="s">
        <v>11615</v>
      </c>
      <c r="F2200" t="s">
        <v>7008</v>
      </c>
    </row>
    <row r="2201" spans="1:6">
      <c r="A2201" t="s">
        <v>1797</v>
      </c>
      <c r="B2201" t="s">
        <v>11616</v>
      </c>
      <c r="C2201" t="s">
        <v>11617</v>
      </c>
      <c r="D2201" t="s">
        <v>11618</v>
      </c>
      <c r="E2201" t="s">
        <v>11619</v>
      </c>
      <c r="F2201" t="s">
        <v>7008</v>
      </c>
    </row>
    <row r="2202" spans="1:6">
      <c r="A2202" t="s">
        <v>1797</v>
      </c>
      <c r="B2202" t="s">
        <v>11620</v>
      </c>
      <c r="C2202" t="s">
        <v>7534</v>
      </c>
      <c r="D2202" t="s">
        <v>7535</v>
      </c>
      <c r="E2202" t="s">
        <v>7536</v>
      </c>
      <c r="F2202" t="s">
        <v>7008</v>
      </c>
    </row>
    <row r="2203" spans="1:6">
      <c r="A2203" t="s">
        <v>1797</v>
      </c>
      <c r="B2203" t="s">
        <v>11621</v>
      </c>
      <c r="C2203" t="s">
        <v>11622</v>
      </c>
      <c r="D2203" t="s">
        <v>11623</v>
      </c>
      <c r="E2203" t="s">
        <v>11624</v>
      </c>
      <c r="F2203" t="s">
        <v>7008</v>
      </c>
    </row>
    <row r="2204" spans="1:6">
      <c r="A2204" t="s">
        <v>1797</v>
      </c>
      <c r="B2204" t="s">
        <v>11625</v>
      </c>
      <c r="C2204" t="s">
        <v>11626</v>
      </c>
      <c r="D2204" t="s">
        <v>11627</v>
      </c>
      <c r="E2204" t="s">
        <v>11628</v>
      </c>
      <c r="F2204" t="s">
        <v>7008</v>
      </c>
    </row>
    <row r="2205" spans="1:6">
      <c r="A2205" t="s">
        <v>1797</v>
      </c>
      <c r="B2205" t="s">
        <v>11629</v>
      </c>
      <c r="C2205" t="s">
        <v>11630</v>
      </c>
      <c r="D2205" t="s">
        <v>11631</v>
      </c>
      <c r="E2205" t="s">
        <v>11632</v>
      </c>
      <c r="F2205" t="s">
        <v>7008</v>
      </c>
    </row>
    <row r="2206" spans="1:6">
      <c r="A2206" t="s">
        <v>1797</v>
      </c>
      <c r="B2206" t="s">
        <v>11633</v>
      </c>
      <c r="C2206" t="s">
        <v>11634</v>
      </c>
      <c r="D2206" t="s">
        <v>11635</v>
      </c>
      <c r="E2206" t="s">
        <v>11636</v>
      </c>
      <c r="F2206" t="s">
        <v>7008</v>
      </c>
    </row>
    <row r="2207" spans="1:6">
      <c r="A2207" t="s">
        <v>1797</v>
      </c>
      <c r="B2207" t="s">
        <v>11637</v>
      </c>
      <c r="C2207" t="s">
        <v>11638</v>
      </c>
      <c r="D2207" t="s">
        <v>11639</v>
      </c>
      <c r="E2207" t="s">
        <v>11640</v>
      </c>
      <c r="F2207" t="s">
        <v>7008</v>
      </c>
    </row>
    <row r="2208" spans="1:6">
      <c r="A2208" t="s">
        <v>1797</v>
      </c>
      <c r="B2208" t="s">
        <v>11641</v>
      </c>
      <c r="C2208" t="s">
        <v>11642</v>
      </c>
      <c r="D2208" t="s">
        <v>11643</v>
      </c>
      <c r="E2208" t="s">
        <v>11644</v>
      </c>
      <c r="F2208" t="s">
        <v>7008</v>
      </c>
    </row>
    <row r="2209" spans="1:6">
      <c r="A2209" t="s">
        <v>1797</v>
      </c>
      <c r="B2209" t="s">
        <v>11645</v>
      </c>
      <c r="C2209" t="s">
        <v>11646</v>
      </c>
      <c r="D2209" t="s">
        <v>11647</v>
      </c>
      <c r="E2209" t="s">
        <v>11648</v>
      </c>
      <c r="F2209" t="s">
        <v>7008</v>
      </c>
    </row>
    <row r="2210" spans="1:6">
      <c r="A2210" t="s">
        <v>1797</v>
      </c>
      <c r="B2210" t="s">
        <v>11649</v>
      </c>
      <c r="C2210" t="s">
        <v>11650</v>
      </c>
      <c r="D2210" t="s">
        <v>11651</v>
      </c>
      <c r="E2210" t="s">
        <v>11652</v>
      </c>
      <c r="F2210" t="s">
        <v>7008</v>
      </c>
    </row>
    <row r="2211" spans="1:6">
      <c r="A2211" t="s">
        <v>1797</v>
      </c>
      <c r="B2211" t="s">
        <v>11653</v>
      </c>
      <c r="C2211" t="s">
        <v>11654</v>
      </c>
      <c r="D2211" t="s">
        <v>11655</v>
      </c>
      <c r="E2211" t="s">
        <v>11656</v>
      </c>
      <c r="F2211" t="s">
        <v>7012</v>
      </c>
    </row>
    <row r="2212" spans="1:6">
      <c r="A2212" t="s">
        <v>1797</v>
      </c>
      <c r="B2212" t="s">
        <v>11657</v>
      </c>
      <c r="C2212" t="s">
        <v>11658</v>
      </c>
      <c r="D2212" t="s">
        <v>11659</v>
      </c>
      <c r="E2212" t="s">
        <v>11660</v>
      </c>
      <c r="F2212" t="s">
        <v>7012</v>
      </c>
    </row>
    <row r="2213" spans="1:6">
      <c r="A2213" t="s">
        <v>1797</v>
      </c>
      <c r="B2213" t="s">
        <v>11661</v>
      </c>
      <c r="C2213" t="s">
        <v>11662</v>
      </c>
      <c r="D2213" t="s">
        <v>11663</v>
      </c>
      <c r="E2213" t="s">
        <v>11664</v>
      </c>
      <c r="F2213" t="s">
        <v>7012</v>
      </c>
    </row>
    <row r="2214" spans="1:6">
      <c r="A2214" t="s">
        <v>1797</v>
      </c>
      <c r="B2214" t="s">
        <v>11665</v>
      </c>
      <c r="C2214" t="s">
        <v>11666</v>
      </c>
      <c r="D2214" t="s">
        <v>11667</v>
      </c>
      <c r="E2214" t="s">
        <v>11668</v>
      </c>
      <c r="F2214" t="s">
        <v>7012</v>
      </c>
    </row>
    <row r="2215" spans="1:6">
      <c r="A2215" t="s">
        <v>1797</v>
      </c>
      <c r="B2215" t="s">
        <v>11669</v>
      </c>
      <c r="C2215" t="s">
        <v>11670</v>
      </c>
      <c r="D2215" t="s">
        <v>11671</v>
      </c>
      <c r="E2215" t="s">
        <v>11672</v>
      </c>
      <c r="F2215" t="s">
        <v>7012</v>
      </c>
    </row>
    <row r="2216" spans="1:6">
      <c r="A2216" t="s">
        <v>1797</v>
      </c>
      <c r="B2216" t="s">
        <v>11673</v>
      </c>
      <c r="C2216" t="s">
        <v>11674</v>
      </c>
      <c r="D2216" t="s">
        <v>11675</v>
      </c>
      <c r="E2216" t="s">
        <v>11676</v>
      </c>
      <c r="F2216" t="s">
        <v>7012</v>
      </c>
    </row>
    <row r="2217" spans="1:6">
      <c r="A2217" t="s">
        <v>1797</v>
      </c>
      <c r="B2217" t="s">
        <v>11677</v>
      </c>
      <c r="C2217" t="s">
        <v>8165</v>
      </c>
      <c r="D2217" t="s">
        <v>9701</v>
      </c>
      <c r="E2217" t="s">
        <v>8167</v>
      </c>
      <c r="F2217" t="s">
        <v>7012</v>
      </c>
    </row>
    <row r="2218" spans="1:6">
      <c r="A2218" t="s">
        <v>1797</v>
      </c>
      <c r="B2218" t="s">
        <v>11678</v>
      </c>
      <c r="C2218" t="s">
        <v>11679</v>
      </c>
      <c r="D2218" t="s">
        <v>11680</v>
      </c>
      <c r="E2218" t="s">
        <v>11681</v>
      </c>
      <c r="F2218" t="s">
        <v>7012</v>
      </c>
    </row>
    <row r="2219" spans="1:6">
      <c r="A2219" t="s">
        <v>1797</v>
      </c>
      <c r="B2219" t="s">
        <v>11682</v>
      </c>
      <c r="C2219" t="s">
        <v>11683</v>
      </c>
      <c r="D2219" t="s">
        <v>11684</v>
      </c>
      <c r="E2219" t="s">
        <v>11685</v>
      </c>
      <c r="F2219" t="s">
        <v>7012</v>
      </c>
    </row>
    <row r="2220" spans="1:6">
      <c r="A2220" t="s">
        <v>1797</v>
      </c>
      <c r="B2220" t="s">
        <v>11686</v>
      </c>
      <c r="C2220" t="s">
        <v>10562</v>
      </c>
      <c r="D2220" t="s">
        <v>11687</v>
      </c>
      <c r="E2220" t="s">
        <v>10564</v>
      </c>
      <c r="F2220" t="s">
        <v>7012</v>
      </c>
    </row>
    <row r="2221" spans="1:6">
      <c r="A2221" t="s">
        <v>1797</v>
      </c>
      <c r="B2221" t="s">
        <v>11688</v>
      </c>
      <c r="C2221" t="s">
        <v>11689</v>
      </c>
      <c r="D2221" t="s">
        <v>11690</v>
      </c>
      <c r="E2221" t="s">
        <v>11691</v>
      </c>
      <c r="F2221" t="s">
        <v>7012</v>
      </c>
    </row>
    <row r="2222" spans="1:6">
      <c r="A2222" t="s">
        <v>1797</v>
      </c>
      <c r="B2222" t="s">
        <v>11692</v>
      </c>
      <c r="C2222" t="s">
        <v>11693</v>
      </c>
      <c r="D2222" t="s">
        <v>11694</v>
      </c>
      <c r="E2222" t="s">
        <v>11695</v>
      </c>
      <c r="F2222" t="s">
        <v>7012</v>
      </c>
    </row>
    <row r="2223" spans="1:6">
      <c r="A2223" t="s">
        <v>1797</v>
      </c>
      <c r="B2223" t="s">
        <v>11696</v>
      </c>
      <c r="C2223" t="s">
        <v>11697</v>
      </c>
      <c r="D2223" t="s">
        <v>11698</v>
      </c>
      <c r="E2223" t="s">
        <v>11699</v>
      </c>
      <c r="F2223" t="s">
        <v>7012</v>
      </c>
    </row>
    <row r="2224" spans="1:6">
      <c r="A2224" t="s">
        <v>1797</v>
      </c>
      <c r="B2224" t="s">
        <v>11700</v>
      </c>
      <c r="C2224" t="s">
        <v>11701</v>
      </c>
      <c r="D2224" t="s">
        <v>11702</v>
      </c>
      <c r="E2224" t="s">
        <v>11703</v>
      </c>
      <c r="F2224" t="s">
        <v>7012</v>
      </c>
    </row>
    <row r="2225" spans="1:6">
      <c r="A2225" t="s">
        <v>1797</v>
      </c>
      <c r="B2225" t="s">
        <v>11704</v>
      </c>
      <c r="C2225" t="s">
        <v>11705</v>
      </c>
      <c r="D2225" t="s">
        <v>11706</v>
      </c>
      <c r="E2225" t="s">
        <v>11707</v>
      </c>
      <c r="F2225" t="s">
        <v>7012</v>
      </c>
    </row>
    <row r="2226" spans="1:6">
      <c r="A2226" t="s">
        <v>1797</v>
      </c>
      <c r="B2226" t="s">
        <v>11708</v>
      </c>
      <c r="C2226" t="s">
        <v>11709</v>
      </c>
      <c r="D2226" t="s">
        <v>11710</v>
      </c>
      <c r="E2226" t="s">
        <v>11711</v>
      </c>
      <c r="F2226" t="s">
        <v>7012</v>
      </c>
    </row>
    <row r="2227" spans="1:6">
      <c r="A2227" t="s">
        <v>1797</v>
      </c>
      <c r="B2227" t="s">
        <v>11712</v>
      </c>
      <c r="C2227" t="s">
        <v>11713</v>
      </c>
      <c r="D2227" t="s">
        <v>11714</v>
      </c>
      <c r="E2227" t="s">
        <v>11715</v>
      </c>
      <c r="F2227" t="s">
        <v>7012</v>
      </c>
    </row>
    <row r="2228" spans="1:6">
      <c r="A2228" t="s">
        <v>1797</v>
      </c>
      <c r="B2228" t="s">
        <v>11716</v>
      </c>
      <c r="C2228" t="s">
        <v>11717</v>
      </c>
      <c r="D2228" t="s">
        <v>11718</v>
      </c>
      <c r="E2228" t="s">
        <v>11719</v>
      </c>
      <c r="F2228" t="s">
        <v>7012</v>
      </c>
    </row>
    <row r="2229" spans="1:6">
      <c r="A2229" t="s">
        <v>1797</v>
      </c>
      <c r="B2229" t="s">
        <v>11720</v>
      </c>
      <c r="C2229" t="s">
        <v>11721</v>
      </c>
      <c r="D2229" t="s">
        <v>11722</v>
      </c>
      <c r="E2229" t="s">
        <v>11723</v>
      </c>
      <c r="F2229" t="s">
        <v>7012</v>
      </c>
    </row>
    <row r="2230" spans="1:6">
      <c r="A2230" t="s">
        <v>1797</v>
      </c>
      <c r="B2230" t="s">
        <v>11724</v>
      </c>
      <c r="C2230" t="s">
        <v>11725</v>
      </c>
      <c r="D2230" t="s">
        <v>11726</v>
      </c>
      <c r="E2230" t="s">
        <v>11727</v>
      </c>
      <c r="F2230" t="s">
        <v>7012</v>
      </c>
    </row>
    <row r="2231" spans="1:6">
      <c r="A2231" t="s">
        <v>1797</v>
      </c>
      <c r="B2231" t="s">
        <v>11728</v>
      </c>
      <c r="C2231" t="s">
        <v>11729</v>
      </c>
      <c r="D2231" t="s">
        <v>11730</v>
      </c>
      <c r="E2231" t="s">
        <v>11731</v>
      </c>
      <c r="F2231" t="s">
        <v>7012</v>
      </c>
    </row>
    <row r="2232" spans="1:6">
      <c r="A2232" t="s">
        <v>1797</v>
      </c>
      <c r="B2232" t="s">
        <v>11732</v>
      </c>
      <c r="C2232" t="s">
        <v>11733</v>
      </c>
      <c r="D2232" t="s">
        <v>11734</v>
      </c>
      <c r="E2232" t="s">
        <v>11735</v>
      </c>
      <c r="F2232" t="s">
        <v>7012</v>
      </c>
    </row>
    <row r="2233" spans="1:6">
      <c r="A2233" t="s">
        <v>1797</v>
      </c>
      <c r="B2233" t="s">
        <v>11736</v>
      </c>
      <c r="C2233" t="s">
        <v>11737</v>
      </c>
      <c r="D2233" t="s">
        <v>11738</v>
      </c>
      <c r="E2233" t="s">
        <v>11739</v>
      </c>
      <c r="F2233" t="s">
        <v>7012</v>
      </c>
    </row>
    <row r="2234" spans="1:6">
      <c r="A2234" t="s">
        <v>1797</v>
      </c>
      <c r="B2234" t="s">
        <v>11740</v>
      </c>
      <c r="C2234" t="s">
        <v>2589</v>
      </c>
      <c r="D2234" t="s">
        <v>2590</v>
      </c>
      <c r="E2234" t="s">
        <v>2591</v>
      </c>
      <c r="F2234" t="s">
        <v>7012</v>
      </c>
    </row>
    <row r="2235" spans="1:6">
      <c r="A2235" t="s">
        <v>1797</v>
      </c>
      <c r="B2235" t="s">
        <v>11741</v>
      </c>
      <c r="C2235" t="s">
        <v>11742</v>
      </c>
      <c r="D2235" t="s">
        <v>11743</v>
      </c>
      <c r="E2235" t="s">
        <v>11744</v>
      </c>
      <c r="F2235" t="s">
        <v>7012</v>
      </c>
    </row>
    <row r="2236" spans="1:6">
      <c r="A2236" t="s">
        <v>1797</v>
      </c>
      <c r="B2236" t="s">
        <v>11745</v>
      </c>
      <c r="C2236" t="s">
        <v>11746</v>
      </c>
      <c r="D2236" t="s">
        <v>11747</v>
      </c>
      <c r="E2236" t="s">
        <v>11748</v>
      </c>
      <c r="F2236" t="s">
        <v>7012</v>
      </c>
    </row>
    <row r="2237" spans="1:6">
      <c r="A2237" t="s">
        <v>1797</v>
      </c>
      <c r="B2237" t="s">
        <v>11749</v>
      </c>
      <c r="C2237" t="s">
        <v>11750</v>
      </c>
      <c r="D2237" t="s">
        <v>11751</v>
      </c>
      <c r="E2237" t="s">
        <v>11752</v>
      </c>
      <c r="F2237" t="s">
        <v>7012</v>
      </c>
    </row>
    <row r="2238" spans="1:6">
      <c r="A2238" t="s">
        <v>1797</v>
      </c>
      <c r="B2238" t="s">
        <v>11753</v>
      </c>
      <c r="C2238" t="s">
        <v>11754</v>
      </c>
      <c r="D2238" t="s">
        <v>11755</v>
      </c>
      <c r="E2238" t="s">
        <v>11756</v>
      </c>
      <c r="F2238" t="s">
        <v>7015</v>
      </c>
    </row>
    <row r="2239" spans="1:6">
      <c r="A2239" t="s">
        <v>1797</v>
      </c>
      <c r="B2239" t="s">
        <v>11757</v>
      </c>
      <c r="C2239" t="s">
        <v>11758</v>
      </c>
      <c r="D2239" t="s">
        <v>11759</v>
      </c>
      <c r="E2239" t="s">
        <v>11760</v>
      </c>
      <c r="F2239" t="s">
        <v>7015</v>
      </c>
    </row>
    <row r="2240" spans="1:6">
      <c r="A2240" t="s">
        <v>1797</v>
      </c>
      <c r="B2240" t="s">
        <v>11761</v>
      </c>
      <c r="C2240" t="s">
        <v>11762</v>
      </c>
      <c r="D2240" t="s">
        <v>11763</v>
      </c>
      <c r="E2240" t="s">
        <v>11764</v>
      </c>
      <c r="F2240" t="s">
        <v>7015</v>
      </c>
    </row>
    <row r="2241" spans="1:6">
      <c r="A2241" t="s">
        <v>1797</v>
      </c>
      <c r="B2241" t="s">
        <v>11765</v>
      </c>
      <c r="C2241" t="s">
        <v>11766</v>
      </c>
      <c r="D2241" t="s">
        <v>11767</v>
      </c>
      <c r="E2241" t="s">
        <v>11768</v>
      </c>
      <c r="F2241" t="s">
        <v>7015</v>
      </c>
    </row>
    <row r="2242" spans="1:6">
      <c r="A2242" t="s">
        <v>1797</v>
      </c>
      <c r="B2242" t="s">
        <v>11769</v>
      </c>
      <c r="C2242" t="s">
        <v>11770</v>
      </c>
      <c r="D2242" t="s">
        <v>11771</v>
      </c>
      <c r="E2242" t="s">
        <v>11772</v>
      </c>
      <c r="F2242" t="s">
        <v>7015</v>
      </c>
    </row>
    <row r="2243" spans="1:6">
      <c r="A2243" t="s">
        <v>1797</v>
      </c>
      <c r="B2243" t="s">
        <v>11773</v>
      </c>
      <c r="C2243" t="s">
        <v>10693</v>
      </c>
      <c r="D2243" t="s">
        <v>10694</v>
      </c>
      <c r="E2243" t="s">
        <v>10695</v>
      </c>
      <c r="F2243" t="s">
        <v>7015</v>
      </c>
    </row>
    <row r="2244" spans="1:6">
      <c r="A2244" t="s">
        <v>1797</v>
      </c>
      <c r="B2244" t="s">
        <v>11774</v>
      </c>
      <c r="C2244" t="s">
        <v>11775</v>
      </c>
      <c r="D2244" t="s">
        <v>11776</v>
      </c>
      <c r="E2244" t="s">
        <v>11777</v>
      </c>
      <c r="F2244" t="s">
        <v>7015</v>
      </c>
    </row>
    <row r="2245" spans="1:6">
      <c r="A2245" t="s">
        <v>1797</v>
      </c>
      <c r="B2245" t="s">
        <v>11778</v>
      </c>
      <c r="C2245" t="s">
        <v>11779</v>
      </c>
      <c r="D2245" t="s">
        <v>11780</v>
      </c>
      <c r="E2245" t="s">
        <v>11781</v>
      </c>
      <c r="F2245" t="s">
        <v>7015</v>
      </c>
    </row>
    <row r="2246" spans="1:6">
      <c r="A2246" t="s">
        <v>1797</v>
      </c>
      <c r="B2246" t="s">
        <v>11782</v>
      </c>
      <c r="C2246" t="s">
        <v>11783</v>
      </c>
      <c r="D2246" t="s">
        <v>11784</v>
      </c>
      <c r="E2246" t="s">
        <v>11785</v>
      </c>
      <c r="F2246" t="s">
        <v>7015</v>
      </c>
    </row>
    <row r="2247" spans="1:6">
      <c r="A2247" t="s">
        <v>1797</v>
      </c>
      <c r="B2247" t="s">
        <v>11786</v>
      </c>
      <c r="C2247" t="s">
        <v>11787</v>
      </c>
      <c r="D2247" t="s">
        <v>11788</v>
      </c>
      <c r="E2247" t="s">
        <v>11789</v>
      </c>
      <c r="F2247" t="s">
        <v>7015</v>
      </c>
    </row>
    <row r="2248" spans="1:6">
      <c r="A2248" t="s">
        <v>1797</v>
      </c>
      <c r="B2248" t="s">
        <v>11790</v>
      </c>
      <c r="C2248" t="s">
        <v>11791</v>
      </c>
      <c r="D2248" t="s">
        <v>11792</v>
      </c>
      <c r="E2248" t="s">
        <v>11793</v>
      </c>
      <c r="F2248" t="s">
        <v>7015</v>
      </c>
    </row>
    <row r="2249" spans="1:6">
      <c r="A2249" t="s">
        <v>1797</v>
      </c>
      <c r="B2249" t="s">
        <v>11794</v>
      </c>
      <c r="C2249" t="s">
        <v>11795</v>
      </c>
      <c r="D2249" t="s">
        <v>11796</v>
      </c>
      <c r="E2249" t="s">
        <v>11797</v>
      </c>
      <c r="F2249" t="s">
        <v>7015</v>
      </c>
    </row>
    <row r="2250" spans="1:6">
      <c r="A2250" t="s">
        <v>1797</v>
      </c>
      <c r="B2250" t="s">
        <v>11798</v>
      </c>
      <c r="C2250" t="s">
        <v>11799</v>
      </c>
      <c r="D2250" t="s">
        <v>11800</v>
      </c>
      <c r="E2250" t="s">
        <v>11801</v>
      </c>
      <c r="F2250" t="s">
        <v>7015</v>
      </c>
    </row>
    <row r="2251" spans="1:6">
      <c r="A2251" t="s">
        <v>1797</v>
      </c>
      <c r="B2251" t="s">
        <v>11802</v>
      </c>
      <c r="C2251" t="s">
        <v>11803</v>
      </c>
      <c r="D2251" t="s">
        <v>11804</v>
      </c>
      <c r="E2251" t="s">
        <v>11805</v>
      </c>
      <c r="F2251" t="s">
        <v>7015</v>
      </c>
    </row>
    <row r="2252" spans="1:6">
      <c r="A2252" t="s">
        <v>1797</v>
      </c>
      <c r="B2252" t="s">
        <v>11806</v>
      </c>
      <c r="C2252" t="s">
        <v>11807</v>
      </c>
      <c r="D2252" t="s">
        <v>11808</v>
      </c>
      <c r="E2252" t="s">
        <v>11809</v>
      </c>
      <c r="F2252" t="s">
        <v>7015</v>
      </c>
    </row>
    <row r="2253" spans="1:6">
      <c r="A2253" t="s">
        <v>1797</v>
      </c>
      <c r="B2253" t="s">
        <v>11810</v>
      </c>
      <c r="C2253" t="s">
        <v>11811</v>
      </c>
      <c r="D2253" t="s">
        <v>11812</v>
      </c>
      <c r="E2253" t="s">
        <v>11813</v>
      </c>
      <c r="F2253" t="s">
        <v>7015</v>
      </c>
    </row>
    <row r="2254" spans="1:6">
      <c r="A2254" t="s">
        <v>1797</v>
      </c>
      <c r="B2254" t="s">
        <v>11814</v>
      </c>
      <c r="C2254" t="s">
        <v>11815</v>
      </c>
      <c r="D2254" t="s">
        <v>11816</v>
      </c>
      <c r="E2254" t="s">
        <v>11817</v>
      </c>
      <c r="F2254" t="s">
        <v>7015</v>
      </c>
    </row>
    <row r="2255" spans="1:6">
      <c r="A2255" t="s">
        <v>1797</v>
      </c>
      <c r="B2255" t="s">
        <v>11818</v>
      </c>
      <c r="C2255" t="s">
        <v>7238</v>
      </c>
      <c r="D2255" t="s">
        <v>7239</v>
      </c>
      <c r="E2255" t="s">
        <v>7240</v>
      </c>
      <c r="F2255" t="s">
        <v>7015</v>
      </c>
    </row>
    <row r="2256" spans="1:6">
      <c r="A2256" t="s">
        <v>1797</v>
      </c>
      <c r="B2256" t="s">
        <v>11819</v>
      </c>
      <c r="C2256" t="s">
        <v>11820</v>
      </c>
      <c r="D2256" t="s">
        <v>11821</v>
      </c>
      <c r="E2256" t="s">
        <v>11822</v>
      </c>
      <c r="F2256" t="s">
        <v>7019</v>
      </c>
    </row>
    <row r="2257" spans="1:6">
      <c r="A2257" t="s">
        <v>1797</v>
      </c>
      <c r="B2257" t="s">
        <v>11823</v>
      </c>
      <c r="C2257" t="s">
        <v>11824</v>
      </c>
      <c r="D2257" t="s">
        <v>11825</v>
      </c>
      <c r="E2257" t="s">
        <v>11826</v>
      </c>
      <c r="F2257" t="s">
        <v>7019</v>
      </c>
    </row>
    <row r="2258" spans="1:6">
      <c r="A2258" t="s">
        <v>1797</v>
      </c>
      <c r="B2258" t="s">
        <v>11827</v>
      </c>
      <c r="C2258" t="s">
        <v>11828</v>
      </c>
      <c r="D2258" t="s">
        <v>11829</v>
      </c>
      <c r="E2258" t="s">
        <v>11830</v>
      </c>
      <c r="F2258" t="s">
        <v>7019</v>
      </c>
    </row>
    <row r="2259" spans="1:6">
      <c r="A2259" t="s">
        <v>1797</v>
      </c>
      <c r="B2259" t="s">
        <v>11831</v>
      </c>
      <c r="C2259" t="s">
        <v>8153</v>
      </c>
      <c r="D2259" t="s">
        <v>8154</v>
      </c>
      <c r="E2259" t="s">
        <v>8155</v>
      </c>
      <c r="F2259" t="s">
        <v>7019</v>
      </c>
    </row>
    <row r="2260" spans="1:6">
      <c r="A2260" t="s">
        <v>1797</v>
      </c>
      <c r="B2260" t="s">
        <v>11832</v>
      </c>
      <c r="C2260" t="s">
        <v>11833</v>
      </c>
      <c r="D2260" t="s">
        <v>11834</v>
      </c>
      <c r="E2260" t="s">
        <v>11835</v>
      </c>
      <c r="F2260" t="s">
        <v>7019</v>
      </c>
    </row>
    <row r="2261" spans="1:6">
      <c r="A2261" t="s">
        <v>1797</v>
      </c>
      <c r="B2261" t="s">
        <v>11836</v>
      </c>
      <c r="C2261" t="s">
        <v>11837</v>
      </c>
      <c r="D2261" t="s">
        <v>11838</v>
      </c>
      <c r="E2261" t="s">
        <v>11839</v>
      </c>
      <c r="F2261" t="s">
        <v>7019</v>
      </c>
    </row>
    <row r="2262" spans="1:6">
      <c r="A2262" t="s">
        <v>1797</v>
      </c>
      <c r="B2262" t="s">
        <v>11840</v>
      </c>
      <c r="C2262" t="s">
        <v>11841</v>
      </c>
      <c r="D2262" t="s">
        <v>11842</v>
      </c>
      <c r="E2262" t="s">
        <v>11843</v>
      </c>
      <c r="F2262" t="s">
        <v>7019</v>
      </c>
    </row>
    <row r="2263" spans="1:6">
      <c r="A2263" t="s">
        <v>1797</v>
      </c>
      <c r="B2263" t="s">
        <v>11844</v>
      </c>
      <c r="C2263" t="s">
        <v>11845</v>
      </c>
      <c r="D2263" t="s">
        <v>11846</v>
      </c>
      <c r="E2263" t="s">
        <v>11847</v>
      </c>
      <c r="F2263" t="s">
        <v>7019</v>
      </c>
    </row>
    <row r="2264" spans="1:6">
      <c r="A2264" t="s">
        <v>1797</v>
      </c>
      <c r="B2264" t="s">
        <v>11848</v>
      </c>
      <c r="C2264" t="s">
        <v>11849</v>
      </c>
      <c r="D2264" t="s">
        <v>11850</v>
      </c>
      <c r="E2264" t="s">
        <v>11851</v>
      </c>
      <c r="F2264" t="s">
        <v>7019</v>
      </c>
    </row>
    <row r="2265" spans="1:6">
      <c r="A2265" t="s">
        <v>1797</v>
      </c>
      <c r="B2265" t="s">
        <v>11852</v>
      </c>
      <c r="C2265" t="s">
        <v>11853</v>
      </c>
      <c r="D2265" t="s">
        <v>11854</v>
      </c>
      <c r="E2265" t="s">
        <v>11855</v>
      </c>
      <c r="F2265" t="s">
        <v>7019</v>
      </c>
    </row>
    <row r="2266" spans="1:6">
      <c r="A2266" t="s">
        <v>1797</v>
      </c>
      <c r="B2266" t="s">
        <v>11856</v>
      </c>
      <c r="C2266" t="s">
        <v>11857</v>
      </c>
      <c r="D2266" t="s">
        <v>11858</v>
      </c>
      <c r="E2266" t="s">
        <v>11859</v>
      </c>
      <c r="F2266" t="s">
        <v>7019</v>
      </c>
    </row>
    <row r="2267" spans="1:6">
      <c r="A2267" t="s">
        <v>1797</v>
      </c>
      <c r="B2267" t="s">
        <v>11860</v>
      </c>
      <c r="C2267" t="s">
        <v>11861</v>
      </c>
      <c r="D2267" t="s">
        <v>11862</v>
      </c>
      <c r="E2267" t="s">
        <v>11863</v>
      </c>
      <c r="F2267" t="s">
        <v>7019</v>
      </c>
    </row>
    <row r="2268" spans="1:6">
      <c r="A2268" t="s">
        <v>1797</v>
      </c>
      <c r="B2268" t="s">
        <v>11864</v>
      </c>
      <c r="C2268" t="s">
        <v>11865</v>
      </c>
      <c r="D2268" t="s">
        <v>11866</v>
      </c>
      <c r="E2268" t="s">
        <v>11867</v>
      </c>
      <c r="F2268" t="s">
        <v>7019</v>
      </c>
    </row>
    <row r="2269" spans="1:6">
      <c r="A2269" t="s">
        <v>1797</v>
      </c>
      <c r="B2269" t="s">
        <v>11868</v>
      </c>
      <c r="C2269" t="s">
        <v>11869</v>
      </c>
      <c r="D2269" t="s">
        <v>11870</v>
      </c>
      <c r="E2269" t="s">
        <v>11871</v>
      </c>
      <c r="F2269" t="s">
        <v>7019</v>
      </c>
    </row>
    <row r="2270" spans="1:6">
      <c r="A2270" t="s">
        <v>1797</v>
      </c>
      <c r="B2270" t="s">
        <v>11872</v>
      </c>
      <c r="C2270" t="s">
        <v>11873</v>
      </c>
      <c r="D2270" t="s">
        <v>11874</v>
      </c>
      <c r="E2270" t="s">
        <v>11875</v>
      </c>
      <c r="F2270" t="s">
        <v>7019</v>
      </c>
    </row>
    <row r="2271" spans="1:6">
      <c r="A2271" t="s">
        <v>1797</v>
      </c>
      <c r="B2271" t="s">
        <v>11876</v>
      </c>
      <c r="C2271" t="s">
        <v>10066</v>
      </c>
      <c r="D2271" t="s">
        <v>10067</v>
      </c>
      <c r="E2271" t="s">
        <v>10068</v>
      </c>
      <c r="F2271" t="s">
        <v>7019</v>
      </c>
    </row>
    <row r="2272" spans="1:6">
      <c r="A2272" t="s">
        <v>1797</v>
      </c>
      <c r="B2272" t="s">
        <v>11877</v>
      </c>
      <c r="C2272" t="s">
        <v>11878</v>
      </c>
      <c r="D2272" t="s">
        <v>11879</v>
      </c>
      <c r="E2272" t="s">
        <v>11880</v>
      </c>
      <c r="F2272" t="s">
        <v>7019</v>
      </c>
    </row>
    <row r="2273" spans="1:6">
      <c r="A2273" t="s">
        <v>1797</v>
      </c>
      <c r="B2273" t="s">
        <v>11881</v>
      </c>
      <c r="C2273" t="s">
        <v>11882</v>
      </c>
      <c r="D2273" t="s">
        <v>11883</v>
      </c>
      <c r="E2273" t="s">
        <v>11884</v>
      </c>
      <c r="F2273" t="s">
        <v>7023</v>
      </c>
    </row>
    <row r="2274" spans="1:6">
      <c r="A2274" t="s">
        <v>1797</v>
      </c>
      <c r="B2274" t="s">
        <v>11885</v>
      </c>
      <c r="C2274" t="s">
        <v>9970</v>
      </c>
      <c r="D2274" t="s">
        <v>9971</v>
      </c>
      <c r="E2274" t="s">
        <v>9972</v>
      </c>
      <c r="F2274" t="s">
        <v>7023</v>
      </c>
    </row>
    <row r="2275" spans="1:6">
      <c r="A2275" t="s">
        <v>1797</v>
      </c>
      <c r="B2275" t="s">
        <v>11886</v>
      </c>
      <c r="C2275" t="s">
        <v>11887</v>
      </c>
      <c r="D2275" t="s">
        <v>11888</v>
      </c>
      <c r="E2275" t="s">
        <v>11889</v>
      </c>
      <c r="F2275" t="s">
        <v>7023</v>
      </c>
    </row>
    <row r="2276" spans="1:6">
      <c r="A2276" t="s">
        <v>1797</v>
      </c>
      <c r="B2276" t="s">
        <v>11890</v>
      </c>
      <c r="C2276" t="s">
        <v>11891</v>
      </c>
      <c r="D2276" t="s">
        <v>11892</v>
      </c>
      <c r="E2276" t="s">
        <v>11893</v>
      </c>
      <c r="F2276" t="s">
        <v>7023</v>
      </c>
    </row>
    <row r="2277" spans="1:6">
      <c r="A2277" t="s">
        <v>1797</v>
      </c>
      <c r="B2277" t="s">
        <v>11894</v>
      </c>
      <c r="C2277" t="s">
        <v>11895</v>
      </c>
      <c r="D2277" t="s">
        <v>11896</v>
      </c>
      <c r="E2277" t="s">
        <v>11897</v>
      </c>
      <c r="F2277" t="s">
        <v>7023</v>
      </c>
    </row>
    <row r="2278" spans="1:6">
      <c r="A2278" t="s">
        <v>1797</v>
      </c>
      <c r="B2278" t="s">
        <v>11898</v>
      </c>
      <c r="C2278" t="s">
        <v>11899</v>
      </c>
      <c r="D2278" t="s">
        <v>11900</v>
      </c>
      <c r="E2278" t="s">
        <v>11901</v>
      </c>
      <c r="F2278" t="s">
        <v>7023</v>
      </c>
    </row>
    <row r="2279" spans="1:6">
      <c r="A2279" t="s">
        <v>1797</v>
      </c>
      <c r="B2279" t="s">
        <v>11902</v>
      </c>
      <c r="C2279" t="s">
        <v>11903</v>
      </c>
      <c r="D2279" t="s">
        <v>11904</v>
      </c>
      <c r="E2279" t="s">
        <v>11905</v>
      </c>
      <c r="F2279" t="s">
        <v>7023</v>
      </c>
    </row>
    <row r="2280" spans="1:6">
      <c r="A2280" t="s">
        <v>1797</v>
      </c>
      <c r="B2280" t="s">
        <v>11906</v>
      </c>
      <c r="C2280" t="s">
        <v>11907</v>
      </c>
      <c r="D2280" t="s">
        <v>11908</v>
      </c>
      <c r="E2280" t="s">
        <v>11909</v>
      </c>
      <c r="F2280" t="s">
        <v>7023</v>
      </c>
    </row>
    <row r="2281" spans="1:6">
      <c r="A2281" t="s">
        <v>1797</v>
      </c>
      <c r="B2281" t="s">
        <v>11910</v>
      </c>
      <c r="C2281" t="s">
        <v>7262</v>
      </c>
      <c r="D2281" t="s">
        <v>7263</v>
      </c>
      <c r="E2281" t="s">
        <v>7264</v>
      </c>
      <c r="F2281" t="s">
        <v>7023</v>
      </c>
    </row>
    <row r="2282" spans="1:6">
      <c r="A2282" t="s">
        <v>1797</v>
      </c>
      <c r="B2282" t="s">
        <v>11911</v>
      </c>
      <c r="C2282" t="s">
        <v>11589</v>
      </c>
      <c r="D2282" t="s">
        <v>11590</v>
      </c>
      <c r="E2282" t="s">
        <v>11591</v>
      </c>
      <c r="F2282" t="s">
        <v>7023</v>
      </c>
    </row>
    <row r="2283" spans="1:6">
      <c r="A2283" t="s">
        <v>1797</v>
      </c>
      <c r="B2283" t="s">
        <v>11912</v>
      </c>
      <c r="C2283" t="s">
        <v>11913</v>
      </c>
      <c r="D2283" t="s">
        <v>11914</v>
      </c>
      <c r="E2283" t="s">
        <v>11915</v>
      </c>
      <c r="F2283" t="s">
        <v>7023</v>
      </c>
    </row>
    <row r="2284" spans="1:6">
      <c r="A2284" t="s">
        <v>1797</v>
      </c>
      <c r="B2284" t="s">
        <v>11916</v>
      </c>
      <c r="C2284" t="s">
        <v>11917</v>
      </c>
      <c r="D2284" t="s">
        <v>11918</v>
      </c>
      <c r="E2284" t="s">
        <v>11919</v>
      </c>
      <c r="F2284" t="s">
        <v>7027</v>
      </c>
    </row>
    <row r="2285" spans="1:6">
      <c r="A2285" t="s">
        <v>1797</v>
      </c>
      <c r="B2285" t="s">
        <v>11920</v>
      </c>
      <c r="C2285" t="s">
        <v>11921</v>
      </c>
      <c r="D2285" t="s">
        <v>11922</v>
      </c>
      <c r="E2285" t="s">
        <v>11923</v>
      </c>
      <c r="F2285" t="s">
        <v>7027</v>
      </c>
    </row>
    <row r="2286" spans="1:6">
      <c r="A2286" t="s">
        <v>1797</v>
      </c>
      <c r="B2286" t="s">
        <v>11924</v>
      </c>
      <c r="C2286" t="s">
        <v>11925</v>
      </c>
      <c r="D2286" t="s">
        <v>11926</v>
      </c>
      <c r="E2286" t="s">
        <v>11927</v>
      </c>
      <c r="F2286" t="s">
        <v>7027</v>
      </c>
    </row>
    <row r="2287" spans="1:6">
      <c r="A2287" t="s">
        <v>1797</v>
      </c>
      <c r="B2287" t="s">
        <v>11928</v>
      </c>
      <c r="C2287" t="s">
        <v>11929</v>
      </c>
      <c r="D2287" t="s">
        <v>11930</v>
      </c>
      <c r="E2287" t="s">
        <v>11931</v>
      </c>
      <c r="F2287" t="s">
        <v>7027</v>
      </c>
    </row>
    <row r="2288" spans="1:6">
      <c r="A2288" t="s">
        <v>1797</v>
      </c>
      <c r="B2288" t="s">
        <v>11932</v>
      </c>
      <c r="C2288" t="s">
        <v>11933</v>
      </c>
      <c r="D2288" t="s">
        <v>11934</v>
      </c>
      <c r="E2288" t="s">
        <v>11935</v>
      </c>
      <c r="F2288" t="s">
        <v>7027</v>
      </c>
    </row>
    <row r="2289" spans="1:6">
      <c r="A2289" t="s">
        <v>1797</v>
      </c>
      <c r="B2289" t="s">
        <v>11936</v>
      </c>
      <c r="C2289" t="s">
        <v>9257</v>
      </c>
      <c r="D2289" t="s">
        <v>11937</v>
      </c>
      <c r="E2289" t="s">
        <v>11938</v>
      </c>
      <c r="F2289" t="s">
        <v>7027</v>
      </c>
    </row>
    <row r="2290" spans="1:6">
      <c r="A2290" t="s">
        <v>1797</v>
      </c>
      <c r="B2290" t="s">
        <v>11939</v>
      </c>
      <c r="C2290" t="s">
        <v>7156</v>
      </c>
      <c r="D2290" t="s">
        <v>7157</v>
      </c>
      <c r="E2290" t="s">
        <v>7158</v>
      </c>
      <c r="F2290" t="s">
        <v>7027</v>
      </c>
    </row>
    <row r="2291" spans="1:6">
      <c r="A2291" t="s">
        <v>1797</v>
      </c>
      <c r="B2291" t="s">
        <v>11940</v>
      </c>
      <c r="C2291" t="s">
        <v>11941</v>
      </c>
      <c r="D2291" t="s">
        <v>11942</v>
      </c>
      <c r="E2291" t="s">
        <v>11943</v>
      </c>
      <c r="F2291" t="s">
        <v>7027</v>
      </c>
    </row>
    <row r="2292" spans="1:6">
      <c r="A2292" t="s">
        <v>1797</v>
      </c>
      <c r="B2292" t="s">
        <v>11944</v>
      </c>
      <c r="C2292" t="s">
        <v>11945</v>
      </c>
      <c r="D2292" t="s">
        <v>11946</v>
      </c>
      <c r="E2292" t="s">
        <v>11947</v>
      </c>
      <c r="F2292" t="s">
        <v>7027</v>
      </c>
    </row>
    <row r="2293" spans="1:6">
      <c r="A2293" t="s">
        <v>1797</v>
      </c>
      <c r="B2293" t="s">
        <v>11948</v>
      </c>
      <c r="C2293" t="s">
        <v>11949</v>
      </c>
      <c r="D2293" t="s">
        <v>11950</v>
      </c>
      <c r="E2293" t="s">
        <v>11951</v>
      </c>
      <c r="F2293" t="s">
        <v>7027</v>
      </c>
    </row>
    <row r="2294" spans="1:6">
      <c r="A2294" t="s">
        <v>1797</v>
      </c>
      <c r="B2294" t="s">
        <v>11952</v>
      </c>
      <c r="C2294" t="s">
        <v>11953</v>
      </c>
      <c r="D2294" t="s">
        <v>11954</v>
      </c>
      <c r="E2294" t="s">
        <v>11955</v>
      </c>
      <c r="F2294" t="s">
        <v>7027</v>
      </c>
    </row>
    <row r="2295" spans="1:6">
      <c r="A2295" t="s">
        <v>1797</v>
      </c>
      <c r="B2295" t="s">
        <v>11956</v>
      </c>
      <c r="C2295" t="s">
        <v>11957</v>
      </c>
      <c r="D2295" t="s">
        <v>11958</v>
      </c>
      <c r="E2295" t="s">
        <v>11959</v>
      </c>
      <c r="F2295" t="s">
        <v>7027</v>
      </c>
    </row>
    <row r="2296" spans="1:6">
      <c r="A2296" t="s">
        <v>1797</v>
      </c>
      <c r="B2296" t="s">
        <v>11960</v>
      </c>
      <c r="C2296" t="s">
        <v>11961</v>
      </c>
      <c r="D2296" t="s">
        <v>11962</v>
      </c>
      <c r="E2296" t="s">
        <v>11963</v>
      </c>
      <c r="F2296" t="s">
        <v>7031</v>
      </c>
    </row>
    <row r="2297" spans="1:6">
      <c r="A2297" t="s">
        <v>1797</v>
      </c>
      <c r="B2297" t="s">
        <v>11964</v>
      </c>
      <c r="C2297" t="s">
        <v>11965</v>
      </c>
      <c r="D2297" t="s">
        <v>11966</v>
      </c>
      <c r="E2297" t="s">
        <v>11967</v>
      </c>
      <c r="F2297" t="s">
        <v>7031</v>
      </c>
    </row>
    <row r="2298" spans="1:6">
      <c r="A2298" t="s">
        <v>1797</v>
      </c>
      <c r="B2298" t="s">
        <v>11968</v>
      </c>
      <c r="C2298" t="s">
        <v>11969</v>
      </c>
      <c r="D2298" t="s">
        <v>11970</v>
      </c>
      <c r="E2298" t="s">
        <v>11971</v>
      </c>
      <c r="F2298" t="s">
        <v>7031</v>
      </c>
    </row>
    <row r="2299" spans="1:6">
      <c r="A2299" t="s">
        <v>1797</v>
      </c>
      <c r="B2299" t="s">
        <v>11972</v>
      </c>
      <c r="C2299" t="s">
        <v>11973</v>
      </c>
      <c r="D2299" t="s">
        <v>11974</v>
      </c>
      <c r="E2299" t="s">
        <v>11975</v>
      </c>
      <c r="F2299" t="s">
        <v>7031</v>
      </c>
    </row>
    <row r="2300" spans="1:6">
      <c r="A2300" t="s">
        <v>1797</v>
      </c>
      <c r="B2300" t="s">
        <v>11976</v>
      </c>
      <c r="C2300" t="s">
        <v>11977</v>
      </c>
      <c r="D2300" t="s">
        <v>11978</v>
      </c>
      <c r="E2300" t="s">
        <v>11979</v>
      </c>
      <c r="F2300" t="s">
        <v>7031</v>
      </c>
    </row>
    <row r="2301" spans="1:6">
      <c r="A2301" t="s">
        <v>1797</v>
      </c>
      <c r="B2301" t="s">
        <v>11980</v>
      </c>
      <c r="C2301" t="s">
        <v>7478</v>
      </c>
      <c r="D2301" t="s">
        <v>7479</v>
      </c>
      <c r="E2301" t="s">
        <v>7480</v>
      </c>
      <c r="F2301" t="s">
        <v>7031</v>
      </c>
    </row>
    <row r="2302" spans="1:6">
      <c r="A2302" t="s">
        <v>1797</v>
      </c>
      <c r="B2302" t="s">
        <v>11981</v>
      </c>
      <c r="C2302" t="s">
        <v>7620</v>
      </c>
      <c r="D2302" t="s">
        <v>7621</v>
      </c>
      <c r="E2302" t="s">
        <v>7622</v>
      </c>
      <c r="F2302" t="s">
        <v>7031</v>
      </c>
    </row>
    <row r="2303" spans="1:6">
      <c r="A2303" t="s">
        <v>1797</v>
      </c>
      <c r="B2303" t="s">
        <v>11982</v>
      </c>
      <c r="C2303" t="s">
        <v>11983</v>
      </c>
      <c r="D2303" t="s">
        <v>11984</v>
      </c>
      <c r="E2303" t="s">
        <v>11985</v>
      </c>
      <c r="F2303" t="s">
        <v>7031</v>
      </c>
    </row>
    <row r="2304" spans="1:6">
      <c r="A2304" t="s">
        <v>1797</v>
      </c>
      <c r="B2304" t="s">
        <v>11986</v>
      </c>
      <c r="C2304" t="s">
        <v>11987</v>
      </c>
      <c r="D2304" t="s">
        <v>11988</v>
      </c>
      <c r="E2304" t="s">
        <v>11989</v>
      </c>
      <c r="F2304" t="s">
        <v>7031</v>
      </c>
    </row>
    <row r="2305" spans="1:6">
      <c r="A2305" t="s">
        <v>1797</v>
      </c>
      <c r="B2305" t="s">
        <v>11990</v>
      </c>
      <c r="C2305" t="s">
        <v>11991</v>
      </c>
      <c r="D2305" t="s">
        <v>11992</v>
      </c>
      <c r="E2305" t="s">
        <v>11993</v>
      </c>
      <c r="F2305" t="s">
        <v>7031</v>
      </c>
    </row>
    <row r="2306" spans="1:6">
      <c r="A2306" t="s">
        <v>1797</v>
      </c>
      <c r="B2306" t="s">
        <v>11994</v>
      </c>
      <c r="C2306" t="s">
        <v>11995</v>
      </c>
      <c r="D2306" t="s">
        <v>11996</v>
      </c>
      <c r="E2306" t="s">
        <v>11997</v>
      </c>
      <c r="F2306" t="s">
        <v>7031</v>
      </c>
    </row>
    <row r="2307" spans="1:6">
      <c r="A2307" t="s">
        <v>1797</v>
      </c>
      <c r="B2307" t="s">
        <v>11998</v>
      </c>
      <c r="C2307" t="s">
        <v>11999</v>
      </c>
      <c r="D2307" t="s">
        <v>12000</v>
      </c>
      <c r="E2307" t="s">
        <v>12001</v>
      </c>
      <c r="F2307" t="s">
        <v>7031</v>
      </c>
    </row>
    <row r="2308" spans="1:6">
      <c r="A2308" t="s">
        <v>1797</v>
      </c>
      <c r="B2308" t="s">
        <v>12002</v>
      </c>
      <c r="C2308" t="s">
        <v>8662</v>
      </c>
      <c r="D2308" t="s">
        <v>8663</v>
      </c>
      <c r="E2308" t="s">
        <v>8664</v>
      </c>
      <c r="F2308" t="s">
        <v>7031</v>
      </c>
    </row>
    <row r="2309" spans="1:6">
      <c r="A2309" t="s">
        <v>1797</v>
      </c>
      <c r="B2309" t="s">
        <v>12003</v>
      </c>
      <c r="C2309" t="s">
        <v>12004</v>
      </c>
      <c r="D2309" t="s">
        <v>12005</v>
      </c>
      <c r="E2309" t="s">
        <v>12006</v>
      </c>
      <c r="F2309" t="s">
        <v>7031</v>
      </c>
    </row>
    <row r="2310" spans="1:6">
      <c r="A2310" t="s">
        <v>1797</v>
      </c>
      <c r="B2310" t="s">
        <v>12007</v>
      </c>
      <c r="C2310" t="s">
        <v>12008</v>
      </c>
      <c r="D2310" t="s">
        <v>12009</v>
      </c>
      <c r="E2310" t="s">
        <v>12010</v>
      </c>
      <c r="F2310" t="s">
        <v>7031</v>
      </c>
    </row>
    <row r="2311" spans="1:6">
      <c r="A2311" t="s">
        <v>1797</v>
      </c>
      <c r="B2311" t="s">
        <v>12011</v>
      </c>
      <c r="C2311" t="s">
        <v>12012</v>
      </c>
      <c r="D2311" t="s">
        <v>12013</v>
      </c>
      <c r="E2311" t="s">
        <v>12014</v>
      </c>
      <c r="F2311" t="s">
        <v>7031</v>
      </c>
    </row>
    <row r="2312" spans="1:6">
      <c r="A2312" t="s">
        <v>1797</v>
      </c>
      <c r="B2312" t="s">
        <v>12015</v>
      </c>
      <c r="C2312" t="s">
        <v>12016</v>
      </c>
      <c r="D2312" t="s">
        <v>12017</v>
      </c>
      <c r="E2312" t="s">
        <v>12018</v>
      </c>
      <c r="F2312" t="s">
        <v>7031</v>
      </c>
    </row>
    <row r="2313" spans="1:6">
      <c r="A2313" t="s">
        <v>1797</v>
      </c>
      <c r="B2313" t="s">
        <v>12019</v>
      </c>
      <c r="C2313" t="s">
        <v>12020</v>
      </c>
      <c r="D2313" t="s">
        <v>12021</v>
      </c>
      <c r="E2313" t="s">
        <v>12022</v>
      </c>
      <c r="F2313" t="s">
        <v>7031</v>
      </c>
    </row>
    <row r="2314" spans="1:6">
      <c r="A2314" t="s">
        <v>1797</v>
      </c>
      <c r="B2314" t="s">
        <v>12023</v>
      </c>
      <c r="C2314" t="s">
        <v>12024</v>
      </c>
      <c r="D2314" t="s">
        <v>12025</v>
      </c>
      <c r="E2314" t="s">
        <v>12026</v>
      </c>
      <c r="F2314" t="s">
        <v>7031</v>
      </c>
    </row>
    <row r="2315" spans="1:6">
      <c r="A2315" t="s">
        <v>1797</v>
      </c>
      <c r="B2315" t="s">
        <v>12027</v>
      </c>
      <c r="C2315" t="s">
        <v>12028</v>
      </c>
      <c r="D2315" t="s">
        <v>12029</v>
      </c>
      <c r="E2315" t="s">
        <v>12030</v>
      </c>
      <c r="F2315" t="s">
        <v>7031</v>
      </c>
    </row>
    <row r="2316" spans="1:6">
      <c r="A2316" t="s">
        <v>1797</v>
      </c>
      <c r="B2316" t="s">
        <v>12031</v>
      </c>
      <c r="C2316" t="s">
        <v>12032</v>
      </c>
      <c r="D2316" t="s">
        <v>12033</v>
      </c>
      <c r="E2316" t="s">
        <v>12034</v>
      </c>
      <c r="F2316" t="s">
        <v>7031</v>
      </c>
    </row>
    <row r="2317" spans="1:6">
      <c r="A2317" t="s">
        <v>1797</v>
      </c>
      <c r="B2317" t="s">
        <v>12035</v>
      </c>
      <c r="C2317" t="s">
        <v>12036</v>
      </c>
      <c r="D2317" t="s">
        <v>12037</v>
      </c>
      <c r="E2317" t="s">
        <v>12038</v>
      </c>
      <c r="F2317" t="s">
        <v>7031</v>
      </c>
    </row>
    <row r="2318" spans="1:6">
      <c r="A2318" t="s">
        <v>1797</v>
      </c>
      <c r="B2318" t="s">
        <v>12039</v>
      </c>
      <c r="C2318" t="s">
        <v>7771</v>
      </c>
      <c r="D2318" t="s">
        <v>7772</v>
      </c>
      <c r="E2318" t="s">
        <v>7773</v>
      </c>
      <c r="F2318" t="s">
        <v>7031</v>
      </c>
    </row>
    <row r="2319" spans="1:6">
      <c r="A2319" t="s">
        <v>1797</v>
      </c>
      <c r="B2319" t="s">
        <v>12040</v>
      </c>
      <c r="C2319" t="s">
        <v>12041</v>
      </c>
      <c r="D2319" t="s">
        <v>12042</v>
      </c>
      <c r="E2319" t="s">
        <v>12043</v>
      </c>
      <c r="F2319" t="s">
        <v>7031</v>
      </c>
    </row>
    <row r="2320" spans="1:6">
      <c r="A2320" t="s">
        <v>1797</v>
      </c>
      <c r="B2320" t="s">
        <v>12044</v>
      </c>
      <c r="C2320" t="s">
        <v>2593</v>
      </c>
      <c r="D2320" t="s">
        <v>2594</v>
      </c>
      <c r="E2320" t="s">
        <v>2595</v>
      </c>
      <c r="F2320" t="s">
        <v>7031</v>
      </c>
    </row>
    <row r="2321" spans="1:6">
      <c r="A2321" t="s">
        <v>1797</v>
      </c>
      <c r="B2321" t="s">
        <v>12045</v>
      </c>
      <c r="C2321" t="s">
        <v>12046</v>
      </c>
      <c r="D2321" t="s">
        <v>12047</v>
      </c>
      <c r="E2321" t="s">
        <v>12048</v>
      </c>
      <c r="F2321" t="s">
        <v>7031</v>
      </c>
    </row>
    <row r="2322" spans="1:6">
      <c r="A2322" t="s">
        <v>1797</v>
      </c>
      <c r="B2322" t="s">
        <v>12049</v>
      </c>
      <c r="C2322" t="s">
        <v>12050</v>
      </c>
      <c r="D2322" t="s">
        <v>12051</v>
      </c>
      <c r="E2322" t="s">
        <v>12052</v>
      </c>
      <c r="F2322" t="s">
        <v>7035</v>
      </c>
    </row>
    <row r="2323" spans="1:6">
      <c r="A2323" t="s">
        <v>1797</v>
      </c>
      <c r="B2323" t="s">
        <v>12053</v>
      </c>
      <c r="C2323" t="s">
        <v>12054</v>
      </c>
      <c r="D2323" t="s">
        <v>12055</v>
      </c>
      <c r="E2323" t="s">
        <v>12056</v>
      </c>
      <c r="F2323" t="s">
        <v>7035</v>
      </c>
    </row>
    <row r="2324" spans="1:6">
      <c r="A2324" t="s">
        <v>1797</v>
      </c>
      <c r="B2324" t="s">
        <v>12057</v>
      </c>
      <c r="C2324" t="s">
        <v>12058</v>
      </c>
      <c r="D2324" t="s">
        <v>12059</v>
      </c>
      <c r="E2324" t="s">
        <v>12060</v>
      </c>
      <c r="F2324" t="s">
        <v>7035</v>
      </c>
    </row>
    <row r="2325" spans="1:6">
      <c r="A2325" t="s">
        <v>1797</v>
      </c>
      <c r="B2325" t="s">
        <v>12061</v>
      </c>
      <c r="C2325" t="s">
        <v>12062</v>
      </c>
      <c r="D2325" t="s">
        <v>12063</v>
      </c>
      <c r="E2325" t="s">
        <v>12064</v>
      </c>
      <c r="F2325" t="s">
        <v>7035</v>
      </c>
    </row>
    <row r="2326" spans="1:6">
      <c r="A2326" t="s">
        <v>1797</v>
      </c>
      <c r="B2326" t="s">
        <v>12065</v>
      </c>
      <c r="C2326" t="s">
        <v>12066</v>
      </c>
      <c r="D2326" t="s">
        <v>12067</v>
      </c>
      <c r="E2326" t="s">
        <v>12068</v>
      </c>
      <c r="F2326" t="s">
        <v>7035</v>
      </c>
    </row>
    <row r="2327" spans="1:6">
      <c r="A2327" t="s">
        <v>1797</v>
      </c>
      <c r="B2327" t="s">
        <v>12069</v>
      </c>
      <c r="C2327" t="s">
        <v>12070</v>
      </c>
      <c r="D2327" t="s">
        <v>12071</v>
      </c>
      <c r="E2327" t="s">
        <v>12072</v>
      </c>
      <c r="F2327" t="s">
        <v>7035</v>
      </c>
    </row>
    <row r="2328" spans="1:6">
      <c r="A2328" t="s">
        <v>1797</v>
      </c>
      <c r="B2328" t="s">
        <v>12073</v>
      </c>
      <c r="C2328" t="s">
        <v>12074</v>
      </c>
      <c r="D2328" t="s">
        <v>12075</v>
      </c>
      <c r="E2328" t="s">
        <v>12076</v>
      </c>
      <c r="F2328" t="s">
        <v>7035</v>
      </c>
    </row>
    <row r="2329" spans="1:6">
      <c r="A2329" t="s">
        <v>1797</v>
      </c>
      <c r="B2329" t="s">
        <v>12077</v>
      </c>
      <c r="C2329" t="s">
        <v>12078</v>
      </c>
      <c r="D2329" t="s">
        <v>12079</v>
      </c>
      <c r="E2329" t="s">
        <v>12080</v>
      </c>
      <c r="F2329" t="s">
        <v>7035</v>
      </c>
    </row>
    <row r="2330" spans="1:6">
      <c r="A2330" t="s">
        <v>1797</v>
      </c>
      <c r="B2330" t="s">
        <v>12081</v>
      </c>
      <c r="C2330" t="s">
        <v>12082</v>
      </c>
      <c r="D2330" t="s">
        <v>12083</v>
      </c>
      <c r="E2330" t="s">
        <v>12084</v>
      </c>
      <c r="F2330" t="s">
        <v>7035</v>
      </c>
    </row>
    <row r="2331" spans="1:6">
      <c r="A2331" t="s">
        <v>1797</v>
      </c>
      <c r="B2331" t="s">
        <v>12085</v>
      </c>
      <c r="C2331" t="s">
        <v>12086</v>
      </c>
      <c r="D2331" t="s">
        <v>12063</v>
      </c>
      <c r="E2331" t="s">
        <v>12087</v>
      </c>
      <c r="F2331" t="s">
        <v>7039</v>
      </c>
    </row>
    <row r="2332" spans="1:6">
      <c r="A2332" t="s">
        <v>1797</v>
      </c>
      <c r="B2332" t="s">
        <v>12088</v>
      </c>
      <c r="C2332" t="s">
        <v>12089</v>
      </c>
      <c r="D2332" t="s">
        <v>12090</v>
      </c>
      <c r="E2332" t="s">
        <v>12091</v>
      </c>
      <c r="F2332" t="s">
        <v>7039</v>
      </c>
    </row>
    <row r="2333" spans="1:6">
      <c r="A2333" t="s">
        <v>1797</v>
      </c>
      <c r="B2333" t="s">
        <v>12092</v>
      </c>
      <c r="C2333" t="s">
        <v>12093</v>
      </c>
      <c r="D2333" t="s">
        <v>12094</v>
      </c>
      <c r="E2333" t="s">
        <v>12095</v>
      </c>
      <c r="F2333" t="s">
        <v>7039</v>
      </c>
    </row>
    <row r="2334" spans="1:6">
      <c r="A2334" t="s">
        <v>1797</v>
      </c>
      <c r="B2334" t="s">
        <v>12096</v>
      </c>
      <c r="C2334" t="s">
        <v>12097</v>
      </c>
      <c r="D2334" t="s">
        <v>12098</v>
      </c>
      <c r="E2334" t="s">
        <v>12099</v>
      </c>
      <c r="F2334" t="s">
        <v>7039</v>
      </c>
    </row>
    <row r="2335" spans="1:6">
      <c r="A2335" t="s">
        <v>1797</v>
      </c>
      <c r="B2335" t="s">
        <v>12100</v>
      </c>
      <c r="C2335" t="s">
        <v>12101</v>
      </c>
      <c r="D2335" t="s">
        <v>12102</v>
      </c>
      <c r="E2335" t="s">
        <v>12103</v>
      </c>
      <c r="F2335" t="s">
        <v>7039</v>
      </c>
    </row>
    <row r="2336" spans="1:6">
      <c r="A2336" t="s">
        <v>1797</v>
      </c>
      <c r="B2336" t="s">
        <v>12104</v>
      </c>
      <c r="C2336" t="s">
        <v>12105</v>
      </c>
      <c r="D2336" t="s">
        <v>12106</v>
      </c>
      <c r="E2336" t="s">
        <v>12107</v>
      </c>
      <c r="F2336" t="s">
        <v>7039</v>
      </c>
    </row>
    <row r="2337" spans="1:6">
      <c r="A2337" t="s">
        <v>1797</v>
      </c>
      <c r="B2337" t="s">
        <v>12108</v>
      </c>
      <c r="C2337" t="s">
        <v>12109</v>
      </c>
      <c r="D2337" t="s">
        <v>12110</v>
      </c>
      <c r="E2337" t="s">
        <v>12111</v>
      </c>
      <c r="F2337" t="s">
        <v>7039</v>
      </c>
    </row>
    <row r="2338" spans="1:6">
      <c r="A2338" t="s">
        <v>1797</v>
      </c>
      <c r="B2338" t="s">
        <v>12112</v>
      </c>
      <c r="C2338" t="s">
        <v>12113</v>
      </c>
      <c r="D2338" t="s">
        <v>12114</v>
      </c>
      <c r="E2338" t="s">
        <v>12115</v>
      </c>
      <c r="F2338" t="s">
        <v>7039</v>
      </c>
    </row>
    <row r="2339" spans="1:6">
      <c r="A2339" t="s">
        <v>1797</v>
      </c>
      <c r="B2339" t="s">
        <v>12116</v>
      </c>
      <c r="C2339" t="s">
        <v>12117</v>
      </c>
      <c r="D2339" t="s">
        <v>12118</v>
      </c>
      <c r="E2339" t="s">
        <v>12119</v>
      </c>
      <c r="F2339" t="s">
        <v>7039</v>
      </c>
    </row>
    <row r="2340" spans="1:6">
      <c r="A2340" t="s">
        <v>1797</v>
      </c>
      <c r="B2340" t="s">
        <v>12120</v>
      </c>
      <c r="C2340" t="s">
        <v>12121</v>
      </c>
      <c r="D2340" t="s">
        <v>12122</v>
      </c>
      <c r="E2340" t="s">
        <v>12123</v>
      </c>
      <c r="F2340" t="s">
        <v>7039</v>
      </c>
    </row>
    <row r="2341" spans="1:6">
      <c r="A2341" t="s">
        <v>1797</v>
      </c>
      <c r="B2341" t="s">
        <v>12124</v>
      </c>
      <c r="C2341" t="s">
        <v>12125</v>
      </c>
      <c r="D2341" t="s">
        <v>12126</v>
      </c>
      <c r="E2341" t="s">
        <v>12127</v>
      </c>
      <c r="F2341" t="s">
        <v>7043</v>
      </c>
    </row>
    <row r="2342" spans="1:6">
      <c r="A2342" t="s">
        <v>1797</v>
      </c>
      <c r="B2342" t="s">
        <v>12128</v>
      </c>
      <c r="C2342" t="s">
        <v>12129</v>
      </c>
      <c r="D2342" t="s">
        <v>12130</v>
      </c>
      <c r="E2342" t="s">
        <v>12131</v>
      </c>
      <c r="F2342" t="s">
        <v>7043</v>
      </c>
    </row>
    <row r="2343" spans="1:6">
      <c r="A2343" t="s">
        <v>1797</v>
      </c>
      <c r="B2343" t="s">
        <v>12132</v>
      </c>
      <c r="C2343" t="s">
        <v>12133</v>
      </c>
      <c r="D2343" t="s">
        <v>12134</v>
      </c>
      <c r="E2343" t="s">
        <v>12135</v>
      </c>
      <c r="F2343" t="s">
        <v>7043</v>
      </c>
    </row>
    <row r="2344" spans="1:6">
      <c r="A2344" t="s">
        <v>1797</v>
      </c>
      <c r="B2344" t="s">
        <v>12136</v>
      </c>
      <c r="C2344" t="s">
        <v>12137</v>
      </c>
      <c r="D2344" t="s">
        <v>12138</v>
      </c>
      <c r="E2344" t="s">
        <v>12139</v>
      </c>
      <c r="F2344" t="s">
        <v>7043</v>
      </c>
    </row>
    <row r="2345" spans="1:6">
      <c r="A2345" t="s">
        <v>1797</v>
      </c>
      <c r="B2345" t="s">
        <v>12140</v>
      </c>
      <c r="C2345" t="s">
        <v>12141</v>
      </c>
      <c r="D2345" t="s">
        <v>10371</v>
      </c>
      <c r="E2345" t="s">
        <v>12142</v>
      </c>
      <c r="F2345" t="s">
        <v>7043</v>
      </c>
    </row>
    <row r="2346" spans="1:6">
      <c r="A2346" t="s">
        <v>1797</v>
      </c>
      <c r="B2346" t="s">
        <v>12143</v>
      </c>
      <c r="C2346" t="s">
        <v>12144</v>
      </c>
      <c r="D2346" t="s">
        <v>12145</v>
      </c>
      <c r="E2346" t="s">
        <v>12146</v>
      </c>
      <c r="F2346" t="s">
        <v>7043</v>
      </c>
    </row>
    <row r="2347" spans="1:6">
      <c r="A2347" t="s">
        <v>1797</v>
      </c>
      <c r="B2347" t="s">
        <v>12147</v>
      </c>
      <c r="C2347" t="s">
        <v>12148</v>
      </c>
      <c r="D2347" t="s">
        <v>12149</v>
      </c>
      <c r="E2347" t="s">
        <v>12150</v>
      </c>
      <c r="F2347" t="s">
        <v>7043</v>
      </c>
    </row>
    <row r="2348" spans="1:6">
      <c r="A2348" t="s">
        <v>1797</v>
      </c>
      <c r="B2348" t="s">
        <v>12151</v>
      </c>
      <c r="C2348" t="s">
        <v>12152</v>
      </c>
      <c r="D2348" t="s">
        <v>12153</v>
      </c>
      <c r="E2348" t="s">
        <v>12154</v>
      </c>
      <c r="F2348" t="s">
        <v>7043</v>
      </c>
    </row>
    <row r="2349" spans="1:6">
      <c r="A2349" t="s">
        <v>1797</v>
      </c>
      <c r="B2349" t="s">
        <v>12155</v>
      </c>
      <c r="C2349" t="s">
        <v>12156</v>
      </c>
      <c r="D2349" t="s">
        <v>12157</v>
      </c>
      <c r="E2349" t="s">
        <v>12158</v>
      </c>
      <c r="F2349" t="s">
        <v>7043</v>
      </c>
    </row>
    <row r="2350" spans="1:6">
      <c r="A2350" t="s">
        <v>1797</v>
      </c>
      <c r="B2350" t="s">
        <v>12159</v>
      </c>
      <c r="C2350" t="s">
        <v>12160</v>
      </c>
      <c r="D2350" t="s">
        <v>12161</v>
      </c>
      <c r="E2350" t="s">
        <v>12162</v>
      </c>
      <c r="F2350" t="s">
        <v>7043</v>
      </c>
    </row>
    <row r="2351" spans="1:6">
      <c r="A2351" t="s">
        <v>1797</v>
      </c>
      <c r="B2351" t="s">
        <v>12163</v>
      </c>
      <c r="C2351" t="s">
        <v>12164</v>
      </c>
      <c r="D2351" t="s">
        <v>12165</v>
      </c>
      <c r="E2351" t="s">
        <v>12166</v>
      </c>
      <c r="F2351" t="s">
        <v>7043</v>
      </c>
    </row>
    <row r="2352" spans="1:6">
      <c r="A2352" t="s">
        <v>1797</v>
      </c>
      <c r="B2352" t="s">
        <v>12167</v>
      </c>
      <c r="C2352" t="s">
        <v>12168</v>
      </c>
      <c r="D2352" t="s">
        <v>7621</v>
      </c>
      <c r="E2352" t="s">
        <v>12169</v>
      </c>
      <c r="F2352" t="s">
        <v>7043</v>
      </c>
    </row>
    <row r="2353" spans="1:6">
      <c r="A2353" t="s">
        <v>1797</v>
      </c>
      <c r="B2353" t="s">
        <v>12170</v>
      </c>
      <c r="C2353" t="s">
        <v>7620</v>
      </c>
      <c r="D2353" t="s">
        <v>7621</v>
      </c>
      <c r="E2353" t="s">
        <v>7622</v>
      </c>
      <c r="F2353" t="s">
        <v>7043</v>
      </c>
    </row>
    <row r="2354" spans="1:6">
      <c r="A2354" t="s">
        <v>1797</v>
      </c>
      <c r="B2354" t="s">
        <v>12171</v>
      </c>
      <c r="C2354" t="s">
        <v>12172</v>
      </c>
      <c r="D2354" t="s">
        <v>12173</v>
      </c>
      <c r="E2354" t="s">
        <v>12174</v>
      </c>
      <c r="F2354" t="s">
        <v>7043</v>
      </c>
    </row>
    <row r="2355" spans="1:6">
      <c r="A2355" t="s">
        <v>1797</v>
      </c>
      <c r="B2355" t="s">
        <v>12175</v>
      </c>
      <c r="C2355" t="s">
        <v>12176</v>
      </c>
      <c r="D2355" t="s">
        <v>12177</v>
      </c>
      <c r="E2355" t="s">
        <v>12178</v>
      </c>
      <c r="F2355" t="s">
        <v>7043</v>
      </c>
    </row>
    <row r="2356" spans="1:6">
      <c r="A2356" t="s">
        <v>1797</v>
      </c>
      <c r="B2356" t="s">
        <v>12179</v>
      </c>
      <c r="C2356" t="s">
        <v>12180</v>
      </c>
      <c r="D2356" t="s">
        <v>12181</v>
      </c>
      <c r="E2356" t="s">
        <v>12182</v>
      </c>
      <c r="F2356" t="s">
        <v>7043</v>
      </c>
    </row>
    <row r="2357" spans="1:6">
      <c r="A2357" t="s">
        <v>1797</v>
      </c>
      <c r="B2357" t="s">
        <v>12183</v>
      </c>
      <c r="C2357" t="s">
        <v>12184</v>
      </c>
      <c r="D2357" t="s">
        <v>12185</v>
      </c>
      <c r="E2357" t="s">
        <v>12186</v>
      </c>
      <c r="F2357" t="s">
        <v>7043</v>
      </c>
    </row>
    <row r="2358" spans="1:6">
      <c r="A2358" t="s">
        <v>1797</v>
      </c>
      <c r="B2358" t="s">
        <v>12187</v>
      </c>
      <c r="C2358" t="s">
        <v>12188</v>
      </c>
      <c r="D2358" t="s">
        <v>12189</v>
      </c>
      <c r="E2358" t="s">
        <v>12190</v>
      </c>
      <c r="F2358" t="s">
        <v>7043</v>
      </c>
    </row>
    <row r="2359" spans="1:6">
      <c r="A2359" t="s">
        <v>1797</v>
      </c>
      <c r="B2359" t="s">
        <v>12191</v>
      </c>
      <c r="C2359" t="s">
        <v>12192</v>
      </c>
      <c r="D2359" t="s">
        <v>12193</v>
      </c>
      <c r="E2359" t="s">
        <v>12194</v>
      </c>
      <c r="F2359" t="s">
        <v>7043</v>
      </c>
    </row>
    <row r="2360" spans="1:6">
      <c r="A2360" t="s">
        <v>1797</v>
      </c>
      <c r="B2360" t="s">
        <v>12195</v>
      </c>
      <c r="C2360" t="s">
        <v>12196</v>
      </c>
      <c r="D2360" t="s">
        <v>12197</v>
      </c>
      <c r="E2360" t="s">
        <v>12198</v>
      </c>
      <c r="F2360" t="s">
        <v>7043</v>
      </c>
    </row>
    <row r="2361" spans="1:6">
      <c r="A2361" t="s">
        <v>1797</v>
      </c>
      <c r="B2361" t="s">
        <v>12199</v>
      </c>
      <c r="C2361" t="s">
        <v>12200</v>
      </c>
      <c r="D2361" t="s">
        <v>12201</v>
      </c>
      <c r="E2361" t="s">
        <v>12202</v>
      </c>
      <c r="F2361" t="s">
        <v>7043</v>
      </c>
    </row>
    <row r="2362" spans="1:6">
      <c r="A2362" t="s">
        <v>1797</v>
      </c>
      <c r="B2362" t="s">
        <v>12203</v>
      </c>
      <c r="C2362" t="s">
        <v>12204</v>
      </c>
      <c r="D2362" t="s">
        <v>12205</v>
      </c>
      <c r="E2362" t="s">
        <v>12206</v>
      </c>
      <c r="F2362" t="s">
        <v>7043</v>
      </c>
    </row>
    <row r="2363" spans="1:6">
      <c r="A2363" t="s">
        <v>1797</v>
      </c>
      <c r="B2363" t="s">
        <v>12207</v>
      </c>
      <c r="C2363" t="s">
        <v>12208</v>
      </c>
      <c r="D2363" t="s">
        <v>12209</v>
      </c>
      <c r="E2363" t="s">
        <v>12210</v>
      </c>
      <c r="F2363" t="s">
        <v>7043</v>
      </c>
    </row>
    <row r="2364" spans="1:6">
      <c r="A2364" t="s">
        <v>1797</v>
      </c>
      <c r="B2364" t="s">
        <v>12211</v>
      </c>
      <c r="C2364" t="s">
        <v>12212</v>
      </c>
      <c r="D2364" t="s">
        <v>12213</v>
      </c>
      <c r="E2364" t="s">
        <v>12214</v>
      </c>
      <c r="F2364" t="s">
        <v>7043</v>
      </c>
    </row>
    <row r="2365" spans="1:6">
      <c r="A2365" t="s">
        <v>1797</v>
      </c>
      <c r="B2365" t="s">
        <v>12215</v>
      </c>
      <c r="C2365" t="s">
        <v>12216</v>
      </c>
      <c r="D2365" t="s">
        <v>12217</v>
      </c>
      <c r="E2365" t="s">
        <v>12218</v>
      </c>
      <c r="F2365" t="s">
        <v>7043</v>
      </c>
    </row>
    <row r="2366" spans="1:6">
      <c r="A2366" t="s">
        <v>1797</v>
      </c>
      <c r="B2366" t="s">
        <v>12219</v>
      </c>
      <c r="C2366" t="s">
        <v>12220</v>
      </c>
      <c r="D2366" t="s">
        <v>12221</v>
      </c>
      <c r="E2366" t="s">
        <v>12222</v>
      </c>
      <c r="F2366" t="s">
        <v>7043</v>
      </c>
    </row>
    <row r="2367" spans="1:6">
      <c r="A2367" t="s">
        <v>1797</v>
      </c>
      <c r="B2367" t="s">
        <v>12223</v>
      </c>
      <c r="C2367" t="s">
        <v>12224</v>
      </c>
      <c r="D2367" t="s">
        <v>12225</v>
      </c>
      <c r="E2367" t="s">
        <v>12226</v>
      </c>
      <c r="F2367" t="s">
        <v>7043</v>
      </c>
    </row>
    <row r="2368" spans="1:6">
      <c r="A2368" t="s">
        <v>1797</v>
      </c>
      <c r="B2368" t="s">
        <v>12227</v>
      </c>
      <c r="C2368" t="s">
        <v>12228</v>
      </c>
      <c r="D2368" t="s">
        <v>12229</v>
      </c>
      <c r="E2368" t="s">
        <v>12230</v>
      </c>
      <c r="F2368" t="s">
        <v>7043</v>
      </c>
    </row>
    <row r="2369" spans="1:6">
      <c r="A2369" t="s">
        <v>1797</v>
      </c>
      <c r="B2369" t="s">
        <v>12231</v>
      </c>
      <c r="C2369" t="s">
        <v>12232</v>
      </c>
      <c r="D2369" t="s">
        <v>12233</v>
      </c>
      <c r="E2369" t="s">
        <v>12234</v>
      </c>
      <c r="F2369" t="s">
        <v>7043</v>
      </c>
    </row>
    <row r="2370" spans="1:6">
      <c r="A2370" t="s">
        <v>1797</v>
      </c>
      <c r="B2370" t="s">
        <v>12235</v>
      </c>
      <c r="C2370" t="s">
        <v>12236</v>
      </c>
      <c r="D2370" t="s">
        <v>12237</v>
      </c>
      <c r="E2370" t="s">
        <v>12238</v>
      </c>
      <c r="F2370" t="s">
        <v>7043</v>
      </c>
    </row>
    <row r="2371" spans="1:6">
      <c r="A2371" t="s">
        <v>1797</v>
      </c>
      <c r="B2371" t="s">
        <v>12239</v>
      </c>
      <c r="C2371" t="s">
        <v>2597</v>
      </c>
      <c r="D2371" t="s">
        <v>2598</v>
      </c>
      <c r="E2371" t="s">
        <v>2599</v>
      </c>
      <c r="F2371" t="s">
        <v>7043</v>
      </c>
    </row>
    <row r="2372" spans="1:6">
      <c r="A2372" t="s">
        <v>1797</v>
      </c>
      <c r="B2372" t="s">
        <v>12240</v>
      </c>
      <c r="C2372" t="s">
        <v>12241</v>
      </c>
      <c r="D2372" t="s">
        <v>12242</v>
      </c>
      <c r="E2372" t="s">
        <v>12243</v>
      </c>
      <c r="F2372" t="s">
        <v>7043</v>
      </c>
    </row>
    <row r="2373" spans="1:6">
      <c r="A2373" t="s">
        <v>1797</v>
      </c>
      <c r="B2373" t="s">
        <v>12244</v>
      </c>
      <c r="C2373" t="s">
        <v>12245</v>
      </c>
      <c r="D2373" t="s">
        <v>12246</v>
      </c>
      <c r="E2373" t="s">
        <v>12247</v>
      </c>
      <c r="F2373" t="s">
        <v>7043</v>
      </c>
    </row>
    <row r="2374" spans="1:6">
      <c r="A2374" t="s">
        <v>1797</v>
      </c>
      <c r="B2374" t="s">
        <v>12248</v>
      </c>
      <c r="C2374" t="s">
        <v>12249</v>
      </c>
      <c r="D2374" t="s">
        <v>12250</v>
      </c>
      <c r="E2374" t="s">
        <v>12251</v>
      </c>
      <c r="F2374" t="s">
        <v>7047</v>
      </c>
    </row>
    <row r="2375" spans="1:6">
      <c r="A2375" t="s">
        <v>1797</v>
      </c>
      <c r="B2375" t="s">
        <v>12252</v>
      </c>
      <c r="C2375" t="s">
        <v>12253</v>
      </c>
      <c r="D2375" t="s">
        <v>12254</v>
      </c>
      <c r="E2375" t="s">
        <v>12255</v>
      </c>
      <c r="F2375" t="s">
        <v>7047</v>
      </c>
    </row>
    <row r="2376" spans="1:6">
      <c r="A2376" t="s">
        <v>1797</v>
      </c>
      <c r="B2376" t="s">
        <v>12256</v>
      </c>
      <c r="C2376" t="s">
        <v>12257</v>
      </c>
      <c r="D2376" t="s">
        <v>12258</v>
      </c>
      <c r="E2376" t="s">
        <v>12259</v>
      </c>
      <c r="F2376" t="s">
        <v>7047</v>
      </c>
    </row>
    <row r="2377" spans="1:6">
      <c r="A2377" t="s">
        <v>1797</v>
      </c>
      <c r="B2377" t="s">
        <v>12260</v>
      </c>
      <c r="C2377" t="s">
        <v>12261</v>
      </c>
      <c r="D2377" t="s">
        <v>12262</v>
      </c>
      <c r="E2377" t="s">
        <v>12263</v>
      </c>
      <c r="F2377" t="s">
        <v>7047</v>
      </c>
    </row>
    <row r="2378" spans="1:6">
      <c r="A2378" t="s">
        <v>1797</v>
      </c>
      <c r="B2378" t="s">
        <v>12264</v>
      </c>
      <c r="C2378" t="s">
        <v>12265</v>
      </c>
      <c r="D2378" t="s">
        <v>12266</v>
      </c>
      <c r="E2378" t="s">
        <v>12267</v>
      </c>
      <c r="F2378" t="s">
        <v>7047</v>
      </c>
    </row>
    <row r="2379" spans="1:6">
      <c r="A2379" t="s">
        <v>1797</v>
      </c>
      <c r="B2379" t="s">
        <v>12268</v>
      </c>
      <c r="C2379" t="s">
        <v>12269</v>
      </c>
      <c r="D2379" t="s">
        <v>12270</v>
      </c>
      <c r="E2379" t="s">
        <v>12271</v>
      </c>
      <c r="F2379" t="s">
        <v>7051</v>
      </c>
    </row>
    <row r="2380" spans="1:6">
      <c r="A2380" t="s">
        <v>1797</v>
      </c>
      <c r="B2380" t="s">
        <v>12272</v>
      </c>
      <c r="C2380" t="s">
        <v>12273</v>
      </c>
      <c r="D2380" t="s">
        <v>12274</v>
      </c>
      <c r="E2380" t="s">
        <v>12275</v>
      </c>
      <c r="F2380" t="s">
        <v>7051</v>
      </c>
    </row>
    <row r="2381" spans="1:6">
      <c r="A2381" t="s">
        <v>1797</v>
      </c>
      <c r="B2381" t="s">
        <v>12276</v>
      </c>
      <c r="C2381" t="s">
        <v>12277</v>
      </c>
      <c r="D2381" t="s">
        <v>12278</v>
      </c>
      <c r="E2381" t="s">
        <v>12279</v>
      </c>
      <c r="F2381" t="s">
        <v>7051</v>
      </c>
    </row>
    <row r="2382" spans="1:6">
      <c r="A2382" t="s">
        <v>1797</v>
      </c>
      <c r="B2382" t="s">
        <v>12280</v>
      </c>
      <c r="C2382" t="s">
        <v>12281</v>
      </c>
      <c r="D2382" t="s">
        <v>12282</v>
      </c>
      <c r="E2382" t="s">
        <v>12283</v>
      </c>
      <c r="F2382" t="s">
        <v>7051</v>
      </c>
    </row>
    <row r="2383" spans="1:6">
      <c r="A2383" t="s">
        <v>1797</v>
      </c>
      <c r="B2383" t="s">
        <v>12284</v>
      </c>
      <c r="C2383" t="s">
        <v>12285</v>
      </c>
      <c r="D2383" t="s">
        <v>12286</v>
      </c>
      <c r="E2383" t="s">
        <v>12287</v>
      </c>
      <c r="F2383" t="s">
        <v>7051</v>
      </c>
    </row>
    <row r="2384" spans="1:6">
      <c r="A2384" t="s">
        <v>1797</v>
      </c>
      <c r="B2384" t="s">
        <v>12288</v>
      </c>
      <c r="C2384" t="s">
        <v>11360</v>
      </c>
      <c r="D2384" t="s">
        <v>11361</v>
      </c>
      <c r="E2384" t="s">
        <v>11362</v>
      </c>
      <c r="F2384" t="s">
        <v>7051</v>
      </c>
    </row>
    <row r="2385" spans="1:6">
      <c r="A2385" t="s">
        <v>1797</v>
      </c>
      <c r="B2385" t="s">
        <v>12289</v>
      </c>
      <c r="C2385" t="s">
        <v>9225</v>
      </c>
      <c r="D2385" t="s">
        <v>9226</v>
      </c>
      <c r="E2385" t="s">
        <v>9227</v>
      </c>
      <c r="F2385" t="s">
        <v>7051</v>
      </c>
    </row>
    <row r="2386" spans="1:6">
      <c r="A2386" t="s">
        <v>1797</v>
      </c>
      <c r="B2386" t="s">
        <v>12290</v>
      </c>
      <c r="C2386" t="s">
        <v>12291</v>
      </c>
      <c r="D2386" t="s">
        <v>12292</v>
      </c>
      <c r="E2386" t="s">
        <v>12293</v>
      </c>
      <c r="F2386" t="s">
        <v>7051</v>
      </c>
    </row>
    <row r="2387" spans="1:6">
      <c r="A2387" t="s">
        <v>1797</v>
      </c>
      <c r="B2387" t="s">
        <v>12294</v>
      </c>
      <c r="C2387" t="s">
        <v>12295</v>
      </c>
      <c r="D2387" t="s">
        <v>12296</v>
      </c>
      <c r="E2387" t="s">
        <v>12297</v>
      </c>
      <c r="F2387" t="s">
        <v>7051</v>
      </c>
    </row>
    <row r="2388" spans="1:6">
      <c r="A2388" t="s">
        <v>1797</v>
      </c>
      <c r="B2388" t="s">
        <v>12298</v>
      </c>
      <c r="C2388" t="s">
        <v>12299</v>
      </c>
      <c r="D2388" t="s">
        <v>12300</v>
      </c>
      <c r="E2388" t="s">
        <v>12301</v>
      </c>
      <c r="F2388" t="s">
        <v>7051</v>
      </c>
    </row>
    <row r="2389" spans="1:6">
      <c r="A2389" t="s">
        <v>1797</v>
      </c>
      <c r="B2389" t="s">
        <v>12302</v>
      </c>
      <c r="C2389" t="s">
        <v>7955</v>
      </c>
      <c r="D2389" t="s">
        <v>7956</v>
      </c>
      <c r="E2389" t="s">
        <v>7957</v>
      </c>
      <c r="F2389" t="s">
        <v>7051</v>
      </c>
    </row>
    <row r="2390" spans="1:6">
      <c r="A2390" t="s">
        <v>1797</v>
      </c>
      <c r="B2390" t="s">
        <v>12303</v>
      </c>
      <c r="C2390" t="s">
        <v>12304</v>
      </c>
      <c r="D2390" t="s">
        <v>12305</v>
      </c>
      <c r="E2390" t="s">
        <v>12306</v>
      </c>
      <c r="F2390" t="s">
        <v>7051</v>
      </c>
    </row>
    <row r="2391" spans="1:6">
      <c r="A2391" t="s">
        <v>1797</v>
      </c>
      <c r="B2391" t="s">
        <v>12307</v>
      </c>
      <c r="C2391" t="s">
        <v>12308</v>
      </c>
      <c r="D2391" t="s">
        <v>12309</v>
      </c>
      <c r="E2391" t="s">
        <v>12310</v>
      </c>
      <c r="F2391" t="s">
        <v>7051</v>
      </c>
    </row>
    <row r="2392" spans="1:6">
      <c r="A2392" t="s">
        <v>1797</v>
      </c>
      <c r="B2392" t="s">
        <v>12311</v>
      </c>
      <c r="C2392" t="s">
        <v>12312</v>
      </c>
      <c r="D2392" t="s">
        <v>12313</v>
      </c>
      <c r="E2392" t="s">
        <v>12314</v>
      </c>
      <c r="F2392" t="s">
        <v>7051</v>
      </c>
    </row>
    <row r="2393" spans="1:6">
      <c r="A2393" t="s">
        <v>1797</v>
      </c>
      <c r="B2393" t="s">
        <v>12315</v>
      </c>
      <c r="C2393" t="s">
        <v>12316</v>
      </c>
      <c r="D2393" t="s">
        <v>12317</v>
      </c>
      <c r="E2393" t="s">
        <v>12318</v>
      </c>
      <c r="F2393" t="s">
        <v>7051</v>
      </c>
    </row>
    <row r="2394" spans="1:6">
      <c r="A2394" t="s">
        <v>1797</v>
      </c>
      <c r="B2394" t="s">
        <v>12319</v>
      </c>
      <c r="C2394" t="s">
        <v>12320</v>
      </c>
      <c r="D2394" t="s">
        <v>12321</v>
      </c>
      <c r="E2394" t="s">
        <v>12322</v>
      </c>
      <c r="F2394" t="s">
        <v>7051</v>
      </c>
    </row>
    <row r="2395" spans="1:6">
      <c r="A2395" t="s">
        <v>1797</v>
      </c>
      <c r="B2395" t="s">
        <v>12323</v>
      </c>
      <c r="C2395" t="s">
        <v>12324</v>
      </c>
      <c r="D2395" t="s">
        <v>12325</v>
      </c>
      <c r="E2395" t="s">
        <v>12326</v>
      </c>
      <c r="F2395" t="s">
        <v>7051</v>
      </c>
    </row>
    <row r="2396" spans="1:6">
      <c r="A2396" t="s">
        <v>1797</v>
      </c>
      <c r="B2396" t="s">
        <v>12327</v>
      </c>
      <c r="C2396" t="s">
        <v>12328</v>
      </c>
      <c r="D2396" t="s">
        <v>12329</v>
      </c>
      <c r="E2396" t="s">
        <v>12330</v>
      </c>
      <c r="F2396" t="s">
        <v>7055</v>
      </c>
    </row>
    <row r="2397" spans="1:6">
      <c r="A2397" t="s">
        <v>1797</v>
      </c>
      <c r="B2397" t="s">
        <v>12331</v>
      </c>
      <c r="C2397" t="s">
        <v>12332</v>
      </c>
      <c r="D2397" t="s">
        <v>12333</v>
      </c>
      <c r="E2397" t="s">
        <v>12334</v>
      </c>
      <c r="F2397" t="s">
        <v>7055</v>
      </c>
    </row>
    <row r="2398" spans="1:6">
      <c r="A2398" t="s">
        <v>1797</v>
      </c>
      <c r="B2398" t="s">
        <v>12335</v>
      </c>
      <c r="C2398" t="s">
        <v>12336</v>
      </c>
      <c r="D2398" t="s">
        <v>12337</v>
      </c>
      <c r="E2398" t="s">
        <v>12338</v>
      </c>
      <c r="F2398" t="s">
        <v>7055</v>
      </c>
    </row>
    <row r="2399" spans="1:6">
      <c r="A2399" t="s">
        <v>1797</v>
      </c>
      <c r="B2399" t="s">
        <v>12339</v>
      </c>
      <c r="C2399" t="s">
        <v>8121</v>
      </c>
      <c r="D2399" t="s">
        <v>8122</v>
      </c>
      <c r="E2399" t="s">
        <v>8123</v>
      </c>
      <c r="F2399" t="s">
        <v>7055</v>
      </c>
    </row>
    <row r="2400" spans="1:6">
      <c r="A2400" t="s">
        <v>1797</v>
      </c>
      <c r="B2400" t="s">
        <v>12340</v>
      </c>
      <c r="C2400" t="s">
        <v>12341</v>
      </c>
      <c r="D2400" t="s">
        <v>12342</v>
      </c>
      <c r="E2400" t="s">
        <v>12343</v>
      </c>
      <c r="F2400" t="s">
        <v>7059</v>
      </c>
    </row>
    <row r="2401" spans="1:6">
      <c r="A2401" t="s">
        <v>1797</v>
      </c>
      <c r="B2401" t="s">
        <v>12344</v>
      </c>
      <c r="C2401" t="s">
        <v>12345</v>
      </c>
      <c r="D2401" t="s">
        <v>12346</v>
      </c>
      <c r="E2401" t="s">
        <v>12347</v>
      </c>
      <c r="F2401" t="s">
        <v>7059</v>
      </c>
    </row>
    <row r="2402" spans="1:6">
      <c r="A2402" t="s">
        <v>1797</v>
      </c>
      <c r="B2402" t="s">
        <v>12348</v>
      </c>
      <c r="C2402" t="s">
        <v>12349</v>
      </c>
      <c r="D2402" t="s">
        <v>12350</v>
      </c>
      <c r="E2402" t="s">
        <v>12351</v>
      </c>
      <c r="F2402" t="s">
        <v>7059</v>
      </c>
    </row>
    <row r="2403" spans="1:6">
      <c r="A2403" t="s">
        <v>1797</v>
      </c>
      <c r="B2403" t="s">
        <v>12352</v>
      </c>
      <c r="C2403" t="s">
        <v>12353</v>
      </c>
      <c r="D2403" t="s">
        <v>12354</v>
      </c>
      <c r="E2403" t="s">
        <v>12355</v>
      </c>
      <c r="F2403" t="s">
        <v>7059</v>
      </c>
    </row>
    <row r="2404" spans="1:6">
      <c r="A2404" t="s">
        <v>1797</v>
      </c>
      <c r="B2404" t="s">
        <v>12356</v>
      </c>
      <c r="C2404" t="s">
        <v>12357</v>
      </c>
      <c r="D2404" t="s">
        <v>12358</v>
      </c>
      <c r="E2404" t="s">
        <v>12359</v>
      </c>
      <c r="F2404" t="s">
        <v>7059</v>
      </c>
    </row>
    <row r="2405" spans="1:6">
      <c r="A2405" t="s">
        <v>1797</v>
      </c>
      <c r="B2405" t="s">
        <v>12360</v>
      </c>
      <c r="C2405" t="s">
        <v>12361</v>
      </c>
      <c r="D2405" t="s">
        <v>12362</v>
      </c>
      <c r="E2405" t="s">
        <v>12363</v>
      </c>
      <c r="F2405" t="s">
        <v>7059</v>
      </c>
    </row>
    <row r="2406" spans="1:6">
      <c r="A2406" t="s">
        <v>1797</v>
      </c>
      <c r="B2406" t="s">
        <v>12364</v>
      </c>
      <c r="C2406" t="s">
        <v>12365</v>
      </c>
      <c r="D2406" t="s">
        <v>12366</v>
      </c>
      <c r="E2406" t="s">
        <v>12367</v>
      </c>
      <c r="F2406" t="s">
        <v>7059</v>
      </c>
    </row>
    <row r="2407" spans="1:6">
      <c r="A2407" t="s">
        <v>1797</v>
      </c>
      <c r="B2407" t="s">
        <v>12368</v>
      </c>
      <c r="C2407" t="s">
        <v>12369</v>
      </c>
      <c r="D2407" t="s">
        <v>12370</v>
      </c>
      <c r="E2407" t="s">
        <v>12371</v>
      </c>
      <c r="F2407" t="s">
        <v>7059</v>
      </c>
    </row>
    <row r="2408" spans="1:6">
      <c r="A2408" t="s">
        <v>1797</v>
      </c>
      <c r="B2408" t="s">
        <v>12372</v>
      </c>
      <c r="C2408" t="s">
        <v>12373</v>
      </c>
      <c r="D2408" t="s">
        <v>12374</v>
      </c>
      <c r="E2408" t="s">
        <v>12375</v>
      </c>
      <c r="F2408" t="s">
        <v>7059</v>
      </c>
    </row>
    <row r="2409" spans="1:6">
      <c r="A2409" t="s">
        <v>1797</v>
      </c>
      <c r="B2409" t="s">
        <v>12376</v>
      </c>
      <c r="C2409" t="s">
        <v>12324</v>
      </c>
      <c r="D2409" t="s">
        <v>12325</v>
      </c>
      <c r="E2409" t="s">
        <v>12326</v>
      </c>
      <c r="F2409" t="s">
        <v>7059</v>
      </c>
    </row>
    <row r="2410" spans="1:6">
      <c r="A2410" t="s">
        <v>1797</v>
      </c>
      <c r="B2410" t="s">
        <v>12377</v>
      </c>
      <c r="C2410" t="s">
        <v>9039</v>
      </c>
      <c r="D2410" t="s">
        <v>9040</v>
      </c>
      <c r="E2410" t="s">
        <v>9041</v>
      </c>
      <c r="F2410" t="s">
        <v>7059</v>
      </c>
    </row>
    <row r="2411" spans="1:6">
      <c r="A2411" t="s">
        <v>1797</v>
      </c>
      <c r="B2411" t="s">
        <v>12378</v>
      </c>
      <c r="C2411" t="s">
        <v>12379</v>
      </c>
      <c r="D2411" t="s">
        <v>12380</v>
      </c>
      <c r="E2411" t="s">
        <v>12381</v>
      </c>
      <c r="F2411" t="s">
        <v>7063</v>
      </c>
    </row>
    <row r="2412" spans="1:6">
      <c r="A2412" t="s">
        <v>1797</v>
      </c>
      <c r="B2412" t="s">
        <v>12382</v>
      </c>
      <c r="C2412" t="s">
        <v>12383</v>
      </c>
      <c r="D2412" t="s">
        <v>12384</v>
      </c>
      <c r="E2412" t="s">
        <v>12385</v>
      </c>
      <c r="F2412" t="s">
        <v>7063</v>
      </c>
    </row>
    <row r="2413" spans="1:6">
      <c r="A2413" t="s">
        <v>1797</v>
      </c>
      <c r="B2413" t="s">
        <v>12386</v>
      </c>
      <c r="C2413" t="s">
        <v>12387</v>
      </c>
      <c r="D2413" t="s">
        <v>12388</v>
      </c>
      <c r="E2413" t="s">
        <v>12389</v>
      </c>
      <c r="F2413" t="s">
        <v>7063</v>
      </c>
    </row>
    <row r="2414" spans="1:6">
      <c r="A2414" t="s">
        <v>1797</v>
      </c>
      <c r="B2414" t="s">
        <v>12390</v>
      </c>
      <c r="C2414" t="s">
        <v>12391</v>
      </c>
      <c r="D2414" t="s">
        <v>12392</v>
      </c>
      <c r="E2414" t="s">
        <v>12393</v>
      </c>
      <c r="F2414" t="s">
        <v>7063</v>
      </c>
    </row>
    <row r="2415" spans="1:6">
      <c r="A2415" t="s">
        <v>1797</v>
      </c>
      <c r="B2415" t="s">
        <v>12394</v>
      </c>
      <c r="C2415" t="s">
        <v>12395</v>
      </c>
      <c r="D2415" t="s">
        <v>12396</v>
      </c>
      <c r="E2415" t="s">
        <v>12397</v>
      </c>
      <c r="F2415" t="s">
        <v>7063</v>
      </c>
    </row>
    <row r="2416" spans="1:6">
      <c r="A2416" t="s">
        <v>1797</v>
      </c>
      <c r="B2416" t="s">
        <v>12398</v>
      </c>
      <c r="C2416" t="s">
        <v>7290</v>
      </c>
      <c r="D2416" t="s">
        <v>7291</v>
      </c>
      <c r="E2416" t="s">
        <v>7292</v>
      </c>
      <c r="F2416" t="s">
        <v>7063</v>
      </c>
    </row>
    <row r="2417" spans="1:6">
      <c r="A2417" t="s">
        <v>1797</v>
      </c>
      <c r="B2417" t="s">
        <v>12399</v>
      </c>
      <c r="C2417" t="s">
        <v>12400</v>
      </c>
      <c r="D2417" t="s">
        <v>12401</v>
      </c>
      <c r="E2417" t="s">
        <v>12402</v>
      </c>
      <c r="F2417" t="s">
        <v>7063</v>
      </c>
    </row>
    <row r="2418" spans="1:6">
      <c r="A2418" t="s">
        <v>1797</v>
      </c>
      <c r="B2418" t="s">
        <v>12403</v>
      </c>
      <c r="C2418" t="s">
        <v>12404</v>
      </c>
      <c r="D2418" t="s">
        <v>12405</v>
      </c>
      <c r="E2418" t="s">
        <v>12406</v>
      </c>
      <c r="F2418" t="s">
        <v>7063</v>
      </c>
    </row>
    <row r="2419" spans="1:6">
      <c r="A2419" t="s">
        <v>1797</v>
      </c>
      <c r="B2419" t="s">
        <v>12407</v>
      </c>
      <c r="C2419" t="s">
        <v>12408</v>
      </c>
      <c r="D2419" t="s">
        <v>12409</v>
      </c>
      <c r="E2419" t="s">
        <v>12410</v>
      </c>
      <c r="F2419" t="s">
        <v>7063</v>
      </c>
    </row>
    <row r="2420" spans="1:6">
      <c r="A2420" t="s">
        <v>1797</v>
      </c>
      <c r="B2420" t="s">
        <v>12411</v>
      </c>
      <c r="C2420" t="s">
        <v>12412</v>
      </c>
      <c r="D2420" t="s">
        <v>12413</v>
      </c>
      <c r="E2420" t="s">
        <v>12414</v>
      </c>
      <c r="F2420" t="s">
        <v>7063</v>
      </c>
    </row>
    <row r="2421" spans="1:6">
      <c r="A2421" t="s">
        <v>1797</v>
      </c>
      <c r="B2421" t="s">
        <v>12415</v>
      </c>
      <c r="C2421" t="s">
        <v>9731</v>
      </c>
      <c r="D2421" t="s">
        <v>9732</v>
      </c>
      <c r="E2421" t="s">
        <v>9733</v>
      </c>
      <c r="F2421" t="s">
        <v>7063</v>
      </c>
    </row>
    <row r="2422" spans="1:6">
      <c r="A2422" t="s">
        <v>1797</v>
      </c>
      <c r="B2422" t="s">
        <v>12416</v>
      </c>
      <c r="C2422" t="s">
        <v>12417</v>
      </c>
      <c r="D2422" t="s">
        <v>12418</v>
      </c>
      <c r="E2422" t="s">
        <v>12419</v>
      </c>
      <c r="F2422" t="s">
        <v>7063</v>
      </c>
    </row>
    <row r="2423" spans="1:6">
      <c r="A2423" t="s">
        <v>1797</v>
      </c>
      <c r="B2423" t="s">
        <v>12420</v>
      </c>
      <c r="C2423" t="s">
        <v>12421</v>
      </c>
      <c r="D2423" t="s">
        <v>12422</v>
      </c>
      <c r="E2423" t="s">
        <v>12423</v>
      </c>
      <c r="F2423" t="s">
        <v>7063</v>
      </c>
    </row>
    <row r="2424" spans="1:6">
      <c r="A2424" t="s">
        <v>1797</v>
      </c>
      <c r="B2424" t="s">
        <v>12424</v>
      </c>
      <c r="C2424" t="s">
        <v>12425</v>
      </c>
      <c r="D2424" t="s">
        <v>12426</v>
      </c>
      <c r="E2424" t="s">
        <v>12427</v>
      </c>
      <c r="F2424" t="s">
        <v>7063</v>
      </c>
    </row>
    <row r="2425" spans="1:6">
      <c r="A2425" t="s">
        <v>1797</v>
      </c>
      <c r="B2425" t="s">
        <v>12428</v>
      </c>
      <c r="C2425" t="s">
        <v>12429</v>
      </c>
      <c r="D2425" t="s">
        <v>12430</v>
      </c>
      <c r="E2425" t="s">
        <v>12431</v>
      </c>
      <c r="F2425" t="s">
        <v>7063</v>
      </c>
    </row>
    <row r="2426" spans="1:6">
      <c r="A2426" t="s">
        <v>1797</v>
      </c>
      <c r="B2426" t="s">
        <v>12432</v>
      </c>
      <c r="C2426" t="s">
        <v>12433</v>
      </c>
      <c r="D2426" t="s">
        <v>12434</v>
      </c>
      <c r="E2426" t="s">
        <v>12435</v>
      </c>
      <c r="F2426" t="s">
        <v>7063</v>
      </c>
    </row>
    <row r="2427" spans="1:6">
      <c r="A2427" t="s">
        <v>1797</v>
      </c>
      <c r="B2427" t="s">
        <v>12436</v>
      </c>
      <c r="C2427" t="s">
        <v>12437</v>
      </c>
      <c r="D2427" t="s">
        <v>12438</v>
      </c>
      <c r="E2427" t="s">
        <v>12439</v>
      </c>
      <c r="F2427" t="s">
        <v>7063</v>
      </c>
    </row>
    <row r="2428" spans="1:6">
      <c r="A2428" t="s">
        <v>1797</v>
      </c>
      <c r="B2428" t="s">
        <v>12440</v>
      </c>
      <c r="C2428" t="s">
        <v>12441</v>
      </c>
      <c r="D2428" t="s">
        <v>12442</v>
      </c>
      <c r="E2428" t="s">
        <v>12443</v>
      </c>
      <c r="F2428" t="s">
        <v>7063</v>
      </c>
    </row>
    <row r="2429" spans="1:6">
      <c r="A2429" t="s">
        <v>1797</v>
      </c>
      <c r="B2429" t="s">
        <v>12444</v>
      </c>
      <c r="C2429" t="s">
        <v>12445</v>
      </c>
      <c r="D2429" t="s">
        <v>12446</v>
      </c>
      <c r="E2429" t="s">
        <v>12447</v>
      </c>
      <c r="F2429" t="s">
        <v>7063</v>
      </c>
    </row>
    <row r="2430" spans="1:6">
      <c r="A2430" t="s">
        <v>1797</v>
      </c>
      <c r="B2430" t="s">
        <v>12448</v>
      </c>
      <c r="C2430" t="s">
        <v>2601</v>
      </c>
      <c r="D2430" t="s">
        <v>2602</v>
      </c>
      <c r="E2430" t="s">
        <v>2603</v>
      </c>
      <c r="F2430" t="s">
        <v>7063</v>
      </c>
    </row>
    <row r="2431" spans="1:6">
      <c r="A2431" t="s">
        <v>1797</v>
      </c>
      <c r="B2431" t="s">
        <v>12449</v>
      </c>
      <c r="C2431" t="s">
        <v>7068</v>
      </c>
      <c r="D2431" t="s">
        <v>7069</v>
      </c>
      <c r="E2431" t="s">
        <v>7070</v>
      </c>
      <c r="F2431" t="s">
        <v>7067</v>
      </c>
    </row>
    <row r="2432" spans="1:6">
      <c r="A2432" t="s">
        <v>4611</v>
      </c>
      <c r="B2432" s="786" t="s">
        <v>12450</v>
      </c>
      <c r="C2432" s="22" t="s">
        <v>14825</v>
      </c>
      <c r="D2432" s="22" t="s">
        <v>14826</v>
      </c>
      <c r="E2432" s="22" t="s">
        <v>14827</v>
      </c>
      <c r="F2432" t="s">
        <v>7071</v>
      </c>
    </row>
    <row r="2433" spans="1:6">
      <c r="A2433" t="s">
        <v>4611</v>
      </c>
      <c r="B2433" s="786" t="s">
        <v>4612</v>
      </c>
      <c r="C2433" s="22" t="s">
        <v>4613</v>
      </c>
      <c r="D2433" s="22" t="s">
        <v>4614</v>
      </c>
      <c r="E2433" s="22" t="s">
        <v>4615</v>
      </c>
      <c r="F2433" t="s">
        <v>4610</v>
      </c>
    </row>
    <row r="2434" spans="1:6">
      <c r="A2434" t="s">
        <v>4611</v>
      </c>
      <c r="B2434" s="786" t="s">
        <v>12451</v>
      </c>
      <c r="C2434" s="22" t="s">
        <v>14828</v>
      </c>
      <c r="D2434" s="22" t="s">
        <v>14829</v>
      </c>
      <c r="E2434" s="22" t="s">
        <v>14830</v>
      </c>
      <c r="F2434" t="s">
        <v>4610</v>
      </c>
    </row>
    <row r="2435" spans="1:6">
      <c r="A2435" t="s">
        <v>4611</v>
      </c>
      <c r="B2435" s="786" t="s">
        <v>12452</v>
      </c>
      <c r="C2435" s="22" t="s">
        <v>14831</v>
      </c>
      <c r="D2435" s="22" t="s">
        <v>14832</v>
      </c>
      <c r="E2435" s="22" t="s">
        <v>14833</v>
      </c>
      <c r="F2435" t="s">
        <v>7075</v>
      </c>
    </row>
    <row r="2436" spans="1:6">
      <c r="A2436" t="s">
        <v>4611</v>
      </c>
      <c r="B2436" s="786" t="s">
        <v>12453</v>
      </c>
      <c r="C2436" s="22" t="s">
        <v>14834</v>
      </c>
      <c r="D2436" s="22" t="s">
        <v>14835</v>
      </c>
      <c r="E2436" s="22" t="s">
        <v>14836</v>
      </c>
      <c r="F2436" t="s">
        <v>7079</v>
      </c>
    </row>
    <row r="2437" spans="1:6">
      <c r="A2437" t="s">
        <v>4611</v>
      </c>
      <c r="B2437" s="786" t="s">
        <v>12454</v>
      </c>
      <c r="C2437" s="22" t="s">
        <v>14837</v>
      </c>
      <c r="D2437" s="22" t="s">
        <v>14838</v>
      </c>
      <c r="E2437" s="22" t="s">
        <v>14839</v>
      </c>
      <c r="F2437" t="s">
        <v>7079</v>
      </c>
    </row>
    <row r="2438" spans="1:6">
      <c r="A2438" t="s">
        <v>4611</v>
      </c>
      <c r="B2438" s="786" t="s">
        <v>12455</v>
      </c>
      <c r="C2438" s="22" t="s">
        <v>14840</v>
      </c>
      <c r="D2438" s="22" t="s">
        <v>14841</v>
      </c>
      <c r="E2438" s="22" t="s">
        <v>14842</v>
      </c>
      <c r="F2438" t="s">
        <v>7083</v>
      </c>
    </row>
    <row r="2439" spans="1:6">
      <c r="A2439" t="s">
        <v>4611</v>
      </c>
      <c r="B2439" s="786" t="s">
        <v>12456</v>
      </c>
      <c r="C2439" s="22" t="s">
        <v>14843</v>
      </c>
      <c r="D2439" s="22" t="s">
        <v>14844</v>
      </c>
      <c r="E2439" s="22" t="s">
        <v>14845</v>
      </c>
      <c r="F2439" t="s">
        <v>7087</v>
      </c>
    </row>
    <row r="2440" spans="1:6">
      <c r="A2440" t="s">
        <v>4611</v>
      </c>
      <c r="B2440" s="786" t="s">
        <v>12457</v>
      </c>
      <c r="C2440" s="22" t="s">
        <v>14846</v>
      </c>
      <c r="D2440" s="22" t="s">
        <v>14847</v>
      </c>
      <c r="E2440" s="22" t="s">
        <v>14848</v>
      </c>
      <c r="F2440" t="s">
        <v>7091</v>
      </c>
    </row>
    <row r="2441" spans="1:6">
      <c r="A2441" t="s">
        <v>4611</v>
      </c>
      <c r="B2441" s="786" t="s">
        <v>12458</v>
      </c>
      <c r="C2441" s="22" t="s">
        <v>14849</v>
      </c>
      <c r="D2441" s="22" t="s">
        <v>14850</v>
      </c>
      <c r="E2441" s="22" t="s">
        <v>14851</v>
      </c>
      <c r="F2441" t="s">
        <v>7091</v>
      </c>
    </row>
    <row r="2442" spans="1:6">
      <c r="A2442" t="s">
        <v>4611</v>
      </c>
      <c r="B2442" s="786" t="s">
        <v>12459</v>
      </c>
      <c r="C2442" s="22" t="s">
        <v>7096</v>
      </c>
      <c r="D2442" s="22" t="s">
        <v>7097</v>
      </c>
      <c r="E2442" s="22" t="s">
        <v>7098</v>
      </c>
      <c r="F2442" t="s">
        <v>7095</v>
      </c>
    </row>
    <row r="2443" spans="1:6">
      <c r="A2443" t="s">
        <v>4611</v>
      </c>
      <c r="B2443" s="786" t="s">
        <v>12460</v>
      </c>
      <c r="C2443" s="22" t="s">
        <v>14852</v>
      </c>
      <c r="D2443" s="22" t="s">
        <v>14853</v>
      </c>
      <c r="E2443" s="22" t="s">
        <v>14854</v>
      </c>
      <c r="F2443" t="s">
        <v>7099</v>
      </c>
    </row>
    <row r="2444" spans="1:6">
      <c r="A2444" t="s">
        <v>4611</v>
      </c>
      <c r="B2444" s="786" t="s">
        <v>12461</v>
      </c>
      <c r="C2444" s="22" t="s">
        <v>14855</v>
      </c>
      <c r="D2444" s="22" t="s">
        <v>14856</v>
      </c>
      <c r="E2444" s="22" t="s">
        <v>14856</v>
      </c>
      <c r="F2444" t="s">
        <v>7103</v>
      </c>
    </row>
    <row r="2445" spans="1:6">
      <c r="A2445" t="s">
        <v>4611</v>
      </c>
      <c r="B2445" s="786" t="s">
        <v>12462</v>
      </c>
      <c r="C2445" s="22" t="s">
        <v>14857</v>
      </c>
      <c r="D2445" s="22" t="s">
        <v>14858</v>
      </c>
      <c r="E2445" s="22" t="s">
        <v>14858</v>
      </c>
      <c r="F2445" t="s">
        <v>7107</v>
      </c>
    </row>
    <row r="2446" spans="1:6">
      <c r="A2446" t="s">
        <v>4611</v>
      </c>
      <c r="B2446" s="786" t="s">
        <v>12463</v>
      </c>
      <c r="C2446" s="22" t="s">
        <v>14859</v>
      </c>
      <c r="D2446" s="22" t="s">
        <v>14860</v>
      </c>
      <c r="E2446" s="22" t="s">
        <v>14861</v>
      </c>
      <c r="F2446" t="s">
        <v>7107</v>
      </c>
    </row>
    <row r="2447" spans="1:6">
      <c r="A2447" t="s">
        <v>4611</v>
      </c>
      <c r="B2447" s="786" t="s">
        <v>12464</v>
      </c>
      <c r="C2447" s="22" t="s">
        <v>14862</v>
      </c>
      <c r="D2447" s="22" t="s">
        <v>14863</v>
      </c>
      <c r="E2447" s="22" t="s">
        <v>14863</v>
      </c>
      <c r="F2447" t="s">
        <v>7111</v>
      </c>
    </row>
    <row r="2448" spans="1:6">
      <c r="A2448" t="s">
        <v>4611</v>
      </c>
      <c r="B2448" s="786" t="s">
        <v>12465</v>
      </c>
      <c r="C2448" s="22" t="s">
        <v>14864</v>
      </c>
      <c r="D2448" s="22" t="s">
        <v>14865</v>
      </c>
      <c r="E2448" s="22" t="s">
        <v>14866</v>
      </c>
      <c r="F2448" t="s">
        <v>7111</v>
      </c>
    </row>
    <row r="2449" spans="1:6">
      <c r="A2449" t="s">
        <v>4611</v>
      </c>
      <c r="B2449" s="786" t="s">
        <v>12466</v>
      </c>
      <c r="C2449" s="22" t="s">
        <v>14867</v>
      </c>
      <c r="D2449" s="22" t="s">
        <v>14868</v>
      </c>
      <c r="E2449" s="22" t="s">
        <v>14868</v>
      </c>
      <c r="F2449" t="s">
        <v>7111</v>
      </c>
    </row>
    <row r="2450" spans="1:6">
      <c r="A2450" t="s">
        <v>4611</v>
      </c>
      <c r="B2450" s="786" t="s">
        <v>12467</v>
      </c>
      <c r="C2450" s="22" t="s">
        <v>14869</v>
      </c>
      <c r="D2450" s="22" t="s">
        <v>14870</v>
      </c>
      <c r="E2450" s="22" t="s">
        <v>14870</v>
      </c>
      <c r="F2450" t="s">
        <v>7115</v>
      </c>
    </row>
    <row r="2451" spans="1:6">
      <c r="A2451" t="s">
        <v>4611</v>
      </c>
      <c r="B2451" s="786" t="s">
        <v>12468</v>
      </c>
      <c r="C2451" s="22" t="s">
        <v>14871</v>
      </c>
      <c r="D2451" s="22" t="s">
        <v>14872</v>
      </c>
      <c r="E2451" s="22" t="s">
        <v>14873</v>
      </c>
      <c r="F2451" t="s">
        <v>7119</v>
      </c>
    </row>
    <row r="2452" spans="1:6">
      <c r="A2452" t="s">
        <v>4611</v>
      </c>
      <c r="B2452" s="786" t="s">
        <v>12469</v>
      </c>
      <c r="C2452" s="22" t="s">
        <v>14874</v>
      </c>
      <c r="D2452" s="22" t="s">
        <v>14875</v>
      </c>
      <c r="E2452" s="22" t="s">
        <v>14876</v>
      </c>
      <c r="F2452" t="s">
        <v>7123</v>
      </c>
    </row>
    <row r="2453" spans="1:6">
      <c r="A2453" t="s">
        <v>4611</v>
      </c>
      <c r="B2453" s="786" t="s">
        <v>12470</v>
      </c>
      <c r="C2453" s="22" t="s">
        <v>14877</v>
      </c>
      <c r="D2453" s="22" t="s">
        <v>14878</v>
      </c>
      <c r="E2453" s="22" t="s">
        <v>14878</v>
      </c>
      <c r="F2453" t="s">
        <v>7131</v>
      </c>
    </row>
    <row r="2454" spans="1:6">
      <c r="A2454" t="s">
        <v>4611</v>
      </c>
      <c r="B2454" s="786" t="s">
        <v>12471</v>
      </c>
      <c r="C2454" s="22" t="s">
        <v>14879</v>
      </c>
      <c r="D2454" s="22" t="s">
        <v>14880</v>
      </c>
      <c r="E2454" s="22" t="s">
        <v>14880</v>
      </c>
      <c r="F2454" t="s">
        <v>7143</v>
      </c>
    </row>
    <row r="2455" spans="1:6">
      <c r="A2455" t="s">
        <v>4611</v>
      </c>
      <c r="B2455" s="786" t="s">
        <v>12472</v>
      </c>
      <c r="C2455" s="22" t="s">
        <v>14881</v>
      </c>
      <c r="D2455" s="22" t="s">
        <v>14882</v>
      </c>
      <c r="E2455" s="22" t="s">
        <v>14883</v>
      </c>
      <c r="F2455" t="s">
        <v>7151</v>
      </c>
    </row>
    <row r="2456" spans="1:6">
      <c r="A2456" t="s">
        <v>4611</v>
      </c>
      <c r="B2456" s="786" t="s">
        <v>12473</v>
      </c>
      <c r="C2456" s="22" t="s">
        <v>14884</v>
      </c>
      <c r="D2456" s="22" t="s">
        <v>14885</v>
      </c>
      <c r="E2456" s="22" t="s">
        <v>14886</v>
      </c>
      <c r="F2456" t="s">
        <v>7155</v>
      </c>
    </row>
    <row r="2457" spans="1:6">
      <c r="A2457" t="s">
        <v>4611</v>
      </c>
      <c r="B2457" s="786" t="s">
        <v>12474</v>
      </c>
      <c r="C2457" s="22" t="s">
        <v>14887</v>
      </c>
      <c r="D2457" s="22" t="s">
        <v>14888</v>
      </c>
      <c r="E2457" s="22" t="s">
        <v>14889</v>
      </c>
      <c r="F2457" t="s">
        <v>7155</v>
      </c>
    </row>
    <row r="2458" spans="1:6">
      <c r="A2458" t="s">
        <v>4611</v>
      </c>
      <c r="B2458" s="786" t="s">
        <v>12475</v>
      </c>
      <c r="C2458" s="22" t="s">
        <v>14890</v>
      </c>
      <c r="D2458" s="22" t="s">
        <v>14891</v>
      </c>
      <c r="E2458" s="22" t="s">
        <v>14892</v>
      </c>
      <c r="F2458" t="s">
        <v>7155</v>
      </c>
    </row>
    <row r="2459" spans="1:6">
      <c r="A2459" t="s">
        <v>4611</v>
      </c>
      <c r="B2459" s="786" t="s">
        <v>12476</v>
      </c>
      <c r="C2459" s="22" t="s">
        <v>14893</v>
      </c>
      <c r="D2459" s="22" t="s">
        <v>14894</v>
      </c>
      <c r="E2459" s="22" t="s">
        <v>14895</v>
      </c>
      <c r="F2459" t="s">
        <v>7159</v>
      </c>
    </row>
    <row r="2460" spans="1:6">
      <c r="A2460" t="s">
        <v>4611</v>
      </c>
      <c r="B2460" s="786" t="s">
        <v>12477</v>
      </c>
      <c r="C2460" s="22" t="s">
        <v>14896</v>
      </c>
      <c r="D2460" s="22" t="s">
        <v>14897</v>
      </c>
      <c r="E2460" s="22" t="s">
        <v>14898</v>
      </c>
      <c r="F2460" t="s">
        <v>7159</v>
      </c>
    </row>
    <row r="2461" spans="1:6">
      <c r="A2461" t="s">
        <v>4611</v>
      </c>
      <c r="B2461" s="786" t="s">
        <v>12478</v>
      </c>
      <c r="C2461" s="22" t="s">
        <v>14899</v>
      </c>
      <c r="D2461" s="22" t="s">
        <v>14900</v>
      </c>
      <c r="E2461" s="22" t="s">
        <v>14901</v>
      </c>
      <c r="F2461" t="s">
        <v>7163</v>
      </c>
    </row>
    <row r="2462" spans="1:6">
      <c r="A2462" t="s">
        <v>4611</v>
      </c>
      <c r="B2462" s="786" t="s">
        <v>12479</v>
      </c>
      <c r="C2462" s="22" t="s">
        <v>14902</v>
      </c>
      <c r="D2462" s="22" t="s">
        <v>14903</v>
      </c>
      <c r="E2462" s="22" t="s">
        <v>14903</v>
      </c>
      <c r="F2462" t="s">
        <v>7167</v>
      </c>
    </row>
    <row r="2463" spans="1:6">
      <c r="A2463" t="s">
        <v>4611</v>
      </c>
      <c r="B2463" s="786" t="s">
        <v>12480</v>
      </c>
      <c r="C2463" s="22" t="s">
        <v>14904</v>
      </c>
      <c r="D2463" s="22" t="s">
        <v>14905</v>
      </c>
      <c r="E2463" s="22" t="s">
        <v>14906</v>
      </c>
      <c r="F2463" t="s">
        <v>7179</v>
      </c>
    </row>
    <row r="2464" spans="1:6">
      <c r="A2464" t="s">
        <v>4611</v>
      </c>
      <c r="B2464" s="786" t="s">
        <v>12481</v>
      </c>
      <c r="C2464" s="22" t="s">
        <v>14907</v>
      </c>
      <c r="D2464" s="22" t="s">
        <v>14908</v>
      </c>
      <c r="E2464" s="22" t="s">
        <v>14908</v>
      </c>
      <c r="F2464" t="s">
        <v>7183</v>
      </c>
    </row>
    <row r="2465" spans="1:6">
      <c r="A2465" t="s">
        <v>4611</v>
      </c>
      <c r="B2465" s="786" t="s">
        <v>12482</v>
      </c>
      <c r="C2465" s="22" t="s">
        <v>14909</v>
      </c>
      <c r="D2465" s="22" t="s">
        <v>14910</v>
      </c>
      <c r="E2465" s="22" t="s">
        <v>14910</v>
      </c>
      <c r="F2465" t="s">
        <v>7187</v>
      </c>
    </row>
    <row r="2466" spans="1:6">
      <c r="A2466" t="s">
        <v>4611</v>
      </c>
      <c r="B2466" s="786" t="s">
        <v>12483</v>
      </c>
      <c r="C2466" s="22" t="s">
        <v>14911</v>
      </c>
      <c r="D2466" s="22" t="s">
        <v>14912</v>
      </c>
      <c r="E2466" s="22" t="s">
        <v>14912</v>
      </c>
      <c r="F2466" t="s">
        <v>7187</v>
      </c>
    </row>
    <row r="2467" spans="1:6">
      <c r="A2467" t="s">
        <v>4611</v>
      </c>
      <c r="B2467" s="786" t="s">
        <v>12484</v>
      </c>
      <c r="C2467" s="22" t="s">
        <v>14913</v>
      </c>
      <c r="D2467" s="22" t="s">
        <v>14914</v>
      </c>
      <c r="E2467" s="22" t="s">
        <v>14915</v>
      </c>
      <c r="F2467" t="s">
        <v>7187</v>
      </c>
    </row>
    <row r="2468" spans="1:6">
      <c r="A2468" t="s">
        <v>4611</v>
      </c>
      <c r="B2468" s="786" t="s">
        <v>12485</v>
      </c>
      <c r="C2468" s="22" t="s">
        <v>14916</v>
      </c>
      <c r="D2468" s="22" t="s">
        <v>14917</v>
      </c>
      <c r="E2468" s="22" t="s">
        <v>14917</v>
      </c>
      <c r="F2468" t="s">
        <v>7191</v>
      </c>
    </row>
    <row r="2469" spans="1:6">
      <c r="A2469" t="s">
        <v>4611</v>
      </c>
      <c r="B2469" s="786" t="s">
        <v>12486</v>
      </c>
      <c r="C2469" s="22" t="s">
        <v>14918</v>
      </c>
      <c r="D2469" s="22" t="s">
        <v>14919</v>
      </c>
      <c r="E2469" s="22" t="s">
        <v>14920</v>
      </c>
      <c r="F2469" t="s">
        <v>7191</v>
      </c>
    </row>
    <row r="2470" spans="1:6">
      <c r="A2470" t="s">
        <v>4611</v>
      </c>
      <c r="B2470" s="786" t="s">
        <v>12487</v>
      </c>
      <c r="C2470" s="22" t="s">
        <v>14921</v>
      </c>
      <c r="D2470" s="22" t="s">
        <v>14922</v>
      </c>
      <c r="E2470" s="22" t="s">
        <v>14923</v>
      </c>
      <c r="F2470" t="s">
        <v>7191</v>
      </c>
    </row>
    <row r="2471" spans="1:6">
      <c r="A2471" t="s">
        <v>4611</v>
      </c>
      <c r="B2471" s="786" t="s">
        <v>12488</v>
      </c>
      <c r="C2471" s="22" t="s">
        <v>14924</v>
      </c>
      <c r="D2471" s="22" t="s">
        <v>14925</v>
      </c>
      <c r="E2471" s="22" t="s">
        <v>14925</v>
      </c>
      <c r="F2471" t="s">
        <v>7195</v>
      </c>
    </row>
    <row r="2472" spans="1:6">
      <c r="A2472" t="s">
        <v>4611</v>
      </c>
      <c r="B2472" s="786" t="s">
        <v>12489</v>
      </c>
      <c r="C2472" s="22" t="s">
        <v>14926</v>
      </c>
      <c r="D2472" s="22" t="s">
        <v>14927</v>
      </c>
      <c r="E2472" s="22" t="s">
        <v>14928</v>
      </c>
      <c r="F2472" t="s">
        <v>7195</v>
      </c>
    </row>
    <row r="2473" spans="1:6">
      <c r="A2473" t="s">
        <v>4611</v>
      </c>
      <c r="B2473" s="786" t="s">
        <v>12490</v>
      </c>
      <c r="C2473" s="22" t="s">
        <v>14929</v>
      </c>
      <c r="D2473" s="22" t="s">
        <v>14930</v>
      </c>
      <c r="E2473" s="22" t="s">
        <v>14931</v>
      </c>
      <c r="F2473" t="s">
        <v>7195</v>
      </c>
    </row>
    <row r="2474" spans="1:6">
      <c r="A2474" t="s">
        <v>4611</v>
      </c>
      <c r="B2474" s="786" t="s">
        <v>12491</v>
      </c>
      <c r="C2474" s="22" t="s">
        <v>14932</v>
      </c>
      <c r="D2474" s="22" t="s">
        <v>14933</v>
      </c>
      <c r="E2474" s="22" t="s">
        <v>14934</v>
      </c>
      <c r="F2474" t="s">
        <v>7195</v>
      </c>
    </row>
    <row r="2475" spans="1:6">
      <c r="A2475" t="s">
        <v>4611</v>
      </c>
      <c r="B2475" s="786" t="s">
        <v>12492</v>
      </c>
      <c r="C2475" s="22" t="s">
        <v>14935</v>
      </c>
      <c r="D2475" s="22" t="s">
        <v>14936</v>
      </c>
      <c r="E2475" s="22" t="s">
        <v>14937</v>
      </c>
      <c r="F2475" t="s">
        <v>7195</v>
      </c>
    </row>
    <row r="2476" spans="1:6">
      <c r="A2476" t="s">
        <v>4611</v>
      </c>
      <c r="B2476" s="786" t="s">
        <v>12493</v>
      </c>
      <c r="C2476" s="22" t="s">
        <v>14938</v>
      </c>
      <c r="D2476" s="22" t="s">
        <v>14939</v>
      </c>
      <c r="E2476" s="22" t="s">
        <v>14939</v>
      </c>
      <c r="F2476" t="s">
        <v>7195</v>
      </c>
    </row>
    <row r="2477" spans="1:6">
      <c r="A2477" t="s">
        <v>4611</v>
      </c>
      <c r="B2477" s="786" t="s">
        <v>12494</v>
      </c>
      <c r="C2477" s="22" t="s">
        <v>14940</v>
      </c>
      <c r="D2477" s="22" t="s">
        <v>14941</v>
      </c>
      <c r="E2477" s="22" t="s">
        <v>14942</v>
      </c>
      <c r="F2477" t="s">
        <v>7199</v>
      </c>
    </row>
    <row r="2478" spans="1:6">
      <c r="A2478" t="s">
        <v>4611</v>
      </c>
      <c r="B2478" s="786" t="s">
        <v>12495</v>
      </c>
      <c r="C2478" s="22" t="s">
        <v>14943</v>
      </c>
      <c r="D2478" s="22" t="s">
        <v>14944</v>
      </c>
      <c r="E2478" s="22" t="s">
        <v>14945</v>
      </c>
      <c r="F2478" t="s">
        <v>7207</v>
      </c>
    </row>
    <row r="2479" spans="1:6">
      <c r="A2479" t="s">
        <v>4611</v>
      </c>
      <c r="B2479" s="786" t="s">
        <v>12496</v>
      </c>
      <c r="C2479" s="22" t="s">
        <v>14946</v>
      </c>
      <c r="D2479" s="22" t="s">
        <v>14947</v>
      </c>
      <c r="E2479" s="22" t="s">
        <v>14948</v>
      </c>
      <c r="F2479" t="s">
        <v>7219</v>
      </c>
    </row>
    <row r="2480" spans="1:6">
      <c r="A2480" t="s">
        <v>4611</v>
      </c>
      <c r="B2480" s="786" t="s">
        <v>12497</v>
      </c>
      <c r="C2480" s="22" t="s">
        <v>14949</v>
      </c>
      <c r="D2480" s="22" t="s">
        <v>14950</v>
      </c>
      <c r="E2480" s="22" t="s">
        <v>14951</v>
      </c>
      <c r="F2480" t="s">
        <v>7223</v>
      </c>
    </row>
    <row r="2481" spans="1:6">
      <c r="A2481" t="s">
        <v>4611</v>
      </c>
      <c r="B2481" s="786" t="s">
        <v>12498</v>
      </c>
      <c r="C2481" s="22" t="s">
        <v>14952</v>
      </c>
      <c r="D2481" s="22" t="s">
        <v>14953</v>
      </c>
      <c r="E2481" s="22" t="s">
        <v>14953</v>
      </c>
      <c r="F2481" t="s">
        <v>7223</v>
      </c>
    </row>
    <row r="2482" spans="1:6">
      <c r="A2482" t="s">
        <v>4611</v>
      </c>
      <c r="B2482" s="786" t="s">
        <v>12499</v>
      </c>
      <c r="C2482" s="22" t="s">
        <v>6573</v>
      </c>
      <c r="D2482" s="22" t="s">
        <v>6574</v>
      </c>
      <c r="E2482" s="22" t="s">
        <v>6575</v>
      </c>
      <c r="F2482" t="s">
        <v>7227</v>
      </c>
    </row>
    <row r="2483" spans="1:6">
      <c r="A2483" t="s">
        <v>4611</v>
      </c>
      <c r="B2483" s="786" t="s">
        <v>12500</v>
      </c>
      <c r="C2483" s="22" t="s">
        <v>14954</v>
      </c>
      <c r="D2483" s="22" t="s">
        <v>14955</v>
      </c>
      <c r="E2483" s="22" t="s">
        <v>14956</v>
      </c>
      <c r="F2483" t="s">
        <v>7227</v>
      </c>
    </row>
    <row r="2484" spans="1:6">
      <c r="A2484" t="s">
        <v>4611</v>
      </c>
      <c r="B2484" s="786" t="s">
        <v>12501</v>
      </c>
      <c r="C2484" s="22" t="s">
        <v>14957</v>
      </c>
      <c r="D2484" s="22" t="s">
        <v>14958</v>
      </c>
      <c r="E2484" s="22" t="s">
        <v>14959</v>
      </c>
      <c r="F2484" t="s">
        <v>7227</v>
      </c>
    </row>
    <row r="2485" spans="1:6">
      <c r="A2485" t="s">
        <v>4611</v>
      </c>
      <c r="B2485" s="786" t="s">
        <v>12502</v>
      </c>
      <c r="C2485" s="22" t="s">
        <v>14960</v>
      </c>
      <c r="D2485" s="22" t="s">
        <v>14961</v>
      </c>
      <c r="E2485" s="22" t="s">
        <v>14962</v>
      </c>
      <c r="F2485" t="s">
        <v>7227</v>
      </c>
    </row>
    <row r="2486" spans="1:6">
      <c r="A2486" t="s">
        <v>4611</v>
      </c>
      <c r="B2486" s="786" t="s">
        <v>12503</v>
      </c>
      <c r="C2486" s="22" t="s">
        <v>14963</v>
      </c>
      <c r="D2486" s="22" t="s">
        <v>14964</v>
      </c>
      <c r="E2486" s="22" t="s">
        <v>14965</v>
      </c>
      <c r="F2486" t="s">
        <v>7231</v>
      </c>
    </row>
    <row r="2487" spans="1:6">
      <c r="A2487" t="s">
        <v>4611</v>
      </c>
      <c r="B2487" s="786" t="s">
        <v>12504</v>
      </c>
      <c r="C2487" s="22" t="s">
        <v>14966</v>
      </c>
      <c r="D2487" s="22" t="s">
        <v>14967</v>
      </c>
      <c r="E2487" s="22" t="s">
        <v>14968</v>
      </c>
      <c r="F2487" t="s">
        <v>7237</v>
      </c>
    </row>
    <row r="2488" spans="1:6">
      <c r="A2488" t="s">
        <v>4611</v>
      </c>
      <c r="B2488" s="786" t="s">
        <v>12505</v>
      </c>
      <c r="C2488" s="22" t="s">
        <v>14969</v>
      </c>
      <c r="D2488" s="22" t="s">
        <v>14970</v>
      </c>
      <c r="E2488" s="22" t="s">
        <v>14971</v>
      </c>
      <c r="F2488" t="s">
        <v>7241</v>
      </c>
    </row>
    <row r="2489" spans="1:6">
      <c r="A2489" t="s">
        <v>4611</v>
      </c>
      <c r="B2489" s="786" t="s">
        <v>12506</v>
      </c>
      <c r="C2489" s="22" t="s">
        <v>14972</v>
      </c>
      <c r="D2489" s="22" t="s">
        <v>14973</v>
      </c>
      <c r="E2489" s="22" t="s">
        <v>14973</v>
      </c>
      <c r="F2489" t="s">
        <v>7245</v>
      </c>
    </row>
    <row r="2490" spans="1:6">
      <c r="A2490" t="s">
        <v>4611</v>
      </c>
      <c r="B2490" s="786" t="s">
        <v>12507</v>
      </c>
      <c r="C2490" s="22" t="s">
        <v>14974</v>
      </c>
      <c r="D2490" s="22" t="s">
        <v>14975</v>
      </c>
      <c r="E2490" s="22" t="s">
        <v>14975</v>
      </c>
      <c r="F2490" t="s">
        <v>7249</v>
      </c>
    </row>
    <row r="2491" spans="1:6">
      <c r="A2491" t="s">
        <v>4611</v>
      </c>
      <c r="B2491" s="786" t="s">
        <v>12508</v>
      </c>
      <c r="C2491" s="22" t="s">
        <v>14976</v>
      </c>
      <c r="D2491" s="22" t="s">
        <v>14977</v>
      </c>
      <c r="E2491" s="22" t="s">
        <v>14978</v>
      </c>
      <c r="F2491" t="s">
        <v>7253</v>
      </c>
    </row>
    <row r="2492" spans="1:6">
      <c r="A2492" t="s">
        <v>4611</v>
      </c>
      <c r="B2492" s="786" t="s">
        <v>12509</v>
      </c>
      <c r="C2492" s="22" t="s">
        <v>14979</v>
      </c>
      <c r="D2492" s="22" t="s">
        <v>14980</v>
      </c>
      <c r="E2492" s="22" t="s">
        <v>14980</v>
      </c>
      <c r="F2492" t="s">
        <v>7253</v>
      </c>
    </row>
    <row r="2493" spans="1:6">
      <c r="A2493" t="s">
        <v>4611</v>
      </c>
      <c r="B2493" s="786" t="s">
        <v>12510</v>
      </c>
      <c r="C2493" s="22" t="s">
        <v>14981</v>
      </c>
      <c r="D2493" s="22" t="s">
        <v>14982</v>
      </c>
      <c r="E2493" s="22" t="s">
        <v>14983</v>
      </c>
      <c r="F2493" t="s">
        <v>7253</v>
      </c>
    </row>
    <row r="2494" spans="1:6">
      <c r="A2494" t="s">
        <v>4611</v>
      </c>
      <c r="B2494" s="786" t="s">
        <v>12511</v>
      </c>
      <c r="C2494" s="22" t="s">
        <v>14984</v>
      </c>
      <c r="D2494" s="22" t="s">
        <v>14985</v>
      </c>
      <c r="E2494" s="22" t="s">
        <v>14986</v>
      </c>
      <c r="F2494" t="s">
        <v>7253</v>
      </c>
    </row>
    <row r="2495" spans="1:6">
      <c r="A2495" t="s">
        <v>4611</v>
      </c>
      <c r="B2495" s="786" t="s">
        <v>12512</v>
      </c>
      <c r="C2495" s="22" t="s">
        <v>14987</v>
      </c>
      <c r="D2495" s="22" t="s">
        <v>14988</v>
      </c>
      <c r="E2495" s="22" t="s">
        <v>14989</v>
      </c>
      <c r="F2495" t="s">
        <v>7257</v>
      </c>
    </row>
    <row r="2496" spans="1:6">
      <c r="A2496" t="s">
        <v>4611</v>
      </c>
      <c r="B2496" s="786" t="s">
        <v>12513</v>
      </c>
      <c r="C2496" s="22" t="s">
        <v>14990</v>
      </c>
      <c r="D2496" s="22" t="s">
        <v>14991</v>
      </c>
      <c r="E2496" s="22" t="s">
        <v>14991</v>
      </c>
      <c r="F2496" t="s">
        <v>7257</v>
      </c>
    </row>
    <row r="2497" spans="1:6">
      <c r="A2497" t="s">
        <v>4611</v>
      </c>
      <c r="B2497" s="786" t="s">
        <v>12514</v>
      </c>
      <c r="C2497" s="22" t="s">
        <v>14992</v>
      </c>
      <c r="D2497" s="22" t="s">
        <v>14993</v>
      </c>
      <c r="E2497" s="22" t="s">
        <v>14994</v>
      </c>
      <c r="F2497" t="s">
        <v>7257</v>
      </c>
    </row>
    <row r="2498" spans="1:6">
      <c r="A2498" t="s">
        <v>4611</v>
      </c>
      <c r="B2498" s="786" t="s">
        <v>12515</v>
      </c>
      <c r="C2498" s="22" t="s">
        <v>14995</v>
      </c>
      <c r="D2498" s="22" t="s">
        <v>14996</v>
      </c>
      <c r="E2498" s="22" t="s">
        <v>14997</v>
      </c>
      <c r="F2498" t="s">
        <v>7257</v>
      </c>
    </row>
    <row r="2499" spans="1:6">
      <c r="A2499" t="s">
        <v>4611</v>
      </c>
      <c r="B2499" s="786" t="s">
        <v>12516</v>
      </c>
      <c r="C2499" s="22" t="s">
        <v>14998</v>
      </c>
      <c r="D2499" s="22" t="s">
        <v>14999</v>
      </c>
      <c r="E2499" s="22" t="s">
        <v>15000</v>
      </c>
      <c r="F2499" t="s">
        <v>7261</v>
      </c>
    </row>
    <row r="2500" spans="1:6">
      <c r="A2500" t="s">
        <v>4611</v>
      </c>
      <c r="B2500" s="786" t="s">
        <v>12517</v>
      </c>
      <c r="C2500" s="22" t="s">
        <v>15001</v>
      </c>
      <c r="D2500" s="22" t="s">
        <v>15002</v>
      </c>
      <c r="E2500" s="22" t="s">
        <v>15003</v>
      </c>
      <c r="F2500" t="s">
        <v>7261</v>
      </c>
    </row>
    <row r="2501" spans="1:6">
      <c r="A2501" t="s">
        <v>4611</v>
      </c>
      <c r="B2501" s="786" t="s">
        <v>12518</v>
      </c>
      <c r="C2501" s="22" t="s">
        <v>15004</v>
      </c>
      <c r="D2501" s="22" t="s">
        <v>15005</v>
      </c>
      <c r="E2501" s="22" t="s">
        <v>15005</v>
      </c>
      <c r="F2501" t="s">
        <v>7261</v>
      </c>
    </row>
    <row r="2502" spans="1:6">
      <c r="A2502" t="s">
        <v>4611</v>
      </c>
      <c r="B2502" s="786" t="s">
        <v>12519</v>
      </c>
      <c r="C2502" s="22" t="s">
        <v>15006</v>
      </c>
      <c r="D2502" s="22" t="s">
        <v>15007</v>
      </c>
      <c r="E2502" s="22" t="s">
        <v>15008</v>
      </c>
      <c r="F2502" t="s">
        <v>7261</v>
      </c>
    </row>
    <row r="2503" spans="1:6">
      <c r="A2503" t="s">
        <v>4611</v>
      </c>
      <c r="B2503" s="786" t="s">
        <v>12520</v>
      </c>
      <c r="C2503" s="22" t="s">
        <v>15009</v>
      </c>
      <c r="D2503" s="22" t="s">
        <v>15010</v>
      </c>
      <c r="E2503" s="22" t="s">
        <v>15011</v>
      </c>
      <c r="F2503" t="s">
        <v>7261</v>
      </c>
    </row>
    <row r="2504" spans="1:6">
      <c r="A2504" t="s">
        <v>4611</v>
      </c>
      <c r="B2504" s="786" t="s">
        <v>12521</v>
      </c>
      <c r="C2504" s="22" t="s">
        <v>15012</v>
      </c>
      <c r="D2504" s="22" t="s">
        <v>15013</v>
      </c>
      <c r="E2504" s="22" t="s">
        <v>15014</v>
      </c>
      <c r="F2504" t="s">
        <v>7261</v>
      </c>
    </row>
    <row r="2505" spans="1:6">
      <c r="A2505" t="s">
        <v>4611</v>
      </c>
      <c r="B2505" s="786" t="s">
        <v>12522</v>
      </c>
      <c r="C2505" s="22" t="s">
        <v>15015</v>
      </c>
      <c r="D2505" s="22" t="s">
        <v>15016</v>
      </c>
      <c r="E2505" s="22" t="s">
        <v>15016</v>
      </c>
      <c r="F2505" t="s">
        <v>7261</v>
      </c>
    </row>
    <row r="2506" spans="1:6">
      <c r="A2506" t="s">
        <v>4611</v>
      </c>
      <c r="B2506" s="786" t="s">
        <v>12523</v>
      </c>
      <c r="C2506" s="22" t="s">
        <v>15017</v>
      </c>
      <c r="D2506" s="22" t="s">
        <v>15018</v>
      </c>
      <c r="E2506" s="22" t="s">
        <v>15019</v>
      </c>
      <c r="F2506" t="s">
        <v>7261</v>
      </c>
    </row>
    <row r="2507" spans="1:6">
      <c r="A2507" t="s">
        <v>4611</v>
      </c>
      <c r="B2507" s="786" t="s">
        <v>12524</v>
      </c>
      <c r="C2507" s="22" t="s">
        <v>15020</v>
      </c>
      <c r="D2507" s="22" t="s">
        <v>15021</v>
      </c>
      <c r="E2507" s="22" t="s">
        <v>15022</v>
      </c>
      <c r="F2507" t="s">
        <v>7261</v>
      </c>
    </row>
    <row r="2508" spans="1:6">
      <c r="A2508" t="s">
        <v>4611</v>
      </c>
      <c r="B2508" s="786" t="s">
        <v>12525</v>
      </c>
      <c r="C2508" s="22" t="s">
        <v>15023</v>
      </c>
      <c r="D2508" s="22" t="s">
        <v>15024</v>
      </c>
      <c r="E2508" s="22" t="s">
        <v>15024</v>
      </c>
      <c r="F2508" t="s">
        <v>7261</v>
      </c>
    </row>
    <row r="2509" spans="1:6">
      <c r="A2509" t="s">
        <v>4611</v>
      </c>
      <c r="B2509" s="786" t="s">
        <v>12526</v>
      </c>
      <c r="C2509" s="22" t="s">
        <v>15025</v>
      </c>
      <c r="D2509" s="22" t="s">
        <v>15026</v>
      </c>
      <c r="E2509" s="22" t="s">
        <v>15027</v>
      </c>
      <c r="F2509" t="s">
        <v>7265</v>
      </c>
    </row>
    <row r="2510" spans="1:6">
      <c r="A2510" t="s">
        <v>4611</v>
      </c>
      <c r="B2510" s="786" t="s">
        <v>12527</v>
      </c>
      <c r="C2510" s="22" t="s">
        <v>15028</v>
      </c>
      <c r="D2510" s="22" t="s">
        <v>15029</v>
      </c>
      <c r="E2510" s="22" t="s">
        <v>15029</v>
      </c>
      <c r="F2510" t="s">
        <v>7265</v>
      </c>
    </row>
    <row r="2511" spans="1:6">
      <c r="A2511" t="s">
        <v>4611</v>
      </c>
      <c r="B2511" s="786" t="s">
        <v>12528</v>
      </c>
      <c r="C2511" s="22" t="s">
        <v>15030</v>
      </c>
      <c r="D2511" s="22" t="s">
        <v>15031</v>
      </c>
      <c r="E2511" s="22" t="s">
        <v>15032</v>
      </c>
      <c r="F2511" t="s">
        <v>7265</v>
      </c>
    </row>
    <row r="2512" spans="1:6">
      <c r="A2512" t="s">
        <v>4611</v>
      </c>
      <c r="B2512" s="786" t="s">
        <v>12529</v>
      </c>
      <c r="C2512" s="22" t="s">
        <v>15033</v>
      </c>
      <c r="D2512" s="22" t="s">
        <v>15034</v>
      </c>
      <c r="E2512" s="22" t="s">
        <v>15035</v>
      </c>
      <c r="F2512" t="s">
        <v>7265</v>
      </c>
    </row>
    <row r="2513" spans="1:6">
      <c r="A2513" t="s">
        <v>4611</v>
      </c>
      <c r="B2513" s="786" t="s">
        <v>12530</v>
      </c>
      <c r="C2513" s="22" t="s">
        <v>15036</v>
      </c>
      <c r="D2513" s="22" t="s">
        <v>15037</v>
      </c>
      <c r="E2513" s="22" t="s">
        <v>15038</v>
      </c>
      <c r="F2513" t="s">
        <v>7265</v>
      </c>
    </row>
    <row r="2514" spans="1:6">
      <c r="A2514" t="s">
        <v>4611</v>
      </c>
      <c r="B2514" s="786" t="s">
        <v>12531</v>
      </c>
      <c r="C2514" s="22" t="s">
        <v>15039</v>
      </c>
      <c r="D2514" s="22" t="s">
        <v>15040</v>
      </c>
      <c r="E2514" s="22" t="s">
        <v>15041</v>
      </c>
      <c r="F2514" t="s">
        <v>7269</v>
      </c>
    </row>
    <row r="2515" spans="1:6">
      <c r="A2515" t="s">
        <v>4611</v>
      </c>
      <c r="B2515" s="786" t="s">
        <v>12532</v>
      </c>
      <c r="C2515" s="22" t="s">
        <v>15042</v>
      </c>
      <c r="D2515" s="22" t="s">
        <v>15043</v>
      </c>
      <c r="E2515" s="22" t="s">
        <v>15044</v>
      </c>
      <c r="F2515" t="s">
        <v>7269</v>
      </c>
    </row>
    <row r="2516" spans="1:6">
      <c r="A2516" t="s">
        <v>4611</v>
      </c>
      <c r="B2516" s="786" t="s">
        <v>12533</v>
      </c>
      <c r="C2516" s="22" t="s">
        <v>15045</v>
      </c>
      <c r="D2516" s="22" t="s">
        <v>15046</v>
      </c>
      <c r="E2516" s="22" t="s">
        <v>15046</v>
      </c>
      <c r="F2516" t="s">
        <v>7269</v>
      </c>
    </row>
    <row r="2517" spans="1:6">
      <c r="A2517" t="s">
        <v>4611</v>
      </c>
      <c r="B2517" s="786" t="s">
        <v>12534</v>
      </c>
      <c r="C2517" s="22" t="s">
        <v>15047</v>
      </c>
      <c r="D2517" s="22" t="s">
        <v>15048</v>
      </c>
      <c r="E2517" s="22" t="s">
        <v>15048</v>
      </c>
      <c r="F2517" t="s">
        <v>7273</v>
      </c>
    </row>
    <row r="2518" spans="1:6">
      <c r="A2518" t="s">
        <v>4611</v>
      </c>
      <c r="B2518" s="786" t="s">
        <v>12535</v>
      </c>
      <c r="C2518" s="22" t="s">
        <v>15049</v>
      </c>
      <c r="D2518" s="22" t="s">
        <v>15050</v>
      </c>
      <c r="E2518" s="22" t="s">
        <v>15051</v>
      </c>
      <c r="F2518" t="s">
        <v>7273</v>
      </c>
    </row>
    <row r="2519" spans="1:6">
      <c r="A2519" t="s">
        <v>4611</v>
      </c>
      <c r="B2519" s="786" t="s">
        <v>12536</v>
      </c>
      <c r="C2519" s="22" t="s">
        <v>15052</v>
      </c>
      <c r="D2519" s="22" t="s">
        <v>15053</v>
      </c>
      <c r="E2519" s="22" t="s">
        <v>15054</v>
      </c>
      <c r="F2519" t="s">
        <v>7273</v>
      </c>
    </row>
    <row r="2520" spans="1:6">
      <c r="A2520" t="s">
        <v>4611</v>
      </c>
      <c r="B2520" s="786" t="s">
        <v>12537</v>
      </c>
      <c r="C2520" s="22" t="s">
        <v>15055</v>
      </c>
      <c r="D2520" s="22" t="s">
        <v>15056</v>
      </c>
      <c r="E2520" s="22" t="s">
        <v>15057</v>
      </c>
      <c r="F2520" t="s">
        <v>7273</v>
      </c>
    </row>
    <row r="2521" spans="1:6">
      <c r="A2521" t="s">
        <v>4611</v>
      </c>
      <c r="B2521" s="786" t="s">
        <v>12538</v>
      </c>
      <c r="C2521" s="22" t="s">
        <v>15058</v>
      </c>
      <c r="D2521" s="22" t="s">
        <v>15059</v>
      </c>
      <c r="E2521" s="22" t="s">
        <v>15060</v>
      </c>
      <c r="F2521" t="s">
        <v>7273</v>
      </c>
    </row>
    <row r="2522" spans="1:6">
      <c r="A2522" t="s">
        <v>4611</v>
      </c>
      <c r="B2522" s="786" t="s">
        <v>12539</v>
      </c>
      <c r="C2522" s="22" t="s">
        <v>15061</v>
      </c>
      <c r="D2522" s="22" t="s">
        <v>15062</v>
      </c>
      <c r="E2522" s="22" t="s">
        <v>15062</v>
      </c>
      <c r="F2522" t="s">
        <v>7273</v>
      </c>
    </row>
    <row r="2523" spans="1:6">
      <c r="A2523" t="s">
        <v>4611</v>
      </c>
      <c r="B2523" s="786" t="s">
        <v>12540</v>
      </c>
      <c r="C2523" s="22" t="s">
        <v>15063</v>
      </c>
      <c r="D2523" s="22" t="s">
        <v>15064</v>
      </c>
      <c r="E2523" s="22" t="s">
        <v>15065</v>
      </c>
      <c r="F2523" t="s">
        <v>7273</v>
      </c>
    </row>
    <row r="2524" spans="1:6">
      <c r="A2524" t="s">
        <v>4611</v>
      </c>
      <c r="B2524" s="786" t="s">
        <v>12541</v>
      </c>
      <c r="C2524" s="22" t="s">
        <v>15066</v>
      </c>
      <c r="D2524" s="22" t="s">
        <v>15067</v>
      </c>
      <c r="E2524" s="22" t="s">
        <v>15067</v>
      </c>
      <c r="F2524" t="s">
        <v>7273</v>
      </c>
    </row>
    <row r="2525" spans="1:6">
      <c r="A2525" t="s">
        <v>4611</v>
      </c>
      <c r="B2525" s="786" t="s">
        <v>12542</v>
      </c>
      <c r="C2525" s="22" t="s">
        <v>15068</v>
      </c>
      <c r="D2525" s="22" t="s">
        <v>15069</v>
      </c>
      <c r="E2525" s="22" t="s">
        <v>15070</v>
      </c>
      <c r="F2525" t="s">
        <v>7273</v>
      </c>
    </row>
    <row r="2526" spans="1:6">
      <c r="A2526" t="s">
        <v>4611</v>
      </c>
      <c r="B2526" s="786" t="s">
        <v>12543</v>
      </c>
      <c r="C2526" s="22" t="s">
        <v>15071</v>
      </c>
      <c r="D2526" s="22" t="s">
        <v>15072</v>
      </c>
      <c r="E2526" s="22" t="s">
        <v>15073</v>
      </c>
      <c r="F2526" t="s">
        <v>7273</v>
      </c>
    </row>
    <row r="2527" spans="1:6">
      <c r="A2527" t="s">
        <v>4611</v>
      </c>
      <c r="B2527" s="786" t="s">
        <v>12544</v>
      </c>
      <c r="C2527" s="22" t="s">
        <v>15074</v>
      </c>
      <c r="D2527" s="22" t="s">
        <v>15075</v>
      </c>
      <c r="E2527" s="22" t="s">
        <v>15076</v>
      </c>
      <c r="F2527" t="s">
        <v>7277</v>
      </c>
    </row>
    <row r="2528" spans="1:6">
      <c r="A2528" t="s">
        <v>4611</v>
      </c>
      <c r="B2528" s="786" t="s">
        <v>12545</v>
      </c>
      <c r="C2528" s="22" t="s">
        <v>15077</v>
      </c>
      <c r="D2528" s="22" t="s">
        <v>15078</v>
      </c>
      <c r="E2528" s="22" t="s">
        <v>15079</v>
      </c>
      <c r="F2528" t="s">
        <v>7281</v>
      </c>
    </row>
    <row r="2529" spans="1:6">
      <c r="A2529" t="s">
        <v>4611</v>
      </c>
      <c r="B2529" s="786" t="s">
        <v>12546</v>
      </c>
      <c r="C2529" s="22" t="s">
        <v>15080</v>
      </c>
      <c r="D2529" s="22" t="s">
        <v>15081</v>
      </c>
      <c r="E2529" s="22" t="s">
        <v>15081</v>
      </c>
      <c r="F2529" t="s">
        <v>7281</v>
      </c>
    </row>
    <row r="2530" spans="1:6">
      <c r="A2530" t="s">
        <v>4611</v>
      </c>
      <c r="B2530" s="786" t="s">
        <v>12547</v>
      </c>
      <c r="C2530" s="22" t="s">
        <v>15082</v>
      </c>
      <c r="D2530" s="22" t="s">
        <v>15083</v>
      </c>
      <c r="E2530" s="22" t="s">
        <v>15084</v>
      </c>
      <c r="F2530" t="s">
        <v>7281</v>
      </c>
    </row>
    <row r="2531" spans="1:6">
      <c r="A2531" t="s">
        <v>4611</v>
      </c>
      <c r="B2531" s="786" t="s">
        <v>12548</v>
      </c>
      <c r="C2531" s="22" t="s">
        <v>15085</v>
      </c>
      <c r="D2531" s="22" t="s">
        <v>15086</v>
      </c>
      <c r="E2531" s="22" t="s">
        <v>15086</v>
      </c>
      <c r="F2531" t="s">
        <v>7285</v>
      </c>
    </row>
    <row r="2532" spans="1:6">
      <c r="A2532" t="s">
        <v>4611</v>
      </c>
      <c r="B2532" s="786" t="s">
        <v>12549</v>
      </c>
      <c r="C2532" s="22" t="s">
        <v>15087</v>
      </c>
      <c r="D2532" s="22" t="s">
        <v>15088</v>
      </c>
      <c r="E2532" s="22" t="s">
        <v>15089</v>
      </c>
      <c r="F2532" t="s">
        <v>7289</v>
      </c>
    </row>
    <row r="2533" spans="1:6">
      <c r="A2533" t="s">
        <v>4611</v>
      </c>
      <c r="B2533" s="786" t="s">
        <v>12550</v>
      </c>
      <c r="C2533" s="22" t="s">
        <v>15090</v>
      </c>
      <c r="D2533" s="22" t="s">
        <v>15091</v>
      </c>
      <c r="E2533" s="22" t="s">
        <v>15092</v>
      </c>
      <c r="F2533" t="s">
        <v>7293</v>
      </c>
    </row>
    <row r="2534" spans="1:6">
      <c r="A2534" t="s">
        <v>4611</v>
      </c>
      <c r="B2534" s="786" t="s">
        <v>12551</v>
      </c>
      <c r="C2534" s="22" t="s">
        <v>15093</v>
      </c>
      <c r="D2534" s="22" t="s">
        <v>15094</v>
      </c>
      <c r="E2534" s="22" t="s">
        <v>15095</v>
      </c>
      <c r="F2534" t="s">
        <v>7293</v>
      </c>
    </row>
    <row r="2535" spans="1:6">
      <c r="A2535" t="s">
        <v>4611</v>
      </c>
      <c r="B2535" s="786" t="s">
        <v>12552</v>
      </c>
      <c r="C2535" s="22" t="s">
        <v>15096</v>
      </c>
      <c r="D2535" s="22" t="s">
        <v>15097</v>
      </c>
      <c r="E2535" s="22" t="s">
        <v>15098</v>
      </c>
      <c r="F2535" t="s">
        <v>7293</v>
      </c>
    </row>
    <row r="2536" spans="1:6">
      <c r="A2536" t="s">
        <v>4611</v>
      </c>
      <c r="B2536" s="786" t="s">
        <v>12553</v>
      </c>
      <c r="C2536" s="22" t="s">
        <v>15099</v>
      </c>
      <c r="D2536" s="22" t="s">
        <v>15100</v>
      </c>
      <c r="E2536" s="22" t="s">
        <v>15101</v>
      </c>
      <c r="F2536" t="s">
        <v>7293</v>
      </c>
    </row>
    <row r="2537" spans="1:6">
      <c r="A2537" t="s">
        <v>4611</v>
      </c>
      <c r="B2537" s="786" t="s">
        <v>12554</v>
      </c>
      <c r="C2537" s="22" t="s">
        <v>15102</v>
      </c>
      <c r="D2537" s="22" t="s">
        <v>15103</v>
      </c>
      <c r="E2537" s="22" t="s">
        <v>15104</v>
      </c>
      <c r="F2537" t="s">
        <v>7293</v>
      </c>
    </row>
    <row r="2538" spans="1:6">
      <c r="A2538" t="s">
        <v>4611</v>
      </c>
      <c r="B2538" s="786" t="s">
        <v>12555</v>
      </c>
      <c r="C2538" s="22" t="s">
        <v>15105</v>
      </c>
      <c r="D2538" s="22" t="s">
        <v>15106</v>
      </c>
      <c r="E2538" s="22" t="s">
        <v>15106</v>
      </c>
      <c r="F2538" t="s">
        <v>7293</v>
      </c>
    </row>
    <row r="2539" spans="1:6">
      <c r="A2539" t="s">
        <v>4611</v>
      </c>
      <c r="B2539" s="786" t="s">
        <v>12556</v>
      </c>
      <c r="C2539" s="22" t="s">
        <v>15107</v>
      </c>
      <c r="D2539" s="22" t="s">
        <v>15108</v>
      </c>
      <c r="E2539" s="22" t="s">
        <v>15109</v>
      </c>
      <c r="F2539" t="s">
        <v>7293</v>
      </c>
    </row>
    <row r="2540" spans="1:6">
      <c r="A2540" t="s">
        <v>4611</v>
      </c>
      <c r="B2540" s="786" t="s">
        <v>12557</v>
      </c>
      <c r="C2540" s="22" t="s">
        <v>15110</v>
      </c>
      <c r="D2540" s="22" t="s">
        <v>15111</v>
      </c>
      <c r="E2540" s="22" t="s">
        <v>15112</v>
      </c>
      <c r="F2540" t="s">
        <v>7293</v>
      </c>
    </row>
    <row r="2541" spans="1:6">
      <c r="A2541" t="s">
        <v>4611</v>
      </c>
      <c r="B2541" s="786" t="s">
        <v>12558</v>
      </c>
      <c r="C2541" s="22" t="s">
        <v>15113</v>
      </c>
      <c r="D2541" s="22" t="s">
        <v>15114</v>
      </c>
      <c r="E2541" s="22" t="s">
        <v>15115</v>
      </c>
      <c r="F2541" t="s">
        <v>7293</v>
      </c>
    </row>
    <row r="2542" spans="1:6">
      <c r="A2542" t="s">
        <v>4611</v>
      </c>
      <c r="B2542" s="786" t="s">
        <v>12559</v>
      </c>
      <c r="C2542" s="22" t="s">
        <v>15116</v>
      </c>
      <c r="D2542" s="22" t="s">
        <v>15117</v>
      </c>
      <c r="E2542" s="22" t="s">
        <v>15118</v>
      </c>
      <c r="F2542" t="s">
        <v>7293</v>
      </c>
    </row>
    <row r="2543" spans="1:6">
      <c r="A2543" t="s">
        <v>4611</v>
      </c>
      <c r="B2543" s="786" t="s">
        <v>12560</v>
      </c>
      <c r="C2543" s="22" t="s">
        <v>15119</v>
      </c>
      <c r="D2543" s="22" t="s">
        <v>15120</v>
      </c>
      <c r="E2543" s="22" t="s">
        <v>15121</v>
      </c>
      <c r="F2543" t="s">
        <v>7293</v>
      </c>
    </row>
    <row r="2544" spans="1:6">
      <c r="A2544" t="s">
        <v>4611</v>
      </c>
      <c r="B2544" s="786" t="s">
        <v>12561</v>
      </c>
      <c r="C2544" s="22" t="s">
        <v>15122</v>
      </c>
      <c r="D2544" s="22" t="s">
        <v>15123</v>
      </c>
      <c r="E2544" s="22" t="s">
        <v>15124</v>
      </c>
      <c r="F2544" t="s">
        <v>7293</v>
      </c>
    </row>
    <row r="2545" spans="1:6">
      <c r="A2545" t="s">
        <v>4611</v>
      </c>
      <c r="B2545" s="786" t="s">
        <v>12562</v>
      </c>
      <c r="C2545" s="22" t="s">
        <v>15125</v>
      </c>
      <c r="D2545" s="22" t="s">
        <v>15126</v>
      </c>
      <c r="E2545" s="22" t="s">
        <v>15127</v>
      </c>
      <c r="F2545" t="s">
        <v>7293</v>
      </c>
    </row>
    <row r="2546" spans="1:6">
      <c r="A2546" t="s">
        <v>4611</v>
      </c>
      <c r="B2546" s="786" t="s">
        <v>12563</v>
      </c>
      <c r="C2546" s="22" t="s">
        <v>15128</v>
      </c>
      <c r="D2546" s="22" t="s">
        <v>15129</v>
      </c>
      <c r="E2546" s="22" t="s">
        <v>15129</v>
      </c>
      <c r="F2546" t="s">
        <v>7293</v>
      </c>
    </row>
    <row r="2547" spans="1:6">
      <c r="A2547" t="s">
        <v>4611</v>
      </c>
      <c r="B2547" s="786" t="s">
        <v>12564</v>
      </c>
      <c r="C2547" s="22" t="s">
        <v>15130</v>
      </c>
      <c r="D2547" s="22" t="s">
        <v>15131</v>
      </c>
      <c r="E2547" s="22" t="s">
        <v>15132</v>
      </c>
      <c r="F2547" t="s">
        <v>7293</v>
      </c>
    </row>
    <row r="2548" spans="1:6">
      <c r="A2548" t="s">
        <v>4611</v>
      </c>
      <c r="B2548" s="786" t="s">
        <v>12565</v>
      </c>
      <c r="C2548" s="22" t="s">
        <v>15133</v>
      </c>
      <c r="D2548" s="22" t="s">
        <v>15134</v>
      </c>
      <c r="E2548" s="22" t="s">
        <v>15135</v>
      </c>
      <c r="F2548" t="s">
        <v>7293</v>
      </c>
    </row>
    <row r="2549" spans="1:6">
      <c r="A2549" t="s">
        <v>4611</v>
      </c>
      <c r="B2549" s="786" t="s">
        <v>12566</v>
      </c>
      <c r="C2549" s="22" t="s">
        <v>15136</v>
      </c>
      <c r="D2549" s="22" t="s">
        <v>15137</v>
      </c>
      <c r="E2549" s="22" t="s">
        <v>15137</v>
      </c>
      <c r="F2549" t="s">
        <v>7293</v>
      </c>
    </row>
    <row r="2550" spans="1:6">
      <c r="A2550" t="s">
        <v>4611</v>
      </c>
      <c r="B2550" s="786" t="s">
        <v>12567</v>
      </c>
      <c r="C2550" s="22" t="s">
        <v>15138</v>
      </c>
      <c r="D2550" s="22" t="s">
        <v>15139</v>
      </c>
      <c r="E2550" s="22" t="s">
        <v>15140</v>
      </c>
      <c r="F2550" t="s">
        <v>7297</v>
      </c>
    </row>
    <row r="2551" spans="1:6">
      <c r="A2551" t="s">
        <v>4611</v>
      </c>
      <c r="B2551" s="786" t="s">
        <v>12568</v>
      </c>
      <c r="C2551" s="22" t="s">
        <v>15141</v>
      </c>
      <c r="D2551" s="22" t="s">
        <v>15142</v>
      </c>
      <c r="E2551" s="22" t="s">
        <v>15143</v>
      </c>
      <c r="F2551" t="s">
        <v>7297</v>
      </c>
    </row>
    <row r="2552" spans="1:6">
      <c r="A2552" t="s">
        <v>4611</v>
      </c>
      <c r="B2552" s="786" t="s">
        <v>12569</v>
      </c>
      <c r="C2552" s="22" t="s">
        <v>15144</v>
      </c>
      <c r="D2552" s="22" t="s">
        <v>15145</v>
      </c>
      <c r="E2552" s="22" t="s">
        <v>15146</v>
      </c>
      <c r="F2552" t="s">
        <v>7297</v>
      </c>
    </row>
    <row r="2553" spans="1:6">
      <c r="A2553" t="s">
        <v>4611</v>
      </c>
      <c r="B2553" s="786" t="s">
        <v>12570</v>
      </c>
      <c r="C2553" s="22" t="s">
        <v>15147</v>
      </c>
      <c r="D2553" s="22" t="s">
        <v>15148</v>
      </c>
      <c r="E2553" s="22" t="s">
        <v>15149</v>
      </c>
      <c r="F2553" t="s">
        <v>7297</v>
      </c>
    </row>
    <row r="2554" spans="1:6">
      <c r="A2554" t="s">
        <v>4611</v>
      </c>
      <c r="B2554" s="786" t="s">
        <v>12571</v>
      </c>
      <c r="C2554" s="22" t="s">
        <v>15150</v>
      </c>
      <c r="D2554" s="22" t="s">
        <v>15151</v>
      </c>
      <c r="E2554" s="22" t="s">
        <v>15152</v>
      </c>
      <c r="F2554" t="s">
        <v>7301</v>
      </c>
    </row>
    <row r="2555" spans="1:6">
      <c r="A2555" t="s">
        <v>4611</v>
      </c>
      <c r="B2555" s="786" t="s">
        <v>12572</v>
      </c>
      <c r="C2555" s="22" t="s">
        <v>15153</v>
      </c>
      <c r="D2555" s="22" t="s">
        <v>15154</v>
      </c>
      <c r="E2555" s="22" t="s">
        <v>15154</v>
      </c>
      <c r="F2555" t="s">
        <v>7305</v>
      </c>
    </row>
    <row r="2556" spans="1:6">
      <c r="A2556" t="s">
        <v>4611</v>
      </c>
      <c r="B2556" s="786" t="s">
        <v>12573</v>
      </c>
      <c r="C2556" s="22" t="s">
        <v>15155</v>
      </c>
      <c r="D2556" s="22" t="s">
        <v>15156</v>
      </c>
      <c r="E2556" s="22" t="s">
        <v>15157</v>
      </c>
      <c r="F2556" t="s">
        <v>7309</v>
      </c>
    </row>
    <row r="2557" spans="1:6">
      <c r="A2557" t="s">
        <v>4611</v>
      </c>
      <c r="B2557" s="786" t="s">
        <v>12574</v>
      </c>
      <c r="C2557" s="22" t="s">
        <v>15158</v>
      </c>
      <c r="D2557" s="22" t="s">
        <v>15159</v>
      </c>
      <c r="E2557" s="22" t="s">
        <v>15160</v>
      </c>
      <c r="F2557" t="s">
        <v>7313</v>
      </c>
    </row>
    <row r="2558" spans="1:6">
      <c r="A2558" t="s">
        <v>4611</v>
      </c>
      <c r="B2558" s="786" t="s">
        <v>12575</v>
      </c>
      <c r="C2558" s="22" t="s">
        <v>15161</v>
      </c>
      <c r="D2558" s="22" t="s">
        <v>15162</v>
      </c>
      <c r="E2558" s="22" t="s">
        <v>15163</v>
      </c>
      <c r="F2558" t="s">
        <v>7316</v>
      </c>
    </row>
    <row r="2559" spans="1:6">
      <c r="A2559" t="s">
        <v>4611</v>
      </c>
      <c r="B2559" s="786" t="s">
        <v>12576</v>
      </c>
      <c r="C2559" s="22" t="s">
        <v>15164</v>
      </c>
      <c r="D2559" s="22" t="s">
        <v>15165</v>
      </c>
      <c r="E2559" s="22" t="s">
        <v>15166</v>
      </c>
      <c r="F2559" t="s">
        <v>7316</v>
      </c>
    </row>
    <row r="2560" spans="1:6">
      <c r="A2560" t="s">
        <v>4611</v>
      </c>
      <c r="B2560" s="786" t="s">
        <v>12577</v>
      </c>
      <c r="C2560" s="22" t="s">
        <v>15167</v>
      </c>
      <c r="D2560" s="22" t="s">
        <v>15168</v>
      </c>
      <c r="E2560" s="22" t="s">
        <v>15169</v>
      </c>
      <c r="F2560" t="s">
        <v>7324</v>
      </c>
    </row>
    <row r="2561" spans="1:6">
      <c r="A2561" t="s">
        <v>4611</v>
      </c>
      <c r="B2561" s="786" t="s">
        <v>12578</v>
      </c>
      <c r="C2561" s="22" t="s">
        <v>15170</v>
      </c>
      <c r="D2561" s="22" t="s">
        <v>15171</v>
      </c>
      <c r="E2561" s="22" t="s">
        <v>15172</v>
      </c>
      <c r="F2561" t="s">
        <v>7324</v>
      </c>
    </row>
    <row r="2562" spans="1:6">
      <c r="A2562" t="s">
        <v>4611</v>
      </c>
      <c r="B2562" s="786" t="s">
        <v>12579</v>
      </c>
      <c r="C2562" s="22" t="s">
        <v>15173</v>
      </c>
      <c r="D2562" s="22" t="s">
        <v>15174</v>
      </c>
      <c r="E2562" s="22" t="s">
        <v>15175</v>
      </c>
      <c r="F2562" t="s">
        <v>7324</v>
      </c>
    </row>
    <row r="2563" spans="1:6">
      <c r="A2563" t="s">
        <v>4611</v>
      </c>
      <c r="B2563" s="786" t="s">
        <v>12580</v>
      </c>
      <c r="C2563" s="22" t="s">
        <v>15176</v>
      </c>
      <c r="D2563" s="22" t="s">
        <v>15177</v>
      </c>
      <c r="E2563" s="22" t="s">
        <v>15178</v>
      </c>
      <c r="F2563" t="s">
        <v>7324</v>
      </c>
    </row>
    <row r="2564" spans="1:6">
      <c r="A2564" t="s">
        <v>4611</v>
      </c>
      <c r="B2564" s="786" t="s">
        <v>12581</v>
      </c>
      <c r="C2564" s="22" t="s">
        <v>15179</v>
      </c>
      <c r="D2564" s="22" t="s">
        <v>15180</v>
      </c>
      <c r="E2564" s="22" t="s">
        <v>15180</v>
      </c>
      <c r="F2564" t="s">
        <v>7324</v>
      </c>
    </row>
    <row r="2565" spans="1:6">
      <c r="A2565" t="s">
        <v>4611</v>
      </c>
      <c r="B2565" s="786" t="s">
        <v>12582</v>
      </c>
      <c r="C2565" s="22" t="s">
        <v>15181</v>
      </c>
      <c r="D2565" s="22" t="s">
        <v>15182</v>
      </c>
      <c r="E2565" s="22" t="s">
        <v>15182</v>
      </c>
      <c r="F2565" t="s">
        <v>7332</v>
      </c>
    </row>
    <row r="2566" spans="1:6">
      <c r="A2566" t="s">
        <v>4611</v>
      </c>
      <c r="B2566" s="786" t="s">
        <v>12583</v>
      </c>
      <c r="C2566" s="22" t="s">
        <v>15183</v>
      </c>
      <c r="D2566" s="22" t="s">
        <v>15184</v>
      </c>
      <c r="E2566" s="22" t="s">
        <v>15185</v>
      </c>
      <c r="F2566" t="s">
        <v>7332</v>
      </c>
    </row>
    <row r="2567" spans="1:6">
      <c r="A2567" t="s">
        <v>4611</v>
      </c>
      <c r="B2567" s="786" t="s">
        <v>12584</v>
      </c>
      <c r="C2567" s="22" t="s">
        <v>15186</v>
      </c>
      <c r="D2567" s="22" t="s">
        <v>15187</v>
      </c>
      <c r="E2567" s="22" t="s">
        <v>15188</v>
      </c>
      <c r="F2567" t="s">
        <v>7336</v>
      </c>
    </row>
    <row r="2568" spans="1:6">
      <c r="A2568" t="s">
        <v>4611</v>
      </c>
      <c r="B2568" s="786" t="s">
        <v>12585</v>
      </c>
      <c r="C2568" s="22" t="s">
        <v>15189</v>
      </c>
      <c r="D2568" s="22" t="s">
        <v>15190</v>
      </c>
      <c r="E2568" s="22" t="s">
        <v>15191</v>
      </c>
      <c r="F2568" t="s">
        <v>7340</v>
      </c>
    </row>
    <row r="2569" spans="1:6">
      <c r="A2569" t="s">
        <v>4611</v>
      </c>
      <c r="B2569" s="786" t="s">
        <v>12586</v>
      </c>
      <c r="C2569" s="22" t="s">
        <v>15192</v>
      </c>
      <c r="D2569" s="22" t="s">
        <v>15193</v>
      </c>
      <c r="E2569" s="22" t="s">
        <v>15194</v>
      </c>
      <c r="F2569" t="s">
        <v>7340</v>
      </c>
    </row>
    <row r="2570" spans="1:6">
      <c r="A2570" t="s">
        <v>4611</v>
      </c>
      <c r="B2570" s="786" t="s">
        <v>12587</v>
      </c>
      <c r="C2570" s="22" t="s">
        <v>15195</v>
      </c>
      <c r="D2570" s="22" t="s">
        <v>15196</v>
      </c>
      <c r="E2570" s="22" t="s">
        <v>15197</v>
      </c>
      <c r="F2570" t="s">
        <v>7344</v>
      </c>
    </row>
    <row r="2571" spans="1:6">
      <c r="A2571" t="s">
        <v>4611</v>
      </c>
      <c r="B2571" s="786" t="s">
        <v>12588</v>
      </c>
      <c r="C2571" s="22" t="s">
        <v>15198</v>
      </c>
      <c r="D2571" s="22" t="s">
        <v>15199</v>
      </c>
      <c r="E2571" s="22" t="s">
        <v>15200</v>
      </c>
      <c r="F2571" t="s">
        <v>7344</v>
      </c>
    </row>
    <row r="2572" spans="1:6">
      <c r="A2572" t="s">
        <v>4611</v>
      </c>
      <c r="B2572" s="786" t="s">
        <v>12589</v>
      </c>
      <c r="C2572" s="22" t="s">
        <v>15201</v>
      </c>
      <c r="D2572" s="22" t="s">
        <v>15202</v>
      </c>
      <c r="E2572" s="22" t="s">
        <v>15202</v>
      </c>
      <c r="F2572" t="s">
        <v>7344</v>
      </c>
    </row>
    <row r="2573" spans="1:6">
      <c r="A2573" t="s">
        <v>4611</v>
      </c>
      <c r="B2573" s="786" t="s">
        <v>12590</v>
      </c>
      <c r="C2573" s="22" t="s">
        <v>15203</v>
      </c>
      <c r="D2573" s="22" t="s">
        <v>15204</v>
      </c>
      <c r="E2573" s="22" t="s">
        <v>15204</v>
      </c>
      <c r="F2573" t="s">
        <v>7344</v>
      </c>
    </row>
    <row r="2574" spans="1:6">
      <c r="A2574" t="s">
        <v>4611</v>
      </c>
      <c r="B2574" s="786" t="s">
        <v>12591</v>
      </c>
      <c r="C2574" s="22" t="s">
        <v>15205</v>
      </c>
      <c r="D2574" s="22" t="s">
        <v>15206</v>
      </c>
      <c r="E2574" s="22" t="s">
        <v>15206</v>
      </c>
      <c r="F2574" t="s">
        <v>7344</v>
      </c>
    </row>
    <row r="2575" spans="1:6">
      <c r="A2575" t="s">
        <v>4611</v>
      </c>
      <c r="B2575" s="786" t="s">
        <v>12592</v>
      </c>
      <c r="C2575" s="22" t="s">
        <v>15207</v>
      </c>
      <c r="D2575" s="22" t="s">
        <v>15208</v>
      </c>
      <c r="E2575" s="22" t="s">
        <v>15209</v>
      </c>
      <c r="F2575" t="s">
        <v>7344</v>
      </c>
    </row>
    <row r="2576" spans="1:6">
      <c r="A2576" t="s">
        <v>4611</v>
      </c>
      <c r="B2576" s="786" t="s">
        <v>12593</v>
      </c>
      <c r="C2576" s="22" t="s">
        <v>15210</v>
      </c>
      <c r="D2576" s="22" t="s">
        <v>15211</v>
      </c>
      <c r="E2576" s="22" t="s">
        <v>15212</v>
      </c>
      <c r="F2576" t="s">
        <v>7344</v>
      </c>
    </row>
    <row r="2577" spans="1:6">
      <c r="A2577" t="s">
        <v>4611</v>
      </c>
      <c r="B2577" s="786" t="s">
        <v>12594</v>
      </c>
      <c r="C2577" s="22" t="s">
        <v>15213</v>
      </c>
      <c r="D2577" s="22" t="s">
        <v>15214</v>
      </c>
      <c r="E2577" s="22" t="s">
        <v>15214</v>
      </c>
      <c r="F2577" t="s">
        <v>7344</v>
      </c>
    </row>
    <row r="2578" spans="1:6">
      <c r="A2578" t="s">
        <v>4611</v>
      </c>
      <c r="B2578" s="786" t="s">
        <v>12595</v>
      </c>
      <c r="C2578" s="22" t="s">
        <v>15215</v>
      </c>
      <c r="D2578" s="22" t="s">
        <v>15216</v>
      </c>
      <c r="E2578" s="22" t="s">
        <v>15216</v>
      </c>
      <c r="F2578" t="s">
        <v>7344</v>
      </c>
    </row>
    <row r="2579" spans="1:6">
      <c r="A2579" t="s">
        <v>4611</v>
      </c>
      <c r="B2579" s="786" t="s">
        <v>12596</v>
      </c>
      <c r="C2579" s="22" t="s">
        <v>15217</v>
      </c>
      <c r="D2579" s="22" t="s">
        <v>15218</v>
      </c>
      <c r="E2579" s="22" t="s">
        <v>15219</v>
      </c>
      <c r="F2579" t="s">
        <v>7344</v>
      </c>
    </row>
    <row r="2580" spans="1:6">
      <c r="A2580" t="s">
        <v>4611</v>
      </c>
      <c r="B2580" s="786" t="s">
        <v>12597</v>
      </c>
      <c r="C2580" s="22" t="s">
        <v>15220</v>
      </c>
      <c r="D2580" s="22" t="s">
        <v>15221</v>
      </c>
      <c r="E2580" s="22" t="s">
        <v>15222</v>
      </c>
      <c r="F2580" t="s">
        <v>7344</v>
      </c>
    </row>
    <row r="2581" spans="1:6">
      <c r="A2581" t="s">
        <v>4611</v>
      </c>
      <c r="B2581" s="786" t="s">
        <v>12598</v>
      </c>
      <c r="C2581" s="22" t="s">
        <v>15223</v>
      </c>
      <c r="D2581" s="22" t="s">
        <v>15224</v>
      </c>
      <c r="E2581" s="22" t="s">
        <v>15225</v>
      </c>
      <c r="F2581" t="s">
        <v>7348</v>
      </c>
    </row>
    <row r="2582" spans="1:6">
      <c r="A2582" t="s">
        <v>4611</v>
      </c>
      <c r="B2582" s="786" t="s">
        <v>12599</v>
      </c>
      <c r="C2582" s="22" t="s">
        <v>15226</v>
      </c>
      <c r="D2582" s="22" t="s">
        <v>15227</v>
      </c>
      <c r="E2582" s="22" t="s">
        <v>15228</v>
      </c>
      <c r="F2582" t="s">
        <v>7352</v>
      </c>
    </row>
    <row r="2583" spans="1:6">
      <c r="A2583" t="s">
        <v>4611</v>
      </c>
      <c r="B2583" s="786" t="s">
        <v>12600</v>
      </c>
      <c r="C2583" s="22" t="s">
        <v>15229</v>
      </c>
      <c r="D2583" s="22" t="s">
        <v>15230</v>
      </c>
      <c r="E2583" s="22" t="s">
        <v>15231</v>
      </c>
      <c r="F2583" t="s">
        <v>7352</v>
      </c>
    </row>
    <row r="2584" spans="1:6">
      <c r="A2584" t="s">
        <v>4611</v>
      </c>
      <c r="B2584" s="786" t="s">
        <v>12601</v>
      </c>
      <c r="C2584" s="22" t="s">
        <v>15232</v>
      </c>
      <c r="D2584" s="22" t="s">
        <v>15233</v>
      </c>
      <c r="E2584" s="22" t="s">
        <v>15234</v>
      </c>
      <c r="F2584" t="s">
        <v>7352</v>
      </c>
    </row>
    <row r="2585" spans="1:6">
      <c r="A2585" t="s">
        <v>4611</v>
      </c>
      <c r="B2585" s="786" t="s">
        <v>12602</v>
      </c>
      <c r="C2585" s="22" t="s">
        <v>15235</v>
      </c>
      <c r="D2585" s="22" t="s">
        <v>15236</v>
      </c>
      <c r="E2585" s="22" t="s">
        <v>15237</v>
      </c>
      <c r="F2585" t="s">
        <v>7352</v>
      </c>
    </row>
    <row r="2586" spans="1:6">
      <c r="A2586" t="s">
        <v>4611</v>
      </c>
      <c r="B2586" s="786" t="s">
        <v>12603</v>
      </c>
      <c r="C2586" s="22" t="s">
        <v>15238</v>
      </c>
      <c r="D2586" s="22" t="s">
        <v>15239</v>
      </c>
      <c r="E2586" s="22" t="s">
        <v>15240</v>
      </c>
      <c r="F2586" t="s">
        <v>7352</v>
      </c>
    </row>
    <row r="2587" spans="1:6">
      <c r="A2587" t="s">
        <v>4611</v>
      </c>
      <c r="B2587" s="786" t="s">
        <v>12604</v>
      </c>
      <c r="C2587" s="22" t="s">
        <v>15241</v>
      </c>
      <c r="D2587" s="22" t="s">
        <v>15242</v>
      </c>
      <c r="E2587" s="22" t="s">
        <v>15243</v>
      </c>
      <c r="F2587" t="s">
        <v>7352</v>
      </c>
    </row>
    <row r="2588" spans="1:6">
      <c r="A2588" t="s">
        <v>4611</v>
      </c>
      <c r="B2588" s="786" t="s">
        <v>12605</v>
      </c>
      <c r="C2588" s="22" t="s">
        <v>15244</v>
      </c>
      <c r="D2588" s="22" t="s">
        <v>15245</v>
      </c>
      <c r="E2588" s="22" t="s">
        <v>15246</v>
      </c>
      <c r="F2588" t="s">
        <v>7352</v>
      </c>
    </row>
    <row r="2589" spans="1:6">
      <c r="A2589" t="s">
        <v>4611</v>
      </c>
      <c r="B2589" s="786" t="s">
        <v>12606</v>
      </c>
      <c r="C2589" s="22" t="s">
        <v>15247</v>
      </c>
      <c r="D2589" s="22" t="s">
        <v>15248</v>
      </c>
      <c r="E2589" s="22" t="s">
        <v>15249</v>
      </c>
      <c r="F2589" t="s">
        <v>7352</v>
      </c>
    </row>
    <row r="2590" spans="1:6">
      <c r="A2590" t="s">
        <v>4611</v>
      </c>
      <c r="B2590" s="786" t="s">
        <v>12607</v>
      </c>
      <c r="C2590" s="22" t="s">
        <v>15250</v>
      </c>
      <c r="D2590" s="22" t="s">
        <v>15251</v>
      </c>
      <c r="E2590" s="22" t="s">
        <v>15252</v>
      </c>
      <c r="F2590" t="s">
        <v>7352</v>
      </c>
    </row>
    <row r="2591" spans="1:6">
      <c r="A2591" t="s">
        <v>4611</v>
      </c>
      <c r="B2591" s="786" t="s">
        <v>12608</v>
      </c>
      <c r="C2591" s="22" t="s">
        <v>15253</v>
      </c>
      <c r="D2591" s="22" t="s">
        <v>15254</v>
      </c>
      <c r="E2591" s="22" t="s">
        <v>15255</v>
      </c>
      <c r="F2591" t="s">
        <v>7352</v>
      </c>
    </row>
    <row r="2592" spans="1:6">
      <c r="A2592" t="s">
        <v>4611</v>
      </c>
      <c r="B2592" s="786" t="s">
        <v>12609</v>
      </c>
      <c r="C2592" s="22" t="s">
        <v>15256</v>
      </c>
      <c r="D2592" s="22" t="s">
        <v>15257</v>
      </c>
      <c r="E2592" s="22" t="s">
        <v>15258</v>
      </c>
      <c r="F2592" t="s">
        <v>7352</v>
      </c>
    </row>
    <row r="2593" spans="1:6">
      <c r="A2593" t="s">
        <v>4611</v>
      </c>
      <c r="B2593" s="786" t="s">
        <v>12610</v>
      </c>
      <c r="C2593" s="22" t="s">
        <v>15259</v>
      </c>
      <c r="D2593" s="22" t="s">
        <v>15260</v>
      </c>
      <c r="E2593" s="22" t="s">
        <v>15261</v>
      </c>
      <c r="F2593" t="s">
        <v>7356</v>
      </c>
    </row>
    <row r="2594" spans="1:6">
      <c r="A2594" t="s">
        <v>4611</v>
      </c>
      <c r="B2594" s="786" t="s">
        <v>12611</v>
      </c>
      <c r="C2594" s="22" t="s">
        <v>15262</v>
      </c>
      <c r="D2594" s="22" t="s">
        <v>15263</v>
      </c>
      <c r="E2594" s="22" t="s">
        <v>15264</v>
      </c>
      <c r="F2594" t="s">
        <v>7356</v>
      </c>
    </row>
    <row r="2595" spans="1:6">
      <c r="A2595" t="s">
        <v>4611</v>
      </c>
      <c r="B2595" s="786" t="s">
        <v>12612</v>
      </c>
      <c r="C2595" s="22" t="s">
        <v>15265</v>
      </c>
      <c r="D2595" s="22" t="s">
        <v>15266</v>
      </c>
      <c r="E2595" s="22" t="s">
        <v>15267</v>
      </c>
      <c r="F2595" t="s">
        <v>7356</v>
      </c>
    </row>
    <row r="2596" spans="1:6">
      <c r="A2596" t="s">
        <v>4611</v>
      </c>
      <c r="B2596" s="786" t="s">
        <v>12613</v>
      </c>
      <c r="C2596" s="22" t="s">
        <v>15268</v>
      </c>
      <c r="D2596" s="22" t="s">
        <v>15269</v>
      </c>
      <c r="E2596" s="22" t="s">
        <v>15270</v>
      </c>
      <c r="F2596" t="s">
        <v>7356</v>
      </c>
    </row>
    <row r="2597" spans="1:6">
      <c r="A2597" t="s">
        <v>4611</v>
      </c>
      <c r="B2597" s="786" t="s">
        <v>12614</v>
      </c>
      <c r="C2597" s="22" t="s">
        <v>15271</v>
      </c>
      <c r="D2597" s="22" t="s">
        <v>15272</v>
      </c>
      <c r="E2597" s="22" t="s">
        <v>15273</v>
      </c>
      <c r="F2597" t="s">
        <v>7356</v>
      </c>
    </row>
    <row r="2598" spans="1:6">
      <c r="A2598" t="s">
        <v>4611</v>
      </c>
      <c r="B2598" s="786" t="s">
        <v>12615</v>
      </c>
      <c r="C2598" s="22" t="s">
        <v>15274</v>
      </c>
      <c r="D2598" s="22" t="s">
        <v>15275</v>
      </c>
      <c r="E2598" s="22" t="s">
        <v>15276</v>
      </c>
      <c r="F2598" t="s">
        <v>7356</v>
      </c>
    </row>
    <row r="2599" spans="1:6">
      <c r="A2599" t="s">
        <v>4611</v>
      </c>
      <c r="B2599" s="786" t="s">
        <v>12616</v>
      </c>
      <c r="C2599" s="22" t="s">
        <v>15277</v>
      </c>
      <c r="D2599" s="22" t="s">
        <v>15278</v>
      </c>
      <c r="E2599" s="22" t="s">
        <v>15278</v>
      </c>
      <c r="F2599" t="s">
        <v>7356</v>
      </c>
    </row>
    <row r="2600" spans="1:6">
      <c r="A2600" t="s">
        <v>4611</v>
      </c>
      <c r="B2600" s="786" t="s">
        <v>12617</v>
      </c>
      <c r="C2600" s="22" t="s">
        <v>15279</v>
      </c>
      <c r="D2600" s="22" t="s">
        <v>15280</v>
      </c>
      <c r="E2600" s="22" t="s">
        <v>15281</v>
      </c>
      <c r="F2600" t="s">
        <v>7356</v>
      </c>
    </row>
    <row r="2601" spans="1:6">
      <c r="A2601" t="s">
        <v>4611</v>
      </c>
      <c r="B2601" s="786" t="s">
        <v>12618</v>
      </c>
      <c r="C2601" s="22" t="s">
        <v>15282</v>
      </c>
      <c r="D2601" s="22" t="s">
        <v>15283</v>
      </c>
      <c r="E2601" s="22" t="s">
        <v>15284</v>
      </c>
      <c r="F2601" t="s">
        <v>7360</v>
      </c>
    </row>
    <row r="2602" spans="1:6">
      <c r="A2602" t="s">
        <v>4611</v>
      </c>
      <c r="B2602" s="786" t="s">
        <v>12619</v>
      </c>
      <c r="C2602" s="22" t="s">
        <v>15285</v>
      </c>
      <c r="D2602" s="22" t="s">
        <v>15286</v>
      </c>
      <c r="E2602" s="22" t="s">
        <v>15287</v>
      </c>
      <c r="F2602" t="s">
        <v>7360</v>
      </c>
    </row>
    <row r="2603" spans="1:6">
      <c r="A2603" t="s">
        <v>4611</v>
      </c>
      <c r="B2603" s="786" t="s">
        <v>12620</v>
      </c>
      <c r="C2603" s="22" t="s">
        <v>15288</v>
      </c>
      <c r="D2603" s="22" t="s">
        <v>15289</v>
      </c>
      <c r="E2603" s="22" t="s">
        <v>15290</v>
      </c>
      <c r="F2603" t="s">
        <v>7364</v>
      </c>
    </row>
    <row r="2604" spans="1:6">
      <c r="A2604" t="s">
        <v>4611</v>
      </c>
      <c r="B2604" s="786" t="s">
        <v>12621</v>
      </c>
      <c r="C2604" s="22" t="s">
        <v>15291</v>
      </c>
      <c r="D2604" s="22" t="s">
        <v>15292</v>
      </c>
      <c r="E2604" s="22" t="s">
        <v>15293</v>
      </c>
      <c r="F2604" t="s">
        <v>7368</v>
      </c>
    </row>
    <row r="2605" spans="1:6">
      <c r="A2605" t="s">
        <v>4611</v>
      </c>
      <c r="B2605" s="786" t="s">
        <v>12622</v>
      </c>
      <c r="C2605" s="22" t="s">
        <v>15294</v>
      </c>
      <c r="D2605" s="22" t="s">
        <v>15295</v>
      </c>
      <c r="E2605" s="22" t="s">
        <v>15296</v>
      </c>
      <c r="F2605" t="s">
        <v>7368</v>
      </c>
    </row>
    <row r="2606" spans="1:6">
      <c r="A2606" t="s">
        <v>4611</v>
      </c>
      <c r="B2606" s="786" t="s">
        <v>12623</v>
      </c>
      <c r="C2606" s="22" t="s">
        <v>15297</v>
      </c>
      <c r="D2606" s="22" t="s">
        <v>15298</v>
      </c>
      <c r="E2606" s="22" t="s">
        <v>15299</v>
      </c>
      <c r="F2606" t="s">
        <v>7368</v>
      </c>
    </row>
    <row r="2607" spans="1:6">
      <c r="A2607" t="s">
        <v>4611</v>
      </c>
      <c r="B2607" s="786" t="s">
        <v>12624</v>
      </c>
      <c r="C2607" s="22" t="s">
        <v>15300</v>
      </c>
      <c r="D2607" s="22" t="s">
        <v>15301</v>
      </c>
      <c r="E2607" s="22" t="s">
        <v>15302</v>
      </c>
      <c r="F2607" t="s">
        <v>7372</v>
      </c>
    </row>
    <row r="2608" spans="1:6">
      <c r="A2608" t="s">
        <v>4611</v>
      </c>
      <c r="B2608" s="786" t="s">
        <v>12625</v>
      </c>
      <c r="C2608" s="22" t="s">
        <v>15303</v>
      </c>
      <c r="D2608" s="22" t="s">
        <v>15304</v>
      </c>
      <c r="E2608" s="22" t="s">
        <v>15305</v>
      </c>
      <c r="F2608" t="s">
        <v>7372</v>
      </c>
    </row>
    <row r="2609" spans="1:6">
      <c r="A2609" t="s">
        <v>4611</v>
      </c>
      <c r="B2609" s="786" t="s">
        <v>12626</v>
      </c>
      <c r="C2609" s="22" t="s">
        <v>15306</v>
      </c>
      <c r="D2609" s="22" t="s">
        <v>15307</v>
      </c>
      <c r="E2609" s="22" t="s">
        <v>15308</v>
      </c>
      <c r="F2609" t="s">
        <v>7376</v>
      </c>
    </row>
    <row r="2610" spans="1:6">
      <c r="A2610" t="s">
        <v>4611</v>
      </c>
      <c r="B2610" s="786" t="s">
        <v>12627</v>
      </c>
      <c r="C2610" s="22" t="s">
        <v>15309</v>
      </c>
      <c r="D2610" s="22" t="s">
        <v>15310</v>
      </c>
      <c r="E2610" s="22" t="s">
        <v>15311</v>
      </c>
      <c r="F2610" t="s">
        <v>7376</v>
      </c>
    </row>
    <row r="2611" spans="1:6">
      <c r="A2611" t="s">
        <v>4611</v>
      </c>
      <c r="B2611" s="786" t="s">
        <v>12628</v>
      </c>
      <c r="C2611" s="22" t="s">
        <v>15312</v>
      </c>
      <c r="D2611" s="22" t="s">
        <v>15313</v>
      </c>
      <c r="E2611" s="22" t="s">
        <v>15313</v>
      </c>
      <c r="F2611" t="s">
        <v>7376</v>
      </c>
    </row>
    <row r="2612" spans="1:6">
      <c r="A2612" t="s">
        <v>4611</v>
      </c>
      <c r="B2612" s="786" t="s">
        <v>12629</v>
      </c>
      <c r="C2612" s="22" t="s">
        <v>15314</v>
      </c>
      <c r="D2612" s="22" t="s">
        <v>15315</v>
      </c>
      <c r="E2612" s="22" t="s">
        <v>15315</v>
      </c>
      <c r="F2612" t="s">
        <v>7376</v>
      </c>
    </row>
    <row r="2613" spans="1:6">
      <c r="A2613" t="s">
        <v>4611</v>
      </c>
      <c r="B2613" s="786" t="s">
        <v>12630</v>
      </c>
      <c r="C2613" s="22" t="s">
        <v>15316</v>
      </c>
      <c r="D2613" s="22" t="s">
        <v>15317</v>
      </c>
      <c r="E2613" s="22" t="s">
        <v>15317</v>
      </c>
      <c r="F2613" t="s">
        <v>7380</v>
      </c>
    </row>
    <row r="2614" spans="1:6">
      <c r="A2614" t="s">
        <v>4611</v>
      </c>
      <c r="B2614" s="786" t="s">
        <v>12631</v>
      </c>
      <c r="C2614" s="22" t="s">
        <v>15318</v>
      </c>
      <c r="D2614" s="22" t="s">
        <v>15319</v>
      </c>
      <c r="E2614" s="22" t="s">
        <v>15320</v>
      </c>
      <c r="F2614" t="s">
        <v>7384</v>
      </c>
    </row>
    <row r="2615" spans="1:6">
      <c r="A2615" t="s">
        <v>4611</v>
      </c>
      <c r="B2615" s="786" t="s">
        <v>12632</v>
      </c>
      <c r="C2615" s="22" t="s">
        <v>15215</v>
      </c>
      <c r="D2615" s="22" t="s">
        <v>15216</v>
      </c>
      <c r="E2615" s="22" t="s">
        <v>15216</v>
      </c>
      <c r="F2615" t="s">
        <v>7388</v>
      </c>
    </row>
    <row r="2616" spans="1:6">
      <c r="A2616" t="s">
        <v>4611</v>
      </c>
      <c r="B2616" s="786" t="s">
        <v>12633</v>
      </c>
      <c r="C2616" s="22" t="s">
        <v>15321</v>
      </c>
      <c r="D2616" s="22" t="s">
        <v>15322</v>
      </c>
      <c r="E2616" s="22" t="s">
        <v>15323</v>
      </c>
      <c r="F2616" t="s">
        <v>7392</v>
      </c>
    </row>
    <row r="2617" spans="1:6">
      <c r="A2617" t="s">
        <v>4611</v>
      </c>
      <c r="B2617" s="786" t="s">
        <v>12634</v>
      </c>
      <c r="C2617" s="22" t="s">
        <v>15324</v>
      </c>
      <c r="D2617" s="22" t="s">
        <v>15325</v>
      </c>
      <c r="E2617" s="22" t="s">
        <v>15326</v>
      </c>
      <c r="F2617" t="s">
        <v>7396</v>
      </c>
    </row>
    <row r="2618" spans="1:6">
      <c r="A2618" t="s">
        <v>4611</v>
      </c>
      <c r="B2618" s="786" t="s">
        <v>12635</v>
      </c>
      <c r="C2618" s="22" t="s">
        <v>14890</v>
      </c>
      <c r="D2618" s="22" t="s">
        <v>14891</v>
      </c>
      <c r="E2618" s="22" t="s">
        <v>14892</v>
      </c>
      <c r="F2618" t="s">
        <v>7396</v>
      </c>
    </row>
    <row r="2619" spans="1:6">
      <c r="A2619" t="s">
        <v>4611</v>
      </c>
      <c r="B2619" s="786" t="s">
        <v>12636</v>
      </c>
      <c r="C2619" s="22" t="s">
        <v>15327</v>
      </c>
      <c r="D2619" s="22" t="s">
        <v>15328</v>
      </c>
      <c r="E2619" s="22" t="s">
        <v>15329</v>
      </c>
      <c r="F2619" t="s">
        <v>7408</v>
      </c>
    </row>
    <row r="2620" spans="1:6">
      <c r="A2620" t="s">
        <v>4611</v>
      </c>
      <c r="B2620" s="786" t="s">
        <v>12637</v>
      </c>
      <c r="C2620" s="22" t="s">
        <v>15330</v>
      </c>
      <c r="D2620" s="22" t="s">
        <v>15331</v>
      </c>
      <c r="E2620" s="22" t="s">
        <v>15331</v>
      </c>
      <c r="F2620" t="s">
        <v>7416</v>
      </c>
    </row>
    <row r="2621" spans="1:6">
      <c r="A2621" t="s">
        <v>4611</v>
      </c>
      <c r="B2621" s="786" t="s">
        <v>12638</v>
      </c>
      <c r="C2621" s="22" t="s">
        <v>15198</v>
      </c>
      <c r="D2621" s="22" t="s">
        <v>15199</v>
      </c>
      <c r="E2621" s="22" t="s">
        <v>15200</v>
      </c>
      <c r="F2621" t="s">
        <v>7416</v>
      </c>
    </row>
    <row r="2622" spans="1:6">
      <c r="A2622" t="s">
        <v>4611</v>
      </c>
      <c r="B2622" s="786" t="s">
        <v>12639</v>
      </c>
      <c r="C2622" s="22" t="s">
        <v>15332</v>
      </c>
      <c r="D2622" s="22" t="s">
        <v>15333</v>
      </c>
      <c r="E2622" s="22" t="s">
        <v>15334</v>
      </c>
      <c r="F2622" t="s">
        <v>7416</v>
      </c>
    </row>
    <row r="2623" spans="1:6">
      <c r="A2623" t="s">
        <v>4611</v>
      </c>
      <c r="B2623" s="786" t="s">
        <v>12640</v>
      </c>
      <c r="C2623" s="22" t="s">
        <v>15335</v>
      </c>
      <c r="D2623" s="22" t="s">
        <v>15336</v>
      </c>
      <c r="E2623" s="22" t="s">
        <v>15337</v>
      </c>
      <c r="F2623" t="s">
        <v>7420</v>
      </c>
    </row>
    <row r="2624" spans="1:6">
      <c r="A2624" t="s">
        <v>4611</v>
      </c>
      <c r="B2624" s="786" t="s">
        <v>12641</v>
      </c>
      <c r="C2624" s="22" t="s">
        <v>15338</v>
      </c>
      <c r="D2624" s="22" t="s">
        <v>15339</v>
      </c>
      <c r="E2624" s="22" t="s">
        <v>15340</v>
      </c>
      <c r="F2624" t="s">
        <v>7424</v>
      </c>
    </row>
    <row r="2625" spans="1:6">
      <c r="A2625" t="s">
        <v>4611</v>
      </c>
      <c r="B2625" s="786" t="s">
        <v>12642</v>
      </c>
      <c r="C2625" s="22" t="s">
        <v>15341</v>
      </c>
      <c r="D2625" s="22" t="s">
        <v>15342</v>
      </c>
      <c r="E2625" s="22" t="s">
        <v>15342</v>
      </c>
      <c r="F2625" t="s">
        <v>7432</v>
      </c>
    </row>
    <row r="2626" spans="1:6">
      <c r="A2626" t="s">
        <v>4611</v>
      </c>
      <c r="B2626" s="786" t="s">
        <v>12643</v>
      </c>
      <c r="C2626" s="22" t="s">
        <v>15343</v>
      </c>
      <c r="D2626" s="22" t="s">
        <v>15344</v>
      </c>
      <c r="E2626" s="22" t="s">
        <v>15345</v>
      </c>
      <c r="F2626" t="s">
        <v>7432</v>
      </c>
    </row>
    <row r="2627" spans="1:6">
      <c r="A2627" t="s">
        <v>4611</v>
      </c>
      <c r="B2627" s="786" t="s">
        <v>12644</v>
      </c>
      <c r="C2627" s="22" t="s">
        <v>15346</v>
      </c>
      <c r="D2627" s="22" t="s">
        <v>15347</v>
      </c>
      <c r="E2627" s="22" t="s">
        <v>15348</v>
      </c>
      <c r="F2627" t="s">
        <v>7436</v>
      </c>
    </row>
    <row r="2628" spans="1:6">
      <c r="A2628" t="s">
        <v>4611</v>
      </c>
      <c r="B2628" s="786" t="s">
        <v>12645</v>
      </c>
      <c r="C2628" s="22" t="s">
        <v>15349</v>
      </c>
      <c r="D2628" s="22" t="s">
        <v>15350</v>
      </c>
      <c r="E2628" s="22" t="s">
        <v>15351</v>
      </c>
      <c r="F2628" t="s">
        <v>7453</v>
      </c>
    </row>
    <row r="2629" spans="1:6">
      <c r="A2629" t="s">
        <v>4611</v>
      </c>
      <c r="B2629" s="786" t="s">
        <v>12646</v>
      </c>
      <c r="C2629" s="22" t="s">
        <v>15352</v>
      </c>
      <c r="D2629" s="22" t="s">
        <v>15353</v>
      </c>
      <c r="E2629" s="22" t="s">
        <v>15354</v>
      </c>
      <c r="F2629" t="s">
        <v>7453</v>
      </c>
    </row>
    <row r="2630" spans="1:6">
      <c r="A2630" t="s">
        <v>4611</v>
      </c>
      <c r="B2630" s="786" t="s">
        <v>12647</v>
      </c>
      <c r="C2630" s="22" t="s">
        <v>15355</v>
      </c>
      <c r="D2630" s="22" t="s">
        <v>15356</v>
      </c>
      <c r="E2630" s="22" t="s">
        <v>15357</v>
      </c>
      <c r="F2630" t="s">
        <v>7453</v>
      </c>
    </row>
    <row r="2631" spans="1:6">
      <c r="A2631" t="s">
        <v>4611</v>
      </c>
      <c r="B2631" s="786" t="s">
        <v>12648</v>
      </c>
      <c r="C2631" s="22" t="s">
        <v>15358</v>
      </c>
      <c r="D2631" s="22" t="s">
        <v>15359</v>
      </c>
      <c r="E2631" s="22" t="s">
        <v>15359</v>
      </c>
      <c r="F2631" t="s">
        <v>7453</v>
      </c>
    </row>
    <row r="2632" spans="1:6">
      <c r="A2632" t="s">
        <v>4611</v>
      </c>
      <c r="B2632" s="786" t="s">
        <v>12649</v>
      </c>
      <c r="C2632" s="22" t="s">
        <v>15360</v>
      </c>
      <c r="D2632" s="22" t="s">
        <v>15361</v>
      </c>
      <c r="E2632" s="22" t="s">
        <v>15362</v>
      </c>
      <c r="F2632" t="s">
        <v>7457</v>
      </c>
    </row>
    <row r="2633" spans="1:6">
      <c r="A2633" t="s">
        <v>4611</v>
      </c>
      <c r="B2633" s="786" t="s">
        <v>12650</v>
      </c>
      <c r="C2633" s="22" t="s">
        <v>15363</v>
      </c>
      <c r="D2633" s="22" t="s">
        <v>15364</v>
      </c>
      <c r="E2633" s="22" t="s">
        <v>15365</v>
      </c>
      <c r="F2633" t="s">
        <v>7457</v>
      </c>
    </row>
    <row r="2634" spans="1:6">
      <c r="A2634" t="s">
        <v>4611</v>
      </c>
      <c r="B2634" s="786" t="s">
        <v>12651</v>
      </c>
      <c r="C2634" s="22" t="s">
        <v>15366</v>
      </c>
      <c r="D2634" s="22" t="s">
        <v>15367</v>
      </c>
      <c r="E2634" s="22" t="s">
        <v>15367</v>
      </c>
      <c r="F2634" t="s">
        <v>7457</v>
      </c>
    </row>
    <row r="2635" spans="1:6">
      <c r="A2635" t="s">
        <v>4611</v>
      </c>
      <c r="B2635" s="786" t="s">
        <v>12652</v>
      </c>
      <c r="C2635" s="22" t="s">
        <v>15368</v>
      </c>
      <c r="D2635" s="22" t="s">
        <v>15369</v>
      </c>
      <c r="E2635" s="22" t="s">
        <v>15369</v>
      </c>
      <c r="F2635" t="s">
        <v>7457</v>
      </c>
    </row>
    <row r="2636" spans="1:6">
      <c r="A2636" t="s">
        <v>4611</v>
      </c>
      <c r="B2636" s="786" t="s">
        <v>12653</v>
      </c>
      <c r="C2636" s="22" t="s">
        <v>15370</v>
      </c>
      <c r="D2636" s="22" t="s">
        <v>15371</v>
      </c>
      <c r="E2636" s="22" t="s">
        <v>15372</v>
      </c>
      <c r="F2636" t="s">
        <v>7457</v>
      </c>
    </row>
    <row r="2637" spans="1:6">
      <c r="A2637" t="s">
        <v>4611</v>
      </c>
      <c r="B2637" s="786" t="s">
        <v>12654</v>
      </c>
      <c r="C2637" s="22" t="s">
        <v>15373</v>
      </c>
      <c r="D2637" s="22" t="s">
        <v>15374</v>
      </c>
      <c r="E2637" s="22" t="s">
        <v>15375</v>
      </c>
      <c r="F2637" t="s">
        <v>7461</v>
      </c>
    </row>
    <row r="2638" spans="1:6">
      <c r="A2638" t="s">
        <v>4611</v>
      </c>
      <c r="B2638" s="786" t="s">
        <v>12655</v>
      </c>
      <c r="C2638" s="22" t="s">
        <v>15376</v>
      </c>
      <c r="D2638" s="22" t="s">
        <v>15377</v>
      </c>
      <c r="E2638" s="22" t="s">
        <v>15378</v>
      </c>
      <c r="F2638" t="s">
        <v>7465</v>
      </c>
    </row>
    <row r="2639" spans="1:6">
      <c r="A2639" t="s">
        <v>4611</v>
      </c>
      <c r="B2639" s="786" t="s">
        <v>12656</v>
      </c>
      <c r="C2639" s="22" t="s">
        <v>15379</v>
      </c>
      <c r="D2639" s="22" t="s">
        <v>15380</v>
      </c>
      <c r="E2639" s="22" t="s">
        <v>15380</v>
      </c>
      <c r="F2639" t="s">
        <v>7469</v>
      </c>
    </row>
    <row r="2640" spans="1:6">
      <c r="A2640" t="s">
        <v>4611</v>
      </c>
      <c r="B2640" s="786" t="s">
        <v>12657</v>
      </c>
      <c r="C2640" s="22" t="s">
        <v>15381</v>
      </c>
      <c r="D2640" s="22" t="s">
        <v>15382</v>
      </c>
      <c r="E2640" s="22" t="s">
        <v>15383</v>
      </c>
      <c r="F2640" t="s">
        <v>7469</v>
      </c>
    </row>
    <row r="2641" spans="1:6">
      <c r="A2641" t="s">
        <v>4611</v>
      </c>
      <c r="B2641" s="786" t="s">
        <v>12658</v>
      </c>
      <c r="C2641" s="22" t="s">
        <v>15384</v>
      </c>
      <c r="D2641" s="22" t="s">
        <v>15385</v>
      </c>
      <c r="E2641" s="22" t="s">
        <v>15386</v>
      </c>
      <c r="F2641" t="s">
        <v>7473</v>
      </c>
    </row>
    <row r="2642" spans="1:6">
      <c r="A2642" t="s">
        <v>4611</v>
      </c>
      <c r="B2642" s="786" t="s">
        <v>12659</v>
      </c>
      <c r="C2642" s="22" t="s">
        <v>15387</v>
      </c>
      <c r="D2642" s="22" t="s">
        <v>15388</v>
      </c>
      <c r="E2642" s="22" t="s">
        <v>15389</v>
      </c>
      <c r="F2642" t="s">
        <v>7477</v>
      </c>
    </row>
    <row r="2643" spans="1:6">
      <c r="A2643" t="s">
        <v>4611</v>
      </c>
      <c r="B2643" s="786" t="s">
        <v>12660</v>
      </c>
      <c r="C2643" s="22" t="s">
        <v>15390</v>
      </c>
      <c r="D2643" s="22" t="s">
        <v>15391</v>
      </c>
      <c r="E2643" s="22" t="s">
        <v>15392</v>
      </c>
      <c r="F2643" t="s">
        <v>7481</v>
      </c>
    </row>
    <row r="2644" spans="1:6">
      <c r="A2644" t="s">
        <v>4611</v>
      </c>
      <c r="B2644" s="786" t="s">
        <v>12661</v>
      </c>
      <c r="C2644" s="22" t="s">
        <v>15393</v>
      </c>
      <c r="D2644" s="22" t="s">
        <v>15394</v>
      </c>
      <c r="E2644" s="22" t="s">
        <v>15394</v>
      </c>
      <c r="F2644" t="s">
        <v>7481</v>
      </c>
    </row>
    <row r="2645" spans="1:6">
      <c r="A2645" t="s">
        <v>4611</v>
      </c>
      <c r="B2645" s="786" t="s">
        <v>12662</v>
      </c>
      <c r="C2645" s="22" t="s">
        <v>15395</v>
      </c>
      <c r="D2645" s="22" t="s">
        <v>15396</v>
      </c>
      <c r="E2645" s="22" t="s">
        <v>15397</v>
      </c>
      <c r="F2645" t="s">
        <v>7481</v>
      </c>
    </row>
    <row r="2646" spans="1:6">
      <c r="A2646" t="s">
        <v>4611</v>
      </c>
      <c r="B2646" s="786" t="s">
        <v>12663</v>
      </c>
      <c r="C2646" s="22" t="s">
        <v>15398</v>
      </c>
      <c r="D2646" s="22" t="s">
        <v>15399</v>
      </c>
      <c r="E2646" s="22" t="s">
        <v>15399</v>
      </c>
      <c r="F2646" t="s">
        <v>7481</v>
      </c>
    </row>
    <row r="2647" spans="1:6">
      <c r="A2647" t="s">
        <v>4611</v>
      </c>
      <c r="B2647" s="786" t="s">
        <v>12664</v>
      </c>
      <c r="C2647" s="22" t="s">
        <v>15400</v>
      </c>
      <c r="D2647" s="22" t="s">
        <v>15401</v>
      </c>
      <c r="E2647" s="22" t="s">
        <v>15402</v>
      </c>
      <c r="F2647" t="s">
        <v>7481</v>
      </c>
    </row>
    <row r="2648" spans="1:6">
      <c r="A2648" t="s">
        <v>4611</v>
      </c>
      <c r="B2648" s="786" t="s">
        <v>12665</v>
      </c>
      <c r="C2648" s="22" t="s">
        <v>15403</v>
      </c>
      <c r="D2648" s="22" t="s">
        <v>15404</v>
      </c>
      <c r="E2648" s="22" t="s">
        <v>15404</v>
      </c>
      <c r="F2648" t="s">
        <v>7481</v>
      </c>
    </row>
    <row r="2649" spans="1:6">
      <c r="A2649" t="s">
        <v>4611</v>
      </c>
      <c r="B2649" s="786" t="s">
        <v>12666</v>
      </c>
      <c r="C2649" s="22" t="s">
        <v>15405</v>
      </c>
      <c r="D2649" s="22" t="s">
        <v>15406</v>
      </c>
      <c r="E2649" s="22" t="s">
        <v>15407</v>
      </c>
      <c r="F2649" t="s">
        <v>7481</v>
      </c>
    </row>
    <row r="2650" spans="1:6">
      <c r="A2650" t="s">
        <v>4611</v>
      </c>
      <c r="B2650" s="786" t="s">
        <v>12667</v>
      </c>
      <c r="C2650" s="22" t="s">
        <v>15408</v>
      </c>
      <c r="D2650" s="22" t="s">
        <v>15409</v>
      </c>
      <c r="E2650" s="22" t="s">
        <v>15410</v>
      </c>
      <c r="F2650" t="s">
        <v>7485</v>
      </c>
    </row>
    <row r="2651" spans="1:6">
      <c r="A2651" t="s">
        <v>4611</v>
      </c>
      <c r="B2651" s="786" t="s">
        <v>12668</v>
      </c>
      <c r="C2651" s="22" t="s">
        <v>15411</v>
      </c>
      <c r="D2651" s="22" t="s">
        <v>15412</v>
      </c>
      <c r="E2651" s="22" t="s">
        <v>15412</v>
      </c>
      <c r="F2651" t="s">
        <v>7485</v>
      </c>
    </row>
    <row r="2652" spans="1:6">
      <c r="A2652" t="s">
        <v>4611</v>
      </c>
      <c r="B2652" s="786" t="s">
        <v>12669</v>
      </c>
      <c r="C2652" s="22" t="s">
        <v>15413</v>
      </c>
      <c r="D2652" s="22" t="s">
        <v>15414</v>
      </c>
      <c r="E2652" s="22" t="s">
        <v>15415</v>
      </c>
      <c r="F2652" t="s">
        <v>7489</v>
      </c>
    </row>
    <row r="2653" spans="1:6">
      <c r="A2653" t="s">
        <v>4611</v>
      </c>
      <c r="B2653" s="786" t="s">
        <v>12670</v>
      </c>
      <c r="C2653" s="22" t="s">
        <v>15416</v>
      </c>
      <c r="D2653" s="22" t="s">
        <v>15417</v>
      </c>
      <c r="E2653" s="22" t="s">
        <v>15417</v>
      </c>
      <c r="F2653" t="s">
        <v>7489</v>
      </c>
    </row>
    <row r="2654" spans="1:6">
      <c r="A2654" t="s">
        <v>4611</v>
      </c>
      <c r="B2654" s="786" t="s">
        <v>12671</v>
      </c>
      <c r="C2654" s="22" t="s">
        <v>15418</v>
      </c>
      <c r="D2654" s="22" t="s">
        <v>15419</v>
      </c>
      <c r="E2654" s="22" t="s">
        <v>15419</v>
      </c>
      <c r="F2654" t="s">
        <v>7493</v>
      </c>
    </row>
    <row r="2655" spans="1:6">
      <c r="A2655" t="s">
        <v>4611</v>
      </c>
      <c r="B2655" s="786" t="s">
        <v>12672</v>
      </c>
      <c r="C2655" s="22" t="s">
        <v>15420</v>
      </c>
      <c r="D2655" s="22" t="s">
        <v>15421</v>
      </c>
      <c r="E2655" s="22" t="s">
        <v>15422</v>
      </c>
      <c r="F2655" t="s">
        <v>7501</v>
      </c>
    </row>
    <row r="2656" spans="1:6">
      <c r="A2656" t="s">
        <v>4611</v>
      </c>
      <c r="B2656" s="786" t="s">
        <v>12673</v>
      </c>
      <c r="C2656" s="22" t="s">
        <v>15423</v>
      </c>
      <c r="D2656" s="22" t="s">
        <v>15424</v>
      </c>
      <c r="E2656" s="22" t="s">
        <v>15425</v>
      </c>
      <c r="F2656" t="s">
        <v>7501</v>
      </c>
    </row>
    <row r="2657" spans="1:6">
      <c r="A2657" t="s">
        <v>4611</v>
      </c>
      <c r="B2657" s="786" t="s">
        <v>12674</v>
      </c>
      <c r="C2657" s="22" t="s">
        <v>15426</v>
      </c>
      <c r="D2657" s="22" t="s">
        <v>15427</v>
      </c>
      <c r="E2657" s="22" t="s">
        <v>15427</v>
      </c>
      <c r="F2657" t="s">
        <v>7501</v>
      </c>
    </row>
    <row r="2658" spans="1:6">
      <c r="A2658" t="s">
        <v>4611</v>
      </c>
      <c r="B2658" s="786" t="s">
        <v>12675</v>
      </c>
      <c r="C2658" s="22" t="s">
        <v>15428</v>
      </c>
      <c r="D2658" s="22" t="s">
        <v>15429</v>
      </c>
      <c r="E2658" s="22" t="s">
        <v>15430</v>
      </c>
      <c r="F2658" t="s">
        <v>7505</v>
      </c>
    </row>
    <row r="2659" spans="1:6">
      <c r="A2659" t="s">
        <v>4611</v>
      </c>
      <c r="B2659" s="786" t="s">
        <v>12676</v>
      </c>
      <c r="C2659" s="22" t="s">
        <v>15431</v>
      </c>
      <c r="D2659" s="22" t="s">
        <v>15432</v>
      </c>
      <c r="E2659" s="22" t="s">
        <v>15432</v>
      </c>
      <c r="F2659" t="s">
        <v>7505</v>
      </c>
    </row>
    <row r="2660" spans="1:6">
      <c r="A2660" t="s">
        <v>4611</v>
      </c>
      <c r="B2660" s="786" t="s">
        <v>12677</v>
      </c>
      <c r="C2660" s="22" t="s">
        <v>15433</v>
      </c>
      <c r="D2660" s="22" t="s">
        <v>15434</v>
      </c>
      <c r="E2660" s="22" t="s">
        <v>15435</v>
      </c>
      <c r="F2660" t="s">
        <v>7505</v>
      </c>
    </row>
    <row r="2661" spans="1:6">
      <c r="A2661" t="s">
        <v>4611</v>
      </c>
      <c r="B2661" s="786" t="s">
        <v>12678</v>
      </c>
      <c r="C2661" s="22" t="s">
        <v>15436</v>
      </c>
      <c r="D2661" s="22" t="s">
        <v>15437</v>
      </c>
      <c r="E2661" s="22" t="s">
        <v>15438</v>
      </c>
      <c r="F2661" t="s">
        <v>7509</v>
      </c>
    </row>
    <row r="2662" spans="1:6">
      <c r="A2662" t="s">
        <v>4611</v>
      </c>
      <c r="B2662" s="786" t="s">
        <v>12679</v>
      </c>
      <c r="C2662" s="22" t="s">
        <v>15439</v>
      </c>
      <c r="D2662" s="22" t="s">
        <v>15440</v>
      </c>
      <c r="E2662" s="22" t="s">
        <v>15440</v>
      </c>
      <c r="F2662" t="s">
        <v>7509</v>
      </c>
    </row>
    <row r="2663" spans="1:6">
      <c r="A2663" t="s">
        <v>4611</v>
      </c>
      <c r="B2663" s="786" t="s">
        <v>12680</v>
      </c>
      <c r="C2663" s="22" t="s">
        <v>15441</v>
      </c>
      <c r="D2663" s="22" t="s">
        <v>15442</v>
      </c>
      <c r="E2663" s="22" t="s">
        <v>15443</v>
      </c>
      <c r="F2663" t="s">
        <v>7509</v>
      </c>
    </row>
    <row r="2664" spans="1:6">
      <c r="A2664" t="s">
        <v>4611</v>
      </c>
      <c r="B2664" s="786" t="s">
        <v>12681</v>
      </c>
      <c r="C2664" s="22" t="s">
        <v>15444</v>
      </c>
      <c r="D2664" s="22" t="s">
        <v>15445</v>
      </c>
      <c r="E2664" s="22" t="s">
        <v>15446</v>
      </c>
      <c r="F2664" t="s">
        <v>7509</v>
      </c>
    </row>
    <row r="2665" spans="1:6">
      <c r="A2665" t="s">
        <v>4611</v>
      </c>
      <c r="B2665" s="786" t="s">
        <v>12682</v>
      </c>
      <c r="C2665" s="22" t="s">
        <v>15447</v>
      </c>
      <c r="D2665" s="22" t="s">
        <v>15448</v>
      </c>
      <c r="E2665" s="22" t="s">
        <v>15448</v>
      </c>
      <c r="F2665" t="s">
        <v>7509</v>
      </c>
    </row>
    <row r="2666" spans="1:6">
      <c r="A2666" t="s">
        <v>4611</v>
      </c>
      <c r="B2666" s="786" t="s">
        <v>12683</v>
      </c>
      <c r="C2666" s="22" t="s">
        <v>15449</v>
      </c>
      <c r="D2666" s="22" t="s">
        <v>15450</v>
      </c>
      <c r="E2666" s="22" t="s">
        <v>15451</v>
      </c>
      <c r="F2666" t="s">
        <v>7513</v>
      </c>
    </row>
    <row r="2667" spans="1:6">
      <c r="A2667" t="s">
        <v>4611</v>
      </c>
      <c r="B2667" s="786" t="s">
        <v>12684</v>
      </c>
      <c r="C2667" s="22" t="s">
        <v>15452</v>
      </c>
      <c r="D2667" s="22" t="s">
        <v>15453</v>
      </c>
      <c r="E2667" s="22" t="s">
        <v>15453</v>
      </c>
      <c r="F2667" t="s">
        <v>7513</v>
      </c>
    </row>
    <row r="2668" spans="1:6">
      <c r="A2668" t="s">
        <v>4611</v>
      </c>
      <c r="B2668" s="786" t="s">
        <v>12685</v>
      </c>
      <c r="C2668" s="22" t="s">
        <v>15454</v>
      </c>
      <c r="D2668" s="22" t="s">
        <v>15455</v>
      </c>
      <c r="E2668" s="22" t="s">
        <v>15456</v>
      </c>
      <c r="F2668" t="s">
        <v>7513</v>
      </c>
    </row>
    <row r="2669" spans="1:6">
      <c r="A2669" t="s">
        <v>4611</v>
      </c>
      <c r="B2669" s="786" t="s">
        <v>12686</v>
      </c>
      <c r="C2669" s="22" t="s">
        <v>15457</v>
      </c>
      <c r="D2669" s="22" t="s">
        <v>15458</v>
      </c>
      <c r="E2669" s="22" t="s">
        <v>15458</v>
      </c>
      <c r="F2669" t="s">
        <v>7517</v>
      </c>
    </row>
    <row r="2670" spans="1:6">
      <c r="A2670" t="s">
        <v>4611</v>
      </c>
      <c r="B2670" s="786" t="s">
        <v>12687</v>
      </c>
      <c r="C2670" s="22" t="s">
        <v>15459</v>
      </c>
      <c r="D2670" s="22" t="s">
        <v>15460</v>
      </c>
      <c r="E2670" s="22" t="s">
        <v>15460</v>
      </c>
      <c r="F2670" t="s">
        <v>7521</v>
      </c>
    </row>
    <row r="2671" spans="1:6">
      <c r="A2671" t="s">
        <v>4611</v>
      </c>
      <c r="B2671" s="786" t="s">
        <v>12688</v>
      </c>
      <c r="C2671" s="22" t="s">
        <v>15461</v>
      </c>
      <c r="D2671" s="22" t="s">
        <v>15462</v>
      </c>
      <c r="E2671" s="22" t="s">
        <v>15463</v>
      </c>
      <c r="F2671" t="s">
        <v>7521</v>
      </c>
    </row>
    <row r="2672" spans="1:6">
      <c r="A2672" t="s">
        <v>4611</v>
      </c>
      <c r="B2672" s="786" t="s">
        <v>12689</v>
      </c>
      <c r="C2672" s="22" t="s">
        <v>15464</v>
      </c>
      <c r="D2672" s="22" t="s">
        <v>15465</v>
      </c>
      <c r="E2672" s="22" t="s">
        <v>15465</v>
      </c>
      <c r="F2672" t="s">
        <v>7521</v>
      </c>
    </row>
    <row r="2673" spans="1:6">
      <c r="A2673" t="s">
        <v>4611</v>
      </c>
      <c r="B2673" s="786" t="s">
        <v>12690</v>
      </c>
      <c r="C2673" s="22" t="s">
        <v>15466</v>
      </c>
      <c r="D2673" s="22" t="s">
        <v>15467</v>
      </c>
      <c r="E2673" s="22" t="s">
        <v>15467</v>
      </c>
      <c r="F2673" t="s">
        <v>7525</v>
      </c>
    </row>
    <row r="2674" spans="1:6">
      <c r="A2674" t="s">
        <v>4611</v>
      </c>
      <c r="B2674" s="786" t="s">
        <v>12691</v>
      </c>
      <c r="C2674" s="22" t="s">
        <v>15468</v>
      </c>
      <c r="D2674" s="22" t="s">
        <v>15469</v>
      </c>
      <c r="E2674" s="22" t="s">
        <v>15470</v>
      </c>
      <c r="F2674" t="s">
        <v>7525</v>
      </c>
    </row>
    <row r="2675" spans="1:6">
      <c r="A2675" t="s">
        <v>4611</v>
      </c>
      <c r="B2675" s="786" t="s">
        <v>12692</v>
      </c>
      <c r="C2675" s="22" t="s">
        <v>15471</v>
      </c>
      <c r="D2675" s="22" t="s">
        <v>15472</v>
      </c>
      <c r="E2675" s="22" t="s">
        <v>15473</v>
      </c>
      <c r="F2675" t="s">
        <v>7529</v>
      </c>
    </row>
    <row r="2676" spans="1:6">
      <c r="A2676" t="s">
        <v>4611</v>
      </c>
      <c r="B2676" s="786" t="s">
        <v>12693</v>
      </c>
      <c r="C2676" s="22" t="s">
        <v>15474</v>
      </c>
      <c r="D2676" s="22" t="s">
        <v>15475</v>
      </c>
      <c r="E2676" s="22" t="s">
        <v>15475</v>
      </c>
      <c r="F2676" t="s">
        <v>7533</v>
      </c>
    </row>
    <row r="2677" spans="1:6">
      <c r="A2677" t="s">
        <v>4611</v>
      </c>
      <c r="B2677" s="786" t="s">
        <v>12694</v>
      </c>
      <c r="C2677" s="22" t="s">
        <v>15476</v>
      </c>
      <c r="D2677" s="22" t="s">
        <v>15477</v>
      </c>
      <c r="E2677" s="22" t="s">
        <v>15478</v>
      </c>
      <c r="F2677" t="s">
        <v>7546</v>
      </c>
    </row>
    <row r="2678" spans="1:6">
      <c r="A2678" t="s">
        <v>4611</v>
      </c>
      <c r="B2678" s="786" t="s">
        <v>12695</v>
      </c>
      <c r="C2678" s="22" t="s">
        <v>15479</v>
      </c>
      <c r="D2678" s="22" t="s">
        <v>15480</v>
      </c>
      <c r="E2678" s="22" t="s">
        <v>15481</v>
      </c>
      <c r="F2678" t="s">
        <v>7546</v>
      </c>
    </row>
    <row r="2679" spans="1:6">
      <c r="A2679" t="s">
        <v>4611</v>
      </c>
      <c r="B2679" s="786" t="s">
        <v>12696</v>
      </c>
      <c r="C2679" s="22" t="s">
        <v>15482</v>
      </c>
      <c r="D2679" s="22" t="s">
        <v>15483</v>
      </c>
      <c r="E2679" s="22" t="s">
        <v>15484</v>
      </c>
      <c r="F2679" t="s">
        <v>7550</v>
      </c>
    </row>
    <row r="2680" spans="1:6">
      <c r="A2680" t="s">
        <v>4611</v>
      </c>
      <c r="B2680" s="786" t="s">
        <v>12697</v>
      </c>
      <c r="C2680" s="22" t="s">
        <v>15485</v>
      </c>
      <c r="D2680" s="22" t="s">
        <v>15486</v>
      </c>
      <c r="E2680" s="22" t="s">
        <v>15487</v>
      </c>
      <c r="F2680" t="s">
        <v>7550</v>
      </c>
    </row>
    <row r="2681" spans="1:6">
      <c r="A2681" t="s">
        <v>4611</v>
      </c>
      <c r="B2681" s="786" t="s">
        <v>12698</v>
      </c>
      <c r="C2681" s="22" t="s">
        <v>15488</v>
      </c>
      <c r="D2681" s="22" t="s">
        <v>15489</v>
      </c>
      <c r="E2681" s="22" t="s">
        <v>15489</v>
      </c>
      <c r="F2681" t="s">
        <v>7554</v>
      </c>
    </row>
    <row r="2682" spans="1:6">
      <c r="A2682" t="s">
        <v>4611</v>
      </c>
      <c r="B2682" s="786" t="s">
        <v>12699</v>
      </c>
      <c r="C2682" s="22" t="s">
        <v>15490</v>
      </c>
      <c r="D2682" s="22" t="s">
        <v>15491</v>
      </c>
      <c r="E2682" s="22" t="s">
        <v>15492</v>
      </c>
      <c r="F2682" t="s">
        <v>7554</v>
      </c>
    </row>
    <row r="2683" spans="1:6">
      <c r="A2683" t="s">
        <v>4611</v>
      </c>
      <c r="B2683" s="786" t="s">
        <v>12700</v>
      </c>
      <c r="C2683" s="22" t="s">
        <v>15493</v>
      </c>
      <c r="D2683" s="22" t="s">
        <v>15494</v>
      </c>
      <c r="E2683" s="22" t="s">
        <v>15495</v>
      </c>
      <c r="F2683" t="s">
        <v>7554</v>
      </c>
    </row>
    <row r="2684" spans="1:6">
      <c r="A2684" t="s">
        <v>4611</v>
      </c>
      <c r="B2684" s="786" t="s">
        <v>12701</v>
      </c>
      <c r="C2684" s="22" t="s">
        <v>15496</v>
      </c>
      <c r="D2684" s="22" t="s">
        <v>15497</v>
      </c>
      <c r="E2684" s="22" t="s">
        <v>15497</v>
      </c>
      <c r="F2684" t="s">
        <v>7554</v>
      </c>
    </row>
    <row r="2685" spans="1:6">
      <c r="A2685" t="s">
        <v>4611</v>
      </c>
      <c r="B2685" s="786" t="s">
        <v>12702</v>
      </c>
      <c r="C2685" s="22" t="s">
        <v>15498</v>
      </c>
      <c r="D2685" s="22" t="s">
        <v>15499</v>
      </c>
      <c r="E2685" s="22" t="s">
        <v>15500</v>
      </c>
      <c r="F2685" t="s">
        <v>7554</v>
      </c>
    </row>
    <row r="2686" spans="1:6">
      <c r="A2686" t="s">
        <v>4611</v>
      </c>
      <c r="B2686" s="786" t="s">
        <v>12703</v>
      </c>
      <c r="C2686" s="22" t="s">
        <v>15501</v>
      </c>
      <c r="D2686" s="22" t="s">
        <v>15502</v>
      </c>
      <c r="E2686" s="22" t="s">
        <v>15503</v>
      </c>
      <c r="F2686" t="s">
        <v>7558</v>
      </c>
    </row>
    <row r="2687" spans="1:6">
      <c r="A2687" t="s">
        <v>4611</v>
      </c>
      <c r="B2687" s="786" t="s">
        <v>12704</v>
      </c>
      <c r="C2687" s="22" t="s">
        <v>15504</v>
      </c>
      <c r="D2687" s="22" t="s">
        <v>15505</v>
      </c>
      <c r="E2687" s="22" t="s">
        <v>15506</v>
      </c>
      <c r="F2687" t="s">
        <v>7566</v>
      </c>
    </row>
    <row r="2688" spans="1:6">
      <c r="A2688" t="s">
        <v>4611</v>
      </c>
      <c r="B2688" s="786" t="s">
        <v>12705</v>
      </c>
      <c r="C2688" s="22" t="s">
        <v>15507</v>
      </c>
      <c r="D2688" s="22" t="s">
        <v>15508</v>
      </c>
      <c r="E2688" s="22" t="s">
        <v>15509</v>
      </c>
      <c r="F2688" t="s">
        <v>7570</v>
      </c>
    </row>
    <row r="2689" spans="1:6">
      <c r="A2689" t="s">
        <v>4611</v>
      </c>
      <c r="B2689" s="786" t="s">
        <v>12706</v>
      </c>
      <c r="C2689" s="22" t="s">
        <v>15510</v>
      </c>
      <c r="D2689" s="22" t="s">
        <v>15511</v>
      </c>
      <c r="E2689" s="22" t="s">
        <v>15512</v>
      </c>
      <c r="F2689" t="s">
        <v>7574</v>
      </c>
    </row>
    <row r="2690" spans="1:6">
      <c r="A2690" t="s">
        <v>4611</v>
      </c>
      <c r="B2690" s="786" t="s">
        <v>12707</v>
      </c>
      <c r="C2690" s="22" t="s">
        <v>15513</v>
      </c>
      <c r="D2690" s="22" t="s">
        <v>15514</v>
      </c>
      <c r="E2690" s="22" t="s">
        <v>15515</v>
      </c>
      <c r="F2690" t="s">
        <v>7574</v>
      </c>
    </row>
    <row r="2691" spans="1:6">
      <c r="A2691" t="s">
        <v>4611</v>
      </c>
      <c r="B2691" s="786" t="s">
        <v>12708</v>
      </c>
      <c r="C2691" s="22" t="s">
        <v>15516</v>
      </c>
      <c r="D2691" s="22" t="s">
        <v>15517</v>
      </c>
      <c r="E2691" s="22" t="s">
        <v>15518</v>
      </c>
      <c r="F2691" t="s">
        <v>7574</v>
      </c>
    </row>
    <row r="2692" spans="1:6">
      <c r="A2692" t="s">
        <v>4611</v>
      </c>
      <c r="B2692" s="786" t="s">
        <v>12709</v>
      </c>
      <c r="C2692" s="22" t="s">
        <v>15519</v>
      </c>
      <c r="D2692" s="22" t="s">
        <v>15520</v>
      </c>
      <c r="E2692" s="22" t="s">
        <v>15520</v>
      </c>
      <c r="F2692" t="s">
        <v>7586</v>
      </c>
    </row>
    <row r="2693" spans="1:6">
      <c r="A2693" t="s">
        <v>4611</v>
      </c>
      <c r="B2693" s="786" t="s">
        <v>12710</v>
      </c>
      <c r="C2693" s="22" t="s">
        <v>15521</v>
      </c>
      <c r="D2693" s="22" t="s">
        <v>15522</v>
      </c>
      <c r="E2693" s="22" t="s">
        <v>15523</v>
      </c>
      <c r="F2693" t="s">
        <v>7586</v>
      </c>
    </row>
    <row r="2694" spans="1:6">
      <c r="A2694" t="s">
        <v>4611</v>
      </c>
      <c r="B2694" s="786" t="s">
        <v>12711</v>
      </c>
      <c r="C2694" s="22" t="s">
        <v>15524</v>
      </c>
      <c r="D2694" s="22" t="s">
        <v>15525</v>
      </c>
      <c r="E2694" s="22" t="s">
        <v>15526</v>
      </c>
      <c r="F2694" t="s">
        <v>7586</v>
      </c>
    </row>
    <row r="2695" spans="1:6">
      <c r="A2695" t="s">
        <v>4611</v>
      </c>
      <c r="B2695" s="786" t="s">
        <v>12712</v>
      </c>
      <c r="C2695" s="22" t="s">
        <v>15527</v>
      </c>
      <c r="D2695" s="22" t="s">
        <v>15528</v>
      </c>
      <c r="E2695" s="22" t="s">
        <v>15528</v>
      </c>
      <c r="F2695" t="s">
        <v>7590</v>
      </c>
    </row>
    <row r="2696" spans="1:6">
      <c r="A2696" t="s">
        <v>4611</v>
      </c>
      <c r="B2696" s="786" t="s">
        <v>12713</v>
      </c>
      <c r="C2696" s="22" t="s">
        <v>15529</v>
      </c>
      <c r="D2696" s="22" t="s">
        <v>15530</v>
      </c>
      <c r="E2696" s="22" t="s">
        <v>15530</v>
      </c>
      <c r="F2696" t="s">
        <v>7590</v>
      </c>
    </row>
    <row r="2697" spans="1:6">
      <c r="A2697" t="s">
        <v>4611</v>
      </c>
      <c r="B2697" s="786" t="s">
        <v>12714</v>
      </c>
      <c r="C2697" s="22" t="s">
        <v>15531</v>
      </c>
      <c r="D2697" s="22" t="s">
        <v>15532</v>
      </c>
      <c r="E2697" s="22" t="s">
        <v>15533</v>
      </c>
      <c r="F2697" t="s">
        <v>7594</v>
      </c>
    </row>
    <row r="2698" spans="1:6">
      <c r="A2698" t="s">
        <v>4611</v>
      </c>
      <c r="B2698" s="786" t="s">
        <v>12715</v>
      </c>
      <c r="C2698" s="22" t="s">
        <v>15534</v>
      </c>
      <c r="D2698" s="22" t="s">
        <v>15535</v>
      </c>
      <c r="E2698" s="22" t="s">
        <v>15536</v>
      </c>
      <c r="F2698" t="s">
        <v>7594</v>
      </c>
    </row>
    <row r="2699" spans="1:6">
      <c r="A2699" t="s">
        <v>4611</v>
      </c>
      <c r="B2699" s="786" t="s">
        <v>12716</v>
      </c>
      <c r="C2699" s="22" t="s">
        <v>15537</v>
      </c>
      <c r="D2699" s="22" t="s">
        <v>15538</v>
      </c>
      <c r="E2699" s="22" t="s">
        <v>15539</v>
      </c>
      <c r="F2699" t="s">
        <v>7594</v>
      </c>
    </row>
    <row r="2700" spans="1:6">
      <c r="A2700" t="s">
        <v>4611</v>
      </c>
      <c r="B2700" s="786" t="s">
        <v>12717</v>
      </c>
      <c r="C2700" s="22" t="s">
        <v>15540</v>
      </c>
      <c r="D2700" s="22" t="s">
        <v>15541</v>
      </c>
      <c r="E2700" s="22" t="s">
        <v>15542</v>
      </c>
      <c r="F2700" t="s">
        <v>7598</v>
      </c>
    </row>
    <row r="2701" spans="1:6">
      <c r="A2701" t="s">
        <v>4611</v>
      </c>
      <c r="B2701" s="786" t="s">
        <v>12718</v>
      </c>
      <c r="C2701" s="22" t="s">
        <v>15543</v>
      </c>
      <c r="D2701" s="22" t="s">
        <v>15544</v>
      </c>
      <c r="E2701" s="22" t="s">
        <v>15545</v>
      </c>
      <c r="F2701" t="s">
        <v>7602</v>
      </c>
    </row>
    <row r="2702" spans="1:6">
      <c r="A2702" t="s">
        <v>4611</v>
      </c>
      <c r="B2702" s="786" t="s">
        <v>12719</v>
      </c>
      <c r="C2702" s="22" t="s">
        <v>15546</v>
      </c>
      <c r="D2702" s="22" t="s">
        <v>15547</v>
      </c>
      <c r="E2702" s="22" t="s">
        <v>15548</v>
      </c>
      <c r="F2702" t="s">
        <v>7602</v>
      </c>
    </row>
    <row r="2703" spans="1:6">
      <c r="A2703" t="s">
        <v>4611</v>
      </c>
      <c r="B2703" s="786" t="s">
        <v>12720</v>
      </c>
      <c r="C2703" s="22" t="s">
        <v>15549</v>
      </c>
      <c r="D2703" s="22" t="s">
        <v>15550</v>
      </c>
      <c r="E2703" s="22" t="s">
        <v>15551</v>
      </c>
      <c r="F2703" t="s">
        <v>7606</v>
      </c>
    </row>
    <row r="2704" spans="1:6">
      <c r="A2704" t="s">
        <v>4611</v>
      </c>
      <c r="B2704" s="786" t="s">
        <v>12721</v>
      </c>
      <c r="C2704" s="22" t="s">
        <v>15552</v>
      </c>
      <c r="D2704" s="22" t="s">
        <v>15553</v>
      </c>
      <c r="E2704" s="22" t="s">
        <v>15554</v>
      </c>
      <c r="F2704" t="s">
        <v>7607</v>
      </c>
    </row>
    <row r="2705" spans="1:6">
      <c r="A2705" t="s">
        <v>4611</v>
      </c>
      <c r="B2705" s="786" t="s">
        <v>12722</v>
      </c>
      <c r="C2705" s="22" t="s">
        <v>15555</v>
      </c>
      <c r="D2705" s="22" t="s">
        <v>15556</v>
      </c>
      <c r="E2705" s="22" t="s">
        <v>15557</v>
      </c>
      <c r="F2705" t="s">
        <v>7611</v>
      </c>
    </row>
    <row r="2706" spans="1:6">
      <c r="A2706" t="s">
        <v>4611</v>
      </c>
      <c r="B2706" s="786" t="s">
        <v>12723</v>
      </c>
      <c r="C2706" s="22" t="s">
        <v>15558</v>
      </c>
      <c r="D2706" s="22" t="s">
        <v>15559</v>
      </c>
      <c r="E2706" s="22" t="s">
        <v>15560</v>
      </c>
      <c r="F2706" t="s">
        <v>7615</v>
      </c>
    </row>
    <row r="2707" spans="1:6">
      <c r="A2707" t="s">
        <v>4611</v>
      </c>
      <c r="B2707" s="786" t="s">
        <v>12724</v>
      </c>
      <c r="C2707" s="22" t="s">
        <v>15561</v>
      </c>
      <c r="D2707" s="22" t="s">
        <v>15562</v>
      </c>
      <c r="E2707" s="22" t="s">
        <v>15563</v>
      </c>
      <c r="F2707" t="s">
        <v>7615</v>
      </c>
    </row>
    <row r="2708" spans="1:6">
      <c r="A2708" t="s">
        <v>4611</v>
      </c>
      <c r="B2708" s="786" t="s">
        <v>12725</v>
      </c>
      <c r="C2708" s="22" t="s">
        <v>15564</v>
      </c>
      <c r="D2708" s="22" t="s">
        <v>15565</v>
      </c>
      <c r="E2708" s="22" t="s">
        <v>15565</v>
      </c>
      <c r="F2708" t="s">
        <v>7615</v>
      </c>
    </row>
    <row r="2709" spans="1:6">
      <c r="A2709" t="s">
        <v>4611</v>
      </c>
      <c r="B2709" s="786" t="s">
        <v>12726</v>
      </c>
      <c r="C2709" s="22" t="s">
        <v>15566</v>
      </c>
      <c r="D2709" s="22" t="s">
        <v>15567</v>
      </c>
      <c r="E2709" s="22" t="s">
        <v>15568</v>
      </c>
      <c r="F2709" t="s">
        <v>7619</v>
      </c>
    </row>
    <row r="2710" spans="1:6">
      <c r="A2710" t="s">
        <v>4611</v>
      </c>
      <c r="B2710" s="786" t="s">
        <v>12727</v>
      </c>
      <c r="C2710" s="22" t="s">
        <v>15496</v>
      </c>
      <c r="D2710" s="22" t="s">
        <v>15497</v>
      </c>
      <c r="E2710" s="22" t="s">
        <v>15497</v>
      </c>
      <c r="F2710" t="s">
        <v>7623</v>
      </c>
    </row>
    <row r="2711" spans="1:6">
      <c r="A2711" t="s">
        <v>4611</v>
      </c>
      <c r="B2711" s="786" t="s">
        <v>12728</v>
      </c>
      <c r="C2711" s="22" t="s">
        <v>15569</v>
      </c>
      <c r="D2711" s="22" t="s">
        <v>15570</v>
      </c>
      <c r="E2711" s="22" t="s">
        <v>15571</v>
      </c>
      <c r="F2711" t="s">
        <v>7627</v>
      </c>
    </row>
    <row r="2712" spans="1:6">
      <c r="A2712" t="s">
        <v>4611</v>
      </c>
      <c r="B2712" s="786" t="s">
        <v>12729</v>
      </c>
      <c r="C2712" s="22" t="s">
        <v>15572</v>
      </c>
      <c r="D2712" s="22" t="s">
        <v>15573</v>
      </c>
      <c r="E2712" s="22" t="s">
        <v>15574</v>
      </c>
      <c r="F2712" t="s">
        <v>7631</v>
      </c>
    </row>
    <row r="2713" spans="1:6">
      <c r="A2713" t="s">
        <v>4611</v>
      </c>
      <c r="B2713" s="786" t="s">
        <v>12730</v>
      </c>
      <c r="C2713" s="22" t="s">
        <v>15575</v>
      </c>
      <c r="D2713" s="22" t="s">
        <v>15576</v>
      </c>
      <c r="E2713" s="22" t="s">
        <v>15577</v>
      </c>
      <c r="F2713" t="s">
        <v>7671</v>
      </c>
    </row>
    <row r="2714" spans="1:6">
      <c r="A2714" t="s">
        <v>4611</v>
      </c>
      <c r="B2714" s="786" t="s">
        <v>12731</v>
      </c>
      <c r="C2714" s="22" t="s">
        <v>15578</v>
      </c>
      <c r="D2714" s="22" t="s">
        <v>15579</v>
      </c>
      <c r="E2714" s="22" t="s">
        <v>15580</v>
      </c>
      <c r="F2714" t="s">
        <v>7691</v>
      </c>
    </row>
    <row r="2715" spans="1:6">
      <c r="A2715" t="s">
        <v>4611</v>
      </c>
      <c r="B2715" s="786" t="s">
        <v>12732</v>
      </c>
      <c r="C2715" s="22" t="s">
        <v>15581</v>
      </c>
      <c r="D2715" s="22" t="s">
        <v>15582</v>
      </c>
      <c r="E2715" s="22" t="s">
        <v>15583</v>
      </c>
      <c r="F2715" t="s">
        <v>7703</v>
      </c>
    </row>
    <row r="2716" spans="1:6">
      <c r="A2716" t="s">
        <v>4611</v>
      </c>
      <c r="B2716" s="786" t="s">
        <v>12733</v>
      </c>
      <c r="C2716" s="22" t="s">
        <v>15584</v>
      </c>
      <c r="D2716" s="22" t="s">
        <v>15585</v>
      </c>
      <c r="E2716" s="22" t="s">
        <v>15586</v>
      </c>
      <c r="F2716" t="s">
        <v>7703</v>
      </c>
    </row>
    <row r="2717" spans="1:6">
      <c r="A2717" t="s">
        <v>4611</v>
      </c>
      <c r="B2717" s="786" t="s">
        <v>12734</v>
      </c>
      <c r="C2717" s="22" t="s">
        <v>15587</v>
      </c>
      <c r="D2717" s="22" t="s">
        <v>15588</v>
      </c>
      <c r="E2717" s="22" t="s">
        <v>15588</v>
      </c>
      <c r="F2717" t="s">
        <v>7703</v>
      </c>
    </row>
    <row r="2718" spans="1:6">
      <c r="A2718" t="s">
        <v>4611</v>
      </c>
      <c r="B2718" s="786" t="s">
        <v>12735</v>
      </c>
      <c r="C2718" s="22" t="s">
        <v>15534</v>
      </c>
      <c r="D2718" s="22" t="s">
        <v>15535</v>
      </c>
      <c r="E2718" s="22" t="s">
        <v>15536</v>
      </c>
      <c r="F2718" t="s">
        <v>7703</v>
      </c>
    </row>
    <row r="2719" spans="1:6">
      <c r="A2719" t="s">
        <v>4611</v>
      </c>
      <c r="B2719" s="786" t="s">
        <v>12736</v>
      </c>
      <c r="C2719" s="22" t="s">
        <v>15589</v>
      </c>
      <c r="D2719" s="22" t="s">
        <v>15590</v>
      </c>
      <c r="E2719" s="22" t="s">
        <v>15591</v>
      </c>
      <c r="F2719" t="s">
        <v>7707</v>
      </c>
    </row>
    <row r="2720" spans="1:6">
      <c r="A2720" t="s">
        <v>4611</v>
      </c>
      <c r="B2720" s="786" t="s">
        <v>12737</v>
      </c>
      <c r="C2720" s="22" t="s">
        <v>15592</v>
      </c>
      <c r="D2720" s="22" t="s">
        <v>15593</v>
      </c>
      <c r="E2720" s="22" t="s">
        <v>15593</v>
      </c>
      <c r="F2720" t="s">
        <v>7715</v>
      </c>
    </row>
    <row r="2721" spans="1:6">
      <c r="A2721" t="s">
        <v>4611</v>
      </c>
      <c r="B2721" s="786" t="s">
        <v>12738</v>
      </c>
      <c r="C2721" s="22" t="s">
        <v>15594</v>
      </c>
      <c r="D2721" s="22" t="s">
        <v>15595</v>
      </c>
      <c r="E2721" s="22" t="s">
        <v>15596</v>
      </c>
      <c r="F2721" t="s">
        <v>7719</v>
      </c>
    </row>
    <row r="2722" spans="1:6">
      <c r="A2722" t="s">
        <v>4611</v>
      </c>
      <c r="B2722" s="786" t="s">
        <v>12739</v>
      </c>
      <c r="C2722" s="22" t="s">
        <v>15597</v>
      </c>
      <c r="D2722" s="22" t="s">
        <v>15598</v>
      </c>
      <c r="E2722" s="22" t="s">
        <v>15599</v>
      </c>
      <c r="F2722" t="s">
        <v>7720</v>
      </c>
    </row>
    <row r="2723" spans="1:6">
      <c r="A2723" t="s">
        <v>4611</v>
      </c>
      <c r="B2723" s="786" t="s">
        <v>12740</v>
      </c>
      <c r="C2723" s="22" t="s">
        <v>15600</v>
      </c>
      <c r="D2723" s="22" t="s">
        <v>15601</v>
      </c>
      <c r="E2723" s="22" t="s">
        <v>15602</v>
      </c>
      <c r="F2723" t="s">
        <v>7724</v>
      </c>
    </row>
    <row r="2724" spans="1:6">
      <c r="A2724" t="s">
        <v>4611</v>
      </c>
      <c r="B2724" s="786" t="s">
        <v>12741</v>
      </c>
      <c r="C2724" s="22" t="s">
        <v>14887</v>
      </c>
      <c r="D2724" s="22" t="s">
        <v>14888</v>
      </c>
      <c r="E2724" s="22" t="s">
        <v>14889</v>
      </c>
      <c r="F2724" t="s">
        <v>7728</v>
      </c>
    </row>
    <row r="2725" spans="1:6">
      <c r="A2725" t="s">
        <v>4611</v>
      </c>
      <c r="B2725" s="786" t="s">
        <v>12742</v>
      </c>
      <c r="C2725" s="22" t="s">
        <v>15531</v>
      </c>
      <c r="D2725" s="22" t="s">
        <v>15532</v>
      </c>
      <c r="E2725" s="22" t="s">
        <v>15533</v>
      </c>
      <c r="F2725" t="s">
        <v>7728</v>
      </c>
    </row>
    <row r="2726" spans="1:6">
      <c r="A2726" t="s">
        <v>4611</v>
      </c>
      <c r="B2726" s="786" t="s">
        <v>12743</v>
      </c>
      <c r="C2726" s="22" t="s">
        <v>15603</v>
      </c>
      <c r="D2726" s="22" t="s">
        <v>15604</v>
      </c>
      <c r="E2726" s="22" t="s">
        <v>15605</v>
      </c>
      <c r="F2726" t="s">
        <v>7728</v>
      </c>
    </row>
    <row r="2727" spans="1:6">
      <c r="A2727" t="s">
        <v>4611</v>
      </c>
      <c r="B2727" s="786" t="s">
        <v>12744</v>
      </c>
      <c r="C2727" s="22" t="s">
        <v>15606</v>
      </c>
      <c r="D2727" s="22" t="s">
        <v>15607</v>
      </c>
      <c r="E2727" s="22" t="s">
        <v>15608</v>
      </c>
      <c r="F2727" t="s">
        <v>7728</v>
      </c>
    </row>
    <row r="2728" spans="1:6">
      <c r="A2728" t="s">
        <v>4611</v>
      </c>
      <c r="B2728" s="786" t="s">
        <v>12745</v>
      </c>
      <c r="C2728" s="22" t="s">
        <v>15609</v>
      </c>
      <c r="D2728" s="22" t="s">
        <v>15610</v>
      </c>
      <c r="E2728" s="22" t="s">
        <v>15611</v>
      </c>
      <c r="F2728" t="s">
        <v>7728</v>
      </c>
    </row>
    <row r="2729" spans="1:6">
      <c r="A2729" t="s">
        <v>4611</v>
      </c>
      <c r="B2729" s="786" t="s">
        <v>12746</v>
      </c>
      <c r="C2729" s="22" t="s">
        <v>15612</v>
      </c>
      <c r="D2729" s="22" t="s">
        <v>15613</v>
      </c>
      <c r="E2729" s="22" t="s">
        <v>15614</v>
      </c>
      <c r="F2729" t="s">
        <v>7728</v>
      </c>
    </row>
    <row r="2730" spans="1:6">
      <c r="A2730" t="s">
        <v>4611</v>
      </c>
      <c r="B2730" s="786" t="s">
        <v>12747</v>
      </c>
      <c r="C2730" s="22" t="s">
        <v>15428</v>
      </c>
      <c r="D2730" s="22" t="s">
        <v>15429</v>
      </c>
      <c r="E2730" s="22" t="s">
        <v>15430</v>
      </c>
      <c r="F2730" t="s">
        <v>7728</v>
      </c>
    </row>
    <row r="2731" spans="1:6">
      <c r="A2731" t="s">
        <v>4611</v>
      </c>
      <c r="B2731" s="786" t="s">
        <v>12748</v>
      </c>
      <c r="C2731" s="22" t="s">
        <v>15615</v>
      </c>
      <c r="D2731" s="22" t="s">
        <v>15616</v>
      </c>
      <c r="E2731" s="22" t="s">
        <v>15617</v>
      </c>
      <c r="F2731" t="s">
        <v>7728</v>
      </c>
    </row>
    <row r="2732" spans="1:6">
      <c r="A2732" t="s">
        <v>4611</v>
      </c>
      <c r="B2732" s="786" t="s">
        <v>12749</v>
      </c>
      <c r="C2732" s="22" t="s">
        <v>15618</v>
      </c>
      <c r="D2732" s="22" t="s">
        <v>15619</v>
      </c>
      <c r="E2732" s="22" t="s">
        <v>15620</v>
      </c>
      <c r="F2732" t="s">
        <v>7728</v>
      </c>
    </row>
    <row r="2733" spans="1:6">
      <c r="A2733" t="s">
        <v>4611</v>
      </c>
      <c r="B2733" s="786" t="s">
        <v>12750</v>
      </c>
      <c r="C2733" s="22" t="s">
        <v>15621</v>
      </c>
      <c r="D2733" s="22" t="s">
        <v>15622</v>
      </c>
      <c r="E2733" s="22" t="s">
        <v>15623</v>
      </c>
      <c r="F2733" t="s">
        <v>7736</v>
      </c>
    </row>
    <row r="2734" spans="1:6">
      <c r="A2734" t="s">
        <v>4611</v>
      </c>
      <c r="B2734" s="786" t="s">
        <v>12751</v>
      </c>
      <c r="C2734" s="22" t="s">
        <v>15624</v>
      </c>
      <c r="D2734" s="22" t="s">
        <v>15625</v>
      </c>
      <c r="E2734" s="22" t="s">
        <v>15626</v>
      </c>
      <c r="F2734" t="s">
        <v>7736</v>
      </c>
    </row>
    <row r="2735" spans="1:6">
      <c r="A2735" t="s">
        <v>4611</v>
      </c>
      <c r="B2735" s="786" t="s">
        <v>12752</v>
      </c>
      <c r="C2735" s="22" t="s">
        <v>15627</v>
      </c>
      <c r="D2735" s="22" t="s">
        <v>15628</v>
      </c>
      <c r="E2735" s="22" t="s">
        <v>15629</v>
      </c>
      <c r="F2735" t="s">
        <v>7736</v>
      </c>
    </row>
    <row r="2736" spans="1:6">
      <c r="A2736" t="s">
        <v>4611</v>
      </c>
      <c r="B2736" s="786" t="s">
        <v>12753</v>
      </c>
      <c r="C2736" s="22" t="s">
        <v>15630</v>
      </c>
      <c r="D2736" s="22" t="s">
        <v>15631</v>
      </c>
      <c r="E2736" s="22" t="s">
        <v>15632</v>
      </c>
      <c r="F2736" t="s">
        <v>7736</v>
      </c>
    </row>
    <row r="2737" spans="1:6">
      <c r="A2737" t="s">
        <v>4611</v>
      </c>
      <c r="B2737" s="786" t="s">
        <v>12754</v>
      </c>
      <c r="C2737" s="22" t="s">
        <v>15633</v>
      </c>
      <c r="D2737" s="22" t="s">
        <v>15634</v>
      </c>
      <c r="E2737" s="22" t="s">
        <v>15634</v>
      </c>
      <c r="F2737" t="s">
        <v>7736</v>
      </c>
    </row>
    <row r="2738" spans="1:6">
      <c r="A2738" t="s">
        <v>4611</v>
      </c>
      <c r="B2738" s="786" t="s">
        <v>12755</v>
      </c>
      <c r="C2738" s="22" t="s">
        <v>15635</v>
      </c>
      <c r="D2738" s="22" t="s">
        <v>15636</v>
      </c>
      <c r="E2738" s="22" t="s">
        <v>15637</v>
      </c>
      <c r="F2738" t="s">
        <v>7736</v>
      </c>
    </row>
    <row r="2739" spans="1:6">
      <c r="A2739" t="s">
        <v>4611</v>
      </c>
      <c r="B2739" s="786" t="s">
        <v>12756</v>
      </c>
      <c r="C2739" s="22" t="s">
        <v>15638</v>
      </c>
      <c r="D2739" s="22" t="s">
        <v>15639</v>
      </c>
      <c r="E2739" s="22" t="s">
        <v>15640</v>
      </c>
      <c r="F2739" t="s">
        <v>7736</v>
      </c>
    </row>
    <row r="2740" spans="1:6">
      <c r="A2740" t="s">
        <v>4611</v>
      </c>
      <c r="B2740" s="786" t="s">
        <v>12757</v>
      </c>
      <c r="C2740" s="22" t="s">
        <v>14960</v>
      </c>
      <c r="D2740" s="22" t="s">
        <v>14961</v>
      </c>
      <c r="E2740" s="22" t="s">
        <v>14962</v>
      </c>
      <c r="F2740" t="s">
        <v>7736</v>
      </c>
    </row>
    <row r="2741" spans="1:6">
      <c r="A2741" t="s">
        <v>4611</v>
      </c>
      <c r="B2741" s="786" t="s">
        <v>12758</v>
      </c>
      <c r="C2741" s="22" t="s">
        <v>15641</v>
      </c>
      <c r="D2741" s="22" t="s">
        <v>15642</v>
      </c>
      <c r="E2741" s="22" t="s">
        <v>15642</v>
      </c>
      <c r="F2741" t="s">
        <v>7736</v>
      </c>
    </row>
    <row r="2742" spans="1:6">
      <c r="A2742" t="s">
        <v>4611</v>
      </c>
      <c r="B2742" s="786" t="s">
        <v>12759</v>
      </c>
      <c r="C2742" s="22" t="s">
        <v>15643</v>
      </c>
      <c r="D2742" s="22" t="s">
        <v>15644</v>
      </c>
      <c r="E2742" s="22" t="s">
        <v>15645</v>
      </c>
      <c r="F2742" t="s">
        <v>7736</v>
      </c>
    </row>
    <row r="2743" spans="1:6">
      <c r="A2743" t="s">
        <v>4611</v>
      </c>
      <c r="B2743" s="786" t="s">
        <v>12760</v>
      </c>
      <c r="C2743" s="22" t="s">
        <v>15646</v>
      </c>
      <c r="D2743" s="22" t="s">
        <v>15647</v>
      </c>
      <c r="E2743" s="22" t="s">
        <v>15648</v>
      </c>
      <c r="F2743" t="s">
        <v>7736</v>
      </c>
    </row>
    <row r="2744" spans="1:6">
      <c r="A2744" t="s">
        <v>4611</v>
      </c>
      <c r="B2744" s="786" t="s">
        <v>12761</v>
      </c>
      <c r="C2744" s="22" t="s">
        <v>15649</v>
      </c>
      <c r="D2744" s="22" t="s">
        <v>15650</v>
      </c>
      <c r="E2744" s="22" t="s">
        <v>15651</v>
      </c>
      <c r="F2744" t="s">
        <v>7736</v>
      </c>
    </row>
    <row r="2745" spans="1:6">
      <c r="A2745" t="s">
        <v>4611</v>
      </c>
      <c r="B2745" s="786" t="s">
        <v>12762</v>
      </c>
      <c r="C2745" s="22" t="s">
        <v>15652</v>
      </c>
      <c r="D2745" s="22" t="s">
        <v>15653</v>
      </c>
      <c r="E2745" s="22" t="s">
        <v>15654</v>
      </c>
      <c r="F2745" t="s">
        <v>7740</v>
      </c>
    </row>
    <row r="2746" spans="1:6">
      <c r="A2746" t="s">
        <v>4611</v>
      </c>
      <c r="B2746" s="786" t="s">
        <v>12763</v>
      </c>
      <c r="C2746" s="22" t="s">
        <v>15655</v>
      </c>
      <c r="D2746" s="22" t="s">
        <v>15656</v>
      </c>
      <c r="E2746" s="22" t="s">
        <v>15657</v>
      </c>
      <c r="F2746" t="s">
        <v>7744</v>
      </c>
    </row>
    <row r="2747" spans="1:6">
      <c r="A2747" t="s">
        <v>4611</v>
      </c>
      <c r="B2747" s="786" t="s">
        <v>12764</v>
      </c>
      <c r="C2747" s="22" t="s">
        <v>15009</v>
      </c>
      <c r="D2747" s="22" t="s">
        <v>15010</v>
      </c>
      <c r="E2747" s="22" t="s">
        <v>15011</v>
      </c>
      <c r="F2747" t="s">
        <v>7744</v>
      </c>
    </row>
    <row r="2748" spans="1:6">
      <c r="A2748" t="s">
        <v>4611</v>
      </c>
      <c r="B2748" s="786" t="s">
        <v>12765</v>
      </c>
      <c r="C2748" s="22" t="s">
        <v>14998</v>
      </c>
      <c r="D2748" s="22" t="s">
        <v>14999</v>
      </c>
      <c r="E2748" s="22" t="s">
        <v>15000</v>
      </c>
      <c r="F2748" t="s">
        <v>7748</v>
      </c>
    </row>
    <row r="2749" spans="1:6">
      <c r="A2749" t="s">
        <v>4611</v>
      </c>
      <c r="B2749" s="786" t="s">
        <v>12766</v>
      </c>
      <c r="C2749" s="22" t="s">
        <v>15658</v>
      </c>
      <c r="D2749" s="22" t="s">
        <v>15659</v>
      </c>
      <c r="E2749" s="22" t="s">
        <v>15660</v>
      </c>
      <c r="F2749" t="s">
        <v>7748</v>
      </c>
    </row>
    <row r="2750" spans="1:6">
      <c r="A2750" t="s">
        <v>4611</v>
      </c>
      <c r="B2750" s="786" t="s">
        <v>12767</v>
      </c>
      <c r="C2750" s="22" t="s">
        <v>15661</v>
      </c>
      <c r="D2750" s="22" t="s">
        <v>15662</v>
      </c>
      <c r="E2750" s="22" t="s">
        <v>15663</v>
      </c>
      <c r="F2750" t="s">
        <v>7748</v>
      </c>
    </row>
    <row r="2751" spans="1:6">
      <c r="A2751" t="s">
        <v>4611</v>
      </c>
      <c r="B2751" s="786" t="s">
        <v>12768</v>
      </c>
      <c r="C2751" s="22" t="s">
        <v>15664</v>
      </c>
      <c r="D2751" s="22" t="s">
        <v>15665</v>
      </c>
      <c r="E2751" s="22" t="s">
        <v>15666</v>
      </c>
      <c r="F2751" t="s">
        <v>7748</v>
      </c>
    </row>
    <row r="2752" spans="1:6">
      <c r="A2752" t="s">
        <v>4611</v>
      </c>
      <c r="B2752" s="786" t="s">
        <v>12769</v>
      </c>
      <c r="C2752" s="22" t="s">
        <v>15667</v>
      </c>
      <c r="D2752" s="22" t="s">
        <v>15668</v>
      </c>
      <c r="E2752" s="22" t="s">
        <v>15669</v>
      </c>
      <c r="F2752" t="s">
        <v>7750</v>
      </c>
    </row>
    <row r="2753" spans="1:6">
      <c r="A2753" t="s">
        <v>4611</v>
      </c>
      <c r="B2753" s="786" t="s">
        <v>12770</v>
      </c>
      <c r="C2753" s="22" t="s">
        <v>15670</v>
      </c>
      <c r="D2753" s="22" t="s">
        <v>15671</v>
      </c>
      <c r="E2753" s="22" t="s">
        <v>15671</v>
      </c>
      <c r="F2753" t="s">
        <v>7754</v>
      </c>
    </row>
    <row r="2754" spans="1:6">
      <c r="A2754" t="s">
        <v>4611</v>
      </c>
      <c r="B2754" s="786" t="s">
        <v>12771</v>
      </c>
      <c r="C2754" s="22" t="s">
        <v>15672</v>
      </c>
      <c r="D2754" s="22" t="s">
        <v>15673</v>
      </c>
      <c r="E2754" s="22" t="s">
        <v>15674</v>
      </c>
      <c r="F2754" t="s">
        <v>7754</v>
      </c>
    </row>
    <row r="2755" spans="1:6">
      <c r="A2755" t="s">
        <v>4611</v>
      </c>
      <c r="B2755" s="786" t="s">
        <v>12772</v>
      </c>
      <c r="C2755" s="22" t="s">
        <v>15675</v>
      </c>
      <c r="D2755" s="22" t="s">
        <v>15676</v>
      </c>
      <c r="E2755" s="22" t="s">
        <v>15677</v>
      </c>
      <c r="F2755" t="s">
        <v>7754</v>
      </c>
    </row>
    <row r="2756" spans="1:6">
      <c r="A2756" t="s">
        <v>4611</v>
      </c>
      <c r="B2756" s="786" t="s">
        <v>12773</v>
      </c>
      <c r="C2756" s="22" t="s">
        <v>15678</v>
      </c>
      <c r="D2756" s="22" t="s">
        <v>15679</v>
      </c>
      <c r="E2756" s="22" t="s">
        <v>15679</v>
      </c>
      <c r="F2756" t="s">
        <v>7758</v>
      </c>
    </row>
    <row r="2757" spans="1:6">
      <c r="A2757" t="s">
        <v>4611</v>
      </c>
      <c r="B2757" s="786" t="s">
        <v>12774</v>
      </c>
      <c r="C2757" s="22" t="s">
        <v>15680</v>
      </c>
      <c r="D2757" s="22" t="s">
        <v>15681</v>
      </c>
      <c r="E2757" s="22" t="s">
        <v>15682</v>
      </c>
      <c r="F2757" t="s">
        <v>7758</v>
      </c>
    </row>
    <row r="2758" spans="1:6">
      <c r="A2758" t="s">
        <v>4611</v>
      </c>
      <c r="B2758" s="786" t="s">
        <v>12775</v>
      </c>
      <c r="C2758" s="22" t="s">
        <v>15683</v>
      </c>
      <c r="D2758" s="22" t="s">
        <v>15684</v>
      </c>
      <c r="E2758" s="22" t="s">
        <v>15685</v>
      </c>
      <c r="F2758" t="s">
        <v>7762</v>
      </c>
    </row>
    <row r="2759" spans="1:6">
      <c r="A2759" t="s">
        <v>4611</v>
      </c>
      <c r="B2759" s="786" t="s">
        <v>12776</v>
      </c>
      <c r="C2759" s="22" t="s">
        <v>15686</v>
      </c>
      <c r="D2759" s="22" t="s">
        <v>15687</v>
      </c>
      <c r="E2759" s="22" t="s">
        <v>15687</v>
      </c>
      <c r="F2759" t="s">
        <v>7766</v>
      </c>
    </row>
    <row r="2760" spans="1:6">
      <c r="A2760" t="s">
        <v>4611</v>
      </c>
      <c r="B2760" s="786" t="s">
        <v>12777</v>
      </c>
      <c r="C2760" s="22" t="s">
        <v>15688</v>
      </c>
      <c r="D2760" s="22" t="s">
        <v>15689</v>
      </c>
      <c r="E2760" s="22" t="s">
        <v>15690</v>
      </c>
      <c r="F2760" t="s">
        <v>7770</v>
      </c>
    </row>
    <row r="2761" spans="1:6">
      <c r="A2761" t="s">
        <v>4611</v>
      </c>
      <c r="B2761" s="786" t="s">
        <v>12778</v>
      </c>
      <c r="C2761" s="22" t="s">
        <v>15691</v>
      </c>
      <c r="D2761" s="22" t="s">
        <v>15692</v>
      </c>
      <c r="E2761" s="22" t="s">
        <v>15693</v>
      </c>
      <c r="F2761" t="s">
        <v>7774</v>
      </c>
    </row>
    <row r="2762" spans="1:6">
      <c r="A2762" t="s">
        <v>4611</v>
      </c>
      <c r="B2762" s="786" t="s">
        <v>12779</v>
      </c>
      <c r="C2762" s="22" t="s">
        <v>15694</v>
      </c>
      <c r="D2762" s="22" t="s">
        <v>15695</v>
      </c>
      <c r="E2762" s="22" t="s">
        <v>15696</v>
      </c>
      <c r="F2762" t="s">
        <v>7778</v>
      </c>
    </row>
    <row r="2763" spans="1:6">
      <c r="A2763" t="s">
        <v>4611</v>
      </c>
      <c r="B2763" s="786" t="s">
        <v>12780</v>
      </c>
      <c r="C2763" s="22" t="s">
        <v>15697</v>
      </c>
      <c r="D2763" s="22" t="s">
        <v>15698</v>
      </c>
      <c r="E2763" s="22" t="s">
        <v>15699</v>
      </c>
      <c r="F2763" t="s">
        <v>7786</v>
      </c>
    </row>
    <row r="2764" spans="1:6">
      <c r="A2764" t="s">
        <v>4611</v>
      </c>
      <c r="B2764" s="786" t="s">
        <v>12781</v>
      </c>
      <c r="C2764" s="22" t="s">
        <v>15700</v>
      </c>
      <c r="D2764" s="22" t="s">
        <v>15701</v>
      </c>
      <c r="E2764" s="22" t="s">
        <v>15702</v>
      </c>
      <c r="F2764" t="s">
        <v>7786</v>
      </c>
    </row>
    <row r="2765" spans="1:6">
      <c r="A2765" t="s">
        <v>4611</v>
      </c>
      <c r="B2765" s="786" t="s">
        <v>12782</v>
      </c>
      <c r="C2765" s="22" t="s">
        <v>15703</v>
      </c>
      <c r="D2765" s="22" t="s">
        <v>15704</v>
      </c>
      <c r="E2765" s="22" t="s">
        <v>15705</v>
      </c>
      <c r="F2765" t="s">
        <v>7786</v>
      </c>
    </row>
    <row r="2766" spans="1:6">
      <c r="A2766" t="s">
        <v>4611</v>
      </c>
      <c r="B2766" s="786" t="s">
        <v>12783</v>
      </c>
      <c r="C2766" s="22" t="s">
        <v>15119</v>
      </c>
      <c r="D2766" s="22" t="s">
        <v>15120</v>
      </c>
      <c r="E2766" s="22" t="s">
        <v>15121</v>
      </c>
      <c r="F2766" t="s">
        <v>7786</v>
      </c>
    </row>
    <row r="2767" spans="1:6">
      <c r="A2767" t="s">
        <v>4611</v>
      </c>
      <c r="B2767" s="786" t="s">
        <v>12784</v>
      </c>
      <c r="C2767" s="22" t="s">
        <v>15706</v>
      </c>
      <c r="D2767" s="22" t="s">
        <v>15707</v>
      </c>
      <c r="E2767" s="22" t="s">
        <v>15708</v>
      </c>
      <c r="F2767" t="s">
        <v>7794</v>
      </c>
    </row>
    <row r="2768" spans="1:6">
      <c r="A2768" t="s">
        <v>4611</v>
      </c>
      <c r="B2768" s="786" t="s">
        <v>12785</v>
      </c>
      <c r="C2768" s="22" t="s">
        <v>15709</v>
      </c>
      <c r="D2768" s="22" t="s">
        <v>15710</v>
      </c>
      <c r="E2768" s="22" t="s">
        <v>15710</v>
      </c>
      <c r="F2768" t="s">
        <v>7794</v>
      </c>
    </row>
    <row r="2769" spans="1:6">
      <c r="A2769" t="s">
        <v>4611</v>
      </c>
      <c r="B2769" s="786" t="s">
        <v>12786</v>
      </c>
      <c r="C2769" s="22" t="s">
        <v>15711</v>
      </c>
      <c r="D2769" s="22" t="s">
        <v>15712</v>
      </c>
      <c r="E2769" s="22" t="s">
        <v>15713</v>
      </c>
      <c r="F2769" t="s">
        <v>7794</v>
      </c>
    </row>
    <row r="2770" spans="1:6">
      <c r="A2770" t="s">
        <v>4611</v>
      </c>
      <c r="B2770" s="786" t="s">
        <v>12787</v>
      </c>
      <c r="C2770" s="22" t="s">
        <v>15714</v>
      </c>
      <c r="D2770" s="22" t="s">
        <v>15715</v>
      </c>
      <c r="E2770" s="22" t="s">
        <v>15716</v>
      </c>
      <c r="F2770" t="s">
        <v>7794</v>
      </c>
    </row>
    <row r="2771" spans="1:6">
      <c r="A2771" t="s">
        <v>4611</v>
      </c>
      <c r="B2771" s="786" t="s">
        <v>12788</v>
      </c>
      <c r="C2771" s="22" t="s">
        <v>15717</v>
      </c>
      <c r="D2771" s="22" t="s">
        <v>15718</v>
      </c>
      <c r="E2771" s="22" t="s">
        <v>15719</v>
      </c>
      <c r="F2771" t="s">
        <v>7794</v>
      </c>
    </row>
    <row r="2772" spans="1:6">
      <c r="A2772" t="s">
        <v>4611</v>
      </c>
      <c r="B2772" s="786" t="s">
        <v>12789</v>
      </c>
      <c r="C2772" s="22" t="s">
        <v>15720</v>
      </c>
      <c r="D2772" s="22" t="s">
        <v>15721</v>
      </c>
      <c r="E2772" s="22" t="s">
        <v>15722</v>
      </c>
      <c r="F2772" t="s">
        <v>7798</v>
      </c>
    </row>
    <row r="2773" spans="1:6">
      <c r="A2773" t="s">
        <v>4611</v>
      </c>
      <c r="B2773" s="786" t="s">
        <v>12790</v>
      </c>
      <c r="C2773" s="22" t="s">
        <v>15723</v>
      </c>
      <c r="D2773" s="22" t="s">
        <v>15724</v>
      </c>
      <c r="E2773" s="22" t="s">
        <v>15725</v>
      </c>
      <c r="F2773" t="s">
        <v>7802</v>
      </c>
    </row>
    <row r="2774" spans="1:6">
      <c r="A2774" t="s">
        <v>4611</v>
      </c>
      <c r="B2774" s="786" t="s">
        <v>12791</v>
      </c>
      <c r="C2774" s="22" t="s">
        <v>15726</v>
      </c>
      <c r="D2774" s="22" t="s">
        <v>15727</v>
      </c>
      <c r="E2774" s="22" t="s">
        <v>15728</v>
      </c>
      <c r="F2774" t="s">
        <v>7810</v>
      </c>
    </row>
    <row r="2775" spans="1:6">
      <c r="A2775" t="s">
        <v>4611</v>
      </c>
      <c r="B2775" s="786" t="s">
        <v>12792</v>
      </c>
      <c r="C2775" s="22" t="s">
        <v>15615</v>
      </c>
      <c r="D2775" s="22" t="s">
        <v>15616</v>
      </c>
      <c r="E2775" s="22" t="s">
        <v>15617</v>
      </c>
      <c r="F2775" t="s">
        <v>7814</v>
      </c>
    </row>
    <row r="2776" spans="1:6">
      <c r="A2776" t="s">
        <v>4611</v>
      </c>
      <c r="B2776" s="786" t="s">
        <v>12793</v>
      </c>
      <c r="C2776" s="22" t="s">
        <v>15729</v>
      </c>
      <c r="D2776" s="22" t="s">
        <v>15730</v>
      </c>
      <c r="E2776" s="22" t="s">
        <v>15731</v>
      </c>
      <c r="F2776" t="s">
        <v>7814</v>
      </c>
    </row>
    <row r="2777" spans="1:6">
      <c r="A2777" t="s">
        <v>4611</v>
      </c>
      <c r="B2777" s="786" t="s">
        <v>12794</v>
      </c>
      <c r="C2777" s="22" t="s">
        <v>15732</v>
      </c>
      <c r="D2777" s="22" t="s">
        <v>15733</v>
      </c>
      <c r="E2777" s="22" t="s">
        <v>15734</v>
      </c>
      <c r="F2777" t="s">
        <v>7819</v>
      </c>
    </row>
    <row r="2778" spans="1:6">
      <c r="A2778" t="s">
        <v>4611</v>
      </c>
      <c r="B2778" s="786" t="s">
        <v>12795</v>
      </c>
      <c r="C2778" s="22" t="s">
        <v>15594</v>
      </c>
      <c r="D2778" s="22" t="s">
        <v>15595</v>
      </c>
      <c r="E2778" s="22" t="s">
        <v>15596</v>
      </c>
      <c r="F2778" t="s">
        <v>7827</v>
      </c>
    </row>
    <row r="2779" spans="1:6">
      <c r="A2779" t="s">
        <v>4611</v>
      </c>
      <c r="B2779" s="786" t="s">
        <v>12796</v>
      </c>
      <c r="C2779" s="22" t="s">
        <v>15735</v>
      </c>
      <c r="D2779" s="22" t="s">
        <v>15736</v>
      </c>
      <c r="E2779" s="22" t="s">
        <v>15737</v>
      </c>
      <c r="F2779" t="s">
        <v>7828</v>
      </c>
    </row>
    <row r="2780" spans="1:6">
      <c r="A2780" t="s">
        <v>4611</v>
      </c>
      <c r="B2780" s="786" t="s">
        <v>12797</v>
      </c>
      <c r="C2780" s="22" t="s">
        <v>15738</v>
      </c>
      <c r="D2780" s="22" t="s">
        <v>15739</v>
      </c>
      <c r="E2780" s="22" t="s">
        <v>15740</v>
      </c>
      <c r="F2780" t="s">
        <v>7836</v>
      </c>
    </row>
    <row r="2781" spans="1:6">
      <c r="A2781" t="s">
        <v>4611</v>
      </c>
      <c r="B2781" s="786" t="s">
        <v>12798</v>
      </c>
      <c r="C2781" s="22" t="s">
        <v>15741</v>
      </c>
      <c r="D2781" s="22" t="s">
        <v>15742</v>
      </c>
      <c r="E2781" s="22" t="s">
        <v>15743</v>
      </c>
      <c r="F2781" t="s">
        <v>7840</v>
      </c>
    </row>
    <row r="2782" spans="1:6">
      <c r="A2782" t="s">
        <v>4611</v>
      </c>
      <c r="B2782" s="786" t="s">
        <v>12799</v>
      </c>
      <c r="C2782" s="22" t="s">
        <v>15744</v>
      </c>
      <c r="D2782" s="22" t="s">
        <v>15745</v>
      </c>
      <c r="E2782" s="22" t="s">
        <v>15746</v>
      </c>
      <c r="F2782" t="s">
        <v>7990</v>
      </c>
    </row>
    <row r="2783" spans="1:6">
      <c r="A2783" t="s">
        <v>4611</v>
      </c>
      <c r="B2783" s="786" t="s">
        <v>12800</v>
      </c>
      <c r="C2783" s="22" t="s">
        <v>15747</v>
      </c>
      <c r="D2783" s="22" t="s">
        <v>15748</v>
      </c>
      <c r="E2783" s="22" t="s">
        <v>15749</v>
      </c>
      <c r="F2783" t="s">
        <v>7998</v>
      </c>
    </row>
    <row r="2784" spans="1:6">
      <c r="A2784" t="s">
        <v>4611</v>
      </c>
      <c r="B2784" s="786" t="s">
        <v>12801</v>
      </c>
      <c r="C2784" s="22" t="s">
        <v>15750</v>
      </c>
      <c r="D2784" s="22" t="s">
        <v>15751</v>
      </c>
      <c r="E2784" s="22" t="s">
        <v>15752</v>
      </c>
      <c r="F2784" t="s">
        <v>8002</v>
      </c>
    </row>
    <row r="2785" spans="1:6">
      <c r="A2785" t="s">
        <v>4611</v>
      </c>
      <c r="B2785" s="786" t="s">
        <v>12802</v>
      </c>
      <c r="C2785" s="22" t="s">
        <v>15753</v>
      </c>
      <c r="D2785" s="22" t="s">
        <v>15754</v>
      </c>
      <c r="E2785" s="22" t="s">
        <v>15755</v>
      </c>
      <c r="F2785" t="s">
        <v>8019</v>
      </c>
    </row>
    <row r="2786" spans="1:6">
      <c r="A2786" t="s">
        <v>4611</v>
      </c>
      <c r="B2786" s="786" t="s">
        <v>12803</v>
      </c>
      <c r="C2786" s="22" t="s">
        <v>15756</v>
      </c>
      <c r="D2786" s="22" t="s">
        <v>15757</v>
      </c>
      <c r="E2786" s="22" t="s">
        <v>15758</v>
      </c>
      <c r="F2786" t="s">
        <v>8057</v>
      </c>
    </row>
    <row r="2787" spans="1:6">
      <c r="A2787" t="s">
        <v>4611</v>
      </c>
      <c r="B2787" s="786" t="s">
        <v>12804</v>
      </c>
      <c r="C2787" s="22" t="s">
        <v>15759</v>
      </c>
      <c r="D2787" s="22" t="s">
        <v>15760</v>
      </c>
      <c r="E2787" s="22" t="s">
        <v>15761</v>
      </c>
      <c r="F2787" t="s">
        <v>8057</v>
      </c>
    </row>
    <row r="2788" spans="1:6">
      <c r="A2788" t="s">
        <v>4611</v>
      </c>
      <c r="B2788" s="786" t="s">
        <v>12805</v>
      </c>
      <c r="C2788" s="22" t="s">
        <v>15762</v>
      </c>
      <c r="D2788" s="22" t="s">
        <v>15763</v>
      </c>
      <c r="E2788" s="22" t="s">
        <v>15764</v>
      </c>
      <c r="F2788" t="s">
        <v>8062</v>
      </c>
    </row>
    <row r="2789" spans="1:6">
      <c r="A2789" t="s">
        <v>4611</v>
      </c>
      <c r="B2789" s="786" t="s">
        <v>12806</v>
      </c>
      <c r="C2789" s="22" t="s">
        <v>15765</v>
      </c>
      <c r="D2789" s="22" t="s">
        <v>15766</v>
      </c>
      <c r="E2789" s="22" t="s">
        <v>15767</v>
      </c>
      <c r="F2789" t="s">
        <v>8066</v>
      </c>
    </row>
    <row r="2790" spans="1:6">
      <c r="A2790" t="s">
        <v>4611</v>
      </c>
      <c r="B2790" s="786" t="s">
        <v>12807</v>
      </c>
      <c r="C2790" s="22" t="s">
        <v>15768</v>
      </c>
      <c r="D2790" s="22" t="s">
        <v>15769</v>
      </c>
      <c r="E2790" s="22" t="s">
        <v>15769</v>
      </c>
      <c r="F2790" t="s">
        <v>8070</v>
      </c>
    </row>
    <row r="2791" spans="1:6">
      <c r="A2791" t="s">
        <v>4611</v>
      </c>
      <c r="B2791" s="786" t="s">
        <v>12808</v>
      </c>
      <c r="C2791" s="22" t="s">
        <v>15770</v>
      </c>
      <c r="D2791" s="22" t="s">
        <v>15771</v>
      </c>
      <c r="E2791" s="22" t="s">
        <v>15772</v>
      </c>
      <c r="F2791" t="s">
        <v>8074</v>
      </c>
    </row>
    <row r="2792" spans="1:6">
      <c r="A2792" t="s">
        <v>4611</v>
      </c>
      <c r="B2792" s="786" t="s">
        <v>12809</v>
      </c>
      <c r="C2792" s="22" t="s">
        <v>15773</v>
      </c>
      <c r="D2792" s="22" t="s">
        <v>15774</v>
      </c>
      <c r="E2792" s="22" t="s">
        <v>15775</v>
      </c>
      <c r="F2792" t="s">
        <v>8082</v>
      </c>
    </row>
    <row r="2793" spans="1:6">
      <c r="A2793" t="s">
        <v>4611</v>
      </c>
      <c r="B2793" s="786" t="s">
        <v>12810</v>
      </c>
      <c r="C2793" s="22" t="s">
        <v>15776</v>
      </c>
      <c r="D2793" s="22" t="s">
        <v>15777</v>
      </c>
      <c r="E2793" s="22" t="s">
        <v>15778</v>
      </c>
      <c r="F2793" t="s">
        <v>8083</v>
      </c>
    </row>
    <row r="2794" spans="1:6">
      <c r="A2794" t="s">
        <v>4611</v>
      </c>
      <c r="B2794" s="786" t="s">
        <v>12811</v>
      </c>
      <c r="C2794" s="22" t="s">
        <v>15779</v>
      </c>
      <c r="D2794" s="22" t="s">
        <v>15780</v>
      </c>
      <c r="E2794" s="22" t="s">
        <v>15781</v>
      </c>
      <c r="F2794" t="s">
        <v>8091</v>
      </c>
    </row>
    <row r="2795" spans="1:6">
      <c r="A2795" t="s">
        <v>4611</v>
      </c>
      <c r="B2795" s="786" t="s">
        <v>12812</v>
      </c>
      <c r="C2795" s="22" t="s">
        <v>15782</v>
      </c>
      <c r="D2795" s="22" t="s">
        <v>15783</v>
      </c>
      <c r="E2795" s="22" t="s">
        <v>15784</v>
      </c>
      <c r="F2795" t="s">
        <v>8095</v>
      </c>
    </row>
    <row r="2796" spans="1:6">
      <c r="A2796" t="s">
        <v>4611</v>
      </c>
      <c r="B2796" s="786" t="s">
        <v>12813</v>
      </c>
      <c r="C2796" s="22" t="s">
        <v>15785</v>
      </c>
      <c r="D2796" s="22" t="s">
        <v>15786</v>
      </c>
      <c r="E2796" s="22" t="s">
        <v>15787</v>
      </c>
      <c r="F2796" t="s">
        <v>8095</v>
      </c>
    </row>
    <row r="2797" spans="1:6">
      <c r="A2797" t="s">
        <v>4611</v>
      </c>
      <c r="B2797" s="786" t="s">
        <v>12814</v>
      </c>
      <c r="C2797" s="22" t="s">
        <v>15788</v>
      </c>
      <c r="D2797" s="22" t="s">
        <v>15789</v>
      </c>
      <c r="E2797" s="22" t="s">
        <v>15789</v>
      </c>
      <c r="F2797" t="s">
        <v>8095</v>
      </c>
    </row>
    <row r="2798" spans="1:6">
      <c r="A2798" t="s">
        <v>4611</v>
      </c>
      <c r="B2798" s="786" t="s">
        <v>12815</v>
      </c>
      <c r="C2798" s="22" t="s">
        <v>14976</v>
      </c>
      <c r="D2798" s="22" t="s">
        <v>14977</v>
      </c>
      <c r="E2798" s="22" t="s">
        <v>14978</v>
      </c>
      <c r="F2798" t="s">
        <v>8095</v>
      </c>
    </row>
    <row r="2799" spans="1:6">
      <c r="A2799" t="s">
        <v>4611</v>
      </c>
      <c r="B2799" s="786" t="s">
        <v>12816</v>
      </c>
      <c r="C2799" s="22" t="s">
        <v>15790</v>
      </c>
      <c r="D2799" s="22" t="s">
        <v>15791</v>
      </c>
      <c r="E2799" s="22" t="s">
        <v>15791</v>
      </c>
      <c r="F2799" t="s">
        <v>8095</v>
      </c>
    </row>
    <row r="2800" spans="1:6">
      <c r="A2800" t="s">
        <v>4611</v>
      </c>
      <c r="B2800" s="786" t="s">
        <v>12817</v>
      </c>
      <c r="C2800" s="22" t="s">
        <v>15792</v>
      </c>
      <c r="D2800" s="22" t="s">
        <v>15793</v>
      </c>
      <c r="E2800" s="22" t="s">
        <v>15794</v>
      </c>
      <c r="F2800" t="s">
        <v>8099</v>
      </c>
    </row>
    <row r="2801" spans="1:6">
      <c r="A2801" t="s">
        <v>4611</v>
      </c>
      <c r="B2801" s="786" t="s">
        <v>12818</v>
      </c>
      <c r="C2801" s="22" t="s">
        <v>15795</v>
      </c>
      <c r="D2801" s="22" t="s">
        <v>15796</v>
      </c>
      <c r="E2801" s="22" t="s">
        <v>15797</v>
      </c>
      <c r="F2801" t="s">
        <v>8103</v>
      </c>
    </row>
    <row r="2802" spans="1:6">
      <c r="A2802" t="s">
        <v>4611</v>
      </c>
      <c r="B2802" s="786" t="s">
        <v>12819</v>
      </c>
      <c r="C2802" s="22" t="s">
        <v>15798</v>
      </c>
      <c r="D2802" s="22" t="s">
        <v>15799</v>
      </c>
      <c r="E2802" s="22" t="s">
        <v>15800</v>
      </c>
      <c r="F2802" t="s">
        <v>8107</v>
      </c>
    </row>
    <row r="2803" spans="1:6">
      <c r="A2803" t="s">
        <v>4611</v>
      </c>
      <c r="B2803" s="786" t="s">
        <v>12820</v>
      </c>
      <c r="C2803" s="22" t="s">
        <v>15801</v>
      </c>
      <c r="D2803" s="22" t="s">
        <v>15802</v>
      </c>
      <c r="E2803" s="22" t="s">
        <v>15803</v>
      </c>
      <c r="F2803" t="s">
        <v>8112</v>
      </c>
    </row>
    <row r="2804" spans="1:6">
      <c r="A2804" t="s">
        <v>4611</v>
      </c>
      <c r="B2804" s="786" t="s">
        <v>12821</v>
      </c>
      <c r="C2804" s="22" t="s">
        <v>15804</v>
      </c>
      <c r="D2804" s="22" t="s">
        <v>15805</v>
      </c>
      <c r="E2804" s="22" t="s">
        <v>15806</v>
      </c>
      <c r="F2804" t="s">
        <v>8116</v>
      </c>
    </row>
    <row r="2805" spans="1:6">
      <c r="A2805" t="s">
        <v>4611</v>
      </c>
      <c r="B2805" s="786" t="s">
        <v>12822</v>
      </c>
      <c r="C2805" s="22" t="s">
        <v>15807</v>
      </c>
      <c r="D2805" s="22" t="s">
        <v>15808</v>
      </c>
      <c r="E2805" s="22" t="s">
        <v>15809</v>
      </c>
      <c r="F2805" t="s">
        <v>8116</v>
      </c>
    </row>
    <row r="2806" spans="1:6">
      <c r="A2806" t="s">
        <v>4611</v>
      </c>
      <c r="B2806" s="786" t="s">
        <v>12823</v>
      </c>
      <c r="C2806" s="22" t="s">
        <v>15810</v>
      </c>
      <c r="D2806" s="22" t="s">
        <v>15811</v>
      </c>
      <c r="E2806" s="22" t="s">
        <v>15811</v>
      </c>
      <c r="F2806" t="s">
        <v>8116</v>
      </c>
    </row>
    <row r="2807" spans="1:6">
      <c r="A2807" t="s">
        <v>4611</v>
      </c>
      <c r="B2807" s="786" t="s">
        <v>12824</v>
      </c>
      <c r="C2807" s="22" t="s">
        <v>15812</v>
      </c>
      <c r="D2807" s="22" t="s">
        <v>15813</v>
      </c>
      <c r="E2807" s="22" t="s">
        <v>15814</v>
      </c>
      <c r="F2807" t="s">
        <v>8116</v>
      </c>
    </row>
    <row r="2808" spans="1:6">
      <c r="A2808" t="s">
        <v>4611</v>
      </c>
      <c r="B2808" s="786" t="s">
        <v>12825</v>
      </c>
      <c r="C2808" s="22" t="s">
        <v>15815</v>
      </c>
      <c r="D2808" s="22" t="s">
        <v>15816</v>
      </c>
      <c r="E2808" s="22" t="s">
        <v>15817</v>
      </c>
      <c r="F2808" t="s">
        <v>8116</v>
      </c>
    </row>
    <row r="2809" spans="1:6">
      <c r="A2809" t="s">
        <v>4611</v>
      </c>
      <c r="B2809" s="786" t="s">
        <v>12826</v>
      </c>
      <c r="C2809" s="22" t="s">
        <v>15818</v>
      </c>
      <c r="D2809" s="22" t="s">
        <v>15819</v>
      </c>
      <c r="E2809" s="22" t="s">
        <v>15820</v>
      </c>
      <c r="F2809" t="s">
        <v>8124</v>
      </c>
    </row>
    <row r="2810" spans="1:6">
      <c r="A2810" t="s">
        <v>4611</v>
      </c>
      <c r="B2810" s="786" t="s">
        <v>12827</v>
      </c>
      <c r="C2810" s="22" t="s">
        <v>15821</v>
      </c>
      <c r="D2810" s="22" t="s">
        <v>15822</v>
      </c>
      <c r="E2810" s="22" t="s">
        <v>15823</v>
      </c>
      <c r="F2810" t="s">
        <v>8136</v>
      </c>
    </row>
    <row r="2811" spans="1:6">
      <c r="A2811" t="s">
        <v>4611</v>
      </c>
      <c r="B2811" s="786" t="s">
        <v>12828</v>
      </c>
      <c r="C2811" s="22" t="s">
        <v>15824</v>
      </c>
      <c r="D2811" s="22" t="s">
        <v>15825</v>
      </c>
      <c r="E2811" s="22" t="s">
        <v>15826</v>
      </c>
      <c r="F2811" t="s">
        <v>8136</v>
      </c>
    </row>
    <row r="2812" spans="1:6">
      <c r="A2812" t="s">
        <v>4611</v>
      </c>
      <c r="B2812" s="786" t="s">
        <v>12829</v>
      </c>
      <c r="C2812" s="22" t="s">
        <v>15827</v>
      </c>
      <c r="D2812" s="22" t="s">
        <v>15828</v>
      </c>
      <c r="E2812" s="22" t="s">
        <v>15828</v>
      </c>
      <c r="F2812" t="s">
        <v>8168</v>
      </c>
    </row>
    <row r="2813" spans="1:6">
      <c r="A2813" t="s">
        <v>4611</v>
      </c>
      <c r="B2813" s="786" t="s">
        <v>12830</v>
      </c>
      <c r="C2813" s="22" t="s">
        <v>15829</v>
      </c>
      <c r="D2813" s="22" t="s">
        <v>15830</v>
      </c>
      <c r="E2813" s="22" t="s">
        <v>15830</v>
      </c>
      <c r="F2813" t="s">
        <v>8173</v>
      </c>
    </row>
    <row r="2814" spans="1:6">
      <c r="A2814" t="s">
        <v>4611</v>
      </c>
      <c r="B2814" s="786" t="s">
        <v>12831</v>
      </c>
      <c r="C2814" s="22" t="s">
        <v>15831</v>
      </c>
      <c r="D2814" s="22" t="s">
        <v>15832</v>
      </c>
      <c r="E2814" s="22" t="s">
        <v>15832</v>
      </c>
      <c r="F2814" t="s">
        <v>8185</v>
      </c>
    </row>
    <row r="2815" spans="1:6">
      <c r="A2815" t="s">
        <v>4611</v>
      </c>
      <c r="B2815" s="786" t="s">
        <v>12832</v>
      </c>
      <c r="C2815" s="22" t="s">
        <v>15833</v>
      </c>
      <c r="D2815" s="22" t="s">
        <v>15834</v>
      </c>
      <c r="E2815" s="22" t="s">
        <v>15834</v>
      </c>
      <c r="F2815" t="s">
        <v>8213</v>
      </c>
    </row>
    <row r="2816" spans="1:6">
      <c r="A2816" t="s">
        <v>4611</v>
      </c>
      <c r="B2816" s="786" t="s">
        <v>12833</v>
      </c>
      <c r="C2816" s="22" t="s">
        <v>15835</v>
      </c>
      <c r="D2816" s="22" t="s">
        <v>15836</v>
      </c>
      <c r="E2816" s="22" t="s">
        <v>15837</v>
      </c>
      <c r="F2816" t="s">
        <v>8253</v>
      </c>
    </row>
    <row r="2817" spans="1:6">
      <c r="A2817" t="s">
        <v>4611</v>
      </c>
      <c r="B2817" s="786" t="s">
        <v>12834</v>
      </c>
      <c r="C2817" s="22" t="s">
        <v>15838</v>
      </c>
      <c r="D2817" s="22" t="s">
        <v>15839</v>
      </c>
      <c r="E2817" s="22" t="s">
        <v>15839</v>
      </c>
      <c r="F2817" t="s">
        <v>8269</v>
      </c>
    </row>
    <row r="2818" spans="1:6">
      <c r="A2818" t="s">
        <v>4611</v>
      </c>
      <c r="B2818" s="786" t="s">
        <v>12835</v>
      </c>
      <c r="C2818" s="22" t="s">
        <v>15840</v>
      </c>
      <c r="D2818" s="22" t="s">
        <v>15841</v>
      </c>
      <c r="E2818" s="22" t="s">
        <v>15842</v>
      </c>
      <c r="F2818" t="s">
        <v>8269</v>
      </c>
    </row>
    <row r="2819" spans="1:6">
      <c r="A2819" t="s">
        <v>4611</v>
      </c>
      <c r="B2819" s="786" t="s">
        <v>12836</v>
      </c>
      <c r="C2819" s="22" t="s">
        <v>15843</v>
      </c>
      <c r="D2819" s="22" t="s">
        <v>15844</v>
      </c>
      <c r="E2819" s="22" t="s">
        <v>15845</v>
      </c>
      <c r="F2819" t="s">
        <v>8269</v>
      </c>
    </row>
    <row r="2820" spans="1:6">
      <c r="A2820" t="s">
        <v>4611</v>
      </c>
      <c r="B2820" s="786" t="s">
        <v>12837</v>
      </c>
      <c r="C2820" s="22" t="s">
        <v>15846</v>
      </c>
      <c r="D2820" s="22" t="s">
        <v>15847</v>
      </c>
      <c r="E2820" s="22" t="s">
        <v>15848</v>
      </c>
      <c r="F2820" t="s">
        <v>8305</v>
      </c>
    </row>
    <row r="2821" spans="1:6">
      <c r="A2821" t="s">
        <v>4611</v>
      </c>
      <c r="B2821" s="786" t="s">
        <v>12838</v>
      </c>
      <c r="C2821" s="22" t="s">
        <v>15849</v>
      </c>
      <c r="D2821" s="22" t="s">
        <v>15850</v>
      </c>
      <c r="E2821" s="22" t="s">
        <v>15851</v>
      </c>
      <c r="F2821" t="s">
        <v>8321</v>
      </c>
    </row>
    <row r="2822" spans="1:6">
      <c r="A2822" t="s">
        <v>4611</v>
      </c>
      <c r="B2822" s="786" t="s">
        <v>12839</v>
      </c>
      <c r="C2822" s="22" t="s">
        <v>15852</v>
      </c>
      <c r="D2822" s="22" t="s">
        <v>15853</v>
      </c>
      <c r="E2822" s="22" t="s">
        <v>15853</v>
      </c>
      <c r="F2822" t="s">
        <v>8333</v>
      </c>
    </row>
    <row r="2823" spans="1:6">
      <c r="A2823" t="s">
        <v>4611</v>
      </c>
      <c r="B2823" s="786" t="s">
        <v>12840</v>
      </c>
      <c r="C2823" s="22" t="s">
        <v>15854</v>
      </c>
      <c r="D2823" s="22" t="s">
        <v>15855</v>
      </c>
      <c r="E2823" s="22" t="s">
        <v>15855</v>
      </c>
      <c r="F2823" t="s">
        <v>8341</v>
      </c>
    </row>
    <row r="2824" spans="1:6">
      <c r="A2824" t="s">
        <v>4611</v>
      </c>
      <c r="B2824" s="786" t="s">
        <v>12841</v>
      </c>
      <c r="C2824" s="22" t="s">
        <v>15856</v>
      </c>
      <c r="D2824" s="22" t="s">
        <v>15857</v>
      </c>
      <c r="E2824" s="22" t="s">
        <v>15858</v>
      </c>
      <c r="F2824" t="s">
        <v>8353</v>
      </c>
    </row>
    <row r="2825" spans="1:6">
      <c r="A2825" t="s">
        <v>4611</v>
      </c>
      <c r="B2825" s="786" t="s">
        <v>12842</v>
      </c>
      <c r="C2825" s="22" t="s">
        <v>15859</v>
      </c>
      <c r="D2825" s="22" t="s">
        <v>15860</v>
      </c>
      <c r="E2825" s="22" t="s">
        <v>15860</v>
      </c>
      <c r="F2825" t="s">
        <v>8353</v>
      </c>
    </row>
    <row r="2826" spans="1:6">
      <c r="A2826" t="s">
        <v>4611</v>
      </c>
      <c r="B2826" s="786" t="s">
        <v>12843</v>
      </c>
      <c r="C2826" s="22" t="s">
        <v>15861</v>
      </c>
      <c r="D2826" s="22" t="s">
        <v>15862</v>
      </c>
      <c r="E2826" s="22" t="s">
        <v>15862</v>
      </c>
      <c r="F2826" t="s">
        <v>8353</v>
      </c>
    </row>
    <row r="2827" spans="1:6">
      <c r="A2827" t="s">
        <v>4611</v>
      </c>
      <c r="B2827" s="786" t="s">
        <v>12844</v>
      </c>
      <c r="C2827" s="22" t="s">
        <v>15863</v>
      </c>
      <c r="D2827" s="22" t="s">
        <v>15864</v>
      </c>
      <c r="E2827" s="22" t="s">
        <v>15864</v>
      </c>
      <c r="F2827" t="s">
        <v>8353</v>
      </c>
    </row>
    <row r="2828" spans="1:6">
      <c r="A2828" t="s">
        <v>4611</v>
      </c>
      <c r="B2828" s="786" t="s">
        <v>12845</v>
      </c>
      <c r="C2828" s="22" t="s">
        <v>15865</v>
      </c>
      <c r="D2828" s="22" t="s">
        <v>15866</v>
      </c>
      <c r="E2828" s="22" t="s">
        <v>15867</v>
      </c>
      <c r="F2828" t="s">
        <v>8357</v>
      </c>
    </row>
    <row r="2829" spans="1:6">
      <c r="A2829" t="s">
        <v>4611</v>
      </c>
      <c r="B2829" s="786" t="s">
        <v>12846</v>
      </c>
      <c r="C2829" s="22" t="s">
        <v>15868</v>
      </c>
      <c r="D2829" s="22" t="s">
        <v>15869</v>
      </c>
      <c r="E2829" s="22" t="s">
        <v>15870</v>
      </c>
      <c r="F2829" t="s">
        <v>8357</v>
      </c>
    </row>
    <row r="2830" spans="1:6">
      <c r="A2830" t="s">
        <v>4611</v>
      </c>
      <c r="B2830" s="786" t="s">
        <v>12847</v>
      </c>
      <c r="C2830" s="22" t="s">
        <v>15871</v>
      </c>
      <c r="D2830" s="22" t="s">
        <v>15872</v>
      </c>
      <c r="E2830" s="22" t="s">
        <v>15873</v>
      </c>
      <c r="F2830" t="s">
        <v>8357</v>
      </c>
    </row>
    <row r="2831" spans="1:6">
      <c r="A2831" t="s">
        <v>4611</v>
      </c>
      <c r="B2831" s="786" t="s">
        <v>12848</v>
      </c>
      <c r="C2831" s="22" t="s">
        <v>15558</v>
      </c>
      <c r="D2831" s="22" t="s">
        <v>15559</v>
      </c>
      <c r="E2831" s="22" t="s">
        <v>15560</v>
      </c>
      <c r="F2831" t="s">
        <v>8357</v>
      </c>
    </row>
    <row r="2832" spans="1:6">
      <c r="A2832" t="s">
        <v>4611</v>
      </c>
      <c r="B2832" s="786" t="s">
        <v>12849</v>
      </c>
      <c r="C2832" s="22" t="s">
        <v>15874</v>
      </c>
      <c r="D2832" s="22" t="s">
        <v>15875</v>
      </c>
      <c r="E2832" s="22" t="s">
        <v>15876</v>
      </c>
      <c r="F2832" t="s">
        <v>8357</v>
      </c>
    </row>
    <row r="2833" spans="1:6">
      <c r="A2833" t="s">
        <v>4611</v>
      </c>
      <c r="B2833" s="786" t="s">
        <v>12850</v>
      </c>
      <c r="C2833" s="22" t="s">
        <v>15877</v>
      </c>
      <c r="D2833" s="22" t="s">
        <v>15878</v>
      </c>
      <c r="E2833" s="22" t="s">
        <v>15879</v>
      </c>
      <c r="F2833" t="s">
        <v>8361</v>
      </c>
    </row>
    <row r="2834" spans="1:6">
      <c r="A2834" t="s">
        <v>4611</v>
      </c>
      <c r="B2834" s="786" t="s">
        <v>12851</v>
      </c>
      <c r="C2834" s="22" t="s">
        <v>15880</v>
      </c>
      <c r="D2834" s="22" t="s">
        <v>15881</v>
      </c>
      <c r="E2834" s="22" t="s">
        <v>15881</v>
      </c>
      <c r="F2834" t="s">
        <v>8361</v>
      </c>
    </row>
    <row r="2835" spans="1:6">
      <c r="A2835" t="s">
        <v>4611</v>
      </c>
      <c r="B2835" s="786" t="s">
        <v>12852</v>
      </c>
      <c r="C2835" s="22" t="s">
        <v>15882</v>
      </c>
      <c r="D2835" s="22" t="s">
        <v>15883</v>
      </c>
      <c r="E2835" s="22" t="s">
        <v>15883</v>
      </c>
      <c r="F2835" t="s">
        <v>8361</v>
      </c>
    </row>
    <row r="2836" spans="1:6">
      <c r="A2836" t="s">
        <v>4611</v>
      </c>
      <c r="B2836" s="786" t="s">
        <v>12853</v>
      </c>
      <c r="C2836" s="22" t="s">
        <v>15884</v>
      </c>
      <c r="D2836" s="22" t="s">
        <v>15885</v>
      </c>
      <c r="E2836" s="22" t="s">
        <v>15886</v>
      </c>
      <c r="F2836" t="s">
        <v>8361</v>
      </c>
    </row>
    <row r="2837" spans="1:6">
      <c r="A2837" t="s">
        <v>4611</v>
      </c>
      <c r="B2837" s="786" t="s">
        <v>12854</v>
      </c>
      <c r="C2837" s="22" t="s">
        <v>15887</v>
      </c>
      <c r="D2837" s="22" t="s">
        <v>15888</v>
      </c>
      <c r="E2837" s="22" t="s">
        <v>15888</v>
      </c>
      <c r="F2837" t="s">
        <v>8365</v>
      </c>
    </row>
    <row r="2838" spans="1:6">
      <c r="A2838" t="s">
        <v>4611</v>
      </c>
      <c r="B2838" s="786" t="s">
        <v>12855</v>
      </c>
      <c r="C2838" s="22" t="s">
        <v>15889</v>
      </c>
      <c r="D2838" s="22" t="s">
        <v>15890</v>
      </c>
      <c r="E2838" s="22" t="s">
        <v>15890</v>
      </c>
      <c r="F2838" t="s">
        <v>8365</v>
      </c>
    </row>
    <row r="2839" spans="1:6">
      <c r="A2839" t="s">
        <v>4611</v>
      </c>
      <c r="B2839" s="786" t="s">
        <v>12856</v>
      </c>
      <c r="C2839" s="22" t="s">
        <v>15891</v>
      </c>
      <c r="D2839" s="22" t="s">
        <v>15892</v>
      </c>
      <c r="E2839" s="22" t="s">
        <v>15892</v>
      </c>
      <c r="F2839" t="s">
        <v>8369</v>
      </c>
    </row>
    <row r="2840" spans="1:6">
      <c r="A2840" t="s">
        <v>4611</v>
      </c>
      <c r="B2840" s="786" t="s">
        <v>12857</v>
      </c>
      <c r="C2840" s="22" t="s">
        <v>15893</v>
      </c>
      <c r="D2840" s="22" t="s">
        <v>15894</v>
      </c>
      <c r="E2840" s="22" t="s">
        <v>15895</v>
      </c>
      <c r="F2840" t="s">
        <v>8369</v>
      </c>
    </row>
    <row r="2841" spans="1:6">
      <c r="A2841" t="s">
        <v>4611</v>
      </c>
      <c r="B2841" s="786" t="s">
        <v>12858</v>
      </c>
      <c r="C2841" s="22" t="s">
        <v>15896</v>
      </c>
      <c r="D2841" s="22" t="s">
        <v>15897</v>
      </c>
      <c r="E2841" s="22" t="s">
        <v>15897</v>
      </c>
      <c r="F2841" t="s">
        <v>8369</v>
      </c>
    </row>
    <row r="2842" spans="1:6">
      <c r="A2842" t="s">
        <v>4611</v>
      </c>
      <c r="B2842" s="786" t="s">
        <v>12859</v>
      </c>
      <c r="C2842" s="22" t="s">
        <v>15898</v>
      </c>
      <c r="D2842" s="22" t="s">
        <v>15899</v>
      </c>
      <c r="E2842" s="22" t="s">
        <v>15900</v>
      </c>
      <c r="F2842" t="s">
        <v>8373</v>
      </c>
    </row>
    <row r="2843" spans="1:6">
      <c r="A2843" t="s">
        <v>4611</v>
      </c>
      <c r="B2843" s="786" t="s">
        <v>12860</v>
      </c>
      <c r="C2843" s="22" t="s">
        <v>15901</v>
      </c>
      <c r="D2843" s="22" t="s">
        <v>15902</v>
      </c>
      <c r="E2843" s="22" t="s">
        <v>15903</v>
      </c>
      <c r="F2843" t="s">
        <v>8373</v>
      </c>
    </row>
    <row r="2844" spans="1:6">
      <c r="A2844" t="s">
        <v>4611</v>
      </c>
      <c r="B2844" s="786" t="s">
        <v>12861</v>
      </c>
      <c r="C2844" s="22" t="s">
        <v>15904</v>
      </c>
      <c r="D2844" s="22" t="s">
        <v>15905</v>
      </c>
      <c r="E2844" s="22" t="s">
        <v>15906</v>
      </c>
      <c r="F2844" t="s">
        <v>8373</v>
      </c>
    </row>
    <row r="2845" spans="1:6">
      <c r="A2845" t="s">
        <v>4611</v>
      </c>
      <c r="B2845" s="786" t="s">
        <v>12862</v>
      </c>
      <c r="C2845" s="22" t="s">
        <v>15907</v>
      </c>
      <c r="D2845" s="22" t="s">
        <v>15908</v>
      </c>
      <c r="E2845" s="22" t="s">
        <v>15909</v>
      </c>
      <c r="F2845" t="s">
        <v>8373</v>
      </c>
    </row>
    <row r="2846" spans="1:6">
      <c r="A2846" t="s">
        <v>4611</v>
      </c>
      <c r="B2846" s="786" t="s">
        <v>12863</v>
      </c>
      <c r="C2846" s="22" t="s">
        <v>15566</v>
      </c>
      <c r="D2846" s="22" t="s">
        <v>15567</v>
      </c>
      <c r="E2846" s="22" t="s">
        <v>15568</v>
      </c>
      <c r="F2846" t="s">
        <v>8377</v>
      </c>
    </row>
    <row r="2847" spans="1:6">
      <c r="A2847" t="s">
        <v>4611</v>
      </c>
      <c r="B2847" s="786" t="s">
        <v>12864</v>
      </c>
      <c r="C2847" s="22" t="s">
        <v>15910</v>
      </c>
      <c r="D2847" s="22" t="s">
        <v>15911</v>
      </c>
      <c r="E2847" s="22" t="s">
        <v>15911</v>
      </c>
      <c r="F2847" t="s">
        <v>8377</v>
      </c>
    </row>
    <row r="2848" spans="1:6">
      <c r="A2848" t="s">
        <v>4611</v>
      </c>
      <c r="B2848" s="786" t="s">
        <v>12865</v>
      </c>
      <c r="C2848" s="22" t="s">
        <v>15912</v>
      </c>
      <c r="D2848" s="22" t="s">
        <v>15913</v>
      </c>
      <c r="E2848" s="22" t="s">
        <v>15914</v>
      </c>
      <c r="F2848" t="s">
        <v>8377</v>
      </c>
    </row>
    <row r="2849" spans="1:6">
      <c r="A2849" t="s">
        <v>4611</v>
      </c>
      <c r="B2849" s="786" t="s">
        <v>12866</v>
      </c>
      <c r="C2849" s="22" t="s">
        <v>15915</v>
      </c>
      <c r="D2849" s="22" t="s">
        <v>15916</v>
      </c>
      <c r="E2849" s="22" t="s">
        <v>15917</v>
      </c>
      <c r="F2849" t="s">
        <v>8377</v>
      </c>
    </row>
    <row r="2850" spans="1:6">
      <c r="A2850" t="s">
        <v>4611</v>
      </c>
      <c r="B2850" s="786" t="s">
        <v>12867</v>
      </c>
      <c r="C2850" s="22" t="s">
        <v>15918</v>
      </c>
      <c r="D2850" s="22" t="s">
        <v>15919</v>
      </c>
      <c r="E2850" s="22" t="s">
        <v>15920</v>
      </c>
      <c r="F2850" t="s">
        <v>8377</v>
      </c>
    </row>
    <row r="2851" spans="1:6">
      <c r="A2851" t="s">
        <v>4611</v>
      </c>
      <c r="B2851" s="786" t="s">
        <v>12868</v>
      </c>
      <c r="C2851" s="22" t="s">
        <v>15400</v>
      </c>
      <c r="D2851" s="22" t="s">
        <v>15401</v>
      </c>
      <c r="E2851" s="22" t="s">
        <v>15402</v>
      </c>
      <c r="F2851" t="s">
        <v>8377</v>
      </c>
    </row>
    <row r="2852" spans="1:6">
      <c r="A2852" t="s">
        <v>4611</v>
      </c>
      <c r="B2852" s="786" t="s">
        <v>12869</v>
      </c>
      <c r="C2852" s="22" t="s">
        <v>15158</v>
      </c>
      <c r="D2852" s="22" t="s">
        <v>15159</v>
      </c>
      <c r="E2852" s="22" t="s">
        <v>15160</v>
      </c>
      <c r="F2852" t="s">
        <v>8377</v>
      </c>
    </row>
    <row r="2853" spans="1:6">
      <c r="A2853" t="s">
        <v>4611</v>
      </c>
      <c r="B2853" s="786" t="s">
        <v>12870</v>
      </c>
      <c r="C2853" s="22" t="s">
        <v>15921</v>
      </c>
      <c r="D2853" s="22" t="s">
        <v>15922</v>
      </c>
      <c r="E2853" s="22" t="s">
        <v>15922</v>
      </c>
      <c r="F2853" t="s">
        <v>8378</v>
      </c>
    </row>
    <row r="2854" spans="1:6">
      <c r="A2854" t="s">
        <v>4611</v>
      </c>
      <c r="B2854" s="786" t="s">
        <v>12871</v>
      </c>
      <c r="C2854" s="22" t="s">
        <v>15923</v>
      </c>
      <c r="D2854" s="22" t="s">
        <v>15924</v>
      </c>
      <c r="E2854" s="22" t="s">
        <v>15924</v>
      </c>
      <c r="F2854" t="s">
        <v>8378</v>
      </c>
    </row>
    <row r="2855" spans="1:6">
      <c r="A2855" t="s">
        <v>4611</v>
      </c>
      <c r="B2855" s="786" t="s">
        <v>12872</v>
      </c>
      <c r="C2855" s="22" t="s">
        <v>15925</v>
      </c>
      <c r="D2855" s="22" t="s">
        <v>15926</v>
      </c>
      <c r="E2855" s="22" t="s">
        <v>15926</v>
      </c>
      <c r="F2855" t="s">
        <v>8382</v>
      </c>
    </row>
    <row r="2856" spans="1:6">
      <c r="A2856" t="s">
        <v>4611</v>
      </c>
      <c r="B2856" s="786" t="s">
        <v>12873</v>
      </c>
      <c r="C2856" s="22" t="s">
        <v>15927</v>
      </c>
      <c r="D2856" s="22" t="s">
        <v>15928</v>
      </c>
      <c r="E2856" s="22" t="s">
        <v>15928</v>
      </c>
      <c r="F2856" t="s">
        <v>8382</v>
      </c>
    </row>
    <row r="2857" spans="1:6">
      <c r="A2857" t="s">
        <v>4611</v>
      </c>
      <c r="B2857" s="786" t="s">
        <v>12874</v>
      </c>
      <c r="C2857" s="22" t="s">
        <v>15929</v>
      </c>
      <c r="D2857" s="22" t="s">
        <v>15930</v>
      </c>
      <c r="E2857" s="22" t="s">
        <v>15931</v>
      </c>
      <c r="F2857" t="s">
        <v>8386</v>
      </c>
    </row>
    <row r="2858" spans="1:6">
      <c r="A2858" t="s">
        <v>4611</v>
      </c>
      <c r="B2858" s="786" t="s">
        <v>12875</v>
      </c>
      <c r="C2858" s="22" t="s">
        <v>15932</v>
      </c>
      <c r="D2858" s="22" t="s">
        <v>15933</v>
      </c>
      <c r="E2858" s="22" t="s">
        <v>15934</v>
      </c>
      <c r="F2858" t="s">
        <v>8386</v>
      </c>
    </row>
    <row r="2859" spans="1:6">
      <c r="A2859" t="s">
        <v>4611</v>
      </c>
      <c r="B2859" s="786" t="s">
        <v>12876</v>
      </c>
      <c r="C2859" s="22" t="s">
        <v>15935</v>
      </c>
      <c r="D2859" s="22" t="s">
        <v>15936</v>
      </c>
      <c r="E2859" s="22" t="s">
        <v>15936</v>
      </c>
      <c r="F2859" t="s">
        <v>8386</v>
      </c>
    </row>
    <row r="2860" spans="1:6">
      <c r="A2860" t="s">
        <v>4611</v>
      </c>
      <c r="B2860" s="786" t="s">
        <v>12877</v>
      </c>
      <c r="C2860" s="22" t="s">
        <v>15937</v>
      </c>
      <c r="D2860" s="22" t="s">
        <v>15938</v>
      </c>
      <c r="E2860" s="22" t="s">
        <v>15939</v>
      </c>
      <c r="F2860" t="s">
        <v>8390</v>
      </c>
    </row>
    <row r="2861" spans="1:6">
      <c r="A2861" t="s">
        <v>4611</v>
      </c>
      <c r="B2861" s="786" t="s">
        <v>12878</v>
      </c>
      <c r="C2861" s="22" t="s">
        <v>15940</v>
      </c>
      <c r="D2861" s="22" t="s">
        <v>15941</v>
      </c>
      <c r="E2861" s="22" t="s">
        <v>15942</v>
      </c>
      <c r="F2861" t="s">
        <v>8390</v>
      </c>
    </row>
    <row r="2862" spans="1:6">
      <c r="A2862" t="s">
        <v>4611</v>
      </c>
      <c r="B2862" s="786" t="s">
        <v>12879</v>
      </c>
      <c r="C2862" s="22" t="s">
        <v>15943</v>
      </c>
      <c r="D2862" s="22" t="s">
        <v>15944</v>
      </c>
      <c r="E2862" s="22" t="s">
        <v>15944</v>
      </c>
      <c r="F2862" t="s">
        <v>8390</v>
      </c>
    </row>
    <row r="2863" spans="1:6">
      <c r="A2863" t="s">
        <v>4611</v>
      </c>
      <c r="B2863" s="786" t="s">
        <v>12880</v>
      </c>
      <c r="C2863" s="22" t="s">
        <v>15945</v>
      </c>
      <c r="D2863" s="22" t="s">
        <v>15946</v>
      </c>
      <c r="E2863" s="22" t="s">
        <v>15946</v>
      </c>
      <c r="F2863" t="s">
        <v>8390</v>
      </c>
    </row>
    <row r="2864" spans="1:6">
      <c r="A2864" t="s">
        <v>4611</v>
      </c>
      <c r="B2864" s="786" t="s">
        <v>12881</v>
      </c>
      <c r="C2864" s="22" t="s">
        <v>15947</v>
      </c>
      <c r="D2864" s="22" t="s">
        <v>15948</v>
      </c>
      <c r="E2864" s="22" t="s">
        <v>15948</v>
      </c>
      <c r="F2864" t="s">
        <v>8390</v>
      </c>
    </row>
    <row r="2865" spans="1:6">
      <c r="A2865" t="s">
        <v>4611</v>
      </c>
      <c r="B2865" s="786" t="s">
        <v>12882</v>
      </c>
      <c r="C2865" s="22" t="s">
        <v>15949</v>
      </c>
      <c r="D2865" s="22" t="s">
        <v>15950</v>
      </c>
      <c r="E2865" s="22" t="s">
        <v>15950</v>
      </c>
      <c r="F2865" t="s">
        <v>8394</v>
      </c>
    </row>
    <row r="2866" spans="1:6">
      <c r="A2866" t="s">
        <v>4611</v>
      </c>
      <c r="B2866" s="786" t="s">
        <v>12883</v>
      </c>
      <c r="C2866" s="22" t="s">
        <v>15951</v>
      </c>
      <c r="D2866" s="22" t="s">
        <v>15952</v>
      </c>
      <c r="E2866" s="22" t="s">
        <v>15953</v>
      </c>
      <c r="F2866" t="s">
        <v>8394</v>
      </c>
    </row>
    <row r="2867" spans="1:6">
      <c r="A2867" t="s">
        <v>4611</v>
      </c>
      <c r="B2867" s="786" t="s">
        <v>12884</v>
      </c>
      <c r="C2867" s="22" t="s">
        <v>15954</v>
      </c>
      <c r="D2867" s="22" t="s">
        <v>15955</v>
      </c>
      <c r="E2867" s="22" t="s">
        <v>15955</v>
      </c>
      <c r="F2867" t="s">
        <v>8394</v>
      </c>
    </row>
    <row r="2868" spans="1:6">
      <c r="A2868" t="s">
        <v>4611</v>
      </c>
      <c r="B2868" s="786" t="s">
        <v>12885</v>
      </c>
      <c r="C2868" s="22" t="s">
        <v>15956</v>
      </c>
      <c r="D2868" s="22" t="s">
        <v>15957</v>
      </c>
      <c r="E2868" s="22" t="s">
        <v>15958</v>
      </c>
      <c r="F2868" t="s">
        <v>8394</v>
      </c>
    </row>
    <row r="2869" spans="1:6">
      <c r="A2869" t="s">
        <v>4611</v>
      </c>
      <c r="B2869" s="786" t="s">
        <v>12886</v>
      </c>
      <c r="C2869" s="22" t="s">
        <v>15959</v>
      </c>
      <c r="D2869" s="22" t="s">
        <v>15960</v>
      </c>
      <c r="E2869" s="22" t="s">
        <v>15960</v>
      </c>
      <c r="F2869" t="s">
        <v>8394</v>
      </c>
    </row>
    <row r="2870" spans="1:6">
      <c r="A2870" t="s">
        <v>4611</v>
      </c>
      <c r="B2870" s="786" t="s">
        <v>12887</v>
      </c>
      <c r="C2870" s="22" t="s">
        <v>15961</v>
      </c>
      <c r="D2870" s="22" t="s">
        <v>15962</v>
      </c>
      <c r="E2870" s="22" t="s">
        <v>15963</v>
      </c>
      <c r="F2870" t="s">
        <v>8394</v>
      </c>
    </row>
    <row r="2871" spans="1:6">
      <c r="A2871" t="s">
        <v>4611</v>
      </c>
      <c r="B2871" s="786" t="s">
        <v>12888</v>
      </c>
      <c r="C2871" s="22" t="s">
        <v>15964</v>
      </c>
      <c r="D2871" s="22" t="s">
        <v>15965</v>
      </c>
      <c r="E2871" s="22" t="s">
        <v>15966</v>
      </c>
      <c r="F2871" t="s">
        <v>8398</v>
      </c>
    </row>
    <row r="2872" spans="1:6">
      <c r="A2872" t="s">
        <v>4611</v>
      </c>
      <c r="B2872" s="786" t="s">
        <v>12889</v>
      </c>
      <c r="C2872" s="22" t="s">
        <v>15967</v>
      </c>
      <c r="D2872" s="22" t="s">
        <v>15968</v>
      </c>
      <c r="E2872" s="22" t="s">
        <v>15969</v>
      </c>
      <c r="F2872" t="s">
        <v>8398</v>
      </c>
    </row>
    <row r="2873" spans="1:6">
      <c r="A2873" t="s">
        <v>4611</v>
      </c>
      <c r="B2873" s="786" t="s">
        <v>12890</v>
      </c>
      <c r="C2873" s="22" t="s">
        <v>15970</v>
      </c>
      <c r="D2873" s="22" t="s">
        <v>15971</v>
      </c>
      <c r="E2873" s="22" t="s">
        <v>15972</v>
      </c>
      <c r="F2873" t="s">
        <v>8398</v>
      </c>
    </row>
    <row r="2874" spans="1:6">
      <c r="A2874" t="s">
        <v>4611</v>
      </c>
      <c r="B2874" s="786" t="s">
        <v>12891</v>
      </c>
      <c r="C2874" s="22" t="s">
        <v>15973</v>
      </c>
      <c r="D2874" s="22" t="s">
        <v>15974</v>
      </c>
      <c r="E2874" s="22" t="s">
        <v>15974</v>
      </c>
      <c r="F2874" t="s">
        <v>8402</v>
      </c>
    </row>
    <row r="2875" spans="1:6">
      <c r="A2875" t="s">
        <v>4611</v>
      </c>
      <c r="B2875" s="786" t="s">
        <v>12892</v>
      </c>
      <c r="C2875" s="22" t="s">
        <v>15975</v>
      </c>
      <c r="D2875" s="22" t="s">
        <v>15976</v>
      </c>
      <c r="E2875" s="22" t="s">
        <v>15977</v>
      </c>
      <c r="F2875" t="s">
        <v>8406</v>
      </c>
    </row>
    <row r="2876" spans="1:6">
      <c r="A2876" t="s">
        <v>4611</v>
      </c>
      <c r="B2876" s="786" t="s">
        <v>12893</v>
      </c>
      <c r="C2876" s="22" t="s">
        <v>15978</v>
      </c>
      <c r="D2876" s="22" t="s">
        <v>15979</v>
      </c>
      <c r="E2876" s="22" t="s">
        <v>15980</v>
      </c>
      <c r="F2876" t="s">
        <v>8406</v>
      </c>
    </row>
    <row r="2877" spans="1:6">
      <c r="A2877" t="s">
        <v>4611</v>
      </c>
      <c r="B2877" s="786" t="s">
        <v>12894</v>
      </c>
      <c r="C2877" s="22" t="s">
        <v>15981</v>
      </c>
      <c r="D2877" s="22" t="s">
        <v>15982</v>
      </c>
      <c r="E2877" s="22" t="s">
        <v>15983</v>
      </c>
      <c r="F2877" t="s">
        <v>8406</v>
      </c>
    </row>
    <row r="2878" spans="1:6">
      <c r="A2878" t="s">
        <v>4611</v>
      </c>
      <c r="B2878" s="786" t="s">
        <v>12895</v>
      </c>
      <c r="C2878" s="22" t="s">
        <v>15984</v>
      </c>
      <c r="D2878" s="22" t="s">
        <v>15985</v>
      </c>
      <c r="E2878" s="22" t="s">
        <v>15985</v>
      </c>
      <c r="F2878" t="s">
        <v>8410</v>
      </c>
    </row>
    <row r="2879" spans="1:6">
      <c r="A2879" t="s">
        <v>4611</v>
      </c>
      <c r="B2879" s="786" t="s">
        <v>12896</v>
      </c>
      <c r="C2879" s="22" t="s">
        <v>15986</v>
      </c>
      <c r="D2879" s="22" t="s">
        <v>15987</v>
      </c>
      <c r="E2879" s="22" t="s">
        <v>15987</v>
      </c>
      <c r="F2879" t="s">
        <v>8410</v>
      </c>
    </row>
    <row r="2880" spans="1:6">
      <c r="A2880" t="s">
        <v>4611</v>
      </c>
      <c r="B2880" s="786" t="s">
        <v>12897</v>
      </c>
      <c r="C2880" s="22" t="s">
        <v>15988</v>
      </c>
      <c r="D2880" s="22" t="s">
        <v>15989</v>
      </c>
      <c r="E2880" s="22" t="s">
        <v>15989</v>
      </c>
      <c r="F2880" t="s">
        <v>8410</v>
      </c>
    </row>
    <row r="2881" spans="1:6">
      <c r="A2881" t="s">
        <v>4611</v>
      </c>
      <c r="B2881" s="786" t="s">
        <v>12898</v>
      </c>
      <c r="C2881" s="22" t="s">
        <v>15990</v>
      </c>
      <c r="D2881" s="22" t="s">
        <v>15991</v>
      </c>
      <c r="E2881" s="22" t="s">
        <v>15992</v>
      </c>
      <c r="F2881" t="s">
        <v>8410</v>
      </c>
    </row>
    <row r="2882" spans="1:6">
      <c r="A2882" t="s">
        <v>4611</v>
      </c>
      <c r="B2882" s="786" t="s">
        <v>12899</v>
      </c>
      <c r="C2882" s="22" t="s">
        <v>15993</v>
      </c>
      <c r="D2882" s="22" t="s">
        <v>15994</v>
      </c>
      <c r="E2882" s="22" t="s">
        <v>15994</v>
      </c>
      <c r="F2882" t="s">
        <v>8414</v>
      </c>
    </row>
    <row r="2883" spans="1:6">
      <c r="A2883" t="s">
        <v>4611</v>
      </c>
      <c r="B2883" s="786" t="s">
        <v>12900</v>
      </c>
      <c r="C2883" s="22" t="s">
        <v>15995</v>
      </c>
      <c r="D2883" s="22" t="s">
        <v>15996</v>
      </c>
      <c r="E2883" s="22" t="s">
        <v>15997</v>
      </c>
      <c r="F2883" t="s">
        <v>8414</v>
      </c>
    </row>
    <row r="2884" spans="1:6">
      <c r="A2884" t="s">
        <v>4611</v>
      </c>
      <c r="B2884" s="786" t="s">
        <v>12901</v>
      </c>
      <c r="C2884" s="22" t="s">
        <v>15998</v>
      </c>
      <c r="D2884" s="22" t="s">
        <v>15999</v>
      </c>
      <c r="E2884" s="22" t="s">
        <v>16000</v>
      </c>
      <c r="F2884" t="s">
        <v>8414</v>
      </c>
    </row>
    <row r="2885" spans="1:6">
      <c r="A2885" t="s">
        <v>4611</v>
      </c>
      <c r="B2885" s="786" t="s">
        <v>12902</v>
      </c>
      <c r="C2885" s="22" t="s">
        <v>16001</v>
      </c>
      <c r="D2885" s="22" t="s">
        <v>16002</v>
      </c>
      <c r="E2885" s="22" t="s">
        <v>16003</v>
      </c>
      <c r="F2885" t="s">
        <v>8414</v>
      </c>
    </row>
    <row r="2886" spans="1:6">
      <c r="A2886" t="s">
        <v>4611</v>
      </c>
      <c r="B2886" s="786" t="s">
        <v>12903</v>
      </c>
      <c r="C2886" s="22" t="s">
        <v>16004</v>
      </c>
      <c r="D2886" s="22" t="s">
        <v>16005</v>
      </c>
      <c r="E2886" s="22" t="s">
        <v>16005</v>
      </c>
      <c r="F2886" t="s">
        <v>8418</v>
      </c>
    </row>
    <row r="2887" spans="1:6">
      <c r="A2887" t="s">
        <v>4611</v>
      </c>
      <c r="B2887" s="786" t="s">
        <v>12904</v>
      </c>
      <c r="C2887" s="22" t="s">
        <v>16006</v>
      </c>
      <c r="D2887" s="22" t="s">
        <v>16007</v>
      </c>
      <c r="E2887" s="22" t="s">
        <v>16008</v>
      </c>
      <c r="F2887" t="s">
        <v>8422</v>
      </c>
    </row>
    <row r="2888" spans="1:6">
      <c r="A2888" t="s">
        <v>4611</v>
      </c>
      <c r="B2888" s="786" t="s">
        <v>12905</v>
      </c>
      <c r="C2888" s="22" t="s">
        <v>16009</v>
      </c>
      <c r="D2888" s="22" t="s">
        <v>16010</v>
      </c>
      <c r="E2888" s="22" t="s">
        <v>16011</v>
      </c>
      <c r="F2888" t="s">
        <v>8422</v>
      </c>
    </row>
    <row r="2889" spans="1:6">
      <c r="A2889" t="s">
        <v>4611</v>
      </c>
      <c r="B2889" s="786" t="s">
        <v>12906</v>
      </c>
      <c r="C2889" s="22" t="s">
        <v>16012</v>
      </c>
      <c r="D2889" s="22" t="s">
        <v>16013</v>
      </c>
      <c r="E2889" s="22" t="s">
        <v>16014</v>
      </c>
      <c r="F2889" t="s">
        <v>8422</v>
      </c>
    </row>
    <row r="2890" spans="1:6">
      <c r="A2890" t="s">
        <v>4611</v>
      </c>
      <c r="B2890" s="786" t="s">
        <v>12907</v>
      </c>
      <c r="C2890" s="22" t="s">
        <v>16015</v>
      </c>
      <c r="D2890" s="22" t="s">
        <v>16016</v>
      </c>
      <c r="E2890" s="22" t="s">
        <v>16017</v>
      </c>
      <c r="F2890" t="s">
        <v>8426</v>
      </c>
    </row>
    <row r="2891" spans="1:6">
      <c r="A2891" t="s">
        <v>4611</v>
      </c>
      <c r="B2891" s="786" t="s">
        <v>12908</v>
      </c>
      <c r="C2891" s="22" t="s">
        <v>16018</v>
      </c>
      <c r="D2891" s="22" t="s">
        <v>16019</v>
      </c>
      <c r="E2891" s="22" t="s">
        <v>16019</v>
      </c>
      <c r="F2891" t="s">
        <v>8430</v>
      </c>
    </row>
    <row r="2892" spans="1:6">
      <c r="A2892" t="s">
        <v>4611</v>
      </c>
      <c r="B2892" s="786" t="s">
        <v>12909</v>
      </c>
      <c r="C2892" s="22" t="s">
        <v>16020</v>
      </c>
      <c r="D2892" s="22" t="s">
        <v>16021</v>
      </c>
      <c r="E2892" s="22" t="s">
        <v>16022</v>
      </c>
      <c r="F2892" t="s">
        <v>8430</v>
      </c>
    </row>
    <row r="2893" spans="1:6">
      <c r="A2893" t="s">
        <v>4611</v>
      </c>
      <c r="B2893" s="786" t="s">
        <v>12910</v>
      </c>
      <c r="C2893" s="22" t="s">
        <v>16023</v>
      </c>
      <c r="D2893" s="22" t="s">
        <v>16024</v>
      </c>
      <c r="E2893" s="22" t="s">
        <v>16025</v>
      </c>
      <c r="F2893" t="s">
        <v>8430</v>
      </c>
    </row>
    <row r="2894" spans="1:6">
      <c r="A2894" t="s">
        <v>4611</v>
      </c>
      <c r="B2894" s="786" t="s">
        <v>12911</v>
      </c>
      <c r="C2894" s="22" t="s">
        <v>16026</v>
      </c>
      <c r="D2894" s="22" t="s">
        <v>16027</v>
      </c>
      <c r="E2894" s="22" t="s">
        <v>16028</v>
      </c>
      <c r="F2894" t="s">
        <v>8430</v>
      </c>
    </row>
    <row r="2895" spans="1:6">
      <c r="A2895" t="s">
        <v>4611</v>
      </c>
      <c r="B2895" s="786" t="s">
        <v>12912</v>
      </c>
      <c r="C2895" s="22" t="s">
        <v>16029</v>
      </c>
      <c r="D2895" s="22" t="s">
        <v>16030</v>
      </c>
      <c r="E2895" s="22" t="s">
        <v>16030</v>
      </c>
      <c r="F2895" t="s">
        <v>8430</v>
      </c>
    </row>
    <row r="2896" spans="1:6">
      <c r="A2896" t="s">
        <v>4611</v>
      </c>
      <c r="B2896" s="786" t="s">
        <v>12913</v>
      </c>
      <c r="C2896" s="22" t="s">
        <v>16031</v>
      </c>
      <c r="D2896" s="22" t="s">
        <v>16032</v>
      </c>
      <c r="E2896" s="22" t="s">
        <v>16032</v>
      </c>
      <c r="F2896" t="s">
        <v>8430</v>
      </c>
    </row>
    <row r="2897" spans="1:6">
      <c r="A2897" t="s">
        <v>4611</v>
      </c>
      <c r="B2897" s="786" t="s">
        <v>12914</v>
      </c>
      <c r="C2897" s="22" t="s">
        <v>16033</v>
      </c>
      <c r="D2897" s="22" t="s">
        <v>16034</v>
      </c>
      <c r="E2897" s="22" t="s">
        <v>16035</v>
      </c>
      <c r="F2897" t="s">
        <v>8430</v>
      </c>
    </row>
    <row r="2898" spans="1:6">
      <c r="A2898" t="s">
        <v>4611</v>
      </c>
      <c r="B2898" s="786" t="s">
        <v>12915</v>
      </c>
      <c r="C2898" s="22" t="s">
        <v>16036</v>
      </c>
      <c r="D2898" s="22" t="s">
        <v>16037</v>
      </c>
      <c r="E2898" s="22" t="s">
        <v>16037</v>
      </c>
      <c r="F2898" t="s">
        <v>8434</v>
      </c>
    </row>
    <row r="2899" spans="1:6">
      <c r="A2899" t="s">
        <v>4611</v>
      </c>
      <c r="B2899" s="786" t="s">
        <v>12916</v>
      </c>
      <c r="C2899" s="22" t="s">
        <v>16038</v>
      </c>
      <c r="D2899" s="22" t="s">
        <v>16039</v>
      </c>
      <c r="E2899" s="22" t="s">
        <v>16039</v>
      </c>
      <c r="F2899" t="s">
        <v>8434</v>
      </c>
    </row>
    <row r="2900" spans="1:6">
      <c r="A2900" t="s">
        <v>4611</v>
      </c>
      <c r="B2900" s="786" t="s">
        <v>12917</v>
      </c>
      <c r="C2900" s="22" t="s">
        <v>16040</v>
      </c>
      <c r="D2900" s="22" t="s">
        <v>16041</v>
      </c>
      <c r="E2900" s="22" t="s">
        <v>16041</v>
      </c>
      <c r="F2900" t="s">
        <v>8434</v>
      </c>
    </row>
    <row r="2901" spans="1:6">
      <c r="A2901" t="s">
        <v>4611</v>
      </c>
      <c r="B2901" s="786" t="s">
        <v>12918</v>
      </c>
      <c r="C2901" s="22" t="s">
        <v>16042</v>
      </c>
      <c r="D2901" s="22" t="s">
        <v>16043</v>
      </c>
      <c r="E2901" s="22" t="s">
        <v>16044</v>
      </c>
      <c r="F2901" t="s">
        <v>8434</v>
      </c>
    </row>
    <row r="2902" spans="1:6">
      <c r="A2902" t="s">
        <v>4611</v>
      </c>
      <c r="B2902" s="786" t="s">
        <v>12919</v>
      </c>
      <c r="C2902" s="22" t="s">
        <v>16045</v>
      </c>
      <c r="D2902" s="22" t="s">
        <v>16046</v>
      </c>
      <c r="E2902" s="22" t="s">
        <v>16047</v>
      </c>
      <c r="F2902" t="s">
        <v>8434</v>
      </c>
    </row>
    <row r="2903" spans="1:6">
      <c r="A2903" t="s">
        <v>4611</v>
      </c>
      <c r="B2903" s="786" t="s">
        <v>12920</v>
      </c>
      <c r="C2903" s="22" t="s">
        <v>16048</v>
      </c>
      <c r="D2903" s="22" t="s">
        <v>16049</v>
      </c>
      <c r="E2903" s="22" t="s">
        <v>16049</v>
      </c>
      <c r="F2903" t="s">
        <v>8434</v>
      </c>
    </row>
    <row r="2904" spans="1:6">
      <c r="A2904" t="s">
        <v>4611</v>
      </c>
      <c r="B2904" s="786" t="s">
        <v>12921</v>
      </c>
      <c r="C2904" s="22" t="s">
        <v>16050</v>
      </c>
      <c r="D2904" s="22" t="s">
        <v>16051</v>
      </c>
      <c r="E2904" s="22" t="s">
        <v>16052</v>
      </c>
      <c r="F2904" t="s">
        <v>8438</v>
      </c>
    </row>
    <row r="2905" spans="1:6">
      <c r="A2905" t="s">
        <v>4611</v>
      </c>
      <c r="B2905" s="786" t="s">
        <v>12922</v>
      </c>
      <c r="C2905" s="22" t="s">
        <v>16053</v>
      </c>
      <c r="D2905" s="22" t="s">
        <v>16054</v>
      </c>
      <c r="E2905" s="22" t="s">
        <v>16055</v>
      </c>
      <c r="F2905" t="s">
        <v>8438</v>
      </c>
    </row>
    <row r="2906" spans="1:6">
      <c r="A2906" t="s">
        <v>4611</v>
      </c>
      <c r="B2906" s="786" t="s">
        <v>12923</v>
      </c>
      <c r="C2906" s="22" t="s">
        <v>16056</v>
      </c>
      <c r="D2906" s="22" t="s">
        <v>16057</v>
      </c>
      <c r="E2906" s="22" t="s">
        <v>16058</v>
      </c>
      <c r="F2906" t="s">
        <v>8438</v>
      </c>
    </row>
    <row r="2907" spans="1:6">
      <c r="A2907" t="s">
        <v>4611</v>
      </c>
      <c r="B2907" s="786" t="s">
        <v>12924</v>
      </c>
      <c r="C2907" s="22" t="s">
        <v>16059</v>
      </c>
      <c r="D2907" s="22" t="s">
        <v>16060</v>
      </c>
      <c r="E2907" s="22" t="s">
        <v>16060</v>
      </c>
      <c r="F2907" t="s">
        <v>8438</v>
      </c>
    </row>
    <row r="2908" spans="1:6">
      <c r="A2908" t="s">
        <v>4611</v>
      </c>
      <c r="B2908" s="786" t="s">
        <v>12925</v>
      </c>
      <c r="C2908" s="22" t="s">
        <v>16061</v>
      </c>
      <c r="D2908" s="22" t="s">
        <v>16062</v>
      </c>
      <c r="E2908" s="22" t="s">
        <v>16062</v>
      </c>
      <c r="F2908" t="s">
        <v>8438</v>
      </c>
    </row>
    <row r="2909" spans="1:6">
      <c r="A2909" t="s">
        <v>4611</v>
      </c>
      <c r="B2909" s="786" t="s">
        <v>12926</v>
      </c>
      <c r="C2909" s="22" t="s">
        <v>16063</v>
      </c>
      <c r="D2909" s="22" t="s">
        <v>16064</v>
      </c>
      <c r="E2909" s="22" t="s">
        <v>16065</v>
      </c>
      <c r="F2909" t="s">
        <v>8438</v>
      </c>
    </row>
    <row r="2910" spans="1:6">
      <c r="A2910" t="s">
        <v>4611</v>
      </c>
      <c r="B2910" s="786" t="s">
        <v>12927</v>
      </c>
      <c r="C2910" s="22" t="s">
        <v>16066</v>
      </c>
      <c r="D2910" s="22" t="s">
        <v>16067</v>
      </c>
      <c r="E2910" s="22" t="s">
        <v>16067</v>
      </c>
      <c r="F2910" t="s">
        <v>8442</v>
      </c>
    </row>
    <row r="2911" spans="1:6">
      <c r="A2911" t="s">
        <v>4611</v>
      </c>
      <c r="B2911" s="786" t="s">
        <v>12928</v>
      </c>
      <c r="C2911" s="22" t="s">
        <v>16068</v>
      </c>
      <c r="D2911" s="22" t="s">
        <v>16069</v>
      </c>
      <c r="E2911" s="22" t="s">
        <v>16070</v>
      </c>
      <c r="F2911" t="s">
        <v>8442</v>
      </c>
    </row>
    <row r="2912" spans="1:6">
      <c r="A2912" t="s">
        <v>4611</v>
      </c>
      <c r="B2912" s="786" t="s">
        <v>12929</v>
      </c>
      <c r="C2912" s="22" t="s">
        <v>16071</v>
      </c>
      <c r="D2912" s="22" t="s">
        <v>16072</v>
      </c>
      <c r="E2912" s="22" t="s">
        <v>16072</v>
      </c>
      <c r="F2912" t="s">
        <v>8442</v>
      </c>
    </row>
    <row r="2913" spans="1:6">
      <c r="A2913" t="s">
        <v>4611</v>
      </c>
      <c r="B2913" s="786" t="s">
        <v>12930</v>
      </c>
      <c r="C2913" s="22" t="s">
        <v>16073</v>
      </c>
      <c r="D2913" s="22" t="s">
        <v>16074</v>
      </c>
      <c r="E2913" s="22" t="s">
        <v>16075</v>
      </c>
      <c r="F2913" t="s">
        <v>8446</v>
      </c>
    </row>
    <row r="2914" spans="1:6">
      <c r="A2914" t="s">
        <v>4611</v>
      </c>
      <c r="B2914" s="786" t="s">
        <v>12931</v>
      </c>
      <c r="C2914" s="22" t="s">
        <v>16076</v>
      </c>
      <c r="D2914" s="22" t="s">
        <v>16077</v>
      </c>
      <c r="E2914" s="22" t="s">
        <v>16078</v>
      </c>
      <c r="F2914" t="s">
        <v>8446</v>
      </c>
    </row>
    <row r="2915" spans="1:6">
      <c r="A2915" t="s">
        <v>4611</v>
      </c>
      <c r="B2915" s="786" t="s">
        <v>12932</v>
      </c>
      <c r="C2915" s="22" t="s">
        <v>16079</v>
      </c>
      <c r="D2915" s="22" t="s">
        <v>16080</v>
      </c>
      <c r="E2915" s="22" t="s">
        <v>16081</v>
      </c>
      <c r="F2915" t="s">
        <v>8446</v>
      </c>
    </row>
    <row r="2916" spans="1:6">
      <c r="A2916" t="s">
        <v>4611</v>
      </c>
      <c r="B2916" s="786" t="s">
        <v>12933</v>
      </c>
      <c r="C2916" s="22" t="s">
        <v>16082</v>
      </c>
      <c r="D2916" s="22" t="s">
        <v>16083</v>
      </c>
      <c r="E2916" s="22" t="s">
        <v>16083</v>
      </c>
      <c r="F2916" t="s">
        <v>8446</v>
      </c>
    </row>
    <row r="2917" spans="1:6">
      <c r="A2917" t="s">
        <v>4611</v>
      </c>
      <c r="B2917" s="786" t="s">
        <v>12934</v>
      </c>
      <c r="C2917" s="22" t="s">
        <v>16084</v>
      </c>
      <c r="D2917" s="22" t="s">
        <v>16085</v>
      </c>
      <c r="E2917" s="22" t="s">
        <v>16086</v>
      </c>
      <c r="F2917" t="s">
        <v>8450</v>
      </c>
    </row>
    <row r="2918" spans="1:6">
      <c r="A2918" t="s">
        <v>4611</v>
      </c>
      <c r="B2918" s="786" t="s">
        <v>12935</v>
      </c>
      <c r="C2918" s="22" t="s">
        <v>15198</v>
      </c>
      <c r="D2918" s="22" t="s">
        <v>15199</v>
      </c>
      <c r="E2918" s="22" t="s">
        <v>15200</v>
      </c>
      <c r="F2918" t="s">
        <v>8450</v>
      </c>
    </row>
    <row r="2919" spans="1:6">
      <c r="A2919" t="s">
        <v>4611</v>
      </c>
      <c r="B2919" s="786" t="s">
        <v>12936</v>
      </c>
      <c r="C2919" s="22" t="s">
        <v>16087</v>
      </c>
      <c r="D2919" s="22" t="s">
        <v>16088</v>
      </c>
      <c r="E2919" s="22" t="s">
        <v>16089</v>
      </c>
      <c r="F2919" t="s">
        <v>8454</v>
      </c>
    </row>
    <row r="2920" spans="1:6">
      <c r="A2920" t="s">
        <v>4611</v>
      </c>
      <c r="B2920" s="786" t="s">
        <v>12937</v>
      </c>
      <c r="C2920" s="22" t="s">
        <v>16090</v>
      </c>
      <c r="D2920" s="22" t="s">
        <v>16091</v>
      </c>
      <c r="E2920" s="22" t="s">
        <v>16092</v>
      </c>
      <c r="F2920" t="s">
        <v>8454</v>
      </c>
    </row>
    <row r="2921" spans="1:6">
      <c r="A2921" t="s">
        <v>4611</v>
      </c>
      <c r="B2921" s="786" t="s">
        <v>12938</v>
      </c>
      <c r="C2921" s="22" t="s">
        <v>16093</v>
      </c>
      <c r="D2921" s="22" t="s">
        <v>16094</v>
      </c>
      <c r="E2921" s="22" t="s">
        <v>16094</v>
      </c>
      <c r="F2921" t="s">
        <v>8454</v>
      </c>
    </row>
    <row r="2922" spans="1:6">
      <c r="A2922" t="s">
        <v>4611</v>
      </c>
      <c r="B2922" s="786" t="s">
        <v>12939</v>
      </c>
      <c r="C2922" s="22" t="s">
        <v>16095</v>
      </c>
      <c r="D2922" s="22" t="s">
        <v>16096</v>
      </c>
      <c r="E2922" s="22" t="s">
        <v>16096</v>
      </c>
      <c r="F2922" t="s">
        <v>8458</v>
      </c>
    </row>
    <row r="2923" spans="1:6">
      <c r="A2923" t="s">
        <v>4611</v>
      </c>
      <c r="B2923" s="786" t="s">
        <v>12940</v>
      </c>
      <c r="C2923" s="22" t="s">
        <v>16097</v>
      </c>
      <c r="D2923" s="22" t="s">
        <v>16098</v>
      </c>
      <c r="E2923" s="22" t="s">
        <v>16099</v>
      </c>
      <c r="F2923" t="s">
        <v>8458</v>
      </c>
    </row>
    <row r="2924" spans="1:6">
      <c r="A2924" t="s">
        <v>4611</v>
      </c>
      <c r="B2924" s="786" t="s">
        <v>12941</v>
      </c>
      <c r="C2924" s="22" t="s">
        <v>16100</v>
      </c>
      <c r="D2924" s="22" t="s">
        <v>16101</v>
      </c>
      <c r="E2924" s="22" t="s">
        <v>16102</v>
      </c>
      <c r="F2924" t="s">
        <v>8462</v>
      </c>
    </row>
    <row r="2925" spans="1:6">
      <c r="A2925" t="s">
        <v>4611</v>
      </c>
      <c r="B2925" s="786" t="s">
        <v>12942</v>
      </c>
      <c r="C2925" s="22" t="s">
        <v>16103</v>
      </c>
      <c r="D2925" s="22" t="s">
        <v>16104</v>
      </c>
      <c r="E2925" s="22" t="s">
        <v>16105</v>
      </c>
      <c r="F2925" t="s">
        <v>8462</v>
      </c>
    </row>
    <row r="2926" spans="1:6">
      <c r="A2926" t="s">
        <v>4611</v>
      </c>
      <c r="B2926" s="786" t="s">
        <v>12943</v>
      </c>
      <c r="C2926" s="22" t="s">
        <v>16106</v>
      </c>
      <c r="D2926" s="22" t="s">
        <v>16107</v>
      </c>
      <c r="E2926" s="22" t="s">
        <v>16107</v>
      </c>
      <c r="F2926" t="s">
        <v>8462</v>
      </c>
    </row>
    <row r="2927" spans="1:6">
      <c r="A2927" t="s">
        <v>4611</v>
      </c>
      <c r="B2927" s="786" t="s">
        <v>12944</v>
      </c>
      <c r="C2927" s="22" t="s">
        <v>16108</v>
      </c>
      <c r="D2927" s="22" t="s">
        <v>16109</v>
      </c>
      <c r="E2927" s="22" t="s">
        <v>16110</v>
      </c>
      <c r="F2927" t="s">
        <v>8462</v>
      </c>
    </row>
    <row r="2928" spans="1:6">
      <c r="A2928" t="s">
        <v>4611</v>
      </c>
      <c r="B2928" s="786" t="s">
        <v>12945</v>
      </c>
      <c r="C2928" s="22" t="s">
        <v>16111</v>
      </c>
      <c r="D2928" s="22" t="s">
        <v>16112</v>
      </c>
      <c r="E2928" s="22" t="s">
        <v>16112</v>
      </c>
      <c r="F2928" t="s">
        <v>8462</v>
      </c>
    </row>
    <row r="2929" spans="1:6">
      <c r="A2929" t="s">
        <v>4611</v>
      </c>
      <c r="B2929" s="786" t="s">
        <v>12946</v>
      </c>
      <c r="C2929" s="22" t="s">
        <v>16113</v>
      </c>
      <c r="D2929" s="22" t="s">
        <v>16114</v>
      </c>
      <c r="E2929" s="22" t="s">
        <v>16114</v>
      </c>
      <c r="F2929" t="s">
        <v>8462</v>
      </c>
    </row>
    <row r="2930" spans="1:6">
      <c r="A2930" t="s">
        <v>4611</v>
      </c>
      <c r="B2930" s="786" t="s">
        <v>12947</v>
      </c>
      <c r="C2930" s="22" t="s">
        <v>16115</v>
      </c>
      <c r="D2930" s="22" t="s">
        <v>16116</v>
      </c>
      <c r="E2930" s="22" t="s">
        <v>16117</v>
      </c>
      <c r="F2930" t="s">
        <v>8462</v>
      </c>
    </row>
    <row r="2931" spans="1:6">
      <c r="A2931" t="s">
        <v>4611</v>
      </c>
      <c r="B2931" s="786" t="s">
        <v>12948</v>
      </c>
      <c r="C2931" s="22" t="s">
        <v>16118</v>
      </c>
      <c r="D2931" s="22" t="s">
        <v>16119</v>
      </c>
      <c r="E2931" s="22" t="s">
        <v>16120</v>
      </c>
      <c r="F2931" t="s">
        <v>8466</v>
      </c>
    </row>
    <row r="2932" spans="1:6">
      <c r="A2932" t="s">
        <v>4611</v>
      </c>
      <c r="B2932" s="786" t="s">
        <v>12949</v>
      </c>
      <c r="C2932" s="22" t="s">
        <v>16121</v>
      </c>
      <c r="D2932" s="22" t="s">
        <v>16122</v>
      </c>
      <c r="E2932" s="22" t="s">
        <v>16123</v>
      </c>
      <c r="F2932" t="s">
        <v>8466</v>
      </c>
    </row>
    <row r="2933" spans="1:6">
      <c r="A2933" t="s">
        <v>4611</v>
      </c>
      <c r="B2933" s="786" t="s">
        <v>12950</v>
      </c>
      <c r="C2933" s="22" t="s">
        <v>16124</v>
      </c>
      <c r="D2933" s="22" t="s">
        <v>16125</v>
      </c>
      <c r="E2933" s="22" t="s">
        <v>16126</v>
      </c>
      <c r="F2933" t="s">
        <v>8466</v>
      </c>
    </row>
    <row r="2934" spans="1:6">
      <c r="A2934" t="s">
        <v>4611</v>
      </c>
      <c r="B2934" s="786" t="s">
        <v>12951</v>
      </c>
      <c r="C2934" s="22" t="s">
        <v>16127</v>
      </c>
      <c r="D2934" s="22" t="s">
        <v>16128</v>
      </c>
      <c r="E2934" s="22" t="s">
        <v>16129</v>
      </c>
      <c r="F2934" t="s">
        <v>8470</v>
      </c>
    </row>
    <row r="2935" spans="1:6">
      <c r="A2935" t="s">
        <v>4611</v>
      </c>
      <c r="B2935" s="786" t="s">
        <v>12952</v>
      </c>
      <c r="C2935" s="22" t="s">
        <v>16130</v>
      </c>
      <c r="D2935" s="22" t="s">
        <v>16131</v>
      </c>
      <c r="E2935" s="22" t="s">
        <v>16132</v>
      </c>
      <c r="F2935" t="s">
        <v>8470</v>
      </c>
    </row>
    <row r="2936" spans="1:6">
      <c r="A2936" t="s">
        <v>4611</v>
      </c>
      <c r="B2936" s="786" t="s">
        <v>12953</v>
      </c>
      <c r="C2936" s="22" t="s">
        <v>16133</v>
      </c>
      <c r="D2936" s="22" t="s">
        <v>16134</v>
      </c>
      <c r="E2936" s="22" t="s">
        <v>16135</v>
      </c>
      <c r="F2936" t="s">
        <v>8470</v>
      </c>
    </row>
    <row r="2937" spans="1:6">
      <c r="A2937" t="s">
        <v>4611</v>
      </c>
      <c r="B2937" s="786" t="s">
        <v>12954</v>
      </c>
      <c r="C2937" s="22" t="s">
        <v>16136</v>
      </c>
      <c r="D2937" s="22" t="s">
        <v>16137</v>
      </c>
      <c r="E2937" s="22" t="s">
        <v>16138</v>
      </c>
      <c r="F2937" t="s">
        <v>8471</v>
      </c>
    </row>
    <row r="2938" spans="1:6">
      <c r="A2938" t="s">
        <v>4611</v>
      </c>
      <c r="B2938" s="786" t="s">
        <v>12955</v>
      </c>
      <c r="C2938" s="22" t="s">
        <v>16139</v>
      </c>
      <c r="D2938" s="22" t="s">
        <v>16140</v>
      </c>
      <c r="E2938" s="22" t="s">
        <v>16141</v>
      </c>
      <c r="F2938" t="s">
        <v>8471</v>
      </c>
    </row>
    <row r="2939" spans="1:6">
      <c r="A2939" t="s">
        <v>4611</v>
      </c>
      <c r="B2939" s="786" t="s">
        <v>12956</v>
      </c>
      <c r="C2939" s="22" t="s">
        <v>16142</v>
      </c>
      <c r="D2939" s="22" t="s">
        <v>16143</v>
      </c>
      <c r="E2939" s="22" t="s">
        <v>16144</v>
      </c>
      <c r="F2939" t="s">
        <v>8471</v>
      </c>
    </row>
    <row r="2940" spans="1:6">
      <c r="A2940" t="s">
        <v>4611</v>
      </c>
      <c r="B2940" s="786" t="s">
        <v>12957</v>
      </c>
      <c r="C2940" s="22" t="s">
        <v>15956</v>
      </c>
      <c r="D2940" s="22" t="s">
        <v>15957</v>
      </c>
      <c r="E2940" s="22" t="s">
        <v>15958</v>
      </c>
      <c r="F2940" t="s">
        <v>8471</v>
      </c>
    </row>
    <row r="2941" spans="1:6">
      <c r="A2941" t="s">
        <v>4611</v>
      </c>
      <c r="B2941" s="786" t="s">
        <v>12958</v>
      </c>
      <c r="C2941" s="22" t="s">
        <v>16145</v>
      </c>
      <c r="D2941" s="22" t="s">
        <v>16146</v>
      </c>
      <c r="E2941" s="22" t="s">
        <v>16147</v>
      </c>
      <c r="F2941" t="s">
        <v>8471</v>
      </c>
    </row>
    <row r="2942" spans="1:6">
      <c r="A2942" t="s">
        <v>4611</v>
      </c>
      <c r="B2942" s="786" t="s">
        <v>12959</v>
      </c>
      <c r="C2942" s="22" t="s">
        <v>16148</v>
      </c>
      <c r="D2942" s="22" t="s">
        <v>16149</v>
      </c>
      <c r="E2942" s="22" t="s">
        <v>16150</v>
      </c>
      <c r="F2942" t="s">
        <v>8471</v>
      </c>
    </row>
    <row r="2943" spans="1:6">
      <c r="A2943" t="s">
        <v>4611</v>
      </c>
      <c r="B2943" s="786" t="s">
        <v>12960</v>
      </c>
      <c r="C2943" s="22" t="s">
        <v>16151</v>
      </c>
      <c r="D2943" s="22" t="s">
        <v>16152</v>
      </c>
      <c r="E2943" s="22" t="s">
        <v>16152</v>
      </c>
      <c r="F2943" t="s">
        <v>8471</v>
      </c>
    </row>
    <row r="2944" spans="1:6">
      <c r="A2944" t="s">
        <v>4611</v>
      </c>
      <c r="B2944" s="786" t="s">
        <v>12961</v>
      </c>
      <c r="C2944" s="22" t="s">
        <v>16153</v>
      </c>
      <c r="D2944" s="22" t="s">
        <v>16154</v>
      </c>
      <c r="E2944" s="22" t="s">
        <v>16154</v>
      </c>
      <c r="F2944" t="s">
        <v>8475</v>
      </c>
    </row>
    <row r="2945" spans="1:6">
      <c r="A2945" t="s">
        <v>4611</v>
      </c>
      <c r="B2945" s="786" t="s">
        <v>12962</v>
      </c>
      <c r="C2945" s="22" t="s">
        <v>16155</v>
      </c>
      <c r="D2945" s="22" t="s">
        <v>16156</v>
      </c>
      <c r="E2945" s="22" t="s">
        <v>16157</v>
      </c>
      <c r="F2945" t="s">
        <v>8475</v>
      </c>
    </row>
    <row r="2946" spans="1:6">
      <c r="A2946" t="s">
        <v>4611</v>
      </c>
      <c r="B2946" s="786" t="s">
        <v>12963</v>
      </c>
      <c r="C2946" s="22" t="s">
        <v>16158</v>
      </c>
      <c r="D2946" s="22" t="s">
        <v>16159</v>
      </c>
      <c r="E2946" s="22" t="s">
        <v>16160</v>
      </c>
      <c r="F2946" t="s">
        <v>8475</v>
      </c>
    </row>
    <row r="2947" spans="1:6">
      <c r="A2947" t="s">
        <v>4611</v>
      </c>
      <c r="B2947" s="786" t="s">
        <v>12964</v>
      </c>
      <c r="C2947" s="22" t="s">
        <v>16161</v>
      </c>
      <c r="D2947" s="22" t="s">
        <v>16162</v>
      </c>
      <c r="E2947" s="22" t="s">
        <v>16162</v>
      </c>
      <c r="F2947" t="s">
        <v>8479</v>
      </c>
    </row>
    <row r="2948" spans="1:6">
      <c r="A2948" t="s">
        <v>4611</v>
      </c>
      <c r="B2948" s="786" t="s">
        <v>12965</v>
      </c>
      <c r="C2948" s="22" t="s">
        <v>16163</v>
      </c>
      <c r="D2948" s="22" t="s">
        <v>16164</v>
      </c>
      <c r="E2948" s="22" t="s">
        <v>16164</v>
      </c>
      <c r="F2948" t="s">
        <v>8479</v>
      </c>
    </row>
    <row r="2949" spans="1:6">
      <c r="A2949" t="s">
        <v>4611</v>
      </c>
      <c r="B2949" s="786" t="s">
        <v>12966</v>
      </c>
      <c r="C2949" s="22" t="s">
        <v>16165</v>
      </c>
      <c r="D2949" s="22" t="s">
        <v>16166</v>
      </c>
      <c r="E2949" s="22" t="s">
        <v>16167</v>
      </c>
      <c r="F2949" t="s">
        <v>8483</v>
      </c>
    </row>
    <row r="2950" spans="1:6">
      <c r="A2950" t="s">
        <v>4611</v>
      </c>
      <c r="B2950" s="786" t="s">
        <v>12967</v>
      </c>
      <c r="C2950" s="22" t="s">
        <v>16168</v>
      </c>
      <c r="D2950" s="22" t="s">
        <v>16169</v>
      </c>
      <c r="E2950" s="22" t="s">
        <v>16170</v>
      </c>
      <c r="F2950" t="s">
        <v>8483</v>
      </c>
    </row>
    <row r="2951" spans="1:6">
      <c r="A2951" t="s">
        <v>4611</v>
      </c>
      <c r="B2951" s="786" t="s">
        <v>12968</v>
      </c>
      <c r="C2951" s="22" t="s">
        <v>16171</v>
      </c>
      <c r="D2951" s="22" t="s">
        <v>16172</v>
      </c>
      <c r="E2951" s="22" t="s">
        <v>16172</v>
      </c>
      <c r="F2951" t="s">
        <v>8487</v>
      </c>
    </row>
    <row r="2952" spans="1:6">
      <c r="A2952" t="s">
        <v>4611</v>
      </c>
      <c r="B2952" s="786" t="s">
        <v>12969</v>
      </c>
      <c r="C2952" s="22" t="s">
        <v>16173</v>
      </c>
      <c r="D2952" s="22" t="s">
        <v>16174</v>
      </c>
      <c r="E2952" s="22" t="s">
        <v>16174</v>
      </c>
      <c r="F2952" t="s">
        <v>8491</v>
      </c>
    </row>
    <row r="2953" spans="1:6">
      <c r="A2953" t="s">
        <v>4611</v>
      </c>
      <c r="B2953" s="786" t="s">
        <v>12970</v>
      </c>
      <c r="C2953" s="22" t="s">
        <v>16175</v>
      </c>
      <c r="D2953" s="22" t="s">
        <v>16176</v>
      </c>
      <c r="E2953" s="22" t="s">
        <v>16177</v>
      </c>
      <c r="F2953" t="s">
        <v>8495</v>
      </c>
    </row>
    <row r="2954" spans="1:6">
      <c r="A2954" t="s">
        <v>4611</v>
      </c>
      <c r="B2954" s="786" t="s">
        <v>12971</v>
      </c>
      <c r="C2954" s="22" t="s">
        <v>16178</v>
      </c>
      <c r="D2954" s="22" t="s">
        <v>16179</v>
      </c>
      <c r="E2954" s="22" t="s">
        <v>16180</v>
      </c>
      <c r="F2954" t="s">
        <v>8495</v>
      </c>
    </row>
    <row r="2955" spans="1:6">
      <c r="A2955" t="s">
        <v>4611</v>
      </c>
      <c r="B2955" s="786" t="s">
        <v>12972</v>
      </c>
      <c r="C2955" s="22" t="s">
        <v>16181</v>
      </c>
      <c r="D2955" s="22" t="s">
        <v>16182</v>
      </c>
      <c r="E2955" s="22" t="s">
        <v>16183</v>
      </c>
      <c r="F2955" t="s">
        <v>8495</v>
      </c>
    </row>
    <row r="2956" spans="1:6">
      <c r="A2956" t="s">
        <v>4611</v>
      </c>
      <c r="B2956" s="786" t="s">
        <v>12973</v>
      </c>
      <c r="C2956" s="22" t="s">
        <v>16184</v>
      </c>
      <c r="D2956" s="22" t="s">
        <v>16185</v>
      </c>
      <c r="E2956" s="22" t="s">
        <v>16186</v>
      </c>
      <c r="F2956" t="s">
        <v>8495</v>
      </c>
    </row>
    <row r="2957" spans="1:6">
      <c r="A2957" t="s">
        <v>4611</v>
      </c>
      <c r="B2957" s="786" t="s">
        <v>12974</v>
      </c>
      <c r="C2957" s="22" t="s">
        <v>16187</v>
      </c>
      <c r="D2957" s="22" t="s">
        <v>16188</v>
      </c>
      <c r="E2957" s="22" t="s">
        <v>16189</v>
      </c>
      <c r="F2957" t="s">
        <v>8495</v>
      </c>
    </row>
    <row r="2958" spans="1:6">
      <c r="A2958" t="s">
        <v>4611</v>
      </c>
      <c r="B2958" s="786" t="s">
        <v>12975</v>
      </c>
      <c r="C2958" s="22" t="s">
        <v>16190</v>
      </c>
      <c r="D2958" s="22" t="s">
        <v>16191</v>
      </c>
      <c r="E2958" s="22" t="s">
        <v>16191</v>
      </c>
      <c r="F2958" t="s">
        <v>8495</v>
      </c>
    </row>
    <row r="2959" spans="1:6">
      <c r="A2959" t="s">
        <v>4611</v>
      </c>
      <c r="B2959" s="786" t="s">
        <v>12976</v>
      </c>
      <c r="C2959" s="22" t="s">
        <v>16192</v>
      </c>
      <c r="D2959" s="22" t="s">
        <v>16193</v>
      </c>
      <c r="E2959" s="22" t="s">
        <v>16194</v>
      </c>
      <c r="F2959" t="s">
        <v>8499</v>
      </c>
    </row>
    <row r="2960" spans="1:6">
      <c r="A2960" t="s">
        <v>4611</v>
      </c>
      <c r="B2960" s="786" t="s">
        <v>12977</v>
      </c>
      <c r="C2960" s="22" t="s">
        <v>16195</v>
      </c>
      <c r="D2960" s="22" t="s">
        <v>16196</v>
      </c>
      <c r="E2960" s="22" t="s">
        <v>16197</v>
      </c>
      <c r="F2960" t="s">
        <v>8499</v>
      </c>
    </row>
    <row r="2961" spans="1:6">
      <c r="A2961" t="s">
        <v>4611</v>
      </c>
      <c r="B2961" s="786" t="s">
        <v>12978</v>
      </c>
      <c r="C2961" s="22" t="s">
        <v>16198</v>
      </c>
      <c r="D2961" s="22" t="s">
        <v>16199</v>
      </c>
      <c r="E2961" s="22" t="s">
        <v>16200</v>
      </c>
      <c r="F2961" t="s">
        <v>8503</v>
      </c>
    </row>
    <row r="2962" spans="1:6">
      <c r="A2962" t="s">
        <v>4611</v>
      </c>
      <c r="B2962" s="786" t="s">
        <v>12979</v>
      </c>
      <c r="C2962" s="22" t="s">
        <v>16201</v>
      </c>
      <c r="D2962" s="22" t="s">
        <v>16202</v>
      </c>
      <c r="E2962" s="22" t="s">
        <v>16202</v>
      </c>
      <c r="F2962" t="s">
        <v>8503</v>
      </c>
    </row>
    <row r="2963" spans="1:6">
      <c r="A2963" t="s">
        <v>4611</v>
      </c>
      <c r="B2963" s="786" t="s">
        <v>12980</v>
      </c>
      <c r="C2963" s="22" t="s">
        <v>16203</v>
      </c>
      <c r="D2963" s="22" t="s">
        <v>16204</v>
      </c>
      <c r="E2963" s="22" t="s">
        <v>16205</v>
      </c>
      <c r="F2963" t="s">
        <v>8507</v>
      </c>
    </row>
    <row r="2964" spans="1:6">
      <c r="A2964" t="s">
        <v>4611</v>
      </c>
      <c r="B2964" s="786" t="s">
        <v>12981</v>
      </c>
      <c r="C2964" s="22" t="s">
        <v>16206</v>
      </c>
      <c r="D2964" s="22" t="s">
        <v>16207</v>
      </c>
      <c r="E2964" s="22" t="s">
        <v>16208</v>
      </c>
      <c r="F2964" t="s">
        <v>8507</v>
      </c>
    </row>
    <row r="2965" spans="1:6">
      <c r="A2965" t="s">
        <v>4611</v>
      </c>
      <c r="B2965" s="786" t="s">
        <v>12982</v>
      </c>
      <c r="C2965" s="22" t="s">
        <v>15956</v>
      </c>
      <c r="D2965" s="22" t="s">
        <v>15957</v>
      </c>
      <c r="E2965" s="22" t="s">
        <v>15958</v>
      </c>
      <c r="F2965" t="s">
        <v>8507</v>
      </c>
    </row>
    <row r="2966" spans="1:6">
      <c r="A2966" t="s">
        <v>4611</v>
      </c>
      <c r="B2966" s="786" t="s">
        <v>12983</v>
      </c>
      <c r="C2966" s="22" t="s">
        <v>16209</v>
      </c>
      <c r="D2966" s="22" t="s">
        <v>16210</v>
      </c>
      <c r="E2966" s="22" t="s">
        <v>16211</v>
      </c>
      <c r="F2966" t="s">
        <v>8507</v>
      </c>
    </row>
    <row r="2967" spans="1:6">
      <c r="A2967" t="s">
        <v>4611</v>
      </c>
      <c r="B2967" s="786" t="s">
        <v>12984</v>
      </c>
      <c r="C2967" s="22" t="s">
        <v>16212</v>
      </c>
      <c r="D2967" s="22" t="s">
        <v>16213</v>
      </c>
      <c r="E2967" s="22" t="s">
        <v>16214</v>
      </c>
      <c r="F2967" t="s">
        <v>8511</v>
      </c>
    </row>
    <row r="2968" spans="1:6">
      <c r="A2968" t="s">
        <v>4611</v>
      </c>
      <c r="B2968" s="786" t="s">
        <v>12985</v>
      </c>
      <c r="C2968" s="22" t="s">
        <v>16215</v>
      </c>
      <c r="D2968" s="22" t="s">
        <v>16216</v>
      </c>
      <c r="E2968" s="22" t="s">
        <v>16216</v>
      </c>
      <c r="F2968" t="s">
        <v>8511</v>
      </c>
    </row>
    <row r="2969" spans="1:6">
      <c r="A2969" t="s">
        <v>4611</v>
      </c>
      <c r="B2969" s="786" t="s">
        <v>12986</v>
      </c>
      <c r="C2969" s="22" t="s">
        <v>16217</v>
      </c>
      <c r="D2969" s="22" t="s">
        <v>16218</v>
      </c>
      <c r="E2969" s="22" t="s">
        <v>16218</v>
      </c>
      <c r="F2969" t="s">
        <v>8511</v>
      </c>
    </row>
    <row r="2970" spans="1:6">
      <c r="A2970" t="s">
        <v>4611</v>
      </c>
      <c r="B2970" s="786" t="s">
        <v>12987</v>
      </c>
      <c r="C2970" s="22" t="s">
        <v>16219</v>
      </c>
      <c r="D2970" s="22" t="s">
        <v>16220</v>
      </c>
      <c r="E2970" s="22" t="s">
        <v>16221</v>
      </c>
      <c r="F2970" t="s">
        <v>8511</v>
      </c>
    </row>
    <row r="2971" spans="1:6">
      <c r="A2971" t="s">
        <v>4611</v>
      </c>
      <c r="B2971" s="786" t="s">
        <v>12988</v>
      </c>
      <c r="C2971" s="22" t="s">
        <v>16222</v>
      </c>
      <c r="D2971" s="22" t="s">
        <v>16223</v>
      </c>
      <c r="E2971" s="22" t="s">
        <v>16224</v>
      </c>
      <c r="F2971" t="s">
        <v>8515</v>
      </c>
    </row>
    <row r="2972" spans="1:6">
      <c r="A2972" t="s">
        <v>4611</v>
      </c>
      <c r="B2972" s="786" t="s">
        <v>12989</v>
      </c>
      <c r="C2972" s="22" t="s">
        <v>16225</v>
      </c>
      <c r="D2972" s="22" t="s">
        <v>16226</v>
      </c>
      <c r="E2972" s="22" t="s">
        <v>16226</v>
      </c>
      <c r="F2972" t="s">
        <v>8515</v>
      </c>
    </row>
    <row r="2973" spans="1:6">
      <c r="A2973" t="s">
        <v>4611</v>
      </c>
      <c r="B2973" s="786" t="s">
        <v>12990</v>
      </c>
      <c r="C2973" s="22" t="s">
        <v>16227</v>
      </c>
      <c r="D2973" s="22" t="s">
        <v>16228</v>
      </c>
      <c r="E2973" s="22" t="s">
        <v>16229</v>
      </c>
      <c r="F2973" t="s">
        <v>8515</v>
      </c>
    </row>
    <row r="2974" spans="1:6">
      <c r="A2974" t="s">
        <v>4611</v>
      </c>
      <c r="B2974" s="786" t="s">
        <v>12991</v>
      </c>
      <c r="C2974" s="22" t="s">
        <v>16230</v>
      </c>
      <c r="D2974" s="22" t="s">
        <v>16231</v>
      </c>
      <c r="E2974" s="22" t="s">
        <v>16232</v>
      </c>
      <c r="F2974" t="s">
        <v>8515</v>
      </c>
    </row>
    <row r="2975" spans="1:6">
      <c r="A2975" t="s">
        <v>4611</v>
      </c>
      <c r="B2975" s="786" t="s">
        <v>12992</v>
      </c>
      <c r="C2975" s="22" t="s">
        <v>16233</v>
      </c>
      <c r="D2975" s="22" t="s">
        <v>16234</v>
      </c>
      <c r="E2975" s="22" t="s">
        <v>16234</v>
      </c>
      <c r="F2975" t="s">
        <v>8519</v>
      </c>
    </row>
    <row r="2976" spans="1:6">
      <c r="A2976" t="s">
        <v>4611</v>
      </c>
      <c r="B2976" s="786" t="s">
        <v>12993</v>
      </c>
      <c r="C2976" s="22" t="s">
        <v>16235</v>
      </c>
      <c r="D2976" s="22" t="s">
        <v>16236</v>
      </c>
      <c r="E2976" s="22" t="s">
        <v>16237</v>
      </c>
      <c r="F2976" t="s">
        <v>8519</v>
      </c>
    </row>
    <row r="2977" spans="1:6">
      <c r="A2977" t="s">
        <v>4611</v>
      </c>
      <c r="B2977" s="786" t="s">
        <v>12994</v>
      </c>
      <c r="C2977" s="22" t="s">
        <v>16238</v>
      </c>
      <c r="D2977" s="22" t="s">
        <v>16239</v>
      </c>
      <c r="E2977" s="22" t="s">
        <v>16240</v>
      </c>
      <c r="F2977" t="s">
        <v>8519</v>
      </c>
    </row>
    <row r="2978" spans="1:6">
      <c r="A2978" t="s">
        <v>4611</v>
      </c>
      <c r="B2978" s="786" t="s">
        <v>12995</v>
      </c>
      <c r="C2978" s="22" t="s">
        <v>16241</v>
      </c>
      <c r="D2978" s="22" t="s">
        <v>16242</v>
      </c>
      <c r="E2978" s="22" t="s">
        <v>16243</v>
      </c>
      <c r="F2978" t="s">
        <v>8519</v>
      </c>
    </row>
    <row r="2979" spans="1:6">
      <c r="A2979" t="s">
        <v>4611</v>
      </c>
      <c r="B2979" s="786" t="s">
        <v>12996</v>
      </c>
      <c r="C2979" s="22" t="s">
        <v>16244</v>
      </c>
      <c r="D2979" s="22" t="s">
        <v>16245</v>
      </c>
      <c r="E2979" s="22" t="s">
        <v>16246</v>
      </c>
      <c r="F2979" t="s">
        <v>8519</v>
      </c>
    </row>
    <row r="2980" spans="1:6">
      <c r="A2980" t="s">
        <v>4611</v>
      </c>
      <c r="B2980" s="786" t="s">
        <v>12997</v>
      </c>
      <c r="C2980" s="22" t="s">
        <v>16247</v>
      </c>
      <c r="D2980" s="22" t="s">
        <v>16248</v>
      </c>
      <c r="E2980" s="22" t="s">
        <v>16249</v>
      </c>
      <c r="F2980" t="s">
        <v>8523</v>
      </c>
    </row>
    <row r="2981" spans="1:6">
      <c r="A2981" t="s">
        <v>4611</v>
      </c>
      <c r="B2981" s="786" t="s">
        <v>12998</v>
      </c>
      <c r="C2981" s="22" t="s">
        <v>16250</v>
      </c>
      <c r="D2981" s="22" t="s">
        <v>16251</v>
      </c>
      <c r="E2981" s="22" t="s">
        <v>16252</v>
      </c>
      <c r="F2981" t="s">
        <v>8523</v>
      </c>
    </row>
    <row r="2982" spans="1:6">
      <c r="A2982" t="s">
        <v>4611</v>
      </c>
      <c r="B2982" s="786" t="s">
        <v>12999</v>
      </c>
      <c r="C2982" s="22" t="s">
        <v>16253</v>
      </c>
      <c r="D2982" s="22" t="s">
        <v>16254</v>
      </c>
      <c r="E2982" s="22" t="s">
        <v>16255</v>
      </c>
      <c r="F2982" t="s">
        <v>8523</v>
      </c>
    </row>
    <row r="2983" spans="1:6">
      <c r="A2983" t="s">
        <v>4611</v>
      </c>
      <c r="B2983" s="786" t="s">
        <v>13000</v>
      </c>
      <c r="C2983" s="22" t="s">
        <v>16256</v>
      </c>
      <c r="D2983" s="22" t="s">
        <v>16257</v>
      </c>
      <c r="E2983" s="22" t="s">
        <v>16258</v>
      </c>
      <c r="F2983" t="s">
        <v>8523</v>
      </c>
    </row>
    <row r="2984" spans="1:6">
      <c r="A2984" t="s">
        <v>4611</v>
      </c>
      <c r="B2984" s="786" t="s">
        <v>13001</v>
      </c>
      <c r="C2984" s="22" t="s">
        <v>16259</v>
      </c>
      <c r="D2984" s="22" t="s">
        <v>16260</v>
      </c>
      <c r="E2984" s="22" t="s">
        <v>16261</v>
      </c>
      <c r="F2984" t="s">
        <v>8523</v>
      </c>
    </row>
    <row r="2985" spans="1:6">
      <c r="A2985" t="s">
        <v>4611</v>
      </c>
      <c r="B2985" s="786" t="s">
        <v>13002</v>
      </c>
      <c r="C2985" s="22" t="s">
        <v>16262</v>
      </c>
      <c r="D2985" s="22" t="s">
        <v>16263</v>
      </c>
      <c r="E2985" s="22" t="s">
        <v>16263</v>
      </c>
      <c r="F2985" t="s">
        <v>8523</v>
      </c>
    </row>
    <row r="2986" spans="1:6">
      <c r="A2986" t="s">
        <v>4611</v>
      </c>
      <c r="B2986" s="786" t="s">
        <v>13003</v>
      </c>
      <c r="C2986" s="22" t="s">
        <v>16264</v>
      </c>
      <c r="D2986" s="22" t="s">
        <v>16265</v>
      </c>
      <c r="E2986" s="22" t="s">
        <v>16266</v>
      </c>
      <c r="F2986" t="s">
        <v>8527</v>
      </c>
    </row>
    <row r="2987" spans="1:6">
      <c r="A2987" t="s">
        <v>4611</v>
      </c>
      <c r="B2987" s="786" t="s">
        <v>13004</v>
      </c>
      <c r="C2987" s="22" t="s">
        <v>16267</v>
      </c>
      <c r="D2987" s="22" t="s">
        <v>16268</v>
      </c>
      <c r="E2987" s="22" t="s">
        <v>16269</v>
      </c>
      <c r="F2987" t="s">
        <v>8527</v>
      </c>
    </row>
    <row r="2988" spans="1:6">
      <c r="A2988" t="s">
        <v>4611</v>
      </c>
      <c r="B2988" s="786" t="s">
        <v>13005</v>
      </c>
      <c r="C2988" s="22" t="s">
        <v>16270</v>
      </c>
      <c r="D2988" s="22" t="s">
        <v>16271</v>
      </c>
      <c r="E2988" s="22" t="s">
        <v>16271</v>
      </c>
      <c r="F2988" t="s">
        <v>8527</v>
      </c>
    </row>
    <row r="2989" spans="1:6">
      <c r="A2989" t="s">
        <v>4611</v>
      </c>
      <c r="B2989" s="786" t="s">
        <v>13006</v>
      </c>
      <c r="C2989" s="22" t="s">
        <v>16272</v>
      </c>
      <c r="D2989" s="22" t="s">
        <v>16273</v>
      </c>
      <c r="E2989" s="22" t="s">
        <v>16273</v>
      </c>
      <c r="F2989" t="s">
        <v>8527</v>
      </c>
    </row>
    <row r="2990" spans="1:6">
      <c r="A2990" t="s">
        <v>4611</v>
      </c>
      <c r="B2990" s="786" t="s">
        <v>13007</v>
      </c>
      <c r="C2990" s="22" t="s">
        <v>16274</v>
      </c>
      <c r="D2990" s="22" t="s">
        <v>16275</v>
      </c>
      <c r="E2990" s="22" t="s">
        <v>16275</v>
      </c>
      <c r="F2990" t="s">
        <v>8527</v>
      </c>
    </row>
    <row r="2991" spans="1:6">
      <c r="A2991" t="s">
        <v>4611</v>
      </c>
      <c r="B2991" s="786" t="s">
        <v>13008</v>
      </c>
      <c r="C2991" s="22" t="s">
        <v>16276</v>
      </c>
      <c r="D2991" s="22" t="s">
        <v>16277</v>
      </c>
      <c r="E2991" s="22" t="s">
        <v>16277</v>
      </c>
      <c r="F2991" t="s">
        <v>8527</v>
      </c>
    </row>
    <row r="2992" spans="1:6">
      <c r="A2992" t="s">
        <v>4611</v>
      </c>
      <c r="B2992" s="786" t="s">
        <v>13009</v>
      </c>
      <c r="C2992" s="22" t="s">
        <v>16278</v>
      </c>
      <c r="D2992" s="22" t="s">
        <v>16279</v>
      </c>
      <c r="E2992" s="22" t="s">
        <v>16279</v>
      </c>
      <c r="F2992" t="s">
        <v>8531</v>
      </c>
    </row>
    <row r="2993" spans="1:6">
      <c r="A2993" t="s">
        <v>4611</v>
      </c>
      <c r="B2993" s="786" t="s">
        <v>13010</v>
      </c>
      <c r="C2993" s="22" t="s">
        <v>16280</v>
      </c>
      <c r="D2993" s="22" t="s">
        <v>16281</v>
      </c>
      <c r="E2993" s="22" t="s">
        <v>16282</v>
      </c>
      <c r="F2993" t="s">
        <v>8531</v>
      </c>
    </row>
    <row r="2994" spans="1:6">
      <c r="A2994" t="s">
        <v>4611</v>
      </c>
      <c r="B2994" s="786" t="s">
        <v>13011</v>
      </c>
      <c r="C2994" s="22" t="s">
        <v>16283</v>
      </c>
      <c r="D2994" s="22" t="s">
        <v>16284</v>
      </c>
      <c r="E2994" s="22" t="s">
        <v>16285</v>
      </c>
      <c r="F2994" t="s">
        <v>8531</v>
      </c>
    </row>
    <row r="2995" spans="1:6">
      <c r="A2995" t="s">
        <v>4611</v>
      </c>
      <c r="B2995" s="786" t="s">
        <v>13012</v>
      </c>
      <c r="C2995" s="22" t="s">
        <v>16286</v>
      </c>
      <c r="D2995" s="22" t="s">
        <v>16287</v>
      </c>
      <c r="E2995" s="22" t="s">
        <v>16288</v>
      </c>
      <c r="F2995" t="s">
        <v>8531</v>
      </c>
    </row>
    <row r="2996" spans="1:6">
      <c r="A2996" t="s">
        <v>4611</v>
      </c>
      <c r="B2996" s="786" t="s">
        <v>13013</v>
      </c>
      <c r="C2996" s="22" t="s">
        <v>16289</v>
      </c>
      <c r="D2996" s="22" t="s">
        <v>16290</v>
      </c>
      <c r="E2996" s="22" t="s">
        <v>16291</v>
      </c>
      <c r="F2996" t="s">
        <v>8531</v>
      </c>
    </row>
    <row r="2997" spans="1:6">
      <c r="A2997" t="s">
        <v>4611</v>
      </c>
      <c r="B2997" s="786" t="s">
        <v>13014</v>
      </c>
      <c r="C2997" s="22" t="s">
        <v>16292</v>
      </c>
      <c r="D2997" s="22" t="s">
        <v>16293</v>
      </c>
      <c r="E2997" s="22" t="s">
        <v>16294</v>
      </c>
      <c r="F2997" t="s">
        <v>8531</v>
      </c>
    </row>
    <row r="2998" spans="1:6">
      <c r="A2998" t="s">
        <v>4611</v>
      </c>
      <c r="B2998" s="786" t="s">
        <v>13015</v>
      </c>
      <c r="C2998" s="22" t="s">
        <v>16295</v>
      </c>
      <c r="D2998" s="22" t="s">
        <v>16296</v>
      </c>
      <c r="E2998" s="22" t="s">
        <v>16297</v>
      </c>
      <c r="F2998" t="s">
        <v>8535</v>
      </c>
    </row>
    <row r="2999" spans="1:6">
      <c r="A2999" t="s">
        <v>4611</v>
      </c>
      <c r="B2999" s="786" t="s">
        <v>13016</v>
      </c>
      <c r="C2999" s="22" t="s">
        <v>16298</v>
      </c>
      <c r="D2999" s="22" t="s">
        <v>16299</v>
      </c>
      <c r="E2999" s="22" t="s">
        <v>16300</v>
      </c>
      <c r="F2999" t="s">
        <v>8535</v>
      </c>
    </row>
    <row r="3000" spans="1:6">
      <c r="A3000" t="s">
        <v>4611</v>
      </c>
      <c r="B3000" s="786" t="s">
        <v>13017</v>
      </c>
      <c r="C3000" s="22" t="s">
        <v>16301</v>
      </c>
      <c r="D3000" s="22" t="s">
        <v>16302</v>
      </c>
      <c r="E3000" s="22" t="s">
        <v>16303</v>
      </c>
      <c r="F3000" t="s">
        <v>8535</v>
      </c>
    </row>
    <row r="3001" spans="1:6">
      <c r="A3001" t="s">
        <v>4611</v>
      </c>
      <c r="B3001" s="786" t="s">
        <v>13018</v>
      </c>
      <c r="C3001" s="22" t="s">
        <v>16304</v>
      </c>
      <c r="D3001" s="22" t="s">
        <v>16305</v>
      </c>
      <c r="E3001" s="22" t="s">
        <v>16305</v>
      </c>
      <c r="F3001" t="s">
        <v>8535</v>
      </c>
    </row>
    <row r="3002" spans="1:6">
      <c r="A3002" t="s">
        <v>4611</v>
      </c>
      <c r="B3002" s="786" t="s">
        <v>13019</v>
      </c>
      <c r="C3002" s="22" t="s">
        <v>16306</v>
      </c>
      <c r="D3002" s="22" t="s">
        <v>16307</v>
      </c>
      <c r="E3002" s="22" t="s">
        <v>16308</v>
      </c>
      <c r="F3002" t="s">
        <v>8535</v>
      </c>
    </row>
    <row r="3003" spans="1:6">
      <c r="A3003" t="s">
        <v>4611</v>
      </c>
      <c r="B3003" s="786" t="s">
        <v>13020</v>
      </c>
      <c r="C3003" s="22" t="s">
        <v>16309</v>
      </c>
      <c r="D3003" s="22" t="s">
        <v>16310</v>
      </c>
      <c r="E3003" s="22" t="s">
        <v>16310</v>
      </c>
      <c r="F3003" t="s">
        <v>8535</v>
      </c>
    </row>
    <row r="3004" spans="1:6">
      <c r="A3004" t="s">
        <v>4611</v>
      </c>
      <c r="B3004" s="786" t="s">
        <v>13021</v>
      </c>
      <c r="C3004" s="22" t="s">
        <v>16311</v>
      </c>
      <c r="D3004" s="22" t="s">
        <v>16125</v>
      </c>
      <c r="E3004" s="22" t="s">
        <v>16125</v>
      </c>
      <c r="F3004" t="s">
        <v>8535</v>
      </c>
    </row>
    <row r="3005" spans="1:6">
      <c r="A3005" t="s">
        <v>4611</v>
      </c>
      <c r="B3005" s="786" t="s">
        <v>13022</v>
      </c>
      <c r="C3005" s="22" t="s">
        <v>16312</v>
      </c>
      <c r="D3005" s="22" t="s">
        <v>16313</v>
      </c>
      <c r="E3005" s="22" t="s">
        <v>16313</v>
      </c>
      <c r="F3005" t="s">
        <v>8535</v>
      </c>
    </row>
    <row r="3006" spans="1:6">
      <c r="A3006" t="s">
        <v>4611</v>
      </c>
      <c r="B3006" s="786" t="s">
        <v>13023</v>
      </c>
      <c r="C3006" s="22" t="s">
        <v>16314</v>
      </c>
      <c r="D3006" s="22" t="s">
        <v>16315</v>
      </c>
      <c r="E3006" s="22" t="s">
        <v>16316</v>
      </c>
      <c r="F3006" t="s">
        <v>8535</v>
      </c>
    </row>
    <row r="3007" spans="1:6">
      <c r="A3007" t="s">
        <v>4611</v>
      </c>
      <c r="B3007" s="786" t="s">
        <v>13024</v>
      </c>
      <c r="C3007" s="22" t="s">
        <v>16317</v>
      </c>
      <c r="D3007" s="22" t="s">
        <v>16318</v>
      </c>
      <c r="E3007" s="22" t="s">
        <v>16319</v>
      </c>
      <c r="F3007" t="s">
        <v>8535</v>
      </c>
    </row>
    <row r="3008" spans="1:6">
      <c r="A3008" t="s">
        <v>4611</v>
      </c>
      <c r="B3008" s="786" t="s">
        <v>13025</v>
      </c>
      <c r="C3008" s="22" t="s">
        <v>16320</v>
      </c>
      <c r="D3008" s="22" t="s">
        <v>16321</v>
      </c>
      <c r="E3008" s="22" t="s">
        <v>16321</v>
      </c>
      <c r="F3008" t="s">
        <v>8539</v>
      </c>
    </row>
    <row r="3009" spans="1:6">
      <c r="A3009" t="s">
        <v>4611</v>
      </c>
      <c r="B3009" s="786" t="s">
        <v>13026</v>
      </c>
      <c r="C3009" s="22" t="s">
        <v>16322</v>
      </c>
      <c r="D3009" s="22" t="s">
        <v>16323</v>
      </c>
      <c r="E3009" s="22" t="s">
        <v>16323</v>
      </c>
      <c r="F3009" t="s">
        <v>8543</v>
      </c>
    </row>
    <row r="3010" spans="1:6">
      <c r="A3010" t="s">
        <v>4611</v>
      </c>
      <c r="B3010" s="786" t="s">
        <v>13027</v>
      </c>
      <c r="C3010" s="22" t="s">
        <v>16324</v>
      </c>
      <c r="D3010" s="22" t="s">
        <v>16325</v>
      </c>
      <c r="E3010" s="22" t="s">
        <v>16325</v>
      </c>
      <c r="F3010" t="s">
        <v>8543</v>
      </c>
    </row>
    <row r="3011" spans="1:6">
      <c r="A3011" t="s">
        <v>4611</v>
      </c>
      <c r="B3011" s="786" t="s">
        <v>13028</v>
      </c>
      <c r="C3011" s="22" t="s">
        <v>16326</v>
      </c>
      <c r="D3011" s="22" t="s">
        <v>16327</v>
      </c>
      <c r="E3011" s="22" t="s">
        <v>16327</v>
      </c>
      <c r="F3011" t="s">
        <v>8547</v>
      </c>
    </row>
    <row r="3012" spans="1:6">
      <c r="A3012" t="s">
        <v>4611</v>
      </c>
      <c r="B3012" s="786" t="s">
        <v>13029</v>
      </c>
      <c r="C3012" s="22" t="s">
        <v>16328</v>
      </c>
      <c r="D3012" s="22" t="s">
        <v>16329</v>
      </c>
      <c r="E3012" s="22" t="s">
        <v>16330</v>
      </c>
      <c r="F3012" t="s">
        <v>8547</v>
      </c>
    </row>
    <row r="3013" spans="1:6">
      <c r="A3013" t="s">
        <v>4611</v>
      </c>
      <c r="B3013" s="786" t="s">
        <v>13030</v>
      </c>
      <c r="C3013" s="22" t="s">
        <v>16331</v>
      </c>
      <c r="D3013" s="22" t="s">
        <v>16332</v>
      </c>
      <c r="E3013" s="22" t="s">
        <v>16333</v>
      </c>
      <c r="F3013" t="s">
        <v>8547</v>
      </c>
    </row>
    <row r="3014" spans="1:6">
      <c r="A3014" t="s">
        <v>4611</v>
      </c>
      <c r="B3014" s="786" t="s">
        <v>13031</v>
      </c>
      <c r="C3014" s="22" t="s">
        <v>16334</v>
      </c>
      <c r="D3014" s="22" t="s">
        <v>16335</v>
      </c>
      <c r="E3014" s="22" t="s">
        <v>16335</v>
      </c>
      <c r="F3014" t="s">
        <v>8547</v>
      </c>
    </row>
    <row r="3015" spans="1:6">
      <c r="A3015" t="s">
        <v>4611</v>
      </c>
      <c r="B3015" s="786" t="s">
        <v>13032</v>
      </c>
      <c r="C3015" s="22" t="s">
        <v>16336</v>
      </c>
      <c r="D3015" s="22" t="s">
        <v>16337</v>
      </c>
      <c r="E3015" s="22" t="s">
        <v>16338</v>
      </c>
      <c r="F3015" t="s">
        <v>8551</v>
      </c>
    </row>
    <row r="3016" spans="1:6">
      <c r="A3016" t="s">
        <v>4611</v>
      </c>
      <c r="B3016" s="786" t="s">
        <v>13033</v>
      </c>
      <c r="C3016" s="22" t="s">
        <v>16339</v>
      </c>
      <c r="D3016" s="22" t="s">
        <v>16340</v>
      </c>
      <c r="E3016" s="22" t="s">
        <v>16341</v>
      </c>
      <c r="F3016" t="s">
        <v>8551</v>
      </c>
    </row>
    <row r="3017" spans="1:6">
      <c r="A3017" t="s">
        <v>4611</v>
      </c>
      <c r="B3017" s="786" t="s">
        <v>13034</v>
      </c>
      <c r="C3017" s="22" t="s">
        <v>14992</v>
      </c>
      <c r="D3017" s="22" t="s">
        <v>14993</v>
      </c>
      <c r="E3017" s="22" t="s">
        <v>14994</v>
      </c>
      <c r="F3017" t="s">
        <v>8551</v>
      </c>
    </row>
    <row r="3018" spans="1:6">
      <c r="A3018" t="s">
        <v>4611</v>
      </c>
      <c r="B3018" s="786" t="s">
        <v>13035</v>
      </c>
      <c r="C3018" s="22" t="s">
        <v>16342</v>
      </c>
      <c r="D3018" s="22" t="s">
        <v>16343</v>
      </c>
      <c r="E3018" s="22" t="s">
        <v>16344</v>
      </c>
      <c r="F3018" t="s">
        <v>8551</v>
      </c>
    </row>
    <row r="3019" spans="1:6">
      <c r="A3019" t="s">
        <v>4611</v>
      </c>
      <c r="B3019" s="786" t="s">
        <v>13036</v>
      </c>
      <c r="C3019" s="22" t="s">
        <v>16345</v>
      </c>
      <c r="D3019" s="22" t="s">
        <v>16346</v>
      </c>
      <c r="E3019" s="22" t="s">
        <v>16346</v>
      </c>
      <c r="F3019" t="s">
        <v>8551</v>
      </c>
    </row>
    <row r="3020" spans="1:6">
      <c r="A3020" t="s">
        <v>4611</v>
      </c>
      <c r="B3020" s="786" t="s">
        <v>13037</v>
      </c>
      <c r="C3020" s="22" t="s">
        <v>16347</v>
      </c>
      <c r="D3020" s="22" t="s">
        <v>16348</v>
      </c>
      <c r="E3020" s="22" t="s">
        <v>16349</v>
      </c>
      <c r="F3020" t="s">
        <v>8551</v>
      </c>
    </row>
    <row r="3021" spans="1:6">
      <c r="A3021" t="s">
        <v>4611</v>
      </c>
      <c r="B3021" s="786" t="s">
        <v>13038</v>
      </c>
      <c r="C3021" s="22" t="s">
        <v>16350</v>
      </c>
      <c r="D3021" s="22" t="s">
        <v>16351</v>
      </c>
      <c r="E3021" s="22" t="s">
        <v>16352</v>
      </c>
      <c r="F3021" t="s">
        <v>8555</v>
      </c>
    </row>
    <row r="3022" spans="1:6">
      <c r="A3022" t="s">
        <v>4611</v>
      </c>
      <c r="B3022" s="786" t="s">
        <v>13039</v>
      </c>
      <c r="C3022" s="22" t="s">
        <v>16353</v>
      </c>
      <c r="D3022" s="22" t="s">
        <v>16354</v>
      </c>
      <c r="E3022" s="22" t="s">
        <v>16354</v>
      </c>
      <c r="F3022" t="s">
        <v>8555</v>
      </c>
    </row>
    <row r="3023" spans="1:6">
      <c r="A3023" t="s">
        <v>4611</v>
      </c>
      <c r="B3023" s="786" t="s">
        <v>13040</v>
      </c>
      <c r="C3023" s="22" t="s">
        <v>16355</v>
      </c>
      <c r="D3023" s="22" t="s">
        <v>16356</v>
      </c>
      <c r="E3023" s="22" t="s">
        <v>16356</v>
      </c>
      <c r="F3023" t="s">
        <v>8555</v>
      </c>
    </row>
    <row r="3024" spans="1:6">
      <c r="A3024" t="s">
        <v>4611</v>
      </c>
      <c r="B3024" s="786" t="s">
        <v>13041</v>
      </c>
      <c r="C3024" s="22" t="s">
        <v>16357</v>
      </c>
      <c r="D3024" s="22" t="s">
        <v>16358</v>
      </c>
      <c r="E3024" s="22" t="s">
        <v>16358</v>
      </c>
      <c r="F3024" t="s">
        <v>8555</v>
      </c>
    </row>
    <row r="3025" spans="1:6">
      <c r="A3025" t="s">
        <v>4611</v>
      </c>
      <c r="B3025" s="786" t="s">
        <v>13042</v>
      </c>
      <c r="C3025" s="22" t="s">
        <v>16359</v>
      </c>
      <c r="D3025" s="22" t="s">
        <v>16360</v>
      </c>
      <c r="E3025" s="22" t="s">
        <v>16361</v>
      </c>
      <c r="F3025" t="s">
        <v>8555</v>
      </c>
    </row>
    <row r="3026" spans="1:6">
      <c r="A3026" t="s">
        <v>4611</v>
      </c>
      <c r="B3026" s="786" t="s">
        <v>13043</v>
      </c>
      <c r="C3026" s="22" t="s">
        <v>16362</v>
      </c>
      <c r="D3026" s="22" t="s">
        <v>16363</v>
      </c>
      <c r="E3026" s="22" t="s">
        <v>16364</v>
      </c>
      <c r="F3026" t="s">
        <v>8559</v>
      </c>
    </row>
    <row r="3027" spans="1:6">
      <c r="A3027" t="s">
        <v>4611</v>
      </c>
      <c r="B3027" s="786" t="s">
        <v>13044</v>
      </c>
      <c r="C3027" s="22" t="s">
        <v>16365</v>
      </c>
      <c r="D3027" s="22" t="s">
        <v>16366</v>
      </c>
      <c r="E3027" s="22" t="s">
        <v>16367</v>
      </c>
      <c r="F3027" t="s">
        <v>8559</v>
      </c>
    </row>
    <row r="3028" spans="1:6">
      <c r="A3028" t="s">
        <v>4611</v>
      </c>
      <c r="B3028" s="786" t="s">
        <v>13045</v>
      </c>
      <c r="C3028" s="22" t="s">
        <v>16368</v>
      </c>
      <c r="D3028" s="22" t="s">
        <v>16369</v>
      </c>
      <c r="E3028" s="22" t="s">
        <v>16370</v>
      </c>
      <c r="F3028" t="s">
        <v>8559</v>
      </c>
    </row>
    <row r="3029" spans="1:6">
      <c r="A3029" t="s">
        <v>4611</v>
      </c>
      <c r="B3029" s="786" t="s">
        <v>13046</v>
      </c>
      <c r="C3029" s="22" t="s">
        <v>16371</v>
      </c>
      <c r="D3029" s="22" t="s">
        <v>16372</v>
      </c>
      <c r="E3029" s="22" t="s">
        <v>16373</v>
      </c>
      <c r="F3029" t="s">
        <v>8559</v>
      </c>
    </row>
    <row r="3030" spans="1:6">
      <c r="A3030" t="s">
        <v>4611</v>
      </c>
      <c r="B3030" s="786" t="s">
        <v>13047</v>
      </c>
      <c r="C3030" s="22" t="s">
        <v>16374</v>
      </c>
      <c r="D3030" s="22" t="s">
        <v>16375</v>
      </c>
      <c r="E3030" s="22" t="s">
        <v>16375</v>
      </c>
      <c r="F3030" t="s">
        <v>8559</v>
      </c>
    </row>
    <row r="3031" spans="1:6">
      <c r="A3031" t="s">
        <v>4611</v>
      </c>
      <c r="B3031" s="786" t="s">
        <v>13048</v>
      </c>
      <c r="C3031" s="22" t="s">
        <v>16376</v>
      </c>
      <c r="D3031" s="22" t="s">
        <v>16377</v>
      </c>
      <c r="E3031" s="22" t="s">
        <v>16378</v>
      </c>
      <c r="F3031" t="s">
        <v>8563</v>
      </c>
    </row>
    <row r="3032" spans="1:6">
      <c r="A3032" t="s">
        <v>4611</v>
      </c>
      <c r="B3032" s="786" t="s">
        <v>13049</v>
      </c>
      <c r="C3032" s="22" t="s">
        <v>16379</v>
      </c>
      <c r="D3032" s="22" t="s">
        <v>16380</v>
      </c>
      <c r="E3032" s="22" t="s">
        <v>16380</v>
      </c>
      <c r="F3032" t="s">
        <v>8563</v>
      </c>
    </row>
    <row r="3033" spans="1:6">
      <c r="A3033" t="s">
        <v>4611</v>
      </c>
      <c r="B3033" s="786" t="s">
        <v>13050</v>
      </c>
      <c r="C3033" s="22" t="s">
        <v>16381</v>
      </c>
      <c r="D3033" s="22" t="s">
        <v>16382</v>
      </c>
      <c r="E3033" s="22" t="s">
        <v>16383</v>
      </c>
      <c r="F3033" t="s">
        <v>8563</v>
      </c>
    </row>
    <row r="3034" spans="1:6">
      <c r="A3034" t="s">
        <v>4611</v>
      </c>
      <c r="B3034" s="786" t="s">
        <v>13051</v>
      </c>
      <c r="C3034" s="22" t="s">
        <v>16384</v>
      </c>
      <c r="D3034" s="22" t="s">
        <v>16385</v>
      </c>
      <c r="E3034" s="22" t="s">
        <v>16385</v>
      </c>
      <c r="F3034" t="s">
        <v>8567</v>
      </c>
    </row>
    <row r="3035" spans="1:6">
      <c r="A3035" t="s">
        <v>4611</v>
      </c>
      <c r="B3035" s="786" t="s">
        <v>13052</v>
      </c>
      <c r="C3035" s="22" t="s">
        <v>16386</v>
      </c>
      <c r="D3035" s="22" t="s">
        <v>16387</v>
      </c>
      <c r="E3035" s="22" t="s">
        <v>16388</v>
      </c>
      <c r="F3035" t="s">
        <v>8567</v>
      </c>
    </row>
    <row r="3036" spans="1:6">
      <c r="A3036" t="s">
        <v>4611</v>
      </c>
      <c r="B3036" s="786" t="s">
        <v>13053</v>
      </c>
      <c r="C3036" s="22" t="s">
        <v>16389</v>
      </c>
      <c r="D3036" s="22" t="s">
        <v>16390</v>
      </c>
      <c r="E3036" s="22" t="s">
        <v>16391</v>
      </c>
      <c r="F3036" t="s">
        <v>8571</v>
      </c>
    </row>
    <row r="3037" spans="1:6">
      <c r="A3037" t="s">
        <v>4611</v>
      </c>
      <c r="B3037" s="786" t="s">
        <v>13054</v>
      </c>
      <c r="C3037" s="22" t="s">
        <v>16392</v>
      </c>
      <c r="D3037" s="22" t="s">
        <v>16393</v>
      </c>
      <c r="E3037" s="22" t="s">
        <v>16394</v>
      </c>
      <c r="F3037" t="s">
        <v>8571</v>
      </c>
    </row>
    <row r="3038" spans="1:6">
      <c r="A3038" t="s">
        <v>4611</v>
      </c>
      <c r="B3038" s="786" t="s">
        <v>13055</v>
      </c>
      <c r="C3038" s="22" t="s">
        <v>16395</v>
      </c>
      <c r="D3038" s="22" t="s">
        <v>16396</v>
      </c>
      <c r="E3038" s="22" t="s">
        <v>16396</v>
      </c>
      <c r="F3038" t="s">
        <v>8571</v>
      </c>
    </row>
    <row r="3039" spans="1:6">
      <c r="A3039" t="s">
        <v>4611</v>
      </c>
      <c r="B3039" s="786" t="s">
        <v>13056</v>
      </c>
      <c r="C3039" s="22" t="s">
        <v>16397</v>
      </c>
      <c r="D3039" s="22" t="s">
        <v>16398</v>
      </c>
      <c r="E3039" s="22" t="s">
        <v>16399</v>
      </c>
      <c r="F3039" t="s">
        <v>8571</v>
      </c>
    </row>
    <row r="3040" spans="1:6">
      <c r="A3040" t="s">
        <v>4611</v>
      </c>
      <c r="B3040" s="786" t="s">
        <v>13057</v>
      </c>
      <c r="C3040" s="22" t="s">
        <v>16400</v>
      </c>
      <c r="D3040" s="22" t="s">
        <v>16401</v>
      </c>
      <c r="E3040" s="22" t="s">
        <v>16402</v>
      </c>
      <c r="F3040" t="s">
        <v>8575</v>
      </c>
    </row>
    <row r="3041" spans="1:6">
      <c r="A3041" t="s">
        <v>4611</v>
      </c>
      <c r="B3041" s="786" t="s">
        <v>13058</v>
      </c>
      <c r="C3041" s="22" t="s">
        <v>16403</v>
      </c>
      <c r="D3041" s="22" t="s">
        <v>16404</v>
      </c>
      <c r="E3041" s="22" t="s">
        <v>16405</v>
      </c>
      <c r="F3041" t="s">
        <v>8575</v>
      </c>
    </row>
    <row r="3042" spans="1:6">
      <c r="A3042" t="s">
        <v>4611</v>
      </c>
      <c r="B3042" s="786" t="s">
        <v>13059</v>
      </c>
      <c r="C3042" s="22" t="s">
        <v>16406</v>
      </c>
      <c r="D3042" s="22" t="s">
        <v>16407</v>
      </c>
      <c r="E3042" s="22" t="s">
        <v>16408</v>
      </c>
      <c r="F3042" t="s">
        <v>8575</v>
      </c>
    </row>
    <row r="3043" spans="1:6">
      <c r="A3043" t="s">
        <v>4611</v>
      </c>
      <c r="B3043" s="786" t="s">
        <v>13060</v>
      </c>
      <c r="C3043" s="22" t="s">
        <v>16409</v>
      </c>
      <c r="D3043" s="22" t="s">
        <v>16410</v>
      </c>
      <c r="E3043" s="22" t="s">
        <v>16411</v>
      </c>
      <c r="F3043" t="s">
        <v>8575</v>
      </c>
    </row>
    <row r="3044" spans="1:6">
      <c r="A3044" t="s">
        <v>4611</v>
      </c>
      <c r="B3044" s="786" t="s">
        <v>13061</v>
      </c>
      <c r="C3044" s="22" t="s">
        <v>16412</v>
      </c>
      <c r="D3044" s="22" t="s">
        <v>16413</v>
      </c>
      <c r="E3044" s="22" t="s">
        <v>16414</v>
      </c>
      <c r="F3044" t="s">
        <v>8575</v>
      </c>
    </row>
    <row r="3045" spans="1:6">
      <c r="A3045" t="s">
        <v>4611</v>
      </c>
      <c r="B3045" s="786" t="s">
        <v>13062</v>
      </c>
      <c r="C3045" s="22" t="s">
        <v>16415</v>
      </c>
      <c r="D3045" s="22" t="s">
        <v>16416</v>
      </c>
      <c r="E3045" s="22" t="s">
        <v>16416</v>
      </c>
      <c r="F3045" t="s">
        <v>8579</v>
      </c>
    </row>
    <row r="3046" spans="1:6">
      <c r="A3046" t="s">
        <v>4611</v>
      </c>
      <c r="B3046" s="786" t="s">
        <v>13063</v>
      </c>
      <c r="C3046" s="22" t="s">
        <v>16417</v>
      </c>
      <c r="D3046" s="22" t="s">
        <v>16418</v>
      </c>
      <c r="E3046" s="22" t="s">
        <v>16418</v>
      </c>
      <c r="F3046" t="s">
        <v>8583</v>
      </c>
    </row>
    <row r="3047" spans="1:6">
      <c r="A3047" t="s">
        <v>4611</v>
      </c>
      <c r="B3047" s="786" t="s">
        <v>13064</v>
      </c>
      <c r="C3047" s="22" t="s">
        <v>16419</v>
      </c>
      <c r="D3047" s="22" t="s">
        <v>16420</v>
      </c>
      <c r="E3047" s="22" t="s">
        <v>16420</v>
      </c>
      <c r="F3047" t="s">
        <v>8583</v>
      </c>
    </row>
    <row r="3048" spans="1:6">
      <c r="A3048" t="s">
        <v>4611</v>
      </c>
      <c r="B3048" s="786" t="s">
        <v>13065</v>
      </c>
      <c r="C3048" s="22" t="s">
        <v>16421</v>
      </c>
      <c r="D3048" s="22" t="s">
        <v>16422</v>
      </c>
      <c r="E3048" s="22" t="s">
        <v>16423</v>
      </c>
      <c r="F3048" t="s">
        <v>8583</v>
      </c>
    </row>
    <row r="3049" spans="1:6">
      <c r="A3049" t="s">
        <v>4611</v>
      </c>
      <c r="B3049" s="786" t="s">
        <v>13066</v>
      </c>
      <c r="C3049" s="22" t="s">
        <v>16424</v>
      </c>
      <c r="D3049" s="22" t="s">
        <v>16425</v>
      </c>
      <c r="E3049" s="22" t="s">
        <v>16426</v>
      </c>
      <c r="F3049" t="s">
        <v>8587</v>
      </c>
    </row>
    <row r="3050" spans="1:6">
      <c r="A3050" t="s">
        <v>4611</v>
      </c>
      <c r="B3050" s="786" t="s">
        <v>13067</v>
      </c>
      <c r="C3050" s="22" t="s">
        <v>16427</v>
      </c>
      <c r="D3050" s="22" t="s">
        <v>16428</v>
      </c>
      <c r="E3050" s="22" t="s">
        <v>16429</v>
      </c>
      <c r="F3050" t="s">
        <v>8587</v>
      </c>
    </row>
    <row r="3051" spans="1:6">
      <c r="A3051" t="s">
        <v>4611</v>
      </c>
      <c r="B3051" s="786" t="s">
        <v>13068</v>
      </c>
      <c r="C3051" s="22" t="s">
        <v>16430</v>
      </c>
      <c r="D3051" s="22" t="s">
        <v>16431</v>
      </c>
      <c r="E3051" s="22" t="s">
        <v>16432</v>
      </c>
      <c r="F3051" t="s">
        <v>8587</v>
      </c>
    </row>
    <row r="3052" spans="1:6">
      <c r="A3052" t="s">
        <v>4611</v>
      </c>
      <c r="B3052" s="786" t="s">
        <v>13069</v>
      </c>
      <c r="C3052" s="22" t="s">
        <v>16433</v>
      </c>
      <c r="D3052" s="22" t="s">
        <v>16434</v>
      </c>
      <c r="E3052" s="22" t="s">
        <v>16434</v>
      </c>
      <c r="F3052" t="s">
        <v>8587</v>
      </c>
    </row>
    <row r="3053" spans="1:6">
      <c r="A3053" t="s">
        <v>4611</v>
      </c>
      <c r="B3053" s="786" t="s">
        <v>13070</v>
      </c>
      <c r="C3053" s="22" t="s">
        <v>16435</v>
      </c>
      <c r="D3053" s="22" t="s">
        <v>16436</v>
      </c>
      <c r="E3053" s="22" t="s">
        <v>16437</v>
      </c>
      <c r="F3053" t="s">
        <v>8587</v>
      </c>
    </row>
    <row r="3054" spans="1:6">
      <c r="A3054" t="s">
        <v>4611</v>
      </c>
      <c r="B3054" s="786" t="s">
        <v>13071</v>
      </c>
      <c r="C3054" s="22" t="s">
        <v>16438</v>
      </c>
      <c r="D3054" s="22" t="s">
        <v>16439</v>
      </c>
      <c r="E3054" s="22" t="s">
        <v>16440</v>
      </c>
      <c r="F3054" t="s">
        <v>8587</v>
      </c>
    </row>
    <row r="3055" spans="1:6">
      <c r="A3055" t="s">
        <v>4611</v>
      </c>
      <c r="B3055" s="786" t="s">
        <v>13072</v>
      </c>
      <c r="C3055" s="22" t="s">
        <v>16441</v>
      </c>
      <c r="D3055" s="22" t="s">
        <v>16442</v>
      </c>
      <c r="E3055" s="22" t="s">
        <v>16443</v>
      </c>
      <c r="F3055" t="s">
        <v>8587</v>
      </c>
    </row>
    <row r="3056" spans="1:6">
      <c r="A3056" t="s">
        <v>4611</v>
      </c>
      <c r="B3056" s="786" t="s">
        <v>13073</v>
      </c>
      <c r="C3056" s="22" t="s">
        <v>16444</v>
      </c>
      <c r="D3056" s="22" t="s">
        <v>16445</v>
      </c>
      <c r="E3056" s="22" t="s">
        <v>16446</v>
      </c>
      <c r="F3056" t="s">
        <v>8587</v>
      </c>
    </row>
    <row r="3057" spans="1:6">
      <c r="A3057" t="s">
        <v>4611</v>
      </c>
      <c r="B3057" s="786" t="s">
        <v>13074</v>
      </c>
      <c r="C3057" s="22" t="s">
        <v>16447</v>
      </c>
      <c r="D3057" s="22" t="s">
        <v>16448</v>
      </c>
      <c r="E3057" s="22" t="s">
        <v>16448</v>
      </c>
      <c r="F3057" t="s">
        <v>8587</v>
      </c>
    </row>
    <row r="3058" spans="1:6">
      <c r="A3058" t="s">
        <v>4611</v>
      </c>
      <c r="B3058" s="786" t="s">
        <v>13075</v>
      </c>
      <c r="C3058" s="22" t="s">
        <v>15956</v>
      </c>
      <c r="D3058" s="22" t="s">
        <v>15957</v>
      </c>
      <c r="E3058" s="22" t="s">
        <v>15958</v>
      </c>
      <c r="F3058" t="s">
        <v>8587</v>
      </c>
    </row>
    <row r="3059" spans="1:6">
      <c r="A3059" t="s">
        <v>4611</v>
      </c>
      <c r="B3059" s="786" t="s">
        <v>13076</v>
      </c>
      <c r="C3059" s="22" t="s">
        <v>16449</v>
      </c>
      <c r="D3059" s="22" t="s">
        <v>16450</v>
      </c>
      <c r="E3059" s="22" t="s">
        <v>16451</v>
      </c>
      <c r="F3059" t="s">
        <v>8587</v>
      </c>
    </row>
    <row r="3060" spans="1:6">
      <c r="A3060" t="s">
        <v>4611</v>
      </c>
      <c r="B3060" s="786" t="s">
        <v>13077</v>
      </c>
      <c r="C3060" s="22" t="s">
        <v>16452</v>
      </c>
      <c r="D3060" s="22" t="s">
        <v>16453</v>
      </c>
      <c r="E3060" s="22" t="s">
        <v>16454</v>
      </c>
      <c r="F3060" t="s">
        <v>8587</v>
      </c>
    </row>
    <row r="3061" spans="1:6">
      <c r="A3061" t="s">
        <v>4611</v>
      </c>
      <c r="B3061" s="786" t="s">
        <v>13078</v>
      </c>
      <c r="C3061" s="22" t="s">
        <v>16455</v>
      </c>
      <c r="D3061" s="22" t="s">
        <v>16456</v>
      </c>
      <c r="E3061" s="22" t="s">
        <v>16456</v>
      </c>
      <c r="F3061" t="s">
        <v>8587</v>
      </c>
    </row>
    <row r="3062" spans="1:6">
      <c r="A3062" t="s">
        <v>4611</v>
      </c>
      <c r="B3062" s="786" t="s">
        <v>13079</v>
      </c>
      <c r="C3062" s="22" t="s">
        <v>16457</v>
      </c>
      <c r="D3062" s="22" t="s">
        <v>16458</v>
      </c>
      <c r="E3062" s="22" t="s">
        <v>16459</v>
      </c>
      <c r="F3062" t="s">
        <v>8587</v>
      </c>
    </row>
    <row r="3063" spans="1:6">
      <c r="A3063" t="s">
        <v>4611</v>
      </c>
      <c r="B3063" s="786" t="s">
        <v>13080</v>
      </c>
      <c r="C3063" s="22" t="s">
        <v>16460</v>
      </c>
      <c r="D3063" s="22" t="s">
        <v>16461</v>
      </c>
      <c r="E3063" s="22" t="s">
        <v>16462</v>
      </c>
      <c r="F3063" t="s">
        <v>8591</v>
      </c>
    </row>
    <row r="3064" spans="1:6">
      <c r="A3064" t="s">
        <v>4611</v>
      </c>
      <c r="B3064" s="786" t="s">
        <v>13081</v>
      </c>
      <c r="C3064" s="22" t="s">
        <v>16463</v>
      </c>
      <c r="D3064" s="22" t="s">
        <v>16464</v>
      </c>
      <c r="E3064" s="22" t="s">
        <v>16465</v>
      </c>
      <c r="F3064" t="s">
        <v>8591</v>
      </c>
    </row>
    <row r="3065" spans="1:6">
      <c r="A3065" t="s">
        <v>4611</v>
      </c>
      <c r="B3065" s="786" t="s">
        <v>13082</v>
      </c>
      <c r="C3065" s="22" t="s">
        <v>16466</v>
      </c>
      <c r="D3065" s="22" t="s">
        <v>16467</v>
      </c>
      <c r="E3065" s="22" t="s">
        <v>16467</v>
      </c>
      <c r="F3065" t="s">
        <v>8591</v>
      </c>
    </row>
    <row r="3066" spans="1:6">
      <c r="A3066" t="s">
        <v>4611</v>
      </c>
      <c r="B3066" s="786" t="s">
        <v>13083</v>
      </c>
      <c r="C3066" s="22" t="s">
        <v>16468</v>
      </c>
      <c r="D3066" s="22" t="s">
        <v>16469</v>
      </c>
      <c r="E3066" s="22" t="s">
        <v>16470</v>
      </c>
      <c r="F3066" t="s">
        <v>8591</v>
      </c>
    </row>
    <row r="3067" spans="1:6">
      <c r="A3067" t="s">
        <v>4611</v>
      </c>
      <c r="B3067" s="786" t="s">
        <v>13084</v>
      </c>
      <c r="C3067" s="22" t="s">
        <v>16471</v>
      </c>
      <c r="D3067" s="22" t="s">
        <v>16472</v>
      </c>
      <c r="E3067" s="22" t="s">
        <v>16473</v>
      </c>
      <c r="F3067" t="s">
        <v>8591</v>
      </c>
    </row>
    <row r="3068" spans="1:6">
      <c r="A3068" t="s">
        <v>4611</v>
      </c>
      <c r="B3068" s="786" t="s">
        <v>13085</v>
      </c>
      <c r="C3068" s="22" t="s">
        <v>15981</v>
      </c>
      <c r="D3068" s="22" t="s">
        <v>15982</v>
      </c>
      <c r="E3068" s="22" t="s">
        <v>15983</v>
      </c>
      <c r="F3068" t="s">
        <v>8591</v>
      </c>
    </row>
    <row r="3069" spans="1:6">
      <c r="A3069" t="s">
        <v>4611</v>
      </c>
      <c r="B3069" s="786" t="s">
        <v>13086</v>
      </c>
      <c r="C3069" s="22" t="s">
        <v>16474</v>
      </c>
      <c r="D3069" s="22" t="s">
        <v>16475</v>
      </c>
      <c r="E3069" s="22" t="s">
        <v>16475</v>
      </c>
      <c r="F3069" t="s">
        <v>8591</v>
      </c>
    </row>
    <row r="3070" spans="1:6">
      <c r="A3070" t="s">
        <v>4611</v>
      </c>
      <c r="B3070" s="786" t="s">
        <v>13087</v>
      </c>
      <c r="C3070" s="22" t="s">
        <v>16476</v>
      </c>
      <c r="D3070" s="22" t="s">
        <v>16477</v>
      </c>
      <c r="E3070" s="22" t="s">
        <v>16477</v>
      </c>
      <c r="F3070" t="s">
        <v>8595</v>
      </c>
    </row>
    <row r="3071" spans="1:6">
      <c r="A3071" t="s">
        <v>4611</v>
      </c>
      <c r="B3071" s="786" t="s">
        <v>13088</v>
      </c>
      <c r="C3071" s="22" t="s">
        <v>16478</v>
      </c>
      <c r="D3071" s="22" t="s">
        <v>16479</v>
      </c>
      <c r="E3071" s="22" t="s">
        <v>16480</v>
      </c>
      <c r="F3071" t="s">
        <v>8595</v>
      </c>
    </row>
    <row r="3072" spans="1:6">
      <c r="A3072" t="s">
        <v>4611</v>
      </c>
      <c r="B3072" s="786" t="s">
        <v>13089</v>
      </c>
      <c r="C3072" s="22" t="s">
        <v>16481</v>
      </c>
      <c r="D3072" s="22" t="s">
        <v>16482</v>
      </c>
      <c r="E3072" s="22" t="s">
        <v>16482</v>
      </c>
      <c r="F3072" t="s">
        <v>8599</v>
      </c>
    </row>
    <row r="3073" spans="1:6">
      <c r="A3073" t="s">
        <v>4611</v>
      </c>
      <c r="B3073" s="786" t="s">
        <v>13090</v>
      </c>
      <c r="C3073" s="22" t="s">
        <v>16483</v>
      </c>
      <c r="D3073" s="22" t="s">
        <v>16484</v>
      </c>
      <c r="E3073" s="22" t="s">
        <v>16484</v>
      </c>
      <c r="F3073" t="s">
        <v>8599</v>
      </c>
    </row>
    <row r="3074" spans="1:6">
      <c r="A3074" t="s">
        <v>4611</v>
      </c>
      <c r="B3074" s="786" t="s">
        <v>13091</v>
      </c>
      <c r="C3074" s="22" t="s">
        <v>16485</v>
      </c>
      <c r="D3074" s="22" t="s">
        <v>16486</v>
      </c>
      <c r="E3074" s="22" t="s">
        <v>16486</v>
      </c>
      <c r="F3074" t="s">
        <v>8599</v>
      </c>
    </row>
    <row r="3075" spans="1:6">
      <c r="A3075" t="s">
        <v>4611</v>
      </c>
      <c r="B3075" s="786" t="s">
        <v>13092</v>
      </c>
      <c r="C3075" s="22" t="s">
        <v>16163</v>
      </c>
      <c r="D3075" s="22" t="s">
        <v>16164</v>
      </c>
      <c r="E3075" s="22" t="s">
        <v>16164</v>
      </c>
      <c r="F3075" t="s">
        <v>8599</v>
      </c>
    </row>
    <row r="3076" spans="1:6">
      <c r="A3076" t="s">
        <v>4611</v>
      </c>
      <c r="B3076" s="786" t="s">
        <v>13093</v>
      </c>
      <c r="C3076" s="22" t="s">
        <v>16487</v>
      </c>
      <c r="D3076" s="22" t="s">
        <v>16488</v>
      </c>
      <c r="E3076" s="22" t="s">
        <v>16488</v>
      </c>
      <c r="F3076" t="s">
        <v>8599</v>
      </c>
    </row>
    <row r="3077" spans="1:6">
      <c r="A3077" t="s">
        <v>4611</v>
      </c>
      <c r="B3077" s="786" t="s">
        <v>13094</v>
      </c>
      <c r="C3077" s="22" t="s">
        <v>16489</v>
      </c>
      <c r="D3077" s="22" t="s">
        <v>16490</v>
      </c>
      <c r="E3077" s="22" t="s">
        <v>16490</v>
      </c>
      <c r="F3077" t="s">
        <v>8599</v>
      </c>
    </row>
    <row r="3078" spans="1:6">
      <c r="A3078" t="s">
        <v>4611</v>
      </c>
      <c r="B3078" s="786" t="s">
        <v>13095</v>
      </c>
      <c r="C3078" s="22" t="s">
        <v>16491</v>
      </c>
      <c r="D3078" s="22" t="s">
        <v>16492</v>
      </c>
      <c r="E3078" s="22" t="s">
        <v>16493</v>
      </c>
      <c r="F3078" t="s">
        <v>8599</v>
      </c>
    </row>
    <row r="3079" spans="1:6">
      <c r="A3079" t="s">
        <v>4611</v>
      </c>
      <c r="B3079" s="786" t="s">
        <v>13096</v>
      </c>
      <c r="C3079" s="22" t="s">
        <v>16494</v>
      </c>
      <c r="D3079" s="22" t="s">
        <v>16495</v>
      </c>
      <c r="E3079" s="22" t="s">
        <v>16496</v>
      </c>
      <c r="F3079" t="s">
        <v>8599</v>
      </c>
    </row>
    <row r="3080" spans="1:6">
      <c r="A3080" t="s">
        <v>4611</v>
      </c>
      <c r="B3080" s="786" t="s">
        <v>13097</v>
      </c>
      <c r="C3080" s="22" t="s">
        <v>16497</v>
      </c>
      <c r="D3080" s="22" t="s">
        <v>16498</v>
      </c>
      <c r="E3080" s="22" t="s">
        <v>16499</v>
      </c>
      <c r="F3080" t="s">
        <v>8685</v>
      </c>
    </row>
    <row r="3081" spans="1:6">
      <c r="A3081" t="s">
        <v>4611</v>
      </c>
      <c r="B3081" s="786" t="s">
        <v>13098</v>
      </c>
      <c r="C3081" s="22" t="s">
        <v>16500</v>
      </c>
      <c r="D3081" s="22" t="s">
        <v>16501</v>
      </c>
      <c r="E3081" s="22" t="s">
        <v>16502</v>
      </c>
      <c r="F3081" t="s">
        <v>8703</v>
      </c>
    </row>
    <row r="3082" spans="1:6">
      <c r="A3082" t="s">
        <v>4611</v>
      </c>
      <c r="B3082" s="786" t="s">
        <v>13099</v>
      </c>
      <c r="C3082" s="22" t="s">
        <v>16503</v>
      </c>
      <c r="D3082" s="22" t="s">
        <v>16504</v>
      </c>
      <c r="E3082" s="22" t="s">
        <v>16505</v>
      </c>
      <c r="F3082" t="s">
        <v>8725</v>
      </c>
    </row>
    <row r="3083" spans="1:6">
      <c r="A3083" t="s">
        <v>4611</v>
      </c>
      <c r="B3083" s="786" t="s">
        <v>13100</v>
      </c>
      <c r="C3083" s="22" t="s">
        <v>16506</v>
      </c>
      <c r="D3083" s="22" t="s">
        <v>16507</v>
      </c>
      <c r="E3083" s="22" t="s">
        <v>16508</v>
      </c>
      <c r="F3083" t="s">
        <v>8725</v>
      </c>
    </row>
    <row r="3084" spans="1:6">
      <c r="A3084" t="s">
        <v>4611</v>
      </c>
      <c r="B3084" s="786" t="s">
        <v>13101</v>
      </c>
      <c r="C3084" s="22" t="s">
        <v>16509</v>
      </c>
      <c r="D3084" s="22" t="s">
        <v>16510</v>
      </c>
      <c r="E3084" s="22" t="s">
        <v>16511</v>
      </c>
      <c r="F3084" t="s">
        <v>8725</v>
      </c>
    </row>
    <row r="3085" spans="1:6">
      <c r="A3085" t="s">
        <v>4611</v>
      </c>
      <c r="B3085" s="786" t="s">
        <v>13102</v>
      </c>
      <c r="C3085" s="22" t="s">
        <v>16512</v>
      </c>
      <c r="D3085" s="22" t="s">
        <v>16513</v>
      </c>
      <c r="E3085" s="22" t="s">
        <v>16514</v>
      </c>
      <c r="F3085" t="s">
        <v>8725</v>
      </c>
    </row>
    <row r="3086" spans="1:6">
      <c r="A3086" t="s">
        <v>4611</v>
      </c>
      <c r="B3086" s="786" t="s">
        <v>13103</v>
      </c>
      <c r="C3086" s="22" t="s">
        <v>16515</v>
      </c>
      <c r="D3086" s="22" t="s">
        <v>16516</v>
      </c>
      <c r="E3086" s="22" t="s">
        <v>16517</v>
      </c>
      <c r="F3086" t="s">
        <v>8725</v>
      </c>
    </row>
    <row r="3087" spans="1:6">
      <c r="A3087" t="s">
        <v>4611</v>
      </c>
      <c r="B3087" s="786" t="s">
        <v>13104</v>
      </c>
      <c r="C3087" s="22" t="s">
        <v>8839</v>
      </c>
      <c r="D3087" s="22" t="s">
        <v>16518</v>
      </c>
      <c r="E3087" s="22" t="s">
        <v>16519</v>
      </c>
      <c r="F3087" t="s">
        <v>8838</v>
      </c>
    </row>
    <row r="3088" spans="1:6">
      <c r="A3088" t="s">
        <v>4611</v>
      </c>
      <c r="B3088" s="786" t="s">
        <v>13105</v>
      </c>
      <c r="C3088" s="22" t="s">
        <v>16520</v>
      </c>
      <c r="D3088" s="22" t="s">
        <v>16521</v>
      </c>
      <c r="E3088" s="22" t="s">
        <v>16522</v>
      </c>
      <c r="F3088" t="s">
        <v>8838</v>
      </c>
    </row>
    <row r="3089" spans="1:6">
      <c r="A3089" t="s">
        <v>4611</v>
      </c>
      <c r="B3089" s="786" t="s">
        <v>13106</v>
      </c>
      <c r="C3089" s="22" t="s">
        <v>16523</v>
      </c>
      <c r="D3089" s="22" t="s">
        <v>16524</v>
      </c>
      <c r="E3089" s="22" t="s">
        <v>16524</v>
      </c>
      <c r="F3089" t="s">
        <v>8842</v>
      </c>
    </row>
    <row r="3090" spans="1:6">
      <c r="A3090" t="s">
        <v>4611</v>
      </c>
      <c r="B3090" s="786" t="s">
        <v>13107</v>
      </c>
      <c r="C3090" s="22" t="s">
        <v>16525</v>
      </c>
      <c r="D3090" s="22" t="s">
        <v>16526</v>
      </c>
      <c r="E3090" s="22" t="s">
        <v>16527</v>
      </c>
      <c r="F3090" t="s">
        <v>8842</v>
      </c>
    </row>
    <row r="3091" spans="1:6">
      <c r="A3091" t="s">
        <v>4611</v>
      </c>
      <c r="B3091" s="786" t="s">
        <v>13108</v>
      </c>
      <c r="C3091" s="22" t="s">
        <v>16528</v>
      </c>
      <c r="D3091" s="22" t="s">
        <v>16529</v>
      </c>
      <c r="E3091" s="22" t="s">
        <v>16530</v>
      </c>
      <c r="F3091" t="s">
        <v>8842</v>
      </c>
    </row>
    <row r="3092" spans="1:6">
      <c r="A3092" t="s">
        <v>4611</v>
      </c>
      <c r="B3092" s="786" t="s">
        <v>13109</v>
      </c>
      <c r="C3092" s="22" t="s">
        <v>16531</v>
      </c>
      <c r="D3092" s="22" t="s">
        <v>16532</v>
      </c>
      <c r="E3092" s="22" t="s">
        <v>16533</v>
      </c>
      <c r="F3092" t="s">
        <v>8842</v>
      </c>
    </row>
    <row r="3093" spans="1:6">
      <c r="A3093" t="s">
        <v>4611</v>
      </c>
      <c r="B3093" s="786" t="s">
        <v>13110</v>
      </c>
      <c r="C3093" s="22" t="s">
        <v>16534</v>
      </c>
      <c r="D3093" s="22" t="s">
        <v>16535</v>
      </c>
      <c r="E3093" s="22" t="s">
        <v>16535</v>
      </c>
      <c r="F3093" t="s">
        <v>8842</v>
      </c>
    </row>
    <row r="3094" spans="1:6">
      <c r="A3094" t="s">
        <v>4611</v>
      </c>
      <c r="B3094" s="786" t="s">
        <v>13111</v>
      </c>
      <c r="C3094" s="22" t="s">
        <v>16536</v>
      </c>
      <c r="D3094" s="22" t="s">
        <v>16537</v>
      </c>
      <c r="E3094" s="22" t="s">
        <v>16538</v>
      </c>
      <c r="F3094" t="s">
        <v>8842</v>
      </c>
    </row>
    <row r="3095" spans="1:6">
      <c r="A3095" t="s">
        <v>4611</v>
      </c>
      <c r="B3095" s="786" t="s">
        <v>13112</v>
      </c>
      <c r="C3095" s="22" t="s">
        <v>16539</v>
      </c>
      <c r="D3095" s="22" t="s">
        <v>16540</v>
      </c>
      <c r="E3095" s="22" t="s">
        <v>16541</v>
      </c>
      <c r="F3095" t="s">
        <v>8842</v>
      </c>
    </row>
    <row r="3096" spans="1:6">
      <c r="A3096" t="s">
        <v>4611</v>
      </c>
      <c r="B3096" s="786" t="s">
        <v>13113</v>
      </c>
      <c r="C3096" s="22" t="s">
        <v>16542</v>
      </c>
      <c r="D3096" s="22" t="s">
        <v>16543</v>
      </c>
      <c r="E3096" s="22" t="s">
        <v>16544</v>
      </c>
      <c r="F3096" t="s">
        <v>8842</v>
      </c>
    </row>
    <row r="3097" spans="1:6">
      <c r="A3097" t="s">
        <v>4611</v>
      </c>
      <c r="B3097" s="786" t="s">
        <v>13114</v>
      </c>
      <c r="C3097" s="22" t="s">
        <v>16545</v>
      </c>
      <c r="D3097" s="22" t="s">
        <v>16546</v>
      </c>
      <c r="E3097" s="22" t="s">
        <v>16547</v>
      </c>
      <c r="F3097" t="s">
        <v>8842</v>
      </c>
    </row>
    <row r="3098" spans="1:6">
      <c r="A3098" t="s">
        <v>4611</v>
      </c>
      <c r="B3098" s="786" t="s">
        <v>13115</v>
      </c>
      <c r="C3098" s="22" t="s">
        <v>16548</v>
      </c>
      <c r="D3098" s="22" t="s">
        <v>16549</v>
      </c>
      <c r="E3098" s="22" t="s">
        <v>16550</v>
      </c>
      <c r="F3098" t="s">
        <v>8850</v>
      </c>
    </row>
    <row r="3099" spans="1:6">
      <c r="A3099" t="s">
        <v>4611</v>
      </c>
      <c r="B3099" s="786" t="s">
        <v>13116</v>
      </c>
      <c r="C3099" s="22" t="s">
        <v>16551</v>
      </c>
      <c r="D3099" s="22" t="s">
        <v>16552</v>
      </c>
      <c r="E3099" s="22" t="s">
        <v>16553</v>
      </c>
      <c r="F3099" t="s">
        <v>8854</v>
      </c>
    </row>
    <row r="3100" spans="1:6">
      <c r="A3100" t="s">
        <v>4611</v>
      </c>
      <c r="B3100" s="786" t="s">
        <v>13117</v>
      </c>
      <c r="C3100" s="22" t="s">
        <v>16554</v>
      </c>
      <c r="D3100" s="22" t="s">
        <v>16555</v>
      </c>
      <c r="E3100" s="22" t="s">
        <v>16555</v>
      </c>
      <c r="F3100" t="s">
        <v>8854</v>
      </c>
    </row>
    <row r="3101" spans="1:6">
      <c r="A3101" t="s">
        <v>4611</v>
      </c>
      <c r="B3101" s="786" t="s">
        <v>13118</v>
      </c>
      <c r="C3101" s="22" t="s">
        <v>16556</v>
      </c>
      <c r="D3101" s="22" t="s">
        <v>16557</v>
      </c>
      <c r="E3101" s="22" t="s">
        <v>16557</v>
      </c>
      <c r="F3101" t="s">
        <v>8854</v>
      </c>
    </row>
    <row r="3102" spans="1:6">
      <c r="A3102" t="s">
        <v>4611</v>
      </c>
      <c r="B3102" s="786" t="s">
        <v>13119</v>
      </c>
      <c r="C3102" s="22" t="s">
        <v>16558</v>
      </c>
      <c r="D3102" s="22" t="s">
        <v>16559</v>
      </c>
      <c r="E3102" s="22" t="s">
        <v>16560</v>
      </c>
      <c r="F3102" t="s">
        <v>8862</v>
      </c>
    </row>
    <row r="3103" spans="1:6">
      <c r="A3103" t="s">
        <v>4611</v>
      </c>
      <c r="B3103" s="786" t="s">
        <v>13120</v>
      </c>
      <c r="C3103" s="22" t="s">
        <v>16561</v>
      </c>
      <c r="D3103" s="22" t="s">
        <v>16562</v>
      </c>
      <c r="E3103" s="22" t="s">
        <v>16563</v>
      </c>
      <c r="F3103" t="s">
        <v>8862</v>
      </c>
    </row>
    <row r="3104" spans="1:6">
      <c r="A3104" t="s">
        <v>4611</v>
      </c>
      <c r="B3104" s="786" t="s">
        <v>13121</v>
      </c>
      <c r="C3104" s="22" t="s">
        <v>16564</v>
      </c>
      <c r="D3104" s="22" t="s">
        <v>16565</v>
      </c>
      <c r="E3104" s="22" t="s">
        <v>16565</v>
      </c>
      <c r="F3104" t="s">
        <v>8866</v>
      </c>
    </row>
    <row r="3105" spans="1:6">
      <c r="A3105" t="s">
        <v>4611</v>
      </c>
      <c r="B3105" s="786" t="s">
        <v>13122</v>
      </c>
      <c r="C3105" s="22" t="s">
        <v>16566</v>
      </c>
      <c r="D3105" s="22" t="s">
        <v>16567</v>
      </c>
      <c r="E3105" s="22" t="s">
        <v>16567</v>
      </c>
      <c r="F3105" t="s">
        <v>8866</v>
      </c>
    </row>
    <row r="3106" spans="1:6">
      <c r="A3106" t="s">
        <v>4611</v>
      </c>
      <c r="B3106" s="786" t="s">
        <v>13123</v>
      </c>
      <c r="C3106" s="22" t="s">
        <v>16568</v>
      </c>
      <c r="D3106" s="22" t="s">
        <v>16569</v>
      </c>
      <c r="E3106" s="22" t="s">
        <v>16570</v>
      </c>
      <c r="F3106" t="s">
        <v>8866</v>
      </c>
    </row>
    <row r="3107" spans="1:6">
      <c r="A3107" t="s">
        <v>4611</v>
      </c>
      <c r="B3107" s="786" t="s">
        <v>13124</v>
      </c>
      <c r="C3107" s="22" t="s">
        <v>16571</v>
      </c>
      <c r="D3107" s="22" t="s">
        <v>16572</v>
      </c>
      <c r="E3107" s="22" t="s">
        <v>16572</v>
      </c>
      <c r="F3107" t="s">
        <v>8870</v>
      </c>
    </row>
    <row r="3108" spans="1:6">
      <c r="A3108" t="s">
        <v>4611</v>
      </c>
      <c r="B3108" s="786" t="s">
        <v>13125</v>
      </c>
      <c r="C3108" s="22" t="s">
        <v>16573</v>
      </c>
      <c r="D3108" s="22" t="s">
        <v>16574</v>
      </c>
      <c r="E3108" s="22" t="s">
        <v>16575</v>
      </c>
      <c r="F3108" t="s">
        <v>8874</v>
      </c>
    </row>
    <row r="3109" spans="1:6">
      <c r="A3109" t="s">
        <v>4611</v>
      </c>
      <c r="B3109" s="786" t="s">
        <v>13126</v>
      </c>
      <c r="C3109" s="22" t="s">
        <v>16576</v>
      </c>
      <c r="D3109" s="22" t="s">
        <v>16577</v>
      </c>
      <c r="E3109" s="22" t="s">
        <v>16578</v>
      </c>
      <c r="F3109" t="s">
        <v>8874</v>
      </c>
    </row>
    <row r="3110" spans="1:6">
      <c r="A3110" t="s">
        <v>4611</v>
      </c>
      <c r="B3110" s="786" t="s">
        <v>13127</v>
      </c>
      <c r="C3110" s="22" t="s">
        <v>16579</v>
      </c>
      <c r="D3110" s="22" t="s">
        <v>16580</v>
      </c>
      <c r="E3110" s="22" t="s">
        <v>16580</v>
      </c>
      <c r="F3110" t="s">
        <v>8874</v>
      </c>
    </row>
    <row r="3111" spans="1:6">
      <c r="A3111" t="s">
        <v>4611</v>
      </c>
      <c r="B3111" s="786" t="s">
        <v>13128</v>
      </c>
      <c r="C3111" s="22" t="s">
        <v>16581</v>
      </c>
      <c r="D3111" s="22" t="s">
        <v>16582</v>
      </c>
      <c r="E3111" s="22" t="s">
        <v>16583</v>
      </c>
      <c r="F3111" t="s">
        <v>8878</v>
      </c>
    </row>
    <row r="3112" spans="1:6">
      <c r="A3112" t="s">
        <v>4611</v>
      </c>
      <c r="B3112" s="786" t="s">
        <v>13129</v>
      </c>
      <c r="C3112" s="22" t="s">
        <v>16584</v>
      </c>
      <c r="D3112" s="22" t="s">
        <v>16585</v>
      </c>
      <c r="E3112" s="22" t="s">
        <v>16586</v>
      </c>
      <c r="F3112" t="s">
        <v>8886</v>
      </c>
    </row>
    <row r="3113" spans="1:6">
      <c r="A3113" t="s">
        <v>4611</v>
      </c>
      <c r="B3113" s="786" t="s">
        <v>13130</v>
      </c>
      <c r="C3113" s="22" t="s">
        <v>16587</v>
      </c>
      <c r="D3113" s="22" t="s">
        <v>16588</v>
      </c>
      <c r="E3113" s="22" t="s">
        <v>16588</v>
      </c>
      <c r="F3113" t="s">
        <v>8886</v>
      </c>
    </row>
    <row r="3114" spans="1:6">
      <c r="A3114" t="s">
        <v>4611</v>
      </c>
      <c r="B3114" s="786" t="s">
        <v>13131</v>
      </c>
      <c r="C3114" s="22" t="s">
        <v>16589</v>
      </c>
      <c r="D3114" s="22" t="s">
        <v>16590</v>
      </c>
      <c r="E3114" s="22" t="s">
        <v>16590</v>
      </c>
      <c r="F3114" t="s">
        <v>8886</v>
      </c>
    </row>
    <row r="3115" spans="1:6">
      <c r="A3115" t="s">
        <v>4611</v>
      </c>
      <c r="B3115" s="786" t="s">
        <v>13132</v>
      </c>
      <c r="C3115" s="22" t="s">
        <v>16591</v>
      </c>
      <c r="D3115" s="22" t="s">
        <v>16592</v>
      </c>
      <c r="E3115" s="22" t="s">
        <v>16593</v>
      </c>
      <c r="F3115" t="s">
        <v>8887</v>
      </c>
    </row>
    <row r="3116" spans="1:6">
      <c r="A3116" t="s">
        <v>4611</v>
      </c>
      <c r="B3116" s="786" t="s">
        <v>13133</v>
      </c>
      <c r="C3116" s="22" t="s">
        <v>16594</v>
      </c>
      <c r="D3116" s="22" t="s">
        <v>16595</v>
      </c>
      <c r="E3116" s="22" t="s">
        <v>16595</v>
      </c>
      <c r="F3116" t="s">
        <v>8891</v>
      </c>
    </row>
    <row r="3117" spans="1:6">
      <c r="A3117" t="s">
        <v>4611</v>
      </c>
      <c r="B3117" s="786" t="s">
        <v>13134</v>
      </c>
      <c r="C3117" s="22" t="s">
        <v>16596</v>
      </c>
      <c r="D3117" s="22" t="s">
        <v>16597</v>
      </c>
      <c r="E3117" s="22" t="s">
        <v>16598</v>
      </c>
      <c r="F3117" t="s">
        <v>8891</v>
      </c>
    </row>
    <row r="3118" spans="1:6">
      <c r="A3118" t="s">
        <v>4611</v>
      </c>
      <c r="B3118" s="786" t="s">
        <v>13135</v>
      </c>
      <c r="C3118" s="22" t="s">
        <v>16599</v>
      </c>
      <c r="D3118" s="22" t="s">
        <v>16600</v>
      </c>
      <c r="E3118" s="22" t="s">
        <v>16600</v>
      </c>
      <c r="F3118" t="s">
        <v>8895</v>
      </c>
    </row>
    <row r="3119" spans="1:6">
      <c r="A3119" t="s">
        <v>4611</v>
      </c>
      <c r="B3119" s="786" t="s">
        <v>13136</v>
      </c>
      <c r="C3119" s="22" t="s">
        <v>16601</v>
      </c>
      <c r="D3119" s="22" t="s">
        <v>16602</v>
      </c>
      <c r="E3119" s="22" t="s">
        <v>16603</v>
      </c>
      <c r="F3119" t="s">
        <v>8895</v>
      </c>
    </row>
    <row r="3120" spans="1:6">
      <c r="A3120" t="s">
        <v>4611</v>
      </c>
      <c r="B3120" s="786" t="s">
        <v>13137</v>
      </c>
      <c r="C3120" s="22" t="s">
        <v>16604</v>
      </c>
      <c r="D3120" s="22" t="s">
        <v>16605</v>
      </c>
      <c r="E3120" s="22" t="s">
        <v>16605</v>
      </c>
      <c r="F3120" t="s">
        <v>8899</v>
      </c>
    </row>
    <row r="3121" spans="1:6">
      <c r="A3121" t="s">
        <v>4611</v>
      </c>
      <c r="B3121" s="786" t="s">
        <v>13138</v>
      </c>
      <c r="C3121" s="22" t="s">
        <v>16606</v>
      </c>
      <c r="D3121" s="22" t="s">
        <v>16607</v>
      </c>
      <c r="E3121" s="22" t="s">
        <v>16608</v>
      </c>
      <c r="F3121" t="s">
        <v>8899</v>
      </c>
    </row>
    <row r="3122" spans="1:6">
      <c r="A3122" t="s">
        <v>4611</v>
      </c>
      <c r="B3122" s="786" t="s">
        <v>13139</v>
      </c>
      <c r="C3122" s="22" t="s">
        <v>16609</v>
      </c>
      <c r="D3122" s="22" t="s">
        <v>16610</v>
      </c>
      <c r="E3122" s="22" t="s">
        <v>16610</v>
      </c>
      <c r="F3122" t="s">
        <v>8899</v>
      </c>
    </row>
    <row r="3123" spans="1:6">
      <c r="A3123" t="s">
        <v>4611</v>
      </c>
      <c r="B3123" s="786" t="s">
        <v>13140</v>
      </c>
      <c r="C3123" s="22" t="s">
        <v>16611</v>
      </c>
      <c r="D3123" s="22" t="s">
        <v>16612</v>
      </c>
      <c r="E3123" s="22" t="s">
        <v>16612</v>
      </c>
      <c r="F3123" t="s">
        <v>8903</v>
      </c>
    </row>
    <row r="3124" spans="1:6">
      <c r="A3124" t="s">
        <v>4611</v>
      </c>
      <c r="B3124" s="786" t="s">
        <v>13141</v>
      </c>
      <c r="C3124" s="22" t="s">
        <v>16613</v>
      </c>
      <c r="D3124" s="22" t="s">
        <v>16614</v>
      </c>
      <c r="E3124" s="22" t="s">
        <v>16614</v>
      </c>
      <c r="F3124" t="s">
        <v>8903</v>
      </c>
    </row>
    <row r="3125" spans="1:6">
      <c r="A3125" t="s">
        <v>4611</v>
      </c>
      <c r="B3125" s="786" t="s">
        <v>13142</v>
      </c>
      <c r="C3125" s="22" t="s">
        <v>16615</v>
      </c>
      <c r="D3125" s="22" t="s">
        <v>16616</v>
      </c>
      <c r="E3125" s="22" t="s">
        <v>16617</v>
      </c>
      <c r="F3125" t="s">
        <v>8903</v>
      </c>
    </row>
    <row r="3126" spans="1:6">
      <c r="A3126" t="s">
        <v>4611</v>
      </c>
      <c r="B3126" s="786" t="s">
        <v>13143</v>
      </c>
      <c r="C3126" s="22" t="s">
        <v>16618</v>
      </c>
      <c r="D3126" s="22" t="s">
        <v>16619</v>
      </c>
      <c r="E3126" s="22" t="s">
        <v>16620</v>
      </c>
      <c r="F3126" t="s">
        <v>8908</v>
      </c>
    </row>
    <row r="3127" spans="1:6">
      <c r="A3127" t="s">
        <v>4611</v>
      </c>
      <c r="B3127" s="786" t="s">
        <v>13144</v>
      </c>
      <c r="C3127" s="22" t="s">
        <v>16621</v>
      </c>
      <c r="D3127" s="22" t="s">
        <v>16622</v>
      </c>
      <c r="E3127" s="22" t="s">
        <v>16622</v>
      </c>
      <c r="F3127" t="s">
        <v>8908</v>
      </c>
    </row>
    <row r="3128" spans="1:6">
      <c r="A3128" t="s">
        <v>4611</v>
      </c>
      <c r="B3128" s="786" t="s">
        <v>13145</v>
      </c>
      <c r="C3128" s="22" t="s">
        <v>16623</v>
      </c>
      <c r="D3128" s="22" t="s">
        <v>16624</v>
      </c>
      <c r="E3128" s="22" t="s">
        <v>16624</v>
      </c>
      <c r="F3128" t="s">
        <v>8912</v>
      </c>
    </row>
    <row r="3129" spans="1:6">
      <c r="A3129" t="s">
        <v>4611</v>
      </c>
      <c r="B3129" s="786" t="s">
        <v>13146</v>
      </c>
      <c r="C3129" s="22" t="s">
        <v>16625</v>
      </c>
      <c r="D3129" s="22" t="s">
        <v>16626</v>
      </c>
      <c r="E3129" s="22" t="s">
        <v>16627</v>
      </c>
      <c r="F3129" t="s">
        <v>8912</v>
      </c>
    </row>
    <row r="3130" spans="1:6">
      <c r="A3130" t="s">
        <v>4611</v>
      </c>
      <c r="B3130" s="786" t="s">
        <v>13147</v>
      </c>
      <c r="C3130" s="22" t="s">
        <v>16628</v>
      </c>
      <c r="D3130" s="22" t="s">
        <v>16629</v>
      </c>
      <c r="E3130" s="22" t="s">
        <v>16630</v>
      </c>
      <c r="F3130" t="s">
        <v>8912</v>
      </c>
    </row>
    <row r="3131" spans="1:6">
      <c r="A3131" t="s">
        <v>4611</v>
      </c>
      <c r="B3131" s="786" t="s">
        <v>13148</v>
      </c>
      <c r="C3131" s="22" t="s">
        <v>16631</v>
      </c>
      <c r="D3131" s="22" t="s">
        <v>16632</v>
      </c>
      <c r="E3131" s="22" t="s">
        <v>16633</v>
      </c>
      <c r="F3131" t="s">
        <v>8924</v>
      </c>
    </row>
    <row r="3132" spans="1:6">
      <c r="A3132" t="s">
        <v>4611</v>
      </c>
      <c r="B3132" s="786" t="s">
        <v>13149</v>
      </c>
      <c r="C3132" s="22" t="s">
        <v>16634</v>
      </c>
      <c r="D3132" s="22" t="s">
        <v>16635</v>
      </c>
      <c r="E3132" s="22" t="s">
        <v>16636</v>
      </c>
      <c r="F3132" t="s">
        <v>8928</v>
      </c>
    </row>
    <row r="3133" spans="1:6">
      <c r="A3133" t="s">
        <v>4611</v>
      </c>
      <c r="B3133" s="786" t="s">
        <v>13150</v>
      </c>
      <c r="C3133" s="22" t="s">
        <v>16637</v>
      </c>
      <c r="D3133" s="22" t="s">
        <v>16638</v>
      </c>
      <c r="E3133" s="22" t="s">
        <v>16639</v>
      </c>
      <c r="F3133" t="s">
        <v>8936</v>
      </c>
    </row>
    <row r="3134" spans="1:6">
      <c r="A3134" t="s">
        <v>4611</v>
      </c>
      <c r="B3134" s="786" t="s">
        <v>13151</v>
      </c>
      <c r="C3134" s="22" t="s">
        <v>15717</v>
      </c>
      <c r="D3134" s="22" t="s">
        <v>15718</v>
      </c>
      <c r="E3134" s="22" t="s">
        <v>15719</v>
      </c>
      <c r="F3134" t="s">
        <v>8936</v>
      </c>
    </row>
    <row r="3135" spans="1:6">
      <c r="A3135" t="s">
        <v>4611</v>
      </c>
      <c r="B3135" s="786" t="s">
        <v>13152</v>
      </c>
      <c r="C3135" s="22" t="s">
        <v>16640</v>
      </c>
      <c r="D3135" s="22" t="s">
        <v>16641</v>
      </c>
      <c r="E3135" s="22" t="s">
        <v>16642</v>
      </c>
      <c r="F3135" t="s">
        <v>8944</v>
      </c>
    </row>
    <row r="3136" spans="1:6">
      <c r="A3136" t="s">
        <v>4611</v>
      </c>
      <c r="B3136" s="786" t="s">
        <v>13153</v>
      </c>
      <c r="C3136" s="22" t="s">
        <v>16643</v>
      </c>
      <c r="D3136" s="22" t="s">
        <v>16644</v>
      </c>
      <c r="E3136" s="22" t="s">
        <v>16645</v>
      </c>
      <c r="F3136" t="s">
        <v>8944</v>
      </c>
    </row>
    <row r="3137" spans="1:6">
      <c r="A3137" t="s">
        <v>4611</v>
      </c>
      <c r="B3137" s="786" t="s">
        <v>13154</v>
      </c>
      <c r="C3137" s="22" t="s">
        <v>16646</v>
      </c>
      <c r="D3137" s="22" t="s">
        <v>16647</v>
      </c>
      <c r="E3137" s="22" t="s">
        <v>16647</v>
      </c>
      <c r="F3137" t="s">
        <v>8948</v>
      </c>
    </row>
    <row r="3138" spans="1:6">
      <c r="A3138" t="s">
        <v>4611</v>
      </c>
      <c r="B3138" s="786" t="s">
        <v>13155</v>
      </c>
      <c r="C3138" s="22" t="s">
        <v>16648</v>
      </c>
      <c r="D3138" s="22" t="s">
        <v>16649</v>
      </c>
      <c r="E3138" s="22" t="s">
        <v>16649</v>
      </c>
      <c r="F3138" t="s">
        <v>8950</v>
      </c>
    </row>
    <row r="3139" spans="1:6">
      <c r="A3139" t="s">
        <v>4611</v>
      </c>
      <c r="B3139" s="786" t="s">
        <v>13156</v>
      </c>
      <c r="C3139" s="22" t="s">
        <v>16650</v>
      </c>
      <c r="D3139" s="22" t="s">
        <v>16651</v>
      </c>
      <c r="E3139" s="22" t="s">
        <v>16652</v>
      </c>
      <c r="F3139" t="s">
        <v>8950</v>
      </c>
    </row>
    <row r="3140" spans="1:6">
      <c r="A3140" t="s">
        <v>4611</v>
      </c>
      <c r="B3140" s="786" t="s">
        <v>13157</v>
      </c>
      <c r="C3140" s="22" t="s">
        <v>16653</v>
      </c>
      <c r="D3140" s="22" t="s">
        <v>16654</v>
      </c>
      <c r="E3140" s="22" t="s">
        <v>16654</v>
      </c>
      <c r="F3140" t="s">
        <v>8950</v>
      </c>
    </row>
    <row r="3141" spans="1:6">
      <c r="A3141" t="s">
        <v>4611</v>
      </c>
      <c r="B3141" s="786" t="s">
        <v>13158</v>
      </c>
      <c r="C3141" s="22" t="s">
        <v>16655</v>
      </c>
      <c r="D3141" s="22" t="s">
        <v>16656</v>
      </c>
      <c r="E3141" s="22" t="s">
        <v>16656</v>
      </c>
      <c r="F3141" t="s">
        <v>8958</v>
      </c>
    </row>
    <row r="3142" spans="1:6">
      <c r="A3142" t="s">
        <v>4611</v>
      </c>
      <c r="B3142" s="786" t="s">
        <v>13159</v>
      </c>
      <c r="C3142" s="22" t="s">
        <v>16657</v>
      </c>
      <c r="D3142" s="22" t="s">
        <v>16658</v>
      </c>
      <c r="E3142" s="22" t="s">
        <v>16659</v>
      </c>
      <c r="F3142" t="s">
        <v>8970</v>
      </c>
    </row>
    <row r="3143" spans="1:6">
      <c r="A3143" t="s">
        <v>4611</v>
      </c>
      <c r="B3143" s="786" t="s">
        <v>13160</v>
      </c>
      <c r="C3143" s="22" t="s">
        <v>16660</v>
      </c>
      <c r="D3143" s="22" t="s">
        <v>16661</v>
      </c>
      <c r="E3143" s="22" t="s">
        <v>16662</v>
      </c>
      <c r="F3143" t="s">
        <v>8970</v>
      </c>
    </row>
    <row r="3144" spans="1:6">
      <c r="A3144" t="s">
        <v>4611</v>
      </c>
      <c r="B3144" s="786" t="s">
        <v>13161</v>
      </c>
      <c r="C3144" s="22" t="s">
        <v>16663</v>
      </c>
      <c r="D3144" s="22" t="s">
        <v>16664</v>
      </c>
      <c r="E3144" s="22" t="s">
        <v>16664</v>
      </c>
      <c r="F3144" t="s">
        <v>8974</v>
      </c>
    </row>
    <row r="3145" spans="1:6">
      <c r="A3145" t="s">
        <v>4611</v>
      </c>
      <c r="B3145" s="786" t="s">
        <v>13162</v>
      </c>
      <c r="C3145" s="22" t="s">
        <v>16665</v>
      </c>
      <c r="D3145" s="22" t="s">
        <v>16666</v>
      </c>
      <c r="E3145" s="22" t="s">
        <v>16666</v>
      </c>
      <c r="F3145" t="s">
        <v>8974</v>
      </c>
    </row>
    <row r="3146" spans="1:6">
      <c r="A3146" t="s">
        <v>4611</v>
      </c>
      <c r="B3146" s="786" t="s">
        <v>13163</v>
      </c>
      <c r="C3146" s="22" t="s">
        <v>16667</v>
      </c>
      <c r="D3146" s="22" t="s">
        <v>16668</v>
      </c>
      <c r="E3146" s="22" t="s">
        <v>16669</v>
      </c>
      <c r="F3146" t="s">
        <v>8978</v>
      </c>
    </row>
    <row r="3147" spans="1:6">
      <c r="A3147" t="s">
        <v>4611</v>
      </c>
      <c r="B3147" s="786" t="s">
        <v>13164</v>
      </c>
      <c r="C3147" s="22" t="s">
        <v>16670</v>
      </c>
      <c r="D3147" s="22" t="s">
        <v>16671</v>
      </c>
      <c r="E3147" s="22" t="s">
        <v>16672</v>
      </c>
      <c r="F3147" t="s">
        <v>8978</v>
      </c>
    </row>
    <row r="3148" spans="1:6">
      <c r="A3148" t="s">
        <v>4611</v>
      </c>
      <c r="B3148" s="786" t="s">
        <v>13165</v>
      </c>
      <c r="C3148" s="22" t="s">
        <v>16673</v>
      </c>
      <c r="D3148" s="22" t="s">
        <v>16674</v>
      </c>
      <c r="E3148" s="22" t="s">
        <v>16675</v>
      </c>
      <c r="F3148" t="s">
        <v>8978</v>
      </c>
    </row>
    <row r="3149" spans="1:6">
      <c r="A3149" t="s">
        <v>4611</v>
      </c>
      <c r="B3149" s="786" t="s">
        <v>13166</v>
      </c>
      <c r="C3149" s="22" t="s">
        <v>16676</v>
      </c>
      <c r="D3149" s="22" t="s">
        <v>16677</v>
      </c>
      <c r="E3149" s="22" t="s">
        <v>16678</v>
      </c>
      <c r="F3149" t="s">
        <v>8978</v>
      </c>
    </row>
    <row r="3150" spans="1:6">
      <c r="A3150" t="s">
        <v>4611</v>
      </c>
      <c r="B3150" s="786" t="s">
        <v>13167</v>
      </c>
      <c r="C3150" s="22" t="s">
        <v>16679</v>
      </c>
      <c r="D3150" s="22" t="s">
        <v>16680</v>
      </c>
      <c r="E3150" s="22" t="s">
        <v>16681</v>
      </c>
      <c r="F3150" t="s">
        <v>8978</v>
      </c>
    </row>
    <row r="3151" spans="1:6">
      <c r="A3151" t="s">
        <v>4611</v>
      </c>
      <c r="B3151" s="786" t="s">
        <v>13168</v>
      </c>
      <c r="C3151" s="22" t="s">
        <v>16682</v>
      </c>
      <c r="D3151" s="22" t="s">
        <v>16683</v>
      </c>
      <c r="E3151" s="22" t="s">
        <v>16684</v>
      </c>
      <c r="F3151" t="s">
        <v>8978</v>
      </c>
    </row>
    <row r="3152" spans="1:6">
      <c r="A3152" t="s">
        <v>4611</v>
      </c>
      <c r="B3152" s="786" t="s">
        <v>13169</v>
      </c>
      <c r="C3152" s="22" t="s">
        <v>14904</v>
      </c>
      <c r="D3152" s="22" t="s">
        <v>14905</v>
      </c>
      <c r="E3152" s="22" t="s">
        <v>14906</v>
      </c>
      <c r="F3152" t="s">
        <v>8978</v>
      </c>
    </row>
    <row r="3153" spans="1:6">
      <c r="A3153" t="s">
        <v>4611</v>
      </c>
      <c r="B3153" s="786" t="s">
        <v>13170</v>
      </c>
      <c r="C3153" s="22" t="s">
        <v>16685</v>
      </c>
      <c r="D3153" s="22" t="s">
        <v>16686</v>
      </c>
      <c r="E3153" s="22" t="s">
        <v>16687</v>
      </c>
      <c r="F3153" t="s">
        <v>8978</v>
      </c>
    </row>
    <row r="3154" spans="1:6">
      <c r="A3154" t="s">
        <v>4611</v>
      </c>
      <c r="B3154" s="786" t="s">
        <v>13171</v>
      </c>
      <c r="C3154" s="22" t="s">
        <v>16688</v>
      </c>
      <c r="D3154" s="22" t="s">
        <v>16689</v>
      </c>
      <c r="E3154" s="22" t="s">
        <v>16690</v>
      </c>
      <c r="F3154" t="s">
        <v>8982</v>
      </c>
    </row>
    <row r="3155" spans="1:6">
      <c r="A3155" t="s">
        <v>4611</v>
      </c>
      <c r="B3155" s="786" t="s">
        <v>13172</v>
      </c>
      <c r="C3155" s="22" t="s">
        <v>15612</v>
      </c>
      <c r="D3155" s="22" t="s">
        <v>15613</v>
      </c>
      <c r="E3155" s="22" t="s">
        <v>15614</v>
      </c>
      <c r="F3155" t="s">
        <v>8982</v>
      </c>
    </row>
    <row r="3156" spans="1:6">
      <c r="A3156" t="s">
        <v>4611</v>
      </c>
      <c r="B3156" s="786" t="s">
        <v>13173</v>
      </c>
      <c r="C3156" s="22" t="s">
        <v>16691</v>
      </c>
      <c r="D3156" s="22" t="s">
        <v>16692</v>
      </c>
      <c r="E3156" s="22" t="s">
        <v>16693</v>
      </c>
      <c r="F3156" t="s">
        <v>8986</v>
      </c>
    </row>
    <row r="3157" spans="1:6">
      <c r="A3157" t="s">
        <v>4611</v>
      </c>
      <c r="B3157" s="786" t="s">
        <v>13174</v>
      </c>
      <c r="C3157" s="22" t="s">
        <v>16694</v>
      </c>
      <c r="D3157" s="22" t="s">
        <v>16695</v>
      </c>
      <c r="E3157" s="22" t="s">
        <v>16696</v>
      </c>
      <c r="F3157" t="s">
        <v>8990</v>
      </c>
    </row>
    <row r="3158" spans="1:6">
      <c r="A3158" t="s">
        <v>4611</v>
      </c>
      <c r="B3158" s="786" t="s">
        <v>13175</v>
      </c>
      <c r="C3158" s="22" t="s">
        <v>16697</v>
      </c>
      <c r="D3158" s="22" t="s">
        <v>16698</v>
      </c>
      <c r="E3158" s="22" t="s">
        <v>16699</v>
      </c>
      <c r="F3158" t="s">
        <v>8990</v>
      </c>
    </row>
    <row r="3159" spans="1:6">
      <c r="A3159" t="s">
        <v>4611</v>
      </c>
      <c r="B3159" s="786" t="s">
        <v>13176</v>
      </c>
      <c r="C3159" s="22" t="s">
        <v>16700</v>
      </c>
      <c r="D3159" s="22" t="s">
        <v>16701</v>
      </c>
      <c r="E3159" s="22" t="s">
        <v>16702</v>
      </c>
      <c r="F3159" t="s">
        <v>8990</v>
      </c>
    </row>
    <row r="3160" spans="1:6">
      <c r="A3160" t="s">
        <v>4611</v>
      </c>
      <c r="B3160" s="786" t="s">
        <v>13177</v>
      </c>
      <c r="C3160" s="22" t="s">
        <v>16703</v>
      </c>
      <c r="D3160" s="22" t="s">
        <v>16704</v>
      </c>
      <c r="E3160" s="22" t="s">
        <v>16705</v>
      </c>
      <c r="F3160" t="s">
        <v>8990</v>
      </c>
    </row>
    <row r="3161" spans="1:6">
      <c r="A3161" t="s">
        <v>4611</v>
      </c>
      <c r="B3161" s="786" t="s">
        <v>13178</v>
      </c>
      <c r="C3161" s="22" t="s">
        <v>16706</v>
      </c>
      <c r="D3161" s="22" t="s">
        <v>16707</v>
      </c>
      <c r="E3161" s="22" t="s">
        <v>16707</v>
      </c>
      <c r="F3161" t="s">
        <v>8990</v>
      </c>
    </row>
    <row r="3162" spans="1:6">
      <c r="A3162" t="s">
        <v>4611</v>
      </c>
      <c r="B3162" s="786" t="s">
        <v>13179</v>
      </c>
      <c r="C3162" s="22" t="s">
        <v>16708</v>
      </c>
      <c r="D3162" s="22" t="s">
        <v>16709</v>
      </c>
      <c r="E3162" s="22" t="s">
        <v>16710</v>
      </c>
      <c r="F3162" t="s">
        <v>8994</v>
      </c>
    </row>
    <row r="3163" spans="1:6">
      <c r="A3163" t="s">
        <v>4611</v>
      </c>
      <c r="B3163" s="786" t="s">
        <v>13180</v>
      </c>
      <c r="C3163" s="22" t="s">
        <v>16711</v>
      </c>
      <c r="D3163" s="22" t="s">
        <v>16712</v>
      </c>
      <c r="E3163" s="22" t="s">
        <v>16713</v>
      </c>
      <c r="F3163" t="s">
        <v>8994</v>
      </c>
    </row>
    <row r="3164" spans="1:6">
      <c r="A3164" t="s">
        <v>4611</v>
      </c>
      <c r="B3164" s="786" t="s">
        <v>13181</v>
      </c>
      <c r="C3164" s="22" t="s">
        <v>16714</v>
      </c>
      <c r="D3164" s="22" t="s">
        <v>16715</v>
      </c>
      <c r="E3164" s="22" t="s">
        <v>16716</v>
      </c>
      <c r="F3164" t="s">
        <v>8994</v>
      </c>
    </row>
    <row r="3165" spans="1:6">
      <c r="A3165" t="s">
        <v>4611</v>
      </c>
      <c r="B3165" s="786" t="s">
        <v>13182</v>
      </c>
      <c r="C3165" s="22" t="s">
        <v>16717</v>
      </c>
      <c r="D3165" s="22" t="s">
        <v>16718</v>
      </c>
      <c r="E3165" s="22" t="s">
        <v>16719</v>
      </c>
      <c r="F3165" t="s">
        <v>8994</v>
      </c>
    </row>
    <row r="3166" spans="1:6">
      <c r="A3166" t="s">
        <v>4611</v>
      </c>
      <c r="B3166" s="786" t="s">
        <v>13183</v>
      </c>
      <c r="C3166" s="22" t="s">
        <v>16720</v>
      </c>
      <c r="D3166" s="22" t="s">
        <v>16721</v>
      </c>
      <c r="E3166" s="22" t="s">
        <v>16722</v>
      </c>
      <c r="F3166" t="s">
        <v>8998</v>
      </c>
    </row>
    <row r="3167" spans="1:6">
      <c r="A3167" t="s">
        <v>4611</v>
      </c>
      <c r="B3167" s="786" t="s">
        <v>13184</v>
      </c>
      <c r="C3167" s="22" t="s">
        <v>16723</v>
      </c>
      <c r="D3167" s="22" t="s">
        <v>16724</v>
      </c>
      <c r="E3167" s="22" t="s">
        <v>16724</v>
      </c>
      <c r="F3167" t="s">
        <v>8998</v>
      </c>
    </row>
    <row r="3168" spans="1:6">
      <c r="A3168" t="s">
        <v>4611</v>
      </c>
      <c r="B3168" s="786" t="s">
        <v>13185</v>
      </c>
      <c r="C3168" s="22" t="s">
        <v>16725</v>
      </c>
      <c r="D3168" s="22" t="s">
        <v>16726</v>
      </c>
      <c r="E3168" s="22" t="s">
        <v>16726</v>
      </c>
      <c r="F3168" t="s">
        <v>8998</v>
      </c>
    </row>
    <row r="3169" spans="1:6">
      <c r="A3169" t="s">
        <v>4611</v>
      </c>
      <c r="B3169" s="786" t="s">
        <v>13186</v>
      </c>
      <c r="C3169" s="22" t="s">
        <v>16727</v>
      </c>
      <c r="D3169" s="22" t="s">
        <v>15369</v>
      </c>
      <c r="E3169" s="22" t="s">
        <v>16728</v>
      </c>
      <c r="F3169" t="s">
        <v>8998</v>
      </c>
    </row>
    <row r="3170" spans="1:6">
      <c r="A3170" t="s">
        <v>4611</v>
      </c>
      <c r="B3170" s="786" t="s">
        <v>13187</v>
      </c>
      <c r="C3170" s="22" t="s">
        <v>16729</v>
      </c>
      <c r="D3170" s="22" t="s">
        <v>16730</v>
      </c>
      <c r="E3170" s="22" t="s">
        <v>16731</v>
      </c>
      <c r="F3170" t="s">
        <v>8998</v>
      </c>
    </row>
    <row r="3171" spans="1:6">
      <c r="A3171" t="s">
        <v>4611</v>
      </c>
      <c r="B3171" s="786" t="s">
        <v>13188</v>
      </c>
      <c r="C3171" s="22" t="s">
        <v>16732</v>
      </c>
      <c r="D3171" s="22" t="s">
        <v>16733</v>
      </c>
      <c r="E3171" s="22" t="s">
        <v>16734</v>
      </c>
      <c r="F3171" t="s">
        <v>8998</v>
      </c>
    </row>
    <row r="3172" spans="1:6">
      <c r="A3172" t="s">
        <v>4611</v>
      </c>
      <c r="B3172" s="786" t="s">
        <v>13189</v>
      </c>
      <c r="C3172" s="22" t="s">
        <v>16735</v>
      </c>
      <c r="D3172" s="22" t="s">
        <v>16736</v>
      </c>
      <c r="E3172" s="22" t="s">
        <v>16737</v>
      </c>
      <c r="F3172" t="s">
        <v>9002</v>
      </c>
    </row>
    <row r="3173" spans="1:6">
      <c r="A3173" t="s">
        <v>4611</v>
      </c>
      <c r="B3173" s="786" t="s">
        <v>13190</v>
      </c>
      <c r="C3173" s="22" t="s">
        <v>16738</v>
      </c>
      <c r="D3173" s="22" t="s">
        <v>16739</v>
      </c>
      <c r="E3173" s="22" t="s">
        <v>16739</v>
      </c>
      <c r="F3173" t="s">
        <v>9002</v>
      </c>
    </row>
    <row r="3174" spans="1:6">
      <c r="A3174" t="s">
        <v>4611</v>
      </c>
      <c r="B3174" s="786" t="s">
        <v>13191</v>
      </c>
      <c r="C3174" s="22" t="s">
        <v>16740</v>
      </c>
      <c r="D3174" s="22" t="s">
        <v>16741</v>
      </c>
      <c r="E3174" s="22" t="s">
        <v>16742</v>
      </c>
      <c r="F3174" t="s">
        <v>9002</v>
      </c>
    </row>
    <row r="3175" spans="1:6">
      <c r="A3175" t="s">
        <v>4611</v>
      </c>
      <c r="B3175" s="786" t="s">
        <v>13192</v>
      </c>
      <c r="C3175" s="22" t="s">
        <v>16743</v>
      </c>
      <c r="D3175" s="22" t="s">
        <v>16744</v>
      </c>
      <c r="E3175" s="22" t="s">
        <v>16745</v>
      </c>
      <c r="F3175" t="s">
        <v>9006</v>
      </c>
    </row>
    <row r="3176" spans="1:6">
      <c r="A3176" t="s">
        <v>4611</v>
      </c>
      <c r="B3176" s="786" t="s">
        <v>13193</v>
      </c>
      <c r="C3176" s="22" t="s">
        <v>16746</v>
      </c>
      <c r="D3176" s="22" t="s">
        <v>16747</v>
      </c>
      <c r="E3176" s="22" t="s">
        <v>16748</v>
      </c>
      <c r="F3176" t="s">
        <v>9006</v>
      </c>
    </row>
    <row r="3177" spans="1:6">
      <c r="A3177" t="s">
        <v>4611</v>
      </c>
      <c r="B3177" s="786" t="s">
        <v>13194</v>
      </c>
      <c r="C3177" s="22" t="s">
        <v>16749</v>
      </c>
      <c r="D3177" s="22" t="s">
        <v>16750</v>
      </c>
      <c r="E3177" s="22" t="s">
        <v>16751</v>
      </c>
      <c r="F3177" t="s">
        <v>9010</v>
      </c>
    </row>
    <row r="3178" spans="1:6">
      <c r="A3178" t="s">
        <v>4611</v>
      </c>
      <c r="B3178" s="786" t="s">
        <v>13195</v>
      </c>
      <c r="C3178" s="22" t="s">
        <v>16752</v>
      </c>
      <c r="D3178" s="22" t="s">
        <v>16753</v>
      </c>
      <c r="E3178" s="22" t="s">
        <v>16754</v>
      </c>
      <c r="F3178" t="s">
        <v>9010</v>
      </c>
    </row>
    <row r="3179" spans="1:6">
      <c r="A3179" t="s">
        <v>4611</v>
      </c>
      <c r="B3179" s="786" t="s">
        <v>13196</v>
      </c>
      <c r="C3179" s="22" t="s">
        <v>16755</v>
      </c>
      <c r="D3179" s="22" t="s">
        <v>16756</v>
      </c>
      <c r="E3179" s="22" t="s">
        <v>16756</v>
      </c>
      <c r="F3179" t="s">
        <v>9010</v>
      </c>
    </row>
    <row r="3180" spans="1:6">
      <c r="A3180" t="s">
        <v>4611</v>
      </c>
      <c r="B3180" s="786" t="s">
        <v>13197</v>
      </c>
      <c r="C3180" s="22" t="s">
        <v>16757</v>
      </c>
      <c r="D3180" s="22" t="s">
        <v>16758</v>
      </c>
      <c r="E3180" s="22" t="s">
        <v>16759</v>
      </c>
      <c r="F3180" t="s">
        <v>9014</v>
      </c>
    </row>
    <row r="3181" spans="1:6">
      <c r="A3181" t="s">
        <v>4611</v>
      </c>
      <c r="B3181" s="786" t="s">
        <v>13198</v>
      </c>
      <c r="C3181" s="22" t="s">
        <v>16760</v>
      </c>
      <c r="D3181" s="22" t="s">
        <v>16761</v>
      </c>
      <c r="E3181" s="22" t="s">
        <v>16762</v>
      </c>
      <c r="F3181" t="s">
        <v>9014</v>
      </c>
    </row>
    <row r="3182" spans="1:6">
      <c r="A3182" t="s">
        <v>4611</v>
      </c>
      <c r="B3182" s="786" t="s">
        <v>13199</v>
      </c>
      <c r="C3182" s="22" t="s">
        <v>16763</v>
      </c>
      <c r="D3182" s="22" t="s">
        <v>16764</v>
      </c>
      <c r="E3182" s="22" t="s">
        <v>16765</v>
      </c>
      <c r="F3182" t="s">
        <v>9014</v>
      </c>
    </row>
    <row r="3183" spans="1:6">
      <c r="A3183" t="s">
        <v>4611</v>
      </c>
      <c r="B3183" s="786" t="s">
        <v>13200</v>
      </c>
      <c r="C3183" s="22" t="s">
        <v>16766</v>
      </c>
      <c r="D3183" s="22" t="s">
        <v>16767</v>
      </c>
      <c r="E3183" s="22" t="s">
        <v>16768</v>
      </c>
      <c r="F3183" t="s">
        <v>9014</v>
      </c>
    </row>
    <row r="3184" spans="1:6">
      <c r="A3184" t="s">
        <v>4611</v>
      </c>
      <c r="B3184" s="786" t="s">
        <v>13201</v>
      </c>
      <c r="C3184" s="22" t="s">
        <v>16769</v>
      </c>
      <c r="D3184" s="22" t="s">
        <v>16770</v>
      </c>
      <c r="E3184" s="22" t="s">
        <v>16771</v>
      </c>
      <c r="F3184" t="s">
        <v>9014</v>
      </c>
    </row>
    <row r="3185" spans="1:6">
      <c r="A3185" t="s">
        <v>4611</v>
      </c>
      <c r="B3185" s="786" t="s">
        <v>13202</v>
      </c>
      <c r="C3185" s="22" t="s">
        <v>16772</v>
      </c>
      <c r="D3185" s="22" t="s">
        <v>16773</v>
      </c>
      <c r="E3185" s="22" t="s">
        <v>16774</v>
      </c>
      <c r="F3185" t="s">
        <v>9014</v>
      </c>
    </row>
    <row r="3186" spans="1:6">
      <c r="A3186" t="s">
        <v>4611</v>
      </c>
      <c r="B3186" s="786" t="s">
        <v>13203</v>
      </c>
      <c r="C3186" s="22" t="s">
        <v>16775</v>
      </c>
      <c r="D3186" s="22" t="s">
        <v>16776</v>
      </c>
      <c r="E3186" s="22" t="s">
        <v>16777</v>
      </c>
      <c r="F3186" t="s">
        <v>9014</v>
      </c>
    </row>
    <row r="3187" spans="1:6">
      <c r="A3187" t="s">
        <v>4611</v>
      </c>
      <c r="B3187" s="786" t="s">
        <v>13204</v>
      </c>
      <c r="C3187" s="22" t="s">
        <v>16778</v>
      </c>
      <c r="D3187" s="22" t="s">
        <v>16779</v>
      </c>
      <c r="E3187" s="22" t="s">
        <v>16780</v>
      </c>
      <c r="F3187" t="s">
        <v>9014</v>
      </c>
    </row>
    <row r="3188" spans="1:6">
      <c r="A3188" t="s">
        <v>4611</v>
      </c>
      <c r="B3188" s="786" t="s">
        <v>13205</v>
      </c>
      <c r="C3188" s="22" t="s">
        <v>16781</v>
      </c>
      <c r="D3188" s="22" t="s">
        <v>16782</v>
      </c>
      <c r="E3188" s="22" t="s">
        <v>16782</v>
      </c>
      <c r="F3188" t="s">
        <v>9014</v>
      </c>
    </row>
    <row r="3189" spans="1:6">
      <c r="A3189" t="s">
        <v>4611</v>
      </c>
      <c r="B3189" s="786" t="s">
        <v>13206</v>
      </c>
      <c r="C3189" s="22" t="s">
        <v>16783</v>
      </c>
      <c r="D3189" s="22" t="s">
        <v>16784</v>
      </c>
      <c r="E3189" s="22" t="s">
        <v>16785</v>
      </c>
      <c r="F3189" t="s">
        <v>9014</v>
      </c>
    </row>
    <row r="3190" spans="1:6">
      <c r="A3190" t="s">
        <v>4611</v>
      </c>
      <c r="B3190" s="786" t="s">
        <v>13207</v>
      </c>
      <c r="C3190" s="22" t="s">
        <v>16786</v>
      </c>
      <c r="D3190" s="22" t="s">
        <v>16787</v>
      </c>
      <c r="E3190" s="22" t="s">
        <v>16787</v>
      </c>
      <c r="F3190" t="s">
        <v>9014</v>
      </c>
    </row>
    <row r="3191" spans="1:6">
      <c r="A3191" t="s">
        <v>4611</v>
      </c>
      <c r="B3191" s="786" t="s">
        <v>13208</v>
      </c>
      <c r="C3191" s="22" t="s">
        <v>16788</v>
      </c>
      <c r="D3191" s="22" t="s">
        <v>16372</v>
      </c>
      <c r="E3191" s="22" t="s">
        <v>16789</v>
      </c>
      <c r="F3191" t="s">
        <v>9014</v>
      </c>
    </row>
    <row r="3192" spans="1:6">
      <c r="A3192" t="s">
        <v>4611</v>
      </c>
      <c r="B3192" s="786" t="s">
        <v>13209</v>
      </c>
      <c r="C3192" s="22" t="s">
        <v>16790</v>
      </c>
      <c r="D3192" s="22" t="s">
        <v>16791</v>
      </c>
      <c r="E3192" s="22" t="s">
        <v>16792</v>
      </c>
      <c r="F3192" t="s">
        <v>9014</v>
      </c>
    </row>
    <row r="3193" spans="1:6">
      <c r="A3193" t="s">
        <v>4611</v>
      </c>
      <c r="B3193" s="786" t="s">
        <v>13210</v>
      </c>
      <c r="C3193" s="22" t="s">
        <v>16793</v>
      </c>
      <c r="D3193" s="22" t="s">
        <v>16794</v>
      </c>
      <c r="E3193" s="22" t="s">
        <v>16794</v>
      </c>
      <c r="F3193" t="s">
        <v>9014</v>
      </c>
    </row>
    <row r="3194" spans="1:6">
      <c r="A3194" t="s">
        <v>4611</v>
      </c>
      <c r="B3194" s="786" t="s">
        <v>13211</v>
      </c>
      <c r="C3194" s="22" t="s">
        <v>16795</v>
      </c>
      <c r="D3194" s="22" t="s">
        <v>16796</v>
      </c>
      <c r="E3194" s="22" t="s">
        <v>16797</v>
      </c>
      <c r="F3194" t="s">
        <v>9014</v>
      </c>
    </row>
    <row r="3195" spans="1:6">
      <c r="A3195" t="s">
        <v>4611</v>
      </c>
      <c r="B3195" s="786" t="s">
        <v>13212</v>
      </c>
      <c r="C3195" s="22" t="s">
        <v>16798</v>
      </c>
      <c r="D3195" s="22" t="s">
        <v>16799</v>
      </c>
      <c r="E3195" s="22" t="s">
        <v>16800</v>
      </c>
      <c r="F3195" t="s">
        <v>9018</v>
      </c>
    </row>
    <row r="3196" spans="1:6">
      <c r="A3196" t="s">
        <v>4611</v>
      </c>
      <c r="B3196" s="786" t="s">
        <v>13213</v>
      </c>
      <c r="C3196" s="22" t="s">
        <v>16118</v>
      </c>
      <c r="D3196" s="22" t="s">
        <v>16119</v>
      </c>
      <c r="E3196" s="22" t="s">
        <v>16120</v>
      </c>
      <c r="F3196" t="s">
        <v>9018</v>
      </c>
    </row>
    <row r="3197" spans="1:6">
      <c r="A3197" t="s">
        <v>4611</v>
      </c>
      <c r="B3197" s="786" t="s">
        <v>13214</v>
      </c>
      <c r="C3197" s="22" t="s">
        <v>16801</v>
      </c>
      <c r="D3197" s="22" t="s">
        <v>16802</v>
      </c>
      <c r="E3197" s="22" t="s">
        <v>16803</v>
      </c>
      <c r="F3197" t="s">
        <v>9018</v>
      </c>
    </row>
    <row r="3198" spans="1:6">
      <c r="A3198" t="s">
        <v>4611</v>
      </c>
      <c r="B3198" s="786" t="s">
        <v>13215</v>
      </c>
      <c r="C3198" s="22" t="s">
        <v>16804</v>
      </c>
      <c r="D3198" s="22" t="s">
        <v>16805</v>
      </c>
      <c r="E3198" s="22" t="s">
        <v>16806</v>
      </c>
      <c r="F3198" t="s">
        <v>9018</v>
      </c>
    </row>
    <row r="3199" spans="1:6">
      <c r="A3199" t="s">
        <v>4611</v>
      </c>
      <c r="B3199" s="786" t="s">
        <v>13216</v>
      </c>
      <c r="C3199" s="22" t="s">
        <v>16807</v>
      </c>
      <c r="D3199" s="22" t="s">
        <v>16808</v>
      </c>
      <c r="E3199" s="22" t="s">
        <v>16809</v>
      </c>
      <c r="F3199" t="s">
        <v>9018</v>
      </c>
    </row>
    <row r="3200" spans="1:6">
      <c r="A3200" t="s">
        <v>4611</v>
      </c>
      <c r="B3200" s="786" t="s">
        <v>13217</v>
      </c>
      <c r="C3200" s="22" t="s">
        <v>16810</v>
      </c>
      <c r="D3200" s="22" t="s">
        <v>16811</v>
      </c>
      <c r="E3200" s="22" t="s">
        <v>16811</v>
      </c>
      <c r="F3200" t="s">
        <v>9018</v>
      </c>
    </row>
    <row r="3201" spans="1:6">
      <c r="A3201" t="s">
        <v>4611</v>
      </c>
      <c r="B3201" s="786" t="s">
        <v>13218</v>
      </c>
      <c r="C3201" s="22" t="s">
        <v>16812</v>
      </c>
      <c r="D3201" s="22" t="s">
        <v>16813</v>
      </c>
      <c r="E3201" s="22" t="s">
        <v>16814</v>
      </c>
      <c r="F3201" t="s">
        <v>9022</v>
      </c>
    </row>
    <row r="3202" spans="1:6">
      <c r="A3202" t="s">
        <v>4611</v>
      </c>
      <c r="B3202" s="786" t="s">
        <v>13219</v>
      </c>
      <c r="C3202" s="22" t="s">
        <v>16815</v>
      </c>
      <c r="D3202" s="22" t="s">
        <v>16816</v>
      </c>
      <c r="E3202" s="22" t="s">
        <v>16817</v>
      </c>
      <c r="F3202" t="s">
        <v>9022</v>
      </c>
    </row>
    <row r="3203" spans="1:6">
      <c r="A3203" t="s">
        <v>4611</v>
      </c>
      <c r="B3203" s="786" t="s">
        <v>13220</v>
      </c>
      <c r="C3203" s="22" t="s">
        <v>16818</v>
      </c>
      <c r="D3203" s="22" t="s">
        <v>16819</v>
      </c>
      <c r="E3203" s="22" t="s">
        <v>16820</v>
      </c>
      <c r="F3203" t="s">
        <v>9022</v>
      </c>
    </row>
    <row r="3204" spans="1:6">
      <c r="A3204" t="s">
        <v>4611</v>
      </c>
      <c r="B3204" s="786" t="s">
        <v>13221</v>
      </c>
      <c r="C3204" s="22" t="s">
        <v>16471</v>
      </c>
      <c r="D3204" s="22" t="s">
        <v>16472</v>
      </c>
      <c r="E3204" s="22" t="s">
        <v>16473</v>
      </c>
      <c r="F3204" t="s">
        <v>9022</v>
      </c>
    </row>
    <row r="3205" spans="1:6">
      <c r="A3205" t="s">
        <v>4611</v>
      </c>
      <c r="B3205" s="786" t="s">
        <v>13222</v>
      </c>
      <c r="C3205" s="22" t="s">
        <v>16821</v>
      </c>
      <c r="D3205" s="22" t="s">
        <v>16822</v>
      </c>
      <c r="E3205" s="22" t="s">
        <v>16822</v>
      </c>
      <c r="F3205" t="s">
        <v>9022</v>
      </c>
    </row>
    <row r="3206" spans="1:6">
      <c r="A3206" t="s">
        <v>4611</v>
      </c>
      <c r="B3206" s="786" t="s">
        <v>13223</v>
      </c>
      <c r="C3206" s="22" t="s">
        <v>16823</v>
      </c>
      <c r="D3206" s="22" t="s">
        <v>16824</v>
      </c>
      <c r="E3206" s="22" t="s">
        <v>16825</v>
      </c>
      <c r="F3206" t="s">
        <v>9022</v>
      </c>
    </row>
    <row r="3207" spans="1:6">
      <c r="A3207" t="s">
        <v>4611</v>
      </c>
      <c r="B3207" s="786" t="s">
        <v>13224</v>
      </c>
      <c r="C3207" s="22" t="s">
        <v>16826</v>
      </c>
      <c r="D3207" s="22" t="s">
        <v>16827</v>
      </c>
      <c r="E3207" s="22" t="s">
        <v>16828</v>
      </c>
      <c r="F3207" t="s">
        <v>9022</v>
      </c>
    </row>
    <row r="3208" spans="1:6">
      <c r="A3208" t="s">
        <v>4611</v>
      </c>
      <c r="B3208" s="786" t="s">
        <v>13225</v>
      </c>
      <c r="C3208" s="22" t="s">
        <v>16829</v>
      </c>
      <c r="D3208" s="22" t="s">
        <v>16830</v>
      </c>
      <c r="E3208" s="22" t="s">
        <v>16830</v>
      </c>
      <c r="F3208" t="s">
        <v>9026</v>
      </c>
    </row>
    <row r="3209" spans="1:6">
      <c r="A3209" t="s">
        <v>4611</v>
      </c>
      <c r="B3209" s="786" t="s">
        <v>13226</v>
      </c>
      <c r="C3209" s="22" t="s">
        <v>16831</v>
      </c>
      <c r="D3209" s="22" t="s">
        <v>16832</v>
      </c>
      <c r="E3209" s="22" t="s">
        <v>16833</v>
      </c>
      <c r="F3209" t="s">
        <v>9026</v>
      </c>
    </row>
    <row r="3210" spans="1:6">
      <c r="A3210" t="s">
        <v>4611</v>
      </c>
      <c r="B3210" s="786" t="s">
        <v>13227</v>
      </c>
      <c r="C3210" s="22" t="s">
        <v>16834</v>
      </c>
      <c r="D3210" s="22" t="s">
        <v>16835</v>
      </c>
      <c r="E3210" s="22" t="s">
        <v>16836</v>
      </c>
      <c r="F3210" t="s">
        <v>9030</v>
      </c>
    </row>
    <row r="3211" spans="1:6">
      <c r="A3211" t="s">
        <v>4611</v>
      </c>
      <c r="B3211" s="786" t="s">
        <v>13228</v>
      </c>
      <c r="C3211" s="22" t="s">
        <v>16837</v>
      </c>
      <c r="D3211" s="22" t="s">
        <v>16838</v>
      </c>
      <c r="E3211" s="22" t="s">
        <v>16839</v>
      </c>
      <c r="F3211" t="s">
        <v>9030</v>
      </c>
    </row>
    <row r="3212" spans="1:6">
      <c r="A3212" t="s">
        <v>4611</v>
      </c>
      <c r="B3212" s="786" t="s">
        <v>13229</v>
      </c>
      <c r="C3212" s="22" t="s">
        <v>16840</v>
      </c>
      <c r="D3212" s="22" t="s">
        <v>16841</v>
      </c>
      <c r="E3212" s="22" t="s">
        <v>16842</v>
      </c>
      <c r="F3212" t="s">
        <v>9030</v>
      </c>
    </row>
    <row r="3213" spans="1:6">
      <c r="A3213" t="s">
        <v>4611</v>
      </c>
      <c r="B3213" s="786" t="s">
        <v>13230</v>
      </c>
      <c r="C3213" s="22" t="s">
        <v>16843</v>
      </c>
      <c r="D3213" s="22" t="s">
        <v>16844</v>
      </c>
      <c r="E3213" s="22" t="s">
        <v>16845</v>
      </c>
      <c r="F3213" t="s">
        <v>9030</v>
      </c>
    </row>
    <row r="3214" spans="1:6">
      <c r="A3214" t="s">
        <v>4611</v>
      </c>
      <c r="B3214" s="786" t="s">
        <v>13231</v>
      </c>
      <c r="C3214" s="22" t="s">
        <v>16846</v>
      </c>
      <c r="D3214" s="22" t="s">
        <v>16847</v>
      </c>
      <c r="E3214" s="22" t="s">
        <v>16848</v>
      </c>
      <c r="F3214" t="s">
        <v>9030</v>
      </c>
    </row>
    <row r="3215" spans="1:6">
      <c r="A3215" t="s">
        <v>4611</v>
      </c>
      <c r="B3215" s="786" t="s">
        <v>13232</v>
      </c>
      <c r="C3215" s="22" t="s">
        <v>16849</v>
      </c>
      <c r="D3215" s="22" t="s">
        <v>16850</v>
      </c>
      <c r="E3215" s="22" t="s">
        <v>16851</v>
      </c>
      <c r="F3215" t="s">
        <v>9034</v>
      </c>
    </row>
    <row r="3216" spans="1:6">
      <c r="A3216" t="s">
        <v>4611</v>
      </c>
      <c r="B3216" s="786" t="s">
        <v>13233</v>
      </c>
      <c r="C3216" s="22" t="s">
        <v>16852</v>
      </c>
      <c r="D3216" s="22" t="s">
        <v>16853</v>
      </c>
      <c r="E3216" s="22" t="s">
        <v>16853</v>
      </c>
      <c r="F3216" t="s">
        <v>9034</v>
      </c>
    </row>
    <row r="3217" spans="1:6">
      <c r="A3217" t="s">
        <v>4611</v>
      </c>
      <c r="B3217" s="786" t="s">
        <v>13234</v>
      </c>
      <c r="C3217" s="22" t="s">
        <v>16854</v>
      </c>
      <c r="D3217" s="22" t="s">
        <v>16855</v>
      </c>
      <c r="E3217" s="22" t="s">
        <v>16856</v>
      </c>
      <c r="F3217" t="s">
        <v>9034</v>
      </c>
    </row>
    <row r="3218" spans="1:6">
      <c r="A3218" t="s">
        <v>4611</v>
      </c>
      <c r="B3218" s="786" t="s">
        <v>13235</v>
      </c>
      <c r="C3218" s="22" t="s">
        <v>16857</v>
      </c>
      <c r="D3218" s="22" t="s">
        <v>16858</v>
      </c>
      <c r="E3218" s="22" t="s">
        <v>16859</v>
      </c>
      <c r="F3218" t="s">
        <v>9034</v>
      </c>
    </row>
    <row r="3219" spans="1:6">
      <c r="A3219" t="s">
        <v>4611</v>
      </c>
      <c r="B3219" s="786" t="s">
        <v>13236</v>
      </c>
      <c r="C3219" s="22" t="s">
        <v>15961</v>
      </c>
      <c r="D3219" s="22" t="s">
        <v>15962</v>
      </c>
      <c r="E3219" s="22" t="s">
        <v>15963</v>
      </c>
      <c r="F3219" t="s">
        <v>9038</v>
      </c>
    </row>
    <row r="3220" spans="1:6">
      <c r="A3220" t="s">
        <v>4611</v>
      </c>
      <c r="B3220" s="786" t="s">
        <v>13237</v>
      </c>
      <c r="C3220" s="22" t="s">
        <v>16860</v>
      </c>
      <c r="D3220" s="22" t="s">
        <v>16861</v>
      </c>
      <c r="E3220" s="22" t="s">
        <v>16862</v>
      </c>
      <c r="F3220" t="s">
        <v>9038</v>
      </c>
    </row>
    <row r="3221" spans="1:6">
      <c r="A3221" t="s">
        <v>4611</v>
      </c>
      <c r="B3221" s="786" t="s">
        <v>13238</v>
      </c>
      <c r="C3221" s="22" t="s">
        <v>16863</v>
      </c>
      <c r="D3221" s="22" t="s">
        <v>16864</v>
      </c>
      <c r="E3221" s="22" t="s">
        <v>16865</v>
      </c>
      <c r="F3221" t="s">
        <v>9038</v>
      </c>
    </row>
    <row r="3222" spans="1:6">
      <c r="A3222" t="s">
        <v>4611</v>
      </c>
      <c r="B3222" s="786" t="s">
        <v>13239</v>
      </c>
      <c r="C3222" s="22" t="s">
        <v>16866</v>
      </c>
      <c r="D3222" s="22" t="s">
        <v>16867</v>
      </c>
      <c r="E3222" s="22" t="s">
        <v>16868</v>
      </c>
      <c r="F3222" t="s">
        <v>9038</v>
      </c>
    </row>
    <row r="3223" spans="1:6">
      <c r="A3223" t="s">
        <v>4611</v>
      </c>
      <c r="B3223" s="786" t="s">
        <v>13240</v>
      </c>
      <c r="C3223" s="22" t="s">
        <v>16869</v>
      </c>
      <c r="D3223" s="22" t="s">
        <v>16870</v>
      </c>
      <c r="E3223" s="22" t="s">
        <v>16870</v>
      </c>
      <c r="F3223" t="s">
        <v>9038</v>
      </c>
    </row>
    <row r="3224" spans="1:6">
      <c r="A3224" t="s">
        <v>4611</v>
      </c>
      <c r="B3224" s="786" t="s">
        <v>13241</v>
      </c>
      <c r="C3224" s="22" t="s">
        <v>16871</v>
      </c>
      <c r="D3224" s="22" t="s">
        <v>16872</v>
      </c>
      <c r="E3224" s="22" t="s">
        <v>16872</v>
      </c>
      <c r="F3224" t="s">
        <v>9038</v>
      </c>
    </row>
    <row r="3225" spans="1:6">
      <c r="A3225" t="s">
        <v>4611</v>
      </c>
      <c r="B3225" s="786" t="s">
        <v>13242</v>
      </c>
      <c r="C3225" s="22" t="s">
        <v>16873</v>
      </c>
      <c r="D3225" s="22" t="s">
        <v>16874</v>
      </c>
      <c r="E3225" s="22" t="s">
        <v>16874</v>
      </c>
      <c r="F3225" t="s">
        <v>9042</v>
      </c>
    </row>
    <row r="3226" spans="1:6">
      <c r="A3226" t="s">
        <v>4611</v>
      </c>
      <c r="B3226" s="786" t="s">
        <v>13243</v>
      </c>
      <c r="C3226" s="22" t="s">
        <v>16875</v>
      </c>
      <c r="D3226" s="22" t="s">
        <v>16876</v>
      </c>
      <c r="E3226" s="22" t="s">
        <v>16876</v>
      </c>
      <c r="F3226" t="s">
        <v>9046</v>
      </c>
    </row>
    <row r="3227" spans="1:6">
      <c r="A3227" t="s">
        <v>4611</v>
      </c>
      <c r="B3227" s="786" t="s">
        <v>13244</v>
      </c>
      <c r="C3227" s="22" t="s">
        <v>16877</v>
      </c>
      <c r="D3227" s="22" t="s">
        <v>16878</v>
      </c>
      <c r="E3227" s="22" t="s">
        <v>16879</v>
      </c>
      <c r="F3227" t="s">
        <v>9046</v>
      </c>
    </row>
    <row r="3228" spans="1:6">
      <c r="A3228" t="s">
        <v>4611</v>
      </c>
      <c r="B3228" s="786" t="s">
        <v>13245</v>
      </c>
      <c r="C3228" s="22" t="s">
        <v>16389</v>
      </c>
      <c r="D3228" s="22" t="s">
        <v>16390</v>
      </c>
      <c r="E3228" s="22" t="s">
        <v>16391</v>
      </c>
      <c r="F3228" t="s">
        <v>9046</v>
      </c>
    </row>
    <row r="3229" spans="1:6">
      <c r="A3229" t="s">
        <v>4611</v>
      </c>
      <c r="B3229" s="786" t="s">
        <v>13246</v>
      </c>
      <c r="C3229" s="22" t="s">
        <v>16880</v>
      </c>
      <c r="D3229" s="22" t="s">
        <v>16881</v>
      </c>
      <c r="E3229" s="22" t="s">
        <v>16881</v>
      </c>
      <c r="F3229" t="s">
        <v>9050</v>
      </c>
    </row>
    <row r="3230" spans="1:6">
      <c r="A3230" t="s">
        <v>4611</v>
      </c>
      <c r="B3230" s="786" t="s">
        <v>13247</v>
      </c>
      <c r="C3230" s="22" t="s">
        <v>16882</v>
      </c>
      <c r="D3230" s="22" t="s">
        <v>16883</v>
      </c>
      <c r="E3230" s="22" t="s">
        <v>16884</v>
      </c>
      <c r="F3230" t="s">
        <v>9050</v>
      </c>
    </row>
    <row r="3231" spans="1:6">
      <c r="A3231" t="s">
        <v>4611</v>
      </c>
      <c r="B3231" s="786" t="s">
        <v>13248</v>
      </c>
      <c r="C3231" s="22" t="s">
        <v>16885</v>
      </c>
      <c r="D3231" s="22" t="s">
        <v>16886</v>
      </c>
      <c r="E3231" s="22" t="s">
        <v>16887</v>
      </c>
      <c r="F3231" t="s">
        <v>9054</v>
      </c>
    </row>
    <row r="3232" spans="1:6">
      <c r="A3232" t="s">
        <v>4611</v>
      </c>
      <c r="B3232" s="786" t="s">
        <v>13249</v>
      </c>
      <c r="C3232" s="22" t="s">
        <v>16133</v>
      </c>
      <c r="D3232" s="22" t="s">
        <v>16134</v>
      </c>
      <c r="E3232" s="22" t="s">
        <v>16135</v>
      </c>
      <c r="F3232" t="s">
        <v>9054</v>
      </c>
    </row>
    <row r="3233" spans="1:6">
      <c r="A3233" t="s">
        <v>4611</v>
      </c>
      <c r="B3233" s="786" t="s">
        <v>13250</v>
      </c>
      <c r="C3233" s="22" t="s">
        <v>16888</v>
      </c>
      <c r="D3233" s="22" t="s">
        <v>16889</v>
      </c>
      <c r="E3233" s="22" t="s">
        <v>16890</v>
      </c>
      <c r="F3233" t="s">
        <v>9054</v>
      </c>
    </row>
    <row r="3234" spans="1:6">
      <c r="A3234" t="s">
        <v>4611</v>
      </c>
      <c r="B3234" s="786" t="s">
        <v>13251</v>
      </c>
      <c r="C3234" s="22" t="s">
        <v>16891</v>
      </c>
      <c r="D3234" s="22" t="s">
        <v>16892</v>
      </c>
      <c r="E3234" s="22" t="s">
        <v>16893</v>
      </c>
      <c r="F3234" t="s">
        <v>9058</v>
      </c>
    </row>
    <row r="3235" spans="1:6">
      <c r="A3235" t="s">
        <v>4611</v>
      </c>
      <c r="B3235" s="786" t="s">
        <v>13252</v>
      </c>
      <c r="C3235" s="22" t="s">
        <v>16894</v>
      </c>
      <c r="D3235" s="22" t="s">
        <v>16895</v>
      </c>
      <c r="E3235" s="22" t="s">
        <v>16896</v>
      </c>
      <c r="F3235" t="s">
        <v>9058</v>
      </c>
    </row>
    <row r="3236" spans="1:6">
      <c r="A3236" t="s">
        <v>4611</v>
      </c>
      <c r="B3236" s="786" t="s">
        <v>13253</v>
      </c>
      <c r="C3236" s="22" t="s">
        <v>16897</v>
      </c>
      <c r="D3236" s="22" t="s">
        <v>16898</v>
      </c>
      <c r="E3236" s="22" t="s">
        <v>16899</v>
      </c>
      <c r="F3236" t="s">
        <v>9058</v>
      </c>
    </row>
    <row r="3237" spans="1:6">
      <c r="A3237" t="s">
        <v>4611</v>
      </c>
      <c r="B3237" s="786" t="s">
        <v>13254</v>
      </c>
      <c r="C3237" s="22" t="s">
        <v>16900</v>
      </c>
      <c r="D3237" s="22" t="s">
        <v>16901</v>
      </c>
      <c r="E3237" s="22" t="s">
        <v>16902</v>
      </c>
      <c r="F3237" t="s">
        <v>9062</v>
      </c>
    </row>
    <row r="3238" spans="1:6">
      <c r="A3238" t="s">
        <v>4611</v>
      </c>
      <c r="B3238" s="786" t="s">
        <v>13255</v>
      </c>
      <c r="C3238" s="22" t="s">
        <v>16903</v>
      </c>
      <c r="D3238" s="22" t="s">
        <v>16904</v>
      </c>
      <c r="E3238" s="22" t="s">
        <v>16905</v>
      </c>
      <c r="F3238" t="s">
        <v>9062</v>
      </c>
    </row>
    <row r="3239" spans="1:6">
      <c r="A3239" t="s">
        <v>4611</v>
      </c>
      <c r="B3239" s="786" t="s">
        <v>13256</v>
      </c>
      <c r="C3239" s="22" t="s">
        <v>16906</v>
      </c>
      <c r="D3239" s="22" t="s">
        <v>16907</v>
      </c>
      <c r="E3239" s="22" t="s">
        <v>16908</v>
      </c>
      <c r="F3239" t="s">
        <v>9062</v>
      </c>
    </row>
    <row r="3240" spans="1:6">
      <c r="A3240" t="s">
        <v>4611</v>
      </c>
      <c r="B3240" s="786" t="s">
        <v>13257</v>
      </c>
      <c r="C3240" s="22" t="s">
        <v>16909</v>
      </c>
      <c r="D3240" s="22" t="s">
        <v>16910</v>
      </c>
      <c r="E3240" s="22" t="s">
        <v>16911</v>
      </c>
      <c r="F3240" t="s">
        <v>9062</v>
      </c>
    </row>
    <row r="3241" spans="1:6">
      <c r="A3241" t="s">
        <v>4611</v>
      </c>
      <c r="B3241" s="786" t="s">
        <v>13258</v>
      </c>
      <c r="C3241" s="22" t="s">
        <v>16912</v>
      </c>
      <c r="D3241" s="22" t="s">
        <v>16913</v>
      </c>
      <c r="E3241" s="22" t="s">
        <v>16914</v>
      </c>
      <c r="F3241" t="s">
        <v>9066</v>
      </c>
    </row>
    <row r="3242" spans="1:6">
      <c r="A3242" t="s">
        <v>4611</v>
      </c>
      <c r="B3242" s="786" t="s">
        <v>13259</v>
      </c>
      <c r="C3242" s="22" t="s">
        <v>16053</v>
      </c>
      <c r="D3242" s="22" t="s">
        <v>16054</v>
      </c>
      <c r="E3242" s="22" t="s">
        <v>16055</v>
      </c>
      <c r="F3242" t="s">
        <v>9066</v>
      </c>
    </row>
    <row r="3243" spans="1:6">
      <c r="A3243" t="s">
        <v>4611</v>
      </c>
      <c r="B3243" s="786" t="s">
        <v>13260</v>
      </c>
      <c r="C3243" s="22" t="s">
        <v>16915</v>
      </c>
      <c r="D3243" s="22" t="s">
        <v>16916</v>
      </c>
      <c r="E3243" s="22" t="s">
        <v>16916</v>
      </c>
      <c r="F3243" t="s">
        <v>9066</v>
      </c>
    </row>
    <row r="3244" spans="1:6">
      <c r="A3244" t="s">
        <v>4611</v>
      </c>
      <c r="B3244" s="786" t="s">
        <v>13261</v>
      </c>
      <c r="C3244" s="22" t="s">
        <v>16917</v>
      </c>
      <c r="D3244" s="22" t="s">
        <v>16918</v>
      </c>
      <c r="E3244" s="22" t="s">
        <v>16919</v>
      </c>
      <c r="F3244" t="s">
        <v>9066</v>
      </c>
    </row>
    <row r="3245" spans="1:6">
      <c r="A3245" t="s">
        <v>4611</v>
      </c>
      <c r="B3245" s="786" t="s">
        <v>13262</v>
      </c>
      <c r="C3245" s="22" t="s">
        <v>16920</v>
      </c>
      <c r="D3245" s="22" t="s">
        <v>16921</v>
      </c>
      <c r="E3245" s="22" t="s">
        <v>16921</v>
      </c>
      <c r="F3245" t="s">
        <v>9070</v>
      </c>
    </row>
    <row r="3246" spans="1:6">
      <c r="A3246" t="s">
        <v>4611</v>
      </c>
      <c r="B3246" s="786" t="s">
        <v>13263</v>
      </c>
      <c r="C3246" s="22" t="s">
        <v>16922</v>
      </c>
      <c r="D3246" s="22" t="s">
        <v>16923</v>
      </c>
      <c r="E3246" s="22" t="s">
        <v>16923</v>
      </c>
      <c r="F3246" t="s">
        <v>9070</v>
      </c>
    </row>
    <row r="3247" spans="1:6">
      <c r="A3247" t="s">
        <v>4611</v>
      </c>
      <c r="B3247" s="786" t="s">
        <v>13264</v>
      </c>
      <c r="C3247" s="22" t="s">
        <v>16924</v>
      </c>
      <c r="D3247" s="22" t="s">
        <v>16925</v>
      </c>
      <c r="E3247" s="22" t="s">
        <v>16926</v>
      </c>
      <c r="F3247" t="s">
        <v>9075</v>
      </c>
    </row>
    <row r="3248" spans="1:6">
      <c r="A3248" t="s">
        <v>4611</v>
      </c>
      <c r="B3248" s="786" t="s">
        <v>13265</v>
      </c>
      <c r="C3248" s="22" t="s">
        <v>16927</v>
      </c>
      <c r="D3248" s="22" t="s">
        <v>16928</v>
      </c>
      <c r="E3248" s="22" t="s">
        <v>16929</v>
      </c>
      <c r="F3248" t="s">
        <v>9075</v>
      </c>
    </row>
    <row r="3249" spans="1:6">
      <c r="A3249" t="s">
        <v>4611</v>
      </c>
      <c r="B3249" s="786" t="s">
        <v>13266</v>
      </c>
      <c r="C3249" s="22" t="s">
        <v>16930</v>
      </c>
      <c r="D3249" s="22" t="s">
        <v>16931</v>
      </c>
      <c r="E3249" s="22" t="s">
        <v>16931</v>
      </c>
      <c r="F3249" t="s">
        <v>9079</v>
      </c>
    </row>
    <row r="3250" spans="1:6">
      <c r="A3250" t="s">
        <v>4611</v>
      </c>
      <c r="B3250" s="786" t="s">
        <v>13267</v>
      </c>
      <c r="C3250" s="22" t="s">
        <v>16932</v>
      </c>
      <c r="D3250" s="22" t="s">
        <v>16933</v>
      </c>
      <c r="E3250" s="22" t="s">
        <v>16934</v>
      </c>
      <c r="F3250" t="s">
        <v>9079</v>
      </c>
    </row>
    <row r="3251" spans="1:6">
      <c r="A3251" t="s">
        <v>4611</v>
      </c>
      <c r="B3251" s="786" t="s">
        <v>13268</v>
      </c>
      <c r="C3251" s="22" t="s">
        <v>16935</v>
      </c>
      <c r="D3251" s="22" t="s">
        <v>16936</v>
      </c>
      <c r="E3251" s="22" t="s">
        <v>16937</v>
      </c>
      <c r="F3251" t="s">
        <v>9079</v>
      </c>
    </row>
    <row r="3252" spans="1:6">
      <c r="A3252" t="s">
        <v>4611</v>
      </c>
      <c r="B3252" s="786" t="s">
        <v>13269</v>
      </c>
      <c r="C3252" s="22" t="s">
        <v>16938</v>
      </c>
      <c r="D3252" s="22" t="s">
        <v>16939</v>
      </c>
      <c r="E3252" s="22" t="s">
        <v>16940</v>
      </c>
      <c r="F3252" t="s">
        <v>9091</v>
      </c>
    </row>
    <row r="3253" spans="1:6">
      <c r="A3253" t="s">
        <v>4611</v>
      </c>
      <c r="B3253" s="786" t="s">
        <v>13270</v>
      </c>
      <c r="C3253" s="22" t="s">
        <v>16941</v>
      </c>
      <c r="D3253" s="22" t="s">
        <v>16942</v>
      </c>
      <c r="E3253" s="22" t="s">
        <v>16942</v>
      </c>
      <c r="F3253" t="s">
        <v>9095</v>
      </c>
    </row>
    <row r="3254" spans="1:6">
      <c r="A3254" t="s">
        <v>4611</v>
      </c>
      <c r="B3254" s="786" t="s">
        <v>13271</v>
      </c>
      <c r="C3254" s="22" t="s">
        <v>16943</v>
      </c>
      <c r="D3254" s="22" t="s">
        <v>16944</v>
      </c>
      <c r="E3254" s="22" t="s">
        <v>16945</v>
      </c>
      <c r="F3254" t="s">
        <v>9099</v>
      </c>
    </row>
    <row r="3255" spans="1:6">
      <c r="A3255" t="s">
        <v>4611</v>
      </c>
      <c r="B3255" s="786" t="s">
        <v>13272</v>
      </c>
      <c r="C3255" s="22" t="s">
        <v>16946</v>
      </c>
      <c r="D3255" s="22" t="s">
        <v>16947</v>
      </c>
      <c r="E3255" s="22" t="s">
        <v>16947</v>
      </c>
      <c r="F3255" t="s">
        <v>9099</v>
      </c>
    </row>
    <row r="3256" spans="1:6">
      <c r="A3256" t="s">
        <v>4611</v>
      </c>
      <c r="B3256" s="786" t="s">
        <v>13273</v>
      </c>
      <c r="C3256" s="22" t="s">
        <v>16948</v>
      </c>
      <c r="D3256" s="22" t="s">
        <v>16949</v>
      </c>
      <c r="E3256" s="22" t="s">
        <v>16949</v>
      </c>
      <c r="F3256" t="s">
        <v>9103</v>
      </c>
    </row>
    <row r="3257" spans="1:6">
      <c r="A3257" t="s">
        <v>4611</v>
      </c>
      <c r="B3257" s="786" t="s">
        <v>13274</v>
      </c>
      <c r="C3257" s="22" t="s">
        <v>16950</v>
      </c>
      <c r="D3257" s="22" t="s">
        <v>16951</v>
      </c>
      <c r="E3257" s="22" t="s">
        <v>16952</v>
      </c>
      <c r="F3257" t="s">
        <v>9103</v>
      </c>
    </row>
    <row r="3258" spans="1:6">
      <c r="A3258" t="s">
        <v>4611</v>
      </c>
      <c r="B3258" s="786" t="s">
        <v>13275</v>
      </c>
      <c r="C3258" s="22" t="s">
        <v>16953</v>
      </c>
      <c r="D3258" s="22" t="s">
        <v>16954</v>
      </c>
      <c r="E3258" s="22" t="s">
        <v>16954</v>
      </c>
      <c r="F3258" t="s">
        <v>9107</v>
      </c>
    </row>
    <row r="3259" spans="1:6">
      <c r="A3259" t="s">
        <v>4611</v>
      </c>
      <c r="B3259" s="786" t="s">
        <v>13276</v>
      </c>
      <c r="C3259" s="22" t="s">
        <v>16955</v>
      </c>
      <c r="D3259" s="22" t="s">
        <v>16956</v>
      </c>
      <c r="E3259" s="22" t="s">
        <v>16956</v>
      </c>
      <c r="F3259" t="s">
        <v>9107</v>
      </c>
    </row>
    <row r="3260" spans="1:6">
      <c r="A3260" t="s">
        <v>4611</v>
      </c>
      <c r="B3260" s="786" t="s">
        <v>13277</v>
      </c>
      <c r="C3260" s="22" t="s">
        <v>16957</v>
      </c>
      <c r="D3260" s="22" t="s">
        <v>16958</v>
      </c>
      <c r="E3260" s="22" t="s">
        <v>16958</v>
      </c>
      <c r="F3260" t="s">
        <v>9107</v>
      </c>
    </row>
    <row r="3261" spans="1:6">
      <c r="A3261" t="s">
        <v>4611</v>
      </c>
      <c r="B3261" s="786" t="s">
        <v>13278</v>
      </c>
      <c r="C3261" s="22" t="s">
        <v>16959</v>
      </c>
      <c r="D3261" s="22" t="s">
        <v>16960</v>
      </c>
      <c r="E3261" s="22" t="s">
        <v>16960</v>
      </c>
      <c r="F3261" t="s">
        <v>9111</v>
      </c>
    </row>
    <row r="3262" spans="1:6">
      <c r="A3262" t="s">
        <v>4611</v>
      </c>
      <c r="B3262" s="786" t="s">
        <v>13279</v>
      </c>
      <c r="C3262" s="22" t="s">
        <v>16961</v>
      </c>
      <c r="D3262" s="22" t="s">
        <v>16962</v>
      </c>
      <c r="E3262" s="22" t="s">
        <v>16962</v>
      </c>
      <c r="F3262" t="s">
        <v>9111</v>
      </c>
    </row>
    <row r="3263" spans="1:6">
      <c r="A3263" t="s">
        <v>4611</v>
      </c>
      <c r="B3263" s="786" t="s">
        <v>13280</v>
      </c>
      <c r="C3263" s="22" t="s">
        <v>16963</v>
      </c>
      <c r="D3263" s="22" t="s">
        <v>16964</v>
      </c>
      <c r="E3263" s="22" t="s">
        <v>16965</v>
      </c>
      <c r="F3263" t="s">
        <v>9115</v>
      </c>
    </row>
    <row r="3264" spans="1:6">
      <c r="A3264" t="s">
        <v>4611</v>
      </c>
      <c r="B3264" s="786" t="s">
        <v>13281</v>
      </c>
      <c r="C3264" s="22" t="s">
        <v>16966</v>
      </c>
      <c r="D3264" s="22" t="s">
        <v>16967</v>
      </c>
      <c r="E3264" s="22" t="s">
        <v>16967</v>
      </c>
      <c r="F3264" t="s">
        <v>9119</v>
      </c>
    </row>
    <row r="3265" spans="1:6">
      <c r="A3265" t="s">
        <v>4611</v>
      </c>
      <c r="B3265" s="786" t="s">
        <v>13282</v>
      </c>
      <c r="C3265" s="22" t="s">
        <v>16968</v>
      </c>
      <c r="D3265" s="22" t="s">
        <v>16969</v>
      </c>
      <c r="E3265" s="22" t="s">
        <v>16969</v>
      </c>
      <c r="F3265" t="s">
        <v>9123</v>
      </c>
    </row>
    <row r="3266" spans="1:6">
      <c r="A3266" t="s">
        <v>4611</v>
      </c>
      <c r="B3266" s="786" t="s">
        <v>13283</v>
      </c>
      <c r="C3266" s="22" t="s">
        <v>16970</v>
      </c>
      <c r="D3266" s="22" t="s">
        <v>16971</v>
      </c>
      <c r="E3266" s="22" t="s">
        <v>16972</v>
      </c>
      <c r="F3266" t="s">
        <v>9135</v>
      </c>
    </row>
    <row r="3267" spans="1:6">
      <c r="A3267" t="s">
        <v>4611</v>
      </c>
      <c r="B3267" s="786" t="s">
        <v>13284</v>
      </c>
      <c r="C3267" s="22" t="s">
        <v>16973</v>
      </c>
      <c r="D3267" s="22" t="s">
        <v>16974</v>
      </c>
      <c r="E3267" s="22" t="s">
        <v>16974</v>
      </c>
      <c r="F3267" t="s">
        <v>9147</v>
      </c>
    </row>
    <row r="3268" spans="1:6">
      <c r="A3268" t="s">
        <v>4611</v>
      </c>
      <c r="B3268" s="786" t="s">
        <v>13285</v>
      </c>
      <c r="C3268" s="22" t="s">
        <v>16975</v>
      </c>
      <c r="D3268" s="22" t="s">
        <v>16976</v>
      </c>
      <c r="E3268" s="22" t="s">
        <v>16977</v>
      </c>
      <c r="F3268" t="s">
        <v>9151</v>
      </c>
    </row>
    <row r="3269" spans="1:6">
      <c r="A3269" t="s">
        <v>4611</v>
      </c>
      <c r="B3269" s="786" t="s">
        <v>13286</v>
      </c>
      <c r="C3269" s="22" t="s">
        <v>16978</v>
      </c>
      <c r="D3269" s="22" t="s">
        <v>16979</v>
      </c>
      <c r="E3269" s="22" t="s">
        <v>16979</v>
      </c>
      <c r="F3269" t="s">
        <v>9159</v>
      </c>
    </row>
    <row r="3270" spans="1:6">
      <c r="A3270" t="s">
        <v>4611</v>
      </c>
      <c r="B3270" s="786" t="s">
        <v>13287</v>
      </c>
      <c r="C3270" s="22" t="s">
        <v>15717</v>
      </c>
      <c r="D3270" s="22" t="s">
        <v>15718</v>
      </c>
      <c r="E3270" s="22" t="s">
        <v>15719</v>
      </c>
      <c r="F3270" t="s">
        <v>9159</v>
      </c>
    </row>
    <row r="3271" spans="1:6">
      <c r="A3271" t="s">
        <v>4611</v>
      </c>
      <c r="B3271" s="786" t="s">
        <v>13288</v>
      </c>
      <c r="C3271" s="22" t="s">
        <v>16980</v>
      </c>
      <c r="D3271" s="22" t="s">
        <v>16981</v>
      </c>
      <c r="E3271" s="22" t="s">
        <v>16982</v>
      </c>
      <c r="F3271" t="s">
        <v>9163</v>
      </c>
    </row>
    <row r="3272" spans="1:6">
      <c r="A3272" t="s">
        <v>4611</v>
      </c>
      <c r="B3272" s="786" t="s">
        <v>13289</v>
      </c>
      <c r="C3272" s="22" t="s">
        <v>16983</v>
      </c>
      <c r="D3272" s="22" t="s">
        <v>16984</v>
      </c>
      <c r="E3272" s="22" t="s">
        <v>16984</v>
      </c>
      <c r="F3272" t="s">
        <v>9167</v>
      </c>
    </row>
    <row r="3273" spans="1:6">
      <c r="A3273" t="s">
        <v>4611</v>
      </c>
      <c r="B3273" s="786" t="s">
        <v>13290</v>
      </c>
      <c r="C3273" s="22" t="s">
        <v>16985</v>
      </c>
      <c r="D3273" s="22" t="s">
        <v>16986</v>
      </c>
      <c r="E3273" s="22" t="s">
        <v>16987</v>
      </c>
      <c r="F3273" t="s">
        <v>9167</v>
      </c>
    </row>
    <row r="3274" spans="1:6">
      <c r="A3274" t="s">
        <v>4611</v>
      </c>
      <c r="B3274" s="786" t="s">
        <v>13291</v>
      </c>
      <c r="C3274" s="22" t="s">
        <v>16988</v>
      </c>
      <c r="D3274" s="22" t="s">
        <v>16989</v>
      </c>
      <c r="E3274" s="22" t="s">
        <v>16990</v>
      </c>
      <c r="F3274" t="s">
        <v>9167</v>
      </c>
    </row>
    <row r="3275" spans="1:6">
      <c r="A3275" t="s">
        <v>4611</v>
      </c>
      <c r="B3275" s="786" t="s">
        <v>13292</v>
      </c>
      <c r="C3275" s="22" t="s">
        <v>16991</v>
      </c>
      <c r="D3275" s="22" t="s">
        <v>16992</v>
      </c>
      <c r="E3275" s="22" t="s">
        <v>16992</v>
      </c>
      <c r="F3275" t="s">
        <v>9171</v>
      </c>
    </row>
    <row r="3276" spans="1:6">
      <c r="A3276" t="s">
        <v>4611</v>
      </c>
      <c r="B3276" s="786" t="s">
        <v>13293</v>
      </c>
      <c r="C3276" s="22" t="s">
        <v>16993</v>
      </c>
      <c r="D3276" s="22" t="s">
        <v>16994</v>
      </c>
      <c r="E3276" s="22" t="s">
        <v>16994</v>
      </c>
      <c r="F3276" t="s">
        <v>9175</v>
      </c>
    </row>
    <row r="3277" spans="1:6">
      <c r="A3277" t="s">
        <v>4611</v>
      </c>
      <c r="B3277" s="786" t="s">
        <v>13294</v>
      </c>
      <c r="C3277" s="22" t="s">
        <v>16995</v>
      </c>
      <c r="D3277" s="22" t="s">
        <v>16996</v>
      </c>
      <c r="E3277" s="22" t="s">
        <v>16997</v>
      </c>
      <c r="F3277" t="s">
        <v>9179</v>
      </c>
    </row>
    <row r="3278" spans="1:6">
      <c r="A3278" t="s">
        <v>4611</v>
      </c>
      <c r="B3278" s="786" t="s">
        <v>13295</v>
      </c>
      <c r="C3278" s="22" t="s">
        <v>16998</v>
      </c>
      <c r="D3278" s="22" t="s">
        <v>16999</v>
      </c>
      <c r="E3278" s="22" t="s">
        <v>17000</v>
      </c>
      <c r="F3278" t="s">
        <v>9183</v>
      </c>
    </row>
    <row r="3279" spans="1:6">
      <c r="A3279" t="s">
        <v>4611</v>
      </c>
      <c r="B3279" s="786" t="s">
        <v>13296</v>
      </c>
      <c r="C3279" s="22" t="s">
        <v>17001</v>
      </c>
      <c r="D3279" s="22" t="s">
        <v>17002</v>
      </c>
      <c r="E3279" s="22" t="s">
        <v>17003</v>
      </c>
      <c r="F3279" t="s">
        <v>9191</v>
      </c>
    </row>
    <row r="3280" spans="1:6">
      <c r="A3280" t="s">
        <v>4611</v>
      </c>
      <c r="B3280" s="786" t="s">
        <v>13297</v>
      </c>
      <c r="C3280" s="22" t="s">
        <v>17004</v>
      </c>
      <c r="D3280" s="22" t="s">
        <v>17005</v>
      </c>
      <c r="E3280" s="22" t="s">
        <v>17006</v>
      </c>
      <c r="F3280" t="s">
        <v>9200</v>
      </c>
    </row>
    <row r="3281" spans="1:6">
      <c r="A3281" t="s">
        <v>4611</v>
      </c>
      <c r="B3281" s="786" t="s">
        <v>13298</v>
      </c>
      <c r="C3281" s="22" t="s">
        <v>17007</v>
      </c>
      <c r="D3281" s="22" t="s">
        <v>17008</v>
      </c>
      <c r="E3281" s="22" t="s">
        <v>17008</v>
      </c>
      <c r="F3281" t="s">
        <v>9204</v>
      </c>
    </row>
    <row r="3282" spans="1:6">
      <c r="A3282" t="s">
        <v>4611</v>
      </c>
      <c r="B3282" s="786" t="s">
        <v>13299</v>
      </c>
      <c r="C3282" s="22" t="s">
        <v>17009</v>
      </c>
      <c r="D3282" s="22" t="s">
        <v>17010</v>
      </c>
      <c r="E3282" s="22" t="s">
        <v>17010</v>
      </c>
      <c r="F3282" t="s">
        <v>9204</v>
      </c>
    </row>
    <row r="3283" spans="1:6">
      <c r="A3283" t="s">
        <v>4611</v>
      </c>
      <c r="B3283" s="786" t="s">
        <v>13300</v>
      </c>
      <c r="C3283" s="22" t="s">
        <v>17011</v>
      </c>
      <c r="D3283" s="22" t="s">
        <v>17012</v>
      </c>
      <c r="E3283" s="22" t="s">
        <v>17012</v>
      </c>
      <c r="F3283" t="s">
        <v>9212</v>
      </c>
    </row>
    <row r="3284" spans="1:6">
      <c r="A3284" t="s">
        <v>4611</v>
      </c>
      <c r="B3284" s="786" t="s">
        <v>13301</v>
      </c>
      <c r="C3284" s="22" t="s">
        <v>17013</v>
      </c>
      <c r="D3284" s="22" t="s">
        <v>17014</v>
      </c>
      <c r="E3284" s="22" t="s">
        <v>17014</v>
      </c>
      <c r="F3284" t="s">
        <v>9212</v>
      </c>
    </row>
    <row r="3285" spans="1:6">
      <c r="A3285" t="s">
        <v>4611</v>
      </c>
      <c r="B3285" s="786" t="s">
        <v>13302</v>
      </c>
      <c r="C3285" s="22" t="s">
        <v>17015</v>
      </c>
      <c r="D3285" s="22" t="s">
        <v>17016</v>
      </c>
      <c r="E3285" s="22" t="s">
        <v>17016</v>
      </c>
      <c r="F3285" t="s">
        <v>9220</v>
      </c>
    </row>
    <row r="3286" spans="1:6">
      <c r="A3286" t="s">
        <v>4611</v>
      </c>
      <c r="B3286" s="786" t="s">
        <v>13303</v>
      </c>
      <c r="C3286" s="22" t="s">
        <v>17017</v>
      </c>
      <c r="D3286" s="22" t="s">
        <v>17018</v>
      </c>
      <c r="E3286" s="22" t="s">
        <v>17018</v>
      </c>
      <c r="F3286" t="s">
        <v>9220</v>
      </c>
    </row>
    <row r="3287" spans="1:6">
      <c r="A3287" t="s">
        <v>4611</v>
      </c>
      <c r="B3287" s="786" t="s">
        <v>13304</v>
      </c>
      <c r="C3287" s="22" t="s">
        <v>15729</v>
      </c>
      <c r="D3287" s="22" t="s">
        <v>15730</v>
      </c>
      <c r="E3287" s="22" t="s">
        <v>15731</v>
      </c>
      <c r="F3287" t="s">
        <v>9224</v>
      </c>
    </row>
    <row r="3288" spans="1:6">
      <c r="A3288" t="s">
        <v>4611</v>
      </c>
      <c r="B3288" s="786" t="s">
        <v>13305</v>
      </c>
      <c r="C3288" s="22" t="s">
        <v>17019</v>
      </c>
      <c r="D3288" s="22" t="s">
        <v>17020</v>
      </c>
      <c r="E3288" s="22" t="s">
        <v>17021</v>
      </c>
      <c r="F3288" t="s">
        <v>9224</v>
      </c>
    </row>
    <row r="3289" spans="1:6">
      <c r="A3289" t="s">
        <v>4611</v>
      </c>
      <c r="B3289" s="786" t="s">
        <v>13306</v>
      </c>
      <c r="C3289" s="22" t="s">
        <v>17022</v>
      </c>
      <c r="D3289" s="22" t="s">
        <v>17023</v>
      </c>
      <c r="E3289" s="22" t="s">
        <v>17024</v>
      </c>
      <c r="F3289" t="s">
        <v>9228</v>
      </c>
    </row>
    <row r="3290" spans="1:6">
      <c r="A3290" t="s">
        <v>4611</v>
      </c>
      <c r="B3290" s="786" t="s">
        <v>13307</v>
      </c>
      <c r="C3290" s="22" t="s">
        <v>17025</v>
      </c>
      <c r="D3290" s="22" t="s">
        <v>17026</v>
      </c>
      <c r="E3290" s="22" t="s">
        <v>17027</v>
      </c>
      <c r="F3290" t="s">
        <v>9236</v>
      </c>
    </row>
    <row r="3291" spans="1:6">
      <c r="A3291" t="s">
        <v>4611</v>
      </c>
      <c r="B3291" s="786" t="s">
        <v>13308</v>
      </c>
      <c r="C3291" s="22" t="s">
        <v>17028</v>
      </c>
      <c r="D3291" s="22" t="s">
        <v>17029</v>
      </c>
      <c r="E3291" s="22" t="s">
        <v>17030</v>
      </c>
      <c r="F3291" t="s">
        <v>9252</v>
      </c>
    </row>
    <row r="3292" spans="1:6">
      <c r="A3292" t="s">
        <v>4611</v>
      </c>
      <c r="B3292" s="786" t="s">
        <v>13309</v>
      </c>
      <c r="C3292" s="22" t="s">
        <v>17031</v>
      </c>
      <c r="D3292" s="22" t="s">
        <v>17032</v>
      </c>
      <c r="E3292" s="22" t="s">
        <v>17033</v>
      </c>
      <c r="F3292" t="s">
        <v>9252</v>
      </c>
    </row>
    <row r="3293" spans="1:6">
      <c r="A3293" t="s">
        <v>4611</v>
      </c>
      <c r="B3293" s="786" t="s">
        <v>13310</v>
      </c>
      <c r="C3293" s="22" t="s">
        <v>17034</v>
      </c>
      <c r="D3293" s="22" t="s">
        <v>17035</v>
      </c>
      <c r="E3293" s="22" t="s">
        <v>17036</v>
      </c>
      <c r="F3293" t="s">
        <v>9256</v>
      </c>
    </row>
    <row r="3294" spans="1:6">
      <c r="A3294" t="s">
        <v>4611</v>
      </c>
      <c r="B3294" s="786" t="s">
        <v>13311</v>
      </c>
      <c r="C3294" s="22" t="s">
        <v>17037</v>
      </c>
      <c r="D3294" s="22" t="s">
        <v>17038</v>
      </c>
      <c r="E3294" s="22" t="s">
        <v>17039</v>
      </c>
      <c r="F3294" t="s">
        <v>9256</v>
      </c>
    </row>
    <row r="3295" spans="1:6">
      <c r="A3295" t="s">
        <v>4611</v>
      </c>
      <c r="B3295" s="786" t="s">
        <v>13312</v>
      </c>
      <c r="C3295" s="22" t="s">
        <v>17040</v>
      </c>
      <c r="D3295" s="22" t="s">
        <v>17041</v>
      </c>
      <c r="E3295" s="22" t="s">
        <v>17042</v>
      </c>
      <c r="F3295" t="s">
        <v>9256</v>
      </c>
    </row>
    <row r="3296" spans="1:6">
      <c r="A3296" t="s">
        <v>4611</v>
      </c>
      <c r="B3296" s="786" t="s">
        <v>13313</v>
      </c>
      <c r="C3296" s="22" t="s">
        <v>17043</v>
      </c>
      <c r="D3296" s="22" t="s">
        <v>17044</v>
      </c>
      <c r="E3296" s="22" t="s">
        <v>17045</v>
      </c>
      <c r="F3296" t="s">
        <v>9256</v>
      </c>
    </row>
    <row r="3297" spans="1:6">
      <c r="A3297" t="s">
        <v>4611</v>
      </c>
      <c r="B3297" s="786" t="s">
        <v>13314</v>
      </c>
      <c r="C3297" s="22" t="s">
        <v>17046</v>
      </c>
      <c r="D3297" s="22" t="s">
        <v>17047</v>
      </c>
      <c r="E3297" s="22" t="s">
        <v>17048</v>
      </c>
      <c r="F3297" t="s">
        <v>9264</v>
      </c>
    </row>
    <row r="3298" spans="1:6">
      <c r="A3298" t="s">
        <v>4611</v>
      </c>
      <c r="B3298" s="786" t="s">
        <v>13315</v>
      </c>
      <c r="C3298" s="22" t="s">
        <v>17049</v>
      </c>
      <c r="D3298" s="22" t="s">
        <v>17050</v>
      </c>
      <c r="E3298" s="22" t="s">
        <v>17051</v>
      </c>
      <c r="F3298" t="s">
        <v>9268</v>
      </c>
    </row>
    <row r="3299" spans="1:6">
      <c r="A3299" t="s">
        <v>4611</v>
      </c>
      <c r="B3299" s="786" t="s">
        <v>13316</v>
      </c>
      <c r="C3299" s="22" t="s">
        <v>15670</v>
      </c>
      <c r="D3299" s="22" t="s">
        <v>15671</v>
      </c>
      <c r="E3299" s="22" t="s">
        <v>15671</v>
      </c>
      <c r="F3299" t="s">
        <v>9276</v>
      </c>
    </row>
    <row r="3300" spans="1:6">
      <c r="A3300" t="s">
        <v>4611</v>
      </c>
      <c r="B3300" s="786" t="s">
        <v>13317</v>
      </c>
      <c r="C3300" s="22" t="s">
        <v>17052</v>
      </c>
      <c r="D3300" s="22" t="s">
        <v>17053</v>
      </c>
      <c r="E3300" s="22" t="s">
        <v>17054</v>
      </c>
      <c r="F3300" t="s">
        <v>9280</v>
      </c>
    </row>
    <row r="3301" spans="1:6">
      <c r="A3301" t="s">
        <v>4611</v>
      </c>
      <c r="B3301" s="786" t="s">
        <v>13318</v>
      </c>
      <c r="C3301" s="22" t="s">
        <v>17055</v>
      </c>
      <c r="D3301" s="22" t="s">
        <v>17056</v>
      </c>
      <c r="E3301" s="22" t="s">
        <v>17057</v>
      </c>
      <c r="F3301" t="s">
        <v>9280</v>
      </c>
    </row>
    <row r="3302" spans="1:6">
      <c r="A3302" t="s">
        <v>4611</v>
      </c>
      <c r="B3302" s="786" t="s">
        <v>13319</v>
      </c>
      <c r="C3302" s="22" t="s">
        <v>17058</v>
      </c>
      <c r="D3302" s="22" t="s">
        <v>17059</v>
      </c>
      <c r="E3302" s="22" t="s">
        <v>17059</v>
      </c>
      <c r="F3302" t="s">
        <v>9280</v>
      </c>
    </row>
    <row r="3303" spans="1:6">
      <c r="A3303" t="s">
        <v>4611</v>
      </c>
      <c r="B3303" s="786" t="s">
        <v>13320</v>
      </c>
      <c r="C3303" s="22" t="s">
        <v>15818</v>
      </c>
      <c r="D3303" s="22" t="s">
        <v>15819</v>
      </c>
      <c r="E3303" s="22" t="s">
        <v>15820</v>
      </c>
      <c r="F3303" t="s">
        <v>9280</v>
      </c>
    </row>
    <row r="3304" spans="1:6">
      <c r="A3304" t="s">
        <v>4611</v>
      </c>
      <c r="B3304" s="786" t="s">
        <v>13321</v>
      </c>
      <c r="C3304" s="22" t="s">
        <v>17060</v>
      </c>
      <c r="D3304" s="22" t="s">
        <v>17061</v>
      </c>
      <c r="E3304" s="22" t="s">
        <v>17062</v>
      </c>
      <c r="F3304" t="s">
        <v>9289</v>
      </c>
    </row>
    <row r="3305" spans="1:6">
      <c r="A3305" t="s">
        <v>4611</v>
      </c>
      <c r="B3305" s="786" t="s">
        <v>13322</v>
      </c>
      <c r="C3305" s="22" t="s">
        <v>17063</v>
      </c>
      <c r="D3305" s="22" t="s">
        <v>17064</v>
      </c>
      <c r="E3305" s="22" t="s">
        <v>17065</v>
      </c>
      <c r="F3305" t="s">
        <v>9289</v>
      </c>
    </row>
    <row r="3306" spans="1:6">
      <c r="A3306" t="s">
        <v>4611</v>
      </c>
      <c r="B3306" s="786" t="s">
        <v>13323</v>
      </c>
      <c r="C3306" s="22" t="s">
        <v>17066</v>
      </c>
      <c r="D3306" s="22" t="s">
        <v>17067</v>
      </c>
      <c r="E3306" s="22" t="s">
        <v>17067</v>
      </c>
      <c r="F3306" t="s">
        <v>9289</v>
      </c>
    </row>
    <row r="3307" spans="1:6">
      <c r="A3307" t="s">
        <v>4611</v>
      </c>
      <c r="B3307" s="786" t="s">
        <v>13324</v>
      </c>
      <c r="C3307" s="22" t="s">
        <v>17068</v>
      </c>
      <c r="D3307" s="22" t="s">
        <v>17069</v>
      </c>
      <c r="E3307" s="22" t="s">
        <v>17070</v>
      </c>
      <c r="F3307" t="s">
        <v>9289</v>
      </c>
    </row>
    <row r="3308" spans="1:6">
      <c r="A3308" t="s">
        <v>4611</v>
      </c>
      <c r="B3308" s="786" t="s">
        <v>13325</v>
      </c>
      <c r="C3308" s="22" t="s">
        <v>17071</v>
      </c>
      <c r="D3308" s="22" t="s">
        <v>17072</v>
      </c>
      <c r="E3308" s="22" t="s">
        <v>17073</v>
      </c>
      <c r="F3308" t="s">
        <v>9293</v>
      </c>
    </row>
    <row r="3309" spans="1:6">
      <c r="A3309" t="s">
        <v>4611</v>
      </c>
      <c r="B3309" s="786" t="s">
        <v>13326</v>
      </c>
      <c r="C3309" s="22" t="s">
        <v>17074</v>
      </c>
      <c r="D3309" s="22" t="s">
        <v>17075</v>
      </c>
      <c r="E3309" s="22" t="s">
        <v>17076</v>
      </c>
      <c r="F3309" t="s">
        <v>9294</v>
      </c>
    </row>
    <row r="3310" spans="1:6">
      <c r="A3310" t="s">
        <v>4611</v>
      </c>
      <c r="B3310" s="786" t="s">
        <v>13327</v>
      </c>
      <c r="C3310" s="22" t="s">
        <v>17077</v>
      </c>
      <c r="D3310" s="22" t="s">
        <v>17078</v>
      </c>
      <c r="E3310" s="22" t="s">
        <v>17078</v>
      </c>
      <c r="F3310" t="s">
        <v>9294</v>
      </c>
    </row>
    <row r="3311" spans="1:6">
      <c r="A3311" t="s">
        <v>4611</v>
      </c>
      <c r="B3311" s="786" t="s">
        <v>13328</v>
      </c>
      <c r="C3311" s="22" t="s">
        <v>17079</v>
      </c>
      <c r="D3311" s="22" t="s">
        <v>17080</v>
      </c>
      <c r="E3311" s="22" t="s">
        <v>17081</v>
      </c>
      <c r="F3311" t="s">
        <v>9294</v>
      </c>
    </row>
    <row r="3312" spans="1:6">
      <c r="A3312" t="s">
        <v>4611</v>
      </c>
      <c r="B3312" s="786" t="s">
        <v>13329</v>
      </c>
      <c r="C3312" s="22" t="s">
        <v>17082</v>
      </c>
      <c r="D3312" s="22" t="s">
        <v>17083</v>
      </c>
      <c r="E3312" s="22" t="s">
        <v>17084</v>
      </c>
      <c r="F3312" t="s">
        <v>9303</v>
      </c>
    </row>
    <row r="3313" spans="1:6">
      <c r="A3313" t="s">
        <v>4611</v>
      </c>
      <c r="B3313" s="786" t="s">
        <v>13330</v>
      </c>
      <c r="C3313" s="22" t="s">
        <v>16653</v>
      </c>
      <c r="D3313" s="22" t="s">
        <v>16654</v>
      </c>
      <c r="E3313" s="22" t="s">
        <v>16654</v>
      </c>
      <c r="F3313" t="s">
        <v>9303</v>
      </c>
    </row>
    <row r="3314" spans="1:6">
      <c r="A3314" t="s">
        <v>4611</v>
      </c>
      <c r="B3314" s="786" t="s">
        <v>13331</v>
      </c>
      <c r="C3314" s="22" t="s">
        <v>17085</v>
      </c>
      <c r="D3314" s="22" t="s">
        <v>17086</v>
      </c>
      <c r="E3314" s="22" t="s">
        <v>17086</v>
      </c>
      <c r="F3314" t="s">
        <v>9307</v>
      </c>
    </row>
    <row r="3315" spans="1:6">
      <c r="A3315" t="s">
        <v>4611</v>
      </c>
      <c r="B3315" s="786" t="s">
        <v>13332</v>
      </c>
      <c r="C3315" s="22" t="s">
        <v>17087</v>
      </c>
      <c r="D3315" s="22" t="s">
        <v>17088</v>
      </c>
      <c r="E3315" s="22" t="s">
        <v>17089</v>
      </c>
      <c r="F3315" t="s">
        <v>9307</v>
      </c>
    </row>
    <row r="3316" spans="1:6">
      <c r="A3316" t="s">
        <v>4611</v>
      </c>
      <c r="B3316" s="786" t="s">
        <v>13333</v>
      </c>
      <c r="C3316" s="22" t="s">
        <v>17090</v>
      </c>
      <c r="D3316" s="22" t="s">
        <v>17091</v>
      </c>
      <c r="E3316" s="22" t="s">
        <v>17091</v>
      </c>
      <c r="F3316" t="s">
        <v>9315</v>
      </c>
    </row>
    <row r="3317" spans="1:6">
      <c r="A3317" t="s">
        <v>4611</v>
      </c>
      <c r="B3317" s="786" t="s">
        <v>13334</v>
      </c>
      <c r="C3317" s="22" t="s">
        <v>17092</v>
      </c>
      <c r="D3317" s="22" t="s">
        <v>17093</v>
      </c>
      <c r="E3317" s="22" t="s">
        <v>17094</v>
      </c>
      <c r="F3317" t="s">
        <v>9320</v>
      </c>
    </row>
    <row r="3318" spans="1:6">
      <c r="A3318" t="s">
        <v>4611</v>
      </c>
      <c r="B3318" s="786" t="s">
        <v>13335</v>
      </c>
      <c r="C3318" s="22" t="s">
        <v>17095</v>
      </c>
      <c r="D3318" s="22" t="s">
        <v>17096</v>
      </c>
      <c r="E3318" s="22" t="s">
        <v>17097</v>
      </c>
      <c r="F3318" t="s">
        <v>9320</v>
      </c>
    </row>
    <row r="3319" spans="1:6">
      <c r="A3319" t="s">
        <v>4611</v>
      </c>
      <c r="B3319" s="786" t="s">
        <v>13336</v>
      </c>
      <c r="C3319" s="22" t="s">
        <v>17098</v>
      </c>
      <c r="D3319" s="22" t="s">
        <v>17099</v>
      </c>
      <c r="E3319" s="22" t="s">
        <v>17100</v>
      </c>
      <c r="F3319" t="s">
        <v>9324</v>
      </c>
    </row>
    <row r="3320" spans="1:6">
      <c r="A3320" t="s">
        <v>4611</v>
      </c>
      <c r="B3320" s="786" t="s">
        <v>13337</v>
      </c>
      <c r="C3320" s="22" t="s">
        <v>17101</v>
      </c>
      <c r="D3320" s="22" t="s">
        <v>17102</v>
      </c>
      <c r="E3320" s="22" t="s">
        <v>17102</v>
      </c>
      <c r="F3320" t="s">
        <v>9324</v>
      </c>
    </row>
    <row r="3321" spans="1:6">
      <c r="A3321" t="s">
        <v>4611</v>
      </c>
      <c r="B3321" s="786" t="s">
        <v>13338</v>
      </c>
      <c r="C3321" s="22" t="s">
        <v>17103</v>
      </c>
      <c r="D3321" s="22" t="s">
        <v>17104</v>
      </c>
      <c r="E3321" s="22" t="s">
        <v>17105</v>
      </c>
      <c r="F3321" t="s">
        <v>9328</v>
      </c>
    </row>
    <row r="3322" spans="1:6">
      <c r="A3322" t="s">
        <v>4611</v>
      </c>
      <c r="B3322" s="786" t="s">
        <v>13339</v>
      </c>
      <c r="C3322" s="22" t="s">
        <v>17106</v>
      </c>
      <c r="D3322" s="22" t="s">
        <v>17107</v>
      </c>
      <c r="E3322" s="22" t="s">
        <v>17108</v>
      </c>
      <c r="F3322" t="s">
        <v>9328</v>
      </c>
    </row>
    <row r="3323" spans="1:6">
      <c r="A3323" t="s">
        <v>4611</v>
      </c>
      <c r="B3323" s="786" t="s">
        <v>13340</v>
      </c>
      <c r="C3323" s="22" t="s">
        <v>17109</v>
      </c>
      <c r="D3323" s="22" t="s">
        <v>17110</v>
      </c>
      <c r="E3323" s="22" t="s">
        <v>17110</v>
      </c>
      <c r="F3323" t="s">
        <v>9328</v>
      </c>
    </row>
    <row r="3324" spans="1:6">
      <c r="A3324" t="s">
        <v>4611</v>
      </c>
      <c r="B3324" s="786" t="s">
        <v>13341</v>
      </c>
      <c r="C3324" s="22" t="s">
        <v>17111</v>
      </c>
      <c r="D3324" s="22" t="s">
        <v>17112</v>
      </c>
      <c r="E3324" s="22" t="s">
        <v>17113</v>
      </c>
      <c r="F3324" t="s">
        <v>9328</v>
      </c>
    </row>
    <row r="3325" spans="1:6">
      <c r="A3325" t="s">
        <v>4611</v>
      </c>
      <c r="B3325" s="786" t="s">
        <v>13342</v>
      </c>
      <c r="C3325" s="22" t="s">
        <v>17114</v>
      </c>
      <c r="D3325" s="22" t="s">
        <v>17115</v>
      </c>
      <c r="E3325" s="22" t="s">
        <v>17116</v>
      </c>
      <c r="F3325" t="s">
        <v>9328</v>
      </c>
    </row>
    <row r="3326" spans="1:6">
      <c r="A3326" t="s">
        <v>4611</v>
      </c>
      <c r="B3326" s="786" t="s">
        <v>13343</v>
      </c>
      <c r="C3326" s="22" t="s">
        <v>17117</v>
      </c>
      <c r="D3326" s="22" t="s">
        <v>17118</v>
      </c>
      <c r="E3326" s="22" t="s">
        <v>17119</v>
      </c>
      <c r="F3326" t="s">
        <v>9336</v>
      </c>
    </row>
    <row r="3327" spans="1:6">
      <c r="A3327" t="s">
        <v>4611</v>
      </c>
      <c r="B3327" s="786" t="s">
        <v>13344</v>
      </c>
      <c r="C3327" s="22" t="s">
        <v>17120</v>
      </c>
      <c r="D3327" s="22" t="s">
        <v>17121</v>
      </c>
      <c r="E3327" s="22" t="s">
        <v>17122</v>
      </c>
      <c r="F3327" t="s">
        <v>9336</v>
      </c>
    </row>
    <row r="3328" spans="1:6">
      <c r="A3328" t="s">
        <v>4611</v>
      </c>
      <c r="B3328" s="786" t="s">
        <v>13345</v>
      </c>
      <c r="C3328" s="22" t="s">
        <v>17123</v>
      </c>
      <c r="D3328" s="22" t="s">
        <v>17124</v>
      </c>
      <c r="E3328" s="22" t="s">
        <v>17124</v>
      </c>
      <c r="F3328" t="s">
        <v>9336</v>
      </c>
    </row>
    <row r="3329" spans="1:6">
      <c r="A3329" t="s">
        <v>4611</v>
      </c>
      <c r="B3329" s="786" t="s">
        <v>13346</v>
      </c>
      <c r="C3329" s="22" t="s">
        <v>17125</v>
      </c>
      <c r="D3329" s="22" t="s">
        <v>17126</v>
      </c>
      <c r="E3329" s="22" t="s">
        <v>17127</v>
      </c>
      <c r="F3329" t="s">
        <v>9336</v>
      </c>
    </row>
    <row r="3330" spans="1:6">
      <c r="A3330" t="s">
        <v>4611</v>
      </c>
      <c r="B3330" s="786" t="s">
        <v>13347</v>
      </c>
      <c r="C3330" s="22" t="s">
        <v>17128</v>
      </c>
      <c r="D3330" s="22" t="s">
        <v>17129</v>
      </c>
      <c r="E3330" s="22" t="s">
        <v>17130</v>
      </c>
      <c r="F3330" t="s">
        <v>9336</v>
      </c>
    </row>
    <row r="3331" spans="1:6">
      <c r="A3331" t="s">
        <v>4611</v>
      </c>
      <c r="B3331" s="786" t="s">
        <v>13348</v>
      </c>
      <c r="C3331" s="22" t="s">
        <v>17131</v>
      </c>
      <c r="D3331" s="22" t="s">
        <v>17132</v>
      </c>
      <c r="E3331" s="22" t="s">
        <v>17133</v>
      </c>
      <c r="F3331" t="s">
        <v>9336</v>
      </c>
    </row>
    <row r="3332" spans="1:6">
      <c r="A3332" t="s">
        <v>4611</v>
      </c>
      <c r="B3332" s="786" t="s">
        <v>13349</v>
      </c>
      <c r="C3332" s="22" t="s">
        <v>17134</v>
      </c>
      <c r="D3332" s="22" t="s">
        <v>17135</v>
      </c>
      <c r="E3332" s="22" t="s">
        <v>17136</v>
      </c>
      <c r="F3332" t="s">
        <v>9336</v>
      </c>
    </row>
    <row r="3333" spans="1:6">
      <c r="A3333" t="s">
        <v>4611</v>
      </c>
      <c r="B3333" s="786" t="s">
        <v>13350</v>
      </c>
      <c r="C3333" s="22" t="s">
        <v>17137</v>
      </c>
      <c r="D3333" s="22" t="s">
        <v>17138</v>
      </c>
      <c r="E3333" s="22" t="s">
        <v>17138</v>
      </c>
      <c r="F3333" t="s">
        <v>9336</v>
      </c>
    </row>
    <row r="3334" spans="1:6">
      <c r="A3334" t="s">
        <v>4611</v>
      </c>
      <c r="B3334" s="786" t="s">
        <v>13351</v>
      </c>
      <c r="C3334" s="22" t="s">
        <v>15956</v>
      </c>
      <c r="D3334" s="22" t="s">
        <v>15957</v>
      </c>
      <c r="E3334" s="22" t="s">
        <v>15958</v>
      </c>
      <c r="F3334" t="s">
        <v>9336</v>
      </c>
    </row>
    <row r="3335" spans="1:6">
      <c r="A3335" t="s">
        <v>4611</v>
      </c>
      <c r="B3335" s="786" t="s">
        <v>13352</v>
      </c>
      <c r="C3335" s="22" t="s">
        <v>17139</v>
      </c>
      <c r="D3335" s="22" t="s">
        <v>17140</v>
      </c>
      <c r="E3335" s="22" t="s">
        <v>17141</v>
      </c>
      <c r="F3335" t="s">
        <v>9336</v>
      </c>
    </row>
    <row r="3336" spans="1:6">
      <c r="A3336" t="s">
        <v>4611</v>
      </c>
      <c r="B3336" s="786" t="s">
        <v>13353</v>
      </c>
      <c r="C3336" s="22" t="s">
        <v>17142</v>
      </c>
      <c r="D3336" s="22" t="s">
        <v>17143</v>
      </c>
      <c r="E3336" s="22" t="s">
        <v>17144</v>
      </c>
      <c r="F3336" t="s">
        <v>9336</v>
      </c>
    </row>
    <row r="3337" spans="1:6">
      <c r="A3337" t="s">
        <v>4611</v>
      </c>
      <c r="B3337" s="786" t="s">
        <v>13354</v>
      </c>
      <c r="C3337" s="22" t="s">
        <v>14981</v>
      </c>
      <c r="D3337" s="22" t="s">
        <v>14982</v>
      </c>
      <c r="E3337" s="22" t="s">
        <v>14983</v>
      </c>
      <c r="F3337" t="s">
        <v>9337</v>
      </c>
    </row>
    <row r="3338" spans="1:6">
      <c r="A3338" t="s">
        <v>4611</v>
      </c>
      <c r="B3338" s="786" t="s">
        <v>13355</v>
      </c>
      <c r="C3338" s="22" t="s">
        <v>17145</v>
      </c>
      <c r="D3338" s="22" t="s">
        <v>17146</v>
      </c>
      <c r="E3338" s="22" t="s">
        <v>17147</v>
      </c>
      <c r="F3338" t="s">
        <v>9337</v>
      </c>
    </row>
    <row r="3339" spans="1:6">
      <c r="A3339" t="s">
        <v>4611</v>
      </c>
      <c r="B3339" s="786" t="s">
        <v>13356</v>
      </c>
      <c r="C3339" s="22" t="s">
        <v>17148</v>
      </c>
      <c r="D3339" s="22" t="s">
        <v>17149</v>
      </c>
      <c r="E3339" s="22" t="s">
        <v>17150</v>
      </c>
      <c r="F3339" t="s">
        <v>9337</v>
      </c>
    </row>
    <row r="3340" spans="1:6">
      <c r="A3340" t="s">
        <v>4611</v>
      </c>
      <c r="B3340" s="786" t="s">
        <v>13357</v>
      </c>
      <c r="C3340" s="22" t="s">
        <v>17151</v>
      </c>
      <c r="D3340" s="22" t="s">
        <v>17152</v>
      </c>
      <c r="E3340" s="22" t="s">
        <v>6390</v>
      </c>
      <c r="F3340" t="s">
        <v>9337</v>
      </c>
    </row>
    <row r="3341" spans="1:6">
      <c r="A3341" t="s">
        <v>4611</v>
      </c>
      <c r="B3341" s="786" t="s">
        <v>13358</v>
      </c>
      <c r="C3341" s="22" t="s">
        <v>15141</v>
      </c>
      <c r="D3341" s="22" t="s">
        <v>15142</v>
      </c>
      <c r="E3341" s="22" t="s">
        <v>15143</v>
      </c>
      <c r="F3341" t="s">
        <v>9337</v>
      </c>
    </row>
    <row r="3342" spans="1:6">
      <c r="A3342" t="s">
        <v>4611</v>
      </c>
      <c r="B3342" s="786" t="s">
        <v>13359</v>
      </c>
      <c r="C3342" s="22" t="s">
        <v>17153</v>
      </c>
      <c r="D3342" s="22" t="s">
        <v>17154</v>
      </c>
      <c r="E3342" s="22" t="s">
        <v>17155</v>
      </c>
      <c r="F3342" t="s">
        <v>9337</v>
      </c>
    </row>
    <row r="3343" spans="1:6">
      <c r="A3343" t="s">
        <v>4611</v>
      </c>
      <c r="B3343" s="786" t="s">
        <v>13360</v>
      </c>
      <c r="C3343" s="22" t="s">
        <v>17156</v>
      </c>
      <c r="D3343" s="22" t="s">
        <v>17157</v>
      </c>
      <c r="E3343" s="22" t="s">
        <v>17158</v>
      </c>
      <c r="F3343" t="s">
        <v>9337</v>
      </c>
    </row>
    <row r="3344" spans="1:6">
      <c r="A3344" t="s">
        <v>4611</v>
      </c>
      <c r="B3344" s="786" t="s">
        <v>13361</v>
      </c>
      <c r="C3344" s="22" t="s">
        <v>17159</v>
      </c>
      <c r="D3344" s="22" t="s">
        <v>17160</v>
      </c>
      <c r="E3344" s="22" t="s">
        <v>17160</v>
      </c>
      <c r="F3344" t="s">
        <v>9338</v>
      </c>
    </row>
    <row r="3345" spans="1:6">
      <c r="A3345" t="s">
        <v>4611</v>
      </c>
      <c r="B3345" s="786" t="s">
        <v>13362</v>
      </c>
      <c r="C3345" s="22" t="s">
        <v>17161</v>
      </c>
      <c r="D3345" s="22" t="s">
        <v>17162</v>
      </c>
      <c r="E3345" s="22" t="s">
        <v>17163</v>
      </c>
      <c r="F3345" t="s">
        <v>9338</v>
      </c>
    </row>
    <row r="3346" spans="1:6">
      <c r="A3346" t="s">
        <v>4611</v>
      </c>
      <c r="B3346" s="786" t="s">
        <v>13363</v>
      </c>
      <c r="C3346" s="22" t="s">
        <v>17164</v>
      </c>
      <c r="D3346" s="22" t="s">
        <v>17165</v>
      </c>
      <c r="E3346" s="22" t="s">
        <v>17166</v>
      </c>
      <c r="F3346" t="s">
        <v>9342</v>
      </c>
    </row>
    <row r="3347" spans="1:6">
      <c r="A3347" t="s">
        <v>4611</v>
      </c>
      <c r="B3347" s="786" t="s">
        <v>13364</v>
      </c>
      <c r="C3347" s="22" t="s">
        <v>17082</v>
      </c>
      <c r="D3347" s="22" t="s">
        <v>17083</v>
      </c>
      <c r="E3347" s="22" t="s">
        <v>17084</v>
      </c>
      <c r="F3347" t="s">
        <v>9342</v>
      </c>
    </row>
    <row r="3348" spans="1:6">
      <c r="A3348" t="s">
        <v>4611</v>
      </c>
      <c r="B3348" s="786" t="s">
        <v>13365</v>
      </c>
      <c r="C3348" s="22" t="s">
        <v>17167</v>
      </c>
      <c r="D3348" s="22" t="s">
        <v>17168</v>
      </c>
      <c r="E3348" s="22" t="s">
        <v>17169</v>
      </c>
      <c r="F3348" t="s">
        <v>9342</v>
      </c>
    </row>
    <row r="3349" spans="1:6">
      <c r="A3349" t="s">
        <v>4611</v>
      </c>
      <c r="B3349" s="786" t="s">
        <v>13366</v>
      </c>
      <c r="C3349" s="22" t="s">
        <v>17170</v>
      </c>
      <c r="D3349" s="22" t="s">
        <v>17171</v>
      </c>
      <c r="E3349" s="22" t="s">
        <v>17171</v>
      </c>
      <c r="F3349" t="s">
        <v>9342</v>
      </c>
    </row>
    <row r="3350" spans="1:6">
      <c r="A3350" t="s">
        <v>4611</v>
      </c>
      <c r="B3350" s="786" t="s">
        <v>13367</v>
      </c>
      <c r="C3350" s="22" t="s">
        <v>17172</v>
      </c>
      <c r="D3350" s="22" t="s">
        <v>17173</v>
      </c>
      <c r="E3350" s="22" t="s">
        <v>17174</v>
      </c>
      <c r="F3350" t="s">
        <v>9342</v>
      </c>
    </row>
    <row r="3351" spans="1:6">
      <c r="A3351" t="s">
        <v>4611</v>
      </c>
      <c r="B3351" s="786" t="s">
        <v>13368</v>
      </c>
      <c r="C3351" s="22" t="s">
        <v>17175</v>
      </c>
      <c r="D3351" s="22" t="s">
        <v>17176</v>
      </c>
      <c r="E3351" s="22" t="s">
        <v>17177</v>
      </c>
      <c r="F3351" t="s">
        <v>9342</v>
      </c>
    </row>
    <row r="3352" spans="1:6">
      <c r="A3352" t="s">
        <v>4611</v>
      </c>
      <c r="B3352" s="786" t="s">
        <v>13369</v>
      </c>
      <c r="C3352" s="22" t="s">
        <v>17178</v>
      </c>
      <c r="D3352" s="22" t="s">
        <v>17179</v>
      </c>
      <c r="E3352" s="22" t="s">
        <v>17180</v>
      </c>
      <c r="F3352" t="s">
        <v>9342</v>
      </c>
    </row>
    <row r="3353" spans="1:6">
      <c r="A3353" t="s">
        <v>4611</v>
      </c>
      <c r="B3353" s="786" t="s">
        <v>13370</v>
      </c>
      <c r="C3353" s="22" t="s">
        <v>17181</v>
      </c>
      <c r="D3353" s="22" t="s">
        <v>17182</v>
      </c>
      <c r="E3353" s="22" t="s">
        <v>17182</v>
      </c>
      <c r="F3353" t="s">
        <v>9342</v>
      </c>
    </row>
    <row r="3354" spans="1:6">
      <c r="A3354" t="s">
        <v>4611</v>
      </c>
      <c r="B3354" s="786" t="s">
        <v>13371</v>
      </c>
      <c r="C3354" s="22" t="s">
        <v>17183</v>
      </c>
      <c r="D3354" s="22" t="s">
        <v>17184</v>
      </c>
      <c r="E3354" s="22" t="s">
        <v>17184</v>
      </c>
      <c r="F3354" t="s">
        <v>9342</v>
      </c>
    </row>
    <row r="3355" spans="1:6">
      <c r="A3355" t="s">
        <v>4611</v>
      </c>
      <c r="B3355" s="786" t="s">
        <v>13372</v>
      </c>
      <c r="C3355" s="22" t="s">
        <v>17185</v>
      </c>
      <c r="D3355" s="22" t="s">
        <v>17186</v>
      </c>
      <c r="E3355" s="22" t="s">
        <v>17187</v>
      </c>
      <c r="F3355" t="s">
        <v>9342</v>
      </c>
    </row>
    <row r="3356" spans="1:6">
      <c r="A3356" t="s">
        <v>4611</v>
      </c>
      <c r="B3356" s="786" t="s">
        <v>13373</v>
      </c>
      <c r="C3356" s="22" t="s">
        <v>16775</v>
      </c>
      <c r="D3356" s="22" t="s">
        <v>16776</v>
      </c>
      <c r="E3356" s="22" t="s">
        <v>16777</v>
      </c>
      <c r="F3356" t="s">
        <v>9346</v>
      </c>
    </row>
    <row r="3357" spans="1:6">
      <c r="A3357" t="s">
        <v>4611</v>
      </c>
      <c r="B3357" s="786" t="s">
        <v>13374</v>
      </c>
      <c r="C3357" s="22" t="s">
        <v>17188</v>
      </c>
      <c r="D3357" s="22" t="s">
        <v>17189</v>
      </c>
      <c r="E3357" s="22" t="s">
        <v>17190</v>
      </c>
      <c r="F3357" t="s">
        <v>9346</v>
      </c>
    </row>
    <row r="3358" spans="1:6">
      <c r="A3358" t="s">
        <v>4611</v>
      </c>
      <c r="B3358" s="786" t="s">
        <v>13375</v>
      </c>
      <c r="C3358" s="22" t="s">
        <v>17191</v>
      </c>
      <c r="D3358" s="22" t="s">
        <v>17192</v>
      </c>
      <c r="E3358" s="22" t="s">
        <v>17193</v>
      </c>
      <c r="F3358" t="s">
        <v>9346</v>
      </c>
    </row>
    <row r="3359" spans="1:6">
      <c r="A3359" t="s">
        <v>4611</v>
      </c>
      <c r="B3359" s="786" t="s">
        <v>13376</v>
      </c>
      <c r="C3359" s="22" t="s">
        <v>17194</v>
      </c>
      <c r="D3359" s="22" t="s">
        <v>17195</v>
      </c>
      <c r="E3359" s="22" t="s">
        <v>17196</v>
      </c>
      <c r="F3359" t="s">
        <v>9346</v>
      </c>
    </row>
    <row r="3360" spans="1:6">
      <c r="A3360" t="s">
        <v>4611</v>
      </c>
      <c r="B3360" s="786" t="s">
        <v>13377</v>
      </c>
      <c r="C3360" s="22" t="s">
        <v>17197</v>
      </c>
      <c r="D3360" s="22" t="s">
        <v>17198</v>
      </c>
      <c r="E3360" s="22" t="s">
        <v>17199</v>
      </c>
      <c r="F3360" t="s">
        <v>9346</v>
      </c>
    </row>
    <row r="3361" spans="1:6">
      <c r="A3361" t="s">
        <v>4611</v>
      </c>
      <c r="B3361" s="786" t="s">
        <v>13378</v>
      </c>
      <c r="C3361" s="22" t="s">
        <v>17200</v>
      </c>
      <c r="D3361" s="22" t="s">
        <v>17201</v>
      </c>
      <c r="E3361" s="22" t="s">
        <v>17201</v>
      </c>
      <c r="F3361" t="s">
        <v>9350</v>
      </c>
    </row>
    <row r="3362" spans="1:6">
      <c r="A3362" t="s">
        <v>4611</v>
      </c>
      <c r="B3362" s="786" t="s">
        <v>13379</v>
      </c>
      <c r="C3362" s="22" t="s">
        <v>14981</v>
      </c>
      <c r="D3362" s="22" t="s">
        <v>14982</v>
      </c>
      <c r="E3362" s="22" t="s">
        <v>14983</v>
      </c>
      <c r="F3362" t="s">
        <v>9350</v>
      </c>
    </row>
    <row r="3363" spans="1:6">
      <c r="A3363" t="s">
        <v>4611</v>
      </c>
      <c r="B3363" s="786" t="s">
        <v>13380</v>
      </c>
      <c r="C3363" s="22" t="s">
        <v>15824</v>
      </c>
      <c r="D3363" s="22" t="s">
        <v>15825</v>
      </c>
      <c r="E3363" s="22" t="s">
        <v>15826</v>
      </c>
      <c r="F3363" t="s">
        <v>9350</v>
      </c>
    </row>
    <row r="3364" spans="1:6">
      <c r="A3364" t="s">
        <v>4611</v>
      </c>
      <c r="B3364" s="786" t="s">
        <v>13381</v>
      </c>
      <c r="C3364" s="22" t="s">
        <v>17202</v>
      </c>
      <c r="D3364" s="22" t="s">
        <v>17203</v>
      </c>
      <c r="E3364" s="22" t="s">
        <v>17203</v>
      </c>
      <c r="F3364" t="s">
        <v>9350</v>
      </c>
    </row>
    <row r="3365" spans="1:6">
      <c r="A3365" t="s">
        <v>4611</v>
      </c>
      <c r="B3365" s="786" t="s">
        <v>13382</v>
      </c>
      <c r="C3365" s="22" t="s">
        <v>17204</v>
      </c>
      <c r="D3365" s="22" t="s">
        <v>17205</v>
      </c>
      <c r="E3365" s="22" t="s">
        <v>17206</v>
      </c>
      <c r="F3365" t="s">
        <v>9354</v>
      </c>
    </row>
    <row r="3366" spans="1:6">
      <c r="A3366" t="s">
        <v>4611</v>
      </c>
      <c r="B3366" s="786" t="s">
        <v>13383</v>
      </c>
      <c r="C3366" s="22" t="s">
        <v>16732</v>
      </c>
      <c r="D3366" s="22" t="s">
        <v>16733</v>
      </c>
      <c r="E3366" s="22" t="s">
        <v>16734</v>
      </c>
      <c r="F3366" t="s">
        <v>9354</v>
      </c>
    </row>
    <row r="3367" spans="1:6">
      <c r="A3367" t="s">
        <v>4611</v>
      </c>
      <c r="B3367" s="786" t="s">
        <v>13384</v>
      </c>
      <c r="C3367" s="22" t="s">
        <v>17207</v>
      </c>
      <c r="D3367" s="22" t="s">
        <v>17208</v>
      </c>
      <c r="E3367" s="22" t="s">
        <v>17209</v>
      </c>
      <c r="F3367" t="s">
        <v>9358</v>
      </c>
    </row>
    <row r="3368" spans="1:6">
      <c r="A3368" t="s">
        <v>4611</v>
      </c>
      <c r="B3368" s="786" t="s">
        <v>13385</v>
      </c>
      <c r="C3368" s="22" t="s">
        <v>17210</v>
      </c>
      <c r="D3368" s="22" t="s">
        <v>17211</v>
      </c>
      <c r="E3368" s="22" t="s">
        <v>17212</v>
      </c>
      <c r="F3368" t="s">
        <v>9358</v>
      </c>
    </row>
    <row r="3369" spans="1:6">
      <c r="A3369" t="s">
        <v>4611</v>
      </c>
      <c r="B3369" s="786" t="s">
        <v>13386</v>
      </c>
      <c r="C3369" s="22" t="s">
        <v>17213</v>
      </c>
      <c r="D3369" s="22" t="s">
        <v>17214</v>
      </c>
      <c r="E3369" s="22" t="s">
        <v>17215</v>
      </c>
      <c r="F3369" t="s">
        <v>9358</v>
      </c>
    </row>
    <row r="3370" spans="1:6">
      <c r="A3370" t="s">
        <v>4611</v>
      </c>
      <c r="B3370" s="786" t="s">
        <v>13387</v>
      </c>
      <c r="C3370" s="22" t="s">
        <v>17216</v>
      </c>
      <c r="D3370" s="22" t="s">
        <v>17217</v>
      </c>
      <c r="E3370" s="22" t="s">
        <v>17217</v>
      </c>
      <c r="F3370" t="s">
        <v>9358</v>
      </c>
    </row>
    <row r="3371" spans="1:6">
      <c r="A3371" t="s">
        <v>4611</v>
      </c>
      <c r="B3371" s="786" t="s">
        <v>13388</v>
      </c>
      <c r="C3371" s="22" t="s">
        <v>17218</v>
      </c>
      <c r="D3371" s="22" t="s">
        <v>17219</v>
      </c>
      <c r="E3371" s="22" t="s">
        <v>17220</v>
      </c>
      <c r="F3371" t="s">
        <v>9358</v>
      </c>
    </row>
    <row r="3372" spans="1:6">
      <c r="A3372" t="s">
        <v>4611</v>
      </c>
      <c r="B3372" s="786" t="s">
        <v>13389</v>
      </c>
      <c r="C3372" s="22" t="s">
        <v>17221</v>
      </c>
      <c r="D3372" s="22" t="s">
        <v>17222</v>
      </c>
      <c r="E3372" s="22" t="s">
        <v>17223</v>
      </c>
      <c r="F3372" t="s">
        <v>9358</v>
      </c>
    </row>
    <row r="3373" spans="1:6">
      <c r="A3373" t="s">
        <v>4611</v>
      </c>
      <c r="B3373" s="786" t="s">
        <v>13390</v>
      </c>
      <c r="C3373" s="22" t="s">
        <v>17224</v>
      </c>
      <c r="D3373" s="22" t="s">
        <v>17225</v>
      </c>
      <c r="E3373" s="22" t="s">
        <v>17226</v>
      </c>
      <c r="F3373" t="s">
        <v>9362</v>
      </c>
    </row>
    <row r="3374" spans="1:6">
      <c r="A3374" t="s">
        <v>4611</v>
      </c>
      <c r="B3374" s="786" t="s">
        <v>13391</v>
      </c>
      <c r="C3374" s="22" t="s">
        <v>17227</v>
      </c>
      <c r="D3374" s="22" t="s">
        <v>17228</v>
      </c>
      <c r="E3374" s="22" t="s">
        <v>17228</v>
      </c>
      <c r="F3374" t="s">
        <v>9362</v>
      </c>
    </row>
    <row r="3375" spans="1:6">
      <c r="A3375" t="s">
        <v>4611</v>
      </c>
      <c r="B3375" s="786" t="s">
        <v>13392</v>
      </c>
      <c r="C3375" s="22" t="s">
        <v>17229</v>
      </c>
      <c r="D3375" s="22" t="s">
        <v>17230</v>
      </c>
      <c r="E3375" s="22" t="s">
        <v>17231</v>
      </c>
      <c r="F3375" t="s">
        <v>9362</v>
      </c>
    </row>
    <row r="3376" spans="1:6">
      <c r="A3376" t="s">
        <v>4611</v>
      </c>
      <c r="B3376" s="786" t="s">
        <v>13393</v>
      </c>
      <c r="C3376" s="22" t="s">
        <v>17232</v>
      </c>
      <c r="D3376" s="22" t="s">
        <v>17233</v>
      </c>
      <c r="E3376" s="22" t="s">
        <v>17234</v>
      </c>
      <c r="F3376" t="s">
        <v>9362</v>
      </c>
    </row>
    <row r="3377" spans="1:6">
      <c r="A3377" t="s">
        <v>4611</v>
      </c>
      <c r="B3377" s="786" t="s">
        <v>13394</v>
      </c>
      <c r="C3377" s="22" t="s">
        <v>15688</v>
      </c>
      <c r="D3377" s="22" t="s">
        <v>15689</v>
      </c>
      <c r="E3377" s="22" t="s">
        <v>15690</v>
      </c>
      <c r="F3377" t="s">
        <v>9362</v>
      </c>
    </row>
    <row r="3378" spans="1:6">
      <c r="A3378" t="s">
        <v>4611</v>
      </c>
      <c r="B3378" s="786" t="s">
        <v>13395</v>
      </c>
      <c r="C3378" s="22" t="s">
        <v>17235</v>
      </c>
      <c r="D3378" s="22" t="s">
        <v>17236</v>
      </c>
      <c r="E3378" s="22" t="s">
        <v>17236</v>
      </c>
      <c r="F3378" t="s">
        <v>9362</v>
      </c>
    </row>
    <row r="3379" spans="1:6">
      <c r="A3379" t="s">
        <v>4611</v>
      </c>
      <c r="B3379" s="786" t="s">
        <v>13396</v>
      </c>
      <c r="C3379" s="22" t="s">
        <v>17237</v>
      </c>
      <c r="D3379" s="22" t="s">
        <v>17238</v>
      </c>
      <c r="E3379" s="22" t="s">
        <v>17239</v>
      </c>
      <c r="F3379" t="s">
        <v>9366</v>
      </c>
    </row>
    <row r="3380" spans="1:6">
      <c r="A3380" t="s">
        <v>4611</v>
      </c>
      <c r="B3380" s="786" t="s">
        <v>13397</v>
      </c>
      <c r="C3380" s="22" t="s">
        <v>17240</v>
      </c>
      <c r="D3380" s="22" t="s">
        <v>17241</v>
      </c>
      <c r="E3380" s="22" t="s">
        <v>17242</v>
      </c>
      <c r="F3380" t="s">
        <v>9366</v>
      </c>
    </row>
    <row r="3381" spans="1:6">
      <c r="A3381" t="s">
        <v>4611</v>
      </c>
      <c r="B3381" s="786" t="s">
        <v>13398</v>
      </c>
      <c r="C3381" s="22" t="s">
        <v>17243</v>
      </c>
      <c r="D3381" s="22" t="s">
        <v>17244</v>
      </c>
      <c r="E3381" s="22" t="s">
        <v>17245</v>
      </c>
      <c r="F3381" t="s">
        <v>9366</v>
      </c>
    </row>
    <row r="3382" spans="1:6">
      <c r="A3382" t="s">
        <v>4611</v>
      </c>
      <c r="B3382" s="786" t="s">
        <v>13399</v>
      </c>
      <c r="C3382" s="22" t="s">
        <v>17246</v>
      </c>
      <c r="D3382" s="22" t="s">
        <v>17247</v>
      </c>
      <c r="E3382" s="22" t="s">
        <v>17248</v>
      </c>
      <c r="F3382" t="s">
        <v>9366</v>
      </c>
    </row>
    <row r="3383" spans="1:6">
      <c r="A3383" t="s">
        <v>4611</v>
      </c>
      <c r="B3383" s="786" t="s">
        <v>13400</v>
      </c>
      <c r="C3383" s="22" t="s">
        <v>17249</v>
      </c>
      <c r="D3383" s="22" t="s">
        <v>17250</v>
      </c>
      <c r="E3383" s="22" t="s">
        <v>17250</v>
      </c>
      <c r="F3383" t="s">
        <v>9370</v>
      </c>
    </row>
    <row r="3384" spans="1:6">
      <c r="A3384" t="s">
        <v>4611</v>
      </c>
      <c r="B3384" s="786" t="s">
        <v>13401</v>
      </c>
      <c r="C3384" s="22" t="s">
        <v>17251</v>
      </c>
      <c r="D3384" s="22" t="s">
        <v>17252</v>
      </c>
      <c r="E3384" s="22" t="s">
        <v>17253</v>
      </c>
      <c r="F3384" t="s">
        <v>9374</v>
      </c>
    </row>
    <row r="3385" spans="1:6">
      <c r="A3385" t="s">
        <v>4611</v>
      </c>
      <c r="B3385" s="786" t="s">
        <v>13402</v>
      </c>
      <c r="C3385" s="22" t="s">
        <v>17254</v>
      </c>
      <c r="D3385" s="22" t="s">
        <v>17255</v>
      </c>
      <c r="E3385" s="22" t="s">
        <v>17256</v>
      </c>
      <c r="F3385" t="s">
        <v>9378</v>
      </c>
    </row>
    <row r="3386" spans="1:6">
      <c r="A3386" t="s">
        <v>4611</v>
      </c>
      <c r="B3386" s="786" t="s">
        <v>13403</v>
      </c>
      <c r="C3386" s="22" t="s">
        <v>17257</v>
      </c>
      <c r="D3386" s="22" t="s">
        <v>17258</v>
      </c>
      <c r="E3386" s="22" t="s">
        <v>17258</v>
      </c>
      <c r="F3386" t="s">
        <v>9378</v>
      </c>
    </row>
    <row r="3387" spans="1:6">
      <c r="A3387" t="s">
        <v>4611</v>
      </c>
      <c r="B3387" s="786" t="s">
        <v>13404</v>
      </c>
      <c r="C3387" s="22" t="s">
        <v>17259</v>
      </c>
      <c r="D3387" s="22" t="s">
        <v>17260</v>
      </c>
      <c r="E3387" s="22" t="s">
        <v>17261</v>
      </c>
      <c r="F3387" t="s">
        <v>9382</v>
      </c>
    </row>
    <row r="3388" spans="1:6">
      <c r="A3388" t="s">
        <v>4611</v>
      </c>
      <c r="B3388" s="786" t="s">
        <v>13405</v>
      </c>
      <c r="C3388" s="22" t="s">
        <v>17262</v>
      </c>
      <c r="D3388" s="22" t="s">
        <v>17263</v>
      </c>
      <c r="E3388" s="22" t="s">
        <v>17264</v>
      </c>
      <c r="F3388" t="s">
        <v>9382</v>
      </c>
    </row>
    <row r="3389" spans="1:6">
      <c r="A3389" t="s">
        <v>4611</v>
      </c>
      <c r="B3389" s="786" t="s">
        <v>13406</v>
      </c>
      <c r="C3389" s="22" t="s">
        <v>17265</v>
      </c>
      <c r="D3389" s="22" t="s">
        <v>17266</v>
      </c>
      <c r="E3389" s="22" t="s">
        <v>17267</v>
      </c>
      <c r="F3389" t="s">
        <v>9382</v>
      </c>
    </row>
    <row r="3390" spans="1:6">
      <c r="A3390" t="s">
        <v>4611</v>
      </c>
      <c r="B3390" s="786" t="s">
        <v>13407</v>
      </c>
      <c r="C3390" s="22" t="s">
        <v>15824</v>
      </c>
      <c r="D3390" s="22" t="s">
        <v>15825</v>
      </c>
      <c r="E3390" s="22" t="s">
        <v>15826</v>
      </c>
      <c r="F3390" t="s">
        <v>9382</v>
      </c>
    </row>
    <row r="3391" spans="1:6">
      <c r="A3391" t="s">
        <v>4611</v>
      </c>
      <c r="B3391" s="786" t="s">
        <v>13408</v>
      </c>
      <c r="C3391" s="22" t="s">
        <v>15729</v>
      </c>
      <c r="D3391" s="22" t="s">
        <v>15730</v>
      </c>
      <c r="E3391" s="22" t="s">
        <v>15731</v>
      </c>
      <c r="F3391" t="s">
        <v>9386</v>
      </c>
    </row>
    <row r="3392" spans="1:6">
      <c r="A3392" t="s">
        <v>4611</v>
      </c>
      <c r="B3392" s="786" t="s">
        <v>13409</v>
      </c>
      <c r="C3392" s="22" t="s">
        <v>17268</v>
      </c>
      <c r="D3392" s="22" t="s">
        <v>17269</v>
      </c>
      <c r="E3392" s="22" t="s">
        <v>17270</v>
      </c>
      <c r="F3392" t="s">
        <v>9386</v>
      </c>
    </row>
    <row r="3393" spans="1:6">
      <c r="A3393" t="s">
        <v>4611</v>
      </c>
      <c r="B3393" s="786" t="s">
        <v>13410</v>
      </c>
      <c r="C3393" s="22" t="s">
        <v>8682</v>
      </c>
      <c r="D3393" s="22" t="s">
        <v>8683</v>
      </c>
      <c r="E3393" s="22" t="s">
        <v>8684</v>
      </c>
      <c r="F3393" t="s">
        <v>9387</v>
      </c>
    </row>
    <row r="3394" spans="1:6">
      <c r="A3394" t="s">
        <v>4611</v>
      </c>
      <c r="B3394" s="786" t="s">
        <v>13411</v>
      </c>
      <c r="C3394" s="22" t="s">
        <v>17271</v>
      </c>
      <c r="D3394" s="22" t="s">
        <v>17272</v>
      </c>
      <c r="E3394" s="22" t="s">
        <v>17273</v>
      </c>
      <c r="F3394" t="s">
        <v>9388</v>
      </c>
    </row>
    <row r="3395" spans="1:6">
      <c r="A3395" t="s">
        <v>4611</v>
      </c>
      <c r="B3395" s="786" t="s">
        <v>13412</v>
      </c>
      <c r="C3395" s="22" t="s">
        <v>17274</v>
      </c>
      <c r="D3395" s="22" t="s">
        <v>17275</v>
      </c>
      <c r="E3395" s="22" t="s">
        <v>17276</v>
      </c>
      <c r="F3395" t="s">
        <v>9388</v>
      </c>
    </row>
    <row r="3396" spans="1:6">
      <c r="A3396" t="s">
        <v>4611</v>
      </c>
      <c r="B3396" s="786" t="s">
        <v>13413</v>
      </c>
      <c r="C3396" s="22" t="s">
        <v>17277</v>
      </c>
      <c r="D3396" s="22" t="s">
        <v>17278</v>
      </c>
      <c r="E3396" s="22" t="s">
        <v>17279</v>
      </c>
      <c r="F3396" t="s">
        <v>9392</v>
      </c>
    </row>
    <row r="3397" spans="1:6">
      <c r="A3397" t="s">
        <v>4611</v>
      </c>
      <c r="B3397" s="786" t="s">
        <v>13414</v>
      </c>
      <c r="C3397" s="22" t="s">
        <v>17280</v>
      </c>
      <c r="D3397" s="22" t="s">
        <v>17281</v>
      </c>
      <c r="E3397" s="22" t="s">
        <v>17282</v>
      </c>
      <c r="F3397" t="s">
        <v>9392</v>
      </c>
    </row>
    <row r="3398" spans="1:6">
      <c r="A3398" t="s">
        <v>4611</v>
      </c>
      <c r="B3398" s="786" t="s">
        <v>13415</v>
      </c>
      <c r="C3398" s="22" t="s">
        <v>17082</v>
      </c>
      <c r="D3398" s="22" t="s">
        <v>17083</v>
      </c>
      <c r="E3398" s="22" t="s">
        <v>17084</v>
      </c>
      <c r="F3398" t="s">
        <v>9392</v>
      </c>
    </row>
    <row r="3399" spans="1:6">
      <c r="A3399" t="s">
        <v>4611</v>
      </c>
      <c r="B3399" s="786" t="s">
        <v>13416</v>
      </c>
      <c r="C3399" s="22" t="s">
        <v>17283</v>
      </c>
      <c r="D3399" s="22" t="s">
        <v>17284</v>
      </c>
      <c r="E3399" s="22" t="s">
        <v>17285</v>
      </c>
      <c r="F3399" t="s">
        <v>9392</v>
      </c>
    </row>
    <row r="3400" spans="1:6">
      <c r="A3400" t="s">
        <v>4611</v>
      </c>
      <c r="B3400" s="786" t="s">
        <v>13417</v>
      </c>
      <c r="C3400" s="22" t="s">
        <v>17286</v>
      </c>
      <c r="D3400" s="22" t="s">
        <v>17287</v>
      </c>
      <c r="E3400" s="22" t="s">
        <v>17288</v>
      </c>
      <c r="F3400" t="s">
        <v>9392</v>
      </c>
    </row>
    <row r="3401" spans="1:6">
      <c r="A3401" t="s">
        <v>4611</v>
      </c>
      <c r="B3401" s="786" t="s">
        <v>13418</v>
      </c>
      <c r="C3401" s="22" t="s">
        <v>17289</v>
      </c>
      <c r="D3401" s="22" t="s">
        <v>17290</v>
      </c>
      <c r="E3401" s="22" t="s">
        <v>17291</v>
      </c>
      <c r="F3401" t="s">
        <v>9392</v>
      </c>
    </row>
    <row r="3402" spans="1:6">
      <c r="A3402" t="s">
        <v>4611</v>
      </c>
      <c r="B3402" s="786" t="s">
        <v>13419</v>
      </c>
      <c r="C3402" s="22" t="s">
        <v>17292</v>
      </c>
      <c r="D3402" s="22" t="s">
        <v>17293</v>
      </c>
      <c r="E3402" s="22" t="s">
        <v>17294</v>
      </c>
      <c r="F3402" t="s">
        <v>9392</v>
      </c>
    </row>
    <row r="3403" spans="1:6">
      <c r="A3403" t="s">
        <v>4611</v>
      </c>
      <c r="B3403" s="786" t="s">
        <v>13420</v>
      </c>
      <c r="C3403" s="22" t="s">
        <v>17295</v>
      </c>
      <c r="D3403" s="22" t="s">
        <v>17296</v>
      </c>
      <c r="E3403" s="22" t="s">
        <v>17297</v>
      </c>
      <c r="F3403" t="s">
        <v>9396</v>
      </c>
    </row>
    <row r="3404" spans="1:6">
      <c r="A3404" t="s">
        <v>4611</v>
      </c>
      <c r="B3404" s="786" t="s">
        <v>13421</v>
      </c>
      <c r="C3404" s="22" t="s">
        <v>17298</v>
      </c>
      <c r="D3404" s="22" t="s">
        <v>17299</v>
      </c>
      <c r="E3404" s="22" t="s">
        <v>17300</v>
      </c>
      <c r="F3404" t="s">
        <v>9396</v>
      </c>
    </row>
    <row r="3405" spans="1:6">
      <c r="A3405" t="s">
        <v>4611</v>
      </c>
      <c r="B3405" s="786" t="s">
        <v>13422</v>
      </c>
      <c r="C3405" s="22" t="s">
        <v>15192</v>
      </c>
      <c r="D3405" s="22" t="s">
        <v>15193</v>
      </c>
      <c r="E3405" s="22" t="s">
        <v>15194</v>
      </c>
      <c r="F3405" t="s">
        <v>9396</v>
      </c>
    </row>
    <row r="3406" spans="1:6">
      <c r="A3406" t="s">
        <v>4611</v>
      </c>
      <c r="B3406" s="786" t="s">
        <v>13423</v>
      </c>
      <c r="C3406" s="22" t="s">
        <v>17301</v>
      </c>
      <c r="D3406" s="22" t="s">
        <v>17302</v>
      </c>
      <c r="E3406" s="22" t="s">
        <v>17302</v>
      </c>
      <c r="F3406" t="s">
        <v>9396</v>
      </c>
    </row>
    <row r="3407" spans="1:6">
      <c r="A3407" t="s">
        <v>4611</v>
      </c>
      <c r="B3407" s="786" t="s">
        <v>13424</v>
      </c>
      <c r="C3407" s="22" t="s">
        <v>17303</v>
      </c>
      <c r="D3407" s="22" t="s">
        <v>17304</v>
      </c>
      <c r="E3407" s="22" t="s">
        <v>17305</v>
      </c>
      <c r="F3407" t="s">
        <v>9396</v>
      </c>
    </row>
    <row r="3408" spans="1:6">
      <c r="A3408" t="s">
        <v>4611</v>
      </c>
      <c r="B3408" s="786" t="s">
        <v>13425</v>
      </c>
      <c r="C3408" s="22" t="s">
        <v>17306</v>
      </c>
      <c r="D3408" s="22" t="s">
        <v>17307</v>
      </c>
      <c r="E3408" s="22" t="s">
        <v>17308</v>
      </c>
      <c r="F3408" t="s">
        <v>9396</v>
      </c>
    </row>
    <row r="3409" spans="1:6">
      <c r="A3409" t="s">
        <v>4611</v>
      </c>
      <c r="B3409" s="786" t="s">
        <v>13426</v>
      </c>
      <c r="C3409" s="22" t="s">
        <v>17309</v>
      </c>
      <c r="D3409" s="22" t="s">
        <v>17310</v>
      </c>
      <c r="E3409" s="22" t="s">
        <v>17311</v>
      </c>
      <c r="F3409" t="s">
        <v>9396</v>
      </c>
    </row>
    <row r="3410" spans="1:6">
      <c r="A3410" t="s">
        <v>4611</v>
      </c>
      <c r="B3410" s="786" t="s">
        <v>13427</v>
      </c>
      <c r="C3410" s="22" t="s">
        <v>17312</v>
      </c>
      <c r="D3410" s="22" t="s">
        <v>17313</v>
      </c>
      <c r="E3410" s="22" t="s">
        <v>17314</v>
      </c>
      <c r="F3410" t="s">
        <v>9396</v>
      </c>
    </row>
    <row r="3411" spans="1:6">
      <c r="A3411" t="s">
        <v>4611</v>
      </c>
      <c r="B3411" s="786" t="s">
        <v>13428</v>
      </c>
      <c r="C3411" s="22" t="s">
        <v>17315</v>
      </c>
      <c r="D3411" s="22" t="s">
        <v>17316</v>
      </c>
      <c r="E3411" s="22" t="s">
        <v>17317</v>
      </c>
      <c r="F3411" t="s">
        <v>9396</v>
      </c>
    </row>
    <row r="3412" spans="1:6">
      <c r="A3412" t="s">
        <v>4611</v>
      </c>
      <c r="B3412" s="786" t="s">
        <v>13429</v>
      </c>
      <c r="C3412" s="22" t="s">
        <v>17318</v>
      </c>
      <c r="D3412" s="22" t="s">
        <v>17319</v>
      </c>
      <c r="E3412" s="22" t="s">
        <v>17320</v>
      </c>
      <c r="F3412" t="s">
        <v>9396</v>
      </c>
    </row>
    <row r="3413" spans="1:6">
      <c r="A3413" t="s">
        <v>4611</v>
      </c>
      <c r="B3413" s="786" t="s">
        <v>13430</v>
      </c>
      <c r="C3413" s="22" t="s">
        <v>17321</v>
      </c>
      <c r="D3413" s="22" t="s">
        <v>17322</v>
      </c>
      <c r="E3413" s="22" t="s">
        <v>17323</v>
      </c>
      <c r="F3413" t="s">
        <v>9396</v>
      </c>
    </row>
    <row r="3414" spans="1:6">
      <c r="A3414" t="s">
        <v>4611</v>
      </c>
      <c r="B3414" s="786" t="s">
        <v>13431</v>
      </c>
      <c r="C3414" s="22" t="s">
        <v>16500</v>
      </c>
      <c r="D3414" s="22" t="s">
        <v>16501</v>
      </c>
      <c r="E3414" s="22" t="s">
        <v>16502</v>
      </c>
      <c r="F3414" t="s">
        <v>9396</v>
      </c>
    </row>
    <row r="3415" spans="1:6">
      <c r="A3415" t="s">
        <v>4611</v>
      </c>
      <c r="B3415" s="786" t="s">
        <v>13432</v>
      </c>
      <c r="C3415" s="22" t="s">
        <v>17324</v>
      </c>
      <c r="D3415" s="22" t="s">
        <v>17325</v>
      </c>
      <c r="E3415" s="22" t="s">
        <v>17326</v>
      </c>
      <c r="F3415" t="s">
        <v>9396</v>
      </c>
    </row>
    <row r="3416" spans="1:6">
      <c r="A3416" t="s">
        <v>4611</v>
      </c>
      <c r="B3416" s="786" t="s">
        <v>13433</v>
      </c>
      <c r="C3416" s="22" t="s">
        <v>17327</v>
      </c>
      <c r="D3416" s="22" t="s">
        <v>17328</v>
      </c>
      <c r="E3416" s="22" t="s">
        <v>17329</v>
      </c>
      <c r="F3416" t="s">
        <v>9396</v>
      </c>
    </row>
    <row r="3417" spans="1:6">
      <c r="A3417" t="s">
        <v>4611</v>
      </c>
      <c r="B3417" s="786" t="s">
        <v>13434</v>
      </c>
      <c r="C3417" s="22" t="s">
        <v>17330</v>
      </c>
      <c r="D3417" s="22" t="s">
        <v>17331</v>
      </c>
      <c r="E3417" s="22" t="s">
        <v>17332</v>
      </c>
      <c r="F3417" t="s">
        <v>9400</v>
      </c>
    </row>
    <row r="3418" spans="1:6">
      <c r="A3418" t="s">
        <v>4611</v>
      </c>
      <c r="B3418" s="786" t="s">
        <v>13435</v>
      </c>
      <c r="C3418" s="22" t="s">
        <v>17333</v>
      </c>
      <c r="D3418" s="22" t="s">
        <v>17334</v>
      </c>
      <c r="E3418" s="22" t="s">
        <v>17335</v>
      </c>
      <c r="F3418" t="s">
        <v>9400</v>
      </c>
    </row>
    <row r="3419" spans="1:6">
      <c r="A3419" t="s">
        <v>4611</v>
      </c>
      <c r="B3419" s="786" t="s">
        <v>13436</v>
      </c>
      <c r="C3419" s="22" t="s">
        <v>17336</v>
      </c>
      <c r="D3419" s="22" t="s">
        <v>17337</v>
      </c>
      <c r="E3419" s="22" t="s">
        <v>17338</v>
      </c>
      <c r="F3419" t="s">
        <v>9400</v>
      </c>
    </row>
    <row r="3420" spans="1:6">
      <c r="A3420" t="s">
        <v>4611</v>
      </c>
      <c r="B3420" s="786" t="s">
        <v>13437</v>
      </c>
      <c r="C3420" s="22" t="s">
        <v>17339</v>
      </c>
      <c r="D3420" s="22" t="s">
        <v>17340</v>
      </c>
      <c r="E3420" s="22" t="s">
        <v>17340</v>
      </c>
      <c r="F3420" t="s">
        <v>9400</v>
      </c>
    </row>
    <row r="3421" spans="1:6">
      <c r="A3421" t="s">
        <v>4611</v>
      </c>
      <c r="B3421" s="786" t="s">
        <v>13438</v>
      </c>
      <c r="C3421" s="22" t="s">
        <v>17341</v>
      </c>
      <c r="D3421" s="22" t="s">
        <v>17342</v>
      </c>
      <c r="E3421" s="22" t="s">
        <v>17343</v>
      </c>
      <c r="F3421" t="s">
        <v>9400</v>
      </c>
    </row>
    <row r="3422" spans="1:6">
      <c r="A3422" t="s">
        <v>4611</v>
      </c>
      <c r="B3422" s="786" t="s">
        <v>13439</v>
      </c>
      <c r="C3422" s="22" t="s">
        <v>15578</v>
      </c>
      <c r="D3422" s="22" t="s">
        <v>15579</v>
      </c>
      <c r="E3422" s="22" t="s">
        <v>15580</v>
      </c>
      <c r="F3422" t="s">
        <v>9400</v>
      </c>
    </row>
    <row r="3423" spans="1:6">
      <c r="A3423" t="s">
        <v>4611</v>
      </c>
      <c r="B3423" s="786" t="s">
        <v>13440</v>
      </c>
      <c r="C3423" s="22" t="s">
        <v>6781</v>
      </c>
      <c r="D3423" s="22" t="s">
        <v>6782</v>
      </c>
      <c r="E3423" s="22" t="s">
        <v>6783</v>
      </c>
      <c r="F3423" t="s">
        <v>9404</v>
      </c>
    </row>
    <row r="3424" spans="1:6">
      <c r="A3424" t="s">
        <v>4611</v>
      </c>
      <c r="B3424" s="786" t="s">
        <v>13441</v>
      </c>
      <c r="C3424" s="22" t="s">
        <v>17344</v>
      </c>
      <c r="D3424" s="22" t="s">
        <v>17345</v>
      </c>
      <c r="E3424" s="22" t="s">
        <v>17346</v>
      </c>
      <c r="F3424" t="s">
        <v>9404</v>
      </c>
    </row>
    <row r="3425" spans="1:6">
      <c r="A3425" t="s">
        <v>4611</v>
      </c>
      <c r="B3425" s="786" t="s">
        <v>13442</v>
      </c>
      <c r="C3425" s="22" t="s">
        <v>17347</v>
      </c>
      <c r="D3425" s="22" t="s">
        <v>17348</v>
      </c>
      <c r="E3425" s="22" t="s">
        <v>17348</v>
      </c>
      <c r="F3425" t="s">
        <v>9407</v>
      </c>
    </row>
    <row r="3426" spans="1:6">
      <c r="A3426" t="s">
        <v>4611</v>
      </c>
      <c r="B3426" s="786" t="s">
        <v>13443</v>
      </c>
      <c r="C3426" s="22" t="s">
        <v>15680</v>
      </c>
      <c r="D3426" s="22" t="s">
        <v>15681</v>
      </c>
      <c r="E3426" s="22" t="s">
        <v>15682</v>
      </c>
      <c r="F3426" t="s">
        <v>9411</v>
      </c>
    </row>
    <row r="3427" spans="1:6">
      <c r="A3427" t="s">
        <v>4611</v>
      </c>
      <c r="B3427" s="786" t="s">
        <v>13444</v>
      </c>
      <c r="C3427" s="22" t="s">
        <v>17349</v>
      </c>
      <c r="D3427" s="22" t="s">
        <v>17350</v>
      </c>
      <c r="E3427" s="22" t="s">
        <v>17351</v>
      </c>
      <c r="F3427" t="s">
        <v>9411</v>
      </c>
    </row>
    <row r="3428" spans="1:6">
      <c r="A3428" t="s">
        <v>4611</v>
      </c>
      <c r="B3428" s="786" t="s">
        <v>13445</v>
      </c>
      <c r="C3428" s="22" t="s">
        <v>17352</v>
      </c>
      <c r="D3428" s="22" t="s">
        <v>17353</v>
      </c>
      <c r="E3428" s="22" t="s">
        <v>17354</v>
      </c>
      <c r="F3428" t="s">
        <v>9411</v>
      </c>
    </row>
    <row r="3429" spans="1:6">
      <c r="A3429" t="s">
        <v>4611</v>
      </c>
      <c r="B3429" s="786" t="s">
        <v>13446</v>
      </c>
      <c r="C3429" s="22" t="s">
        <v>17355</v>
      </c>
      <c r="D3429" s="22" t="s">
        <v>17356</v>
      </c>
      <c r="E3429" s="22" t="s">
        <v>17357</v>
      </c>
      <c r="F3429" t="s">
        <v>9411</v>
      </c>
    </row>
    <row r="3430" spans="1:6">
      <c r="A3430" t="s">
        <v>4611</v>
      </c>
      <c r="B3430" s="786" t="s">
        <v>13447</v>
      </c>
      <c r="C3430" s="22" t="s">
        <v>15461</v>
      </c>
      <c r="D3430" s="22" t="s">
        <v>15462</v>
      </c>
      <c r="E3430" s="22" t="s">
        <v>15463</v>
      </c>
      <c r="F3430" t="s">
        <v>9411</v>
      </c>
    </row>
    <row r="3431" spans="1:6">
      <c r="A3431" t="s">
        <v>4611</v>
      </c>
      <c r="B3431" s="786" t="s">
        <v>13448</v>
      </c>
      <c r="C3431" s="22" t="s">
        <v>17358</v>
      </c>
      <c r="D3431" s="22" t="s">
        <v>17359</v>
      </c>
      <c r="E3431" s="22" t="s">
        <v>17360</v>
      </c>
      <c r="F3431" t="s">
        <v>9411</v>
      </c>
    </row>
    <row r="3432" spans="1:6">
      <c r="A3432" t="s">
        <v>4611</v>
      </c>
      <c r="B3432" s="786" t="s">
        <v>13449</v>
      </c>
      <c r="C3432" s="22" t="s">
        <v>17361</v>
      </c>
      <c r="D3432" s="22" t="s">
        <v>17362</v>
      </c>
      <c r="E3432" s="22" t="s">
        <v>17363</v>
      </c>
      <c r="F3432" t="s">
        <v>9411</v>
      </c>
    </row>
    <row r="3433" spans="1:6">
      <c r="A3433" t="s">
        <v>4611</v>
      </c>
      <c r="B3433" s="786" t="s">
        <v>13450</v>
      </c>
      <c r="C3433" s="22" t="s">
        <v>17364</v>
      </c>
      <c r="D3433" s="22" t="s">
        <v>17365</v>
      </c>
      <c r="E3433" s="22" t="s">
        <v>17366</v>
      </c>
      <c r="F3433" t="s">
        <v>9411</v>
      </c>
    </row>
    <row r="3434" spans="1:6">
      <c r="A3434" t="s">
        <v>4611</v>
      </c>
      <c r="B3434" s="786" t="s">
        <v>13451</v>
      </c>
      <c r="C3434" s="22" t="s">
        <v>17367</v>
      </c>
      <c r="D3434" s="22" t="s">
        <v>17368</v>
      </c>
      <c r="E3434" s="22" t="s">
        <v>17369</v>
      </c>
      <c r="F3434" t="s">
        <v>9411</v>
      </c>
    </row>
    <row r="3435" spans="1:6">
      <c r="A3435" t="s">
        <v>4611</v>
      </c>
      <c r="B3435" s="786" t="s">
        <v>13452</v>
      </c>
      <c r="C3435" s="22" t="s">
        <v>17370</v>
      </c>
      <c r="D3435" s="22" t="s">
        <v>17371</v>
      </c>
      <c r="E3435" s="22" t="s">
        <v>17372</v>
      </c>
      <c r="F3435" t="s">
        <v>9411</v>
      </c>
    </row>
    <row r="3436" spans="1:6">
      <c r="A3436" t="s">
        <v>4611</v>
      </c>
      <c r="B3436" s="786" t="s">
        <v>13453</v>
      </c>
      <c r="C3436" s="22" t="s">
        <v>17373</v>
      </c>
      <c r="D3436" s="22" t="s">
        <v>17374</v>
      </c>
      <c r="E3436" s="22" t="s">
        <v>17375</v>
      </c>
      <c r="F3436" t="s">
        <v>9411</v>
      </c>
    </row>
    <row r="3437" spans="1:6">
      <c r="A3437" t="s">
        <v>4611</v>
      </c>
      <c r="B3437" s="786" t="s">
        <v>13454</v>
      </c>
      <c r="C3437" s="22" t="s">
        <v>17376</v>
      </c>
      <c r="D3437" s="22" t="s">
        <v>17377</v>
      </c>
      <c r="E3437" s="22" t="s">
        <v>17378</v>
      </c>
      <c r="F3437" t="s">
        <v>9411</v>
      </c>
    </row>
    <row r="3438" spans="1:6">
      <c r="A3438" t="s">
        <v>4611</v>
      </c>
      <c r="B3438" s="786" t="s">
        <v>13455</v>
      </c>
      <c r="C3438" s="22" t="s">
        <v>17379</v>
      </c>
      <c r="D3438" s="22" t="s">
        <v>17380</v>
      </c>
      <c r="E3438" s="22" t="s">
        <v>17380</v>
      </c>
      <c r="F3438" t="s">
        <v>9411</v>
      </c>
    </row>
    <row r="3439" spans="1:6">
      <c r="A3439" t="s">
        <v>4611</v>
      </c>
      <c r="B3439" s="786" t="s">
        <v>13456</v>
      </c>
      <c r="C3439" s="22" t="s">
        <v>17381</v>
      </c>
      <c r="D3439" s="22" t="s">
        <v>17382</v>
      </c>
      <c r="E3439" s="22" t="s">
        <v>17383</v>
      </c>
      <c r="F3439" t="s">
        <v>9411</v>
      </c>
    </row>
    <row r="3440" spans="1:6">
      <c r="A3440" t="s">
        <v>4611</v>
      </c>
      <c r="B3440" s="786" t="s">
        <v>13457</v>
      </c>
      <c r="C3440" s="22" t="s">
        <v>17384</v>
      </c>
      <c r="D3440" s="22" t="s">
        <v>17385</v>
      </c>
      <c r="E3440" s="22" t="s">
        <v>17385</v>
      </c>
      <c r="F3440" t="s">
        <v>9412</v>
      </c>
    </row>
    <row r="3441" spans="1:6">
      <c r="A3441" t="s">
        <v>4611</v>
      </c>
      <c r="B3441" s="786" t="s">
        <v>13458</v>
      </c>
      <c r="C3441" s="22" t="s">
        <v>17386</v>
      </c>
      <c r="D3441" s="22" t="s">
        <v>17387</v>
      </c>
      <c r="E3441" s="22" t="s">
        <v>17388</v>
      </c>
      <c r="F3441" t="s">
        <v>9412</v>
      </c>
    </row>
    <row r="3442" spans="1:6">
      <c r="A3442" t="s">
        <v>4611</v>
      </c>
      <c r="B3442" s="786" t="s">
        <v>13459</v>
      </c>
      <c r="C3442" s="22" t="s">
        <v>15594</v>
      </c>
      <c r="D3442" s="22" t="s">
        <v>15595</v>
      </c>
      <c r="E3442" s="22" t="s">
        <v>15596</v>
      </c>
      <c r="F3442" t="s">
        <v>9412</v>
      </c>
    </row>
    <row r="3443" spans="1:6">
      <c r="A3443" t="s">
        <v>4611</v>
      </c>
      <c r="B3443" s="786" t="s">
        <v>13460</v>
      </c>
      <c r="C3443" s="22" t="s">
        <v>17389</v>
      </c>
      <c r="D3443" s="22" t="s">
        <v>17390</v>
      </c>
      <c r="E3443" s="22" t="s">
        <v>17391</v>
      </c>
      <c r="F3443" t="s">
        <v>9412</v>
      </c>
    </row>
    <row r="3444" spans="1:6">
      <c r="A3444" t="s">
        <v>4611</v>
      </c>
      <c r="B3444" s="786" t="s">
        <v>13461</v>
      </c>
      <c r="C3444" s="22" t="s">
        <v>17392</v>
      </c>
      <c r="D3444" s="22" t="s">
        <v>17393</v>
      </c>
      <c r="E3444" s="22" t="s">
        <v>17394</v>
      </c>
      <c r="F3444" t="s">
        <v>9416</v>
      </c>
    </row>
    <row r="3445" spans="1:6">
      <c r="A3445" t="s">
        <v>4611</v>
      </c>
      <c r="B3445" s="786" t="s">
        <v>13462</v>
      </c>
      <c r="C3445" s="22" t="s">
        <v>17395</v>
      </c>
      <c r="D3445" s="22" t="s">
        <v>17396</v>
      </c>
      <c r="E3445" s="22" t="s">
        <v>17397</v>
      </c>
      <c r="F3445" t="s">
        <v>9416</v>
      </c>
    </row>
    <row r="3446" spans="1:6">
      <c r="A3446" t="s">
        <v>4611</v>
      </c>
      <c r="B3446" s="786" t="s">
        <v>13463</v>
      </c>
      <c r="C3446" s="22" t="s">
        <v>15531</v>
      </c>
      <c r="D3446" s="22" t="s">
        <v>15532</v>
      </c>
      <c r="E3446" s="22" t="s">
        <v>15533</v>
      </c>
      <c r="F3446" t="s">
        <v>9416</v>
      </c>
    </row>
    <row r="3447" spans="1:6">
      <c r="A3447" t="s">
        <v>4611</v>
      </c>
      <c r="B3447" s="786" t="s">
        <v>13464</v>
      </c>
      <c r="C3447" s="22" t="s">
        <v>17398</v>
      </c>
      <c r="D3447" s="22" t="s">
        <v>17399</v>
      </c>
      <c r="E3447" s="22" t="s">
        <v>17400</v>
      </c>
      <c r="F3447" t="s">
        <v>9416</v>
      </c>
    </row>
    <row r="3448" spans="1:6">
      <c r="A3448" t="s">
        <v>4611</v>
      </c>
      <c r="B3448" s="786" t="s">
        <v>13465</v>
      </c>
      <c r="C3448" s="22" t="s">
        <v>17401</v>
      </c>
      <c r="D3448" s="22" t="s">
        <v>17402</v>
      </c>
      <c r="E3448" s="22" t="s">
        <v>17403</v>
      </c>
      <c r="F3448" t="s">
        <v>9416</v>
      </c>
    </row>
    <row r="3449" spans="1:6">
      <c r="A3449" t="s">
        <v>4611</v>
      </c>
      <c r="B3449" s="786" t="s">
        <v>13466</v>
      </c>
      <c r="C3449" s="22" t="s">
        <v>15615</v>
      </c>
      <c r="D3449" s="22" t="s">
        <v>15616</v>
      </c>
      <c r="E3449" s="22" t="s">
        <v>15617</v>
      </c>
      <c r="F3449" t="s">
        <v>9416</v>
      </c>
    </row>
    <row r="3450" spans="1:6">
      <c r="A3450" t="s">
        <v>4611</v>
      </c>
      <c r="B3450" s="786" t="s">
        <v>13467</v>
      </c>
      <c r="C3450" s="22" t="s">
        <v>17404</v>
      </c>
      <c r="D3450" s="22" t="s">
        <v>17405</v>
      </c>
      <c r="E3450" s="22" t="s">
        <v>17406</v>
      </c>
      <c r="F3450" t="s">
        <v>9416</v>
      </c>
    </row>
    <row r="3451" spans="1:6">
      <c r="A3451" t="s">
        <v>4611</v>
      </c>
      <c r="B3451" s="786" t="s">
        <v>13468</v>
      </c>
      <c r="C3451" s="22" t="s">
        <v>17280</v>
      </c>
      <c r="D3451" s="22" t="s">
        <v>17281</v>
      </c>
      <c r="E3451" s="22" t="s">
        <v>17282</v>
      </c>
      <c r="F3451" t="s">
        <v>9420</v>
      </c>
    </row>
    <row r="3452" spans="1:6">
      <c r="A3452" t="s">
        <v>4611</v>
      </c>
      <c r="B3452" s="786" t="s">
        <v>13469</v>
      </c>
      <c r="C3452" s="22" t="s">
        <v>17407</v>
      </c>
      <c r="D3452" s="22" t="s">
        <v>17408</v>
      </c>
      <c r="E3452" s="22" t="s">
        <v>17408</v>
      </c>
      <c r="F3452" t="s">
        <v>9420</v>
      </c>
    </row>
    <row r="3453" spans="1:6">
      <c r="A3453" t="s">
        <v>4611</v>
      </c>
      <c r="B3453" s="786" t="s">
        <v>13470</v>
      </c>
      <c r="C3453" s="22" t="s">
        <v>17409</v>
      </c>
      <c r="D3453" s="22" t="s">
        <v>17410</v>
      </c>
      <c r="E3453" s="22" t="s">
        <v>17411</v>
      </c>
      <c r="F3453" t="s">
        <v>9420</v>
      </c>
    </row>
    <row r="3454" spans="1:6">
      <c r="A3454" t="s">
        <v>4611</v>
      </c>
      <c r="B3454" s="786" t="s">
        <v>13471</v>
      </c>
      <c r="C3454" s="22" t="s">
        <v>17412</v>
      </c>
      <c r="D3454" s="22" t="s">
        <v>17413</v>
      </c>
      <c r="E3454" s="22" t="s">
        <v>17414</v>
      </c>
      <c r="F3454" t="s">
        <v>9420</v>
      </c>
    </row>
    <row r="3455" spans="1:6">
      <c r="A3455" t="s">
        <v>4611</v>
      </c>
      <c r="B3455" s="786" t="s">
        <v>13472</v>
      </c>
      <c r="C3455" s="22" t="s">
        <v>17415</v>
      </c>
      <c r="D3455" s="22" t="s">
        <v>17416</v>
      </c>
      <c r="E3455" s="22" t="s">
        <v>17417</v>
      </c>
      <c r="F3455" t="s">
        <v>9424</v>
      </c>
    </row>
    <row r="3456" spans="1:6">
      <c r="A3456" t="s">
        <v>4611</v>
      </c>
      <c r="B3456" s="786" t="s">
        <v>13473</v>
      </c>
      <c r="C3456" s="22" t="s">
        <v>17418</v>
      </c>
      <c r="D3456" s="22" t="s">
        <v>17419</v>
      </c>
      <c r="E3456" s="22" t="s">
        <v>17420</v>
      </c>
      <c r="F3456" t="s">
        <v>9424</v>
      </c>
    </row>
    <row r="3457" spans="1:6">
      <c r="A3457" t="s">
        <v>4611</v>
      </c>
      <c r="B3457" s="786" t="s">
        <v>13474</v>
      </c>
      <c r="C3457" s="22" t="s">
        <v>17421</v>
      </c>
      <c r="D3457" s="22" t="s">
        <v>17422</v>
      </c>
      <c r="E3457" s="22" t="s">
        <v>17423</v>
      </c>
      <c r="F3457" t="s">
        <v>9424</v>
      </c>
    </row>
    <row r="3458" spans="1:6">
      <c r="A3458" t="s">
        <v>4611</v>
      </c>
      <c r="B3458" s="786" t="s">
        <v>13475</v>
      </c>
      <c r="C3458" s="22" t="s">
        <v>17424</v>
      </c>
      <c r="D3458" s="22" t="s">
        <v>17425</v>
      </c>
      <c r="E3458" s="22" t="s">
        <v>17426</v>
      </c>
      <c r="F3458" t="s">
        <v>9424</v>
      </c>
    </row>
    <row r="3459" spans="1:6">
      <c r="A3459" t="s">
        <v>4611</v>
      </c>
      <c r="B3459" s="786" t="s">
        <v>13476</v>
      </c>
      <c r="C3459" s="22" t="s">
        <v>17427</v>
      </c>
      <c r="D3459" s="22" t="s">
        <v>17428</v>
      </c>
      <c r="E3459" s="22" t="s">
        <v>17429</v>
      </c>
      <c r="F3459" t="s">
        <v>9424</v>
      </c>
    </row>
    <row r="3460" spans="1:6">
      <c r="A3460" t="s">
        <v>4611</v>
      </c>
      <c r="B3460" s="786" t="s">
        <v>13477</v>
      </c>
      <c r="C3460" s="22" t="s">
        <v>17430</v>
      </c>
      <c r="D3460" s="22" t="s">
        <v>17431</v>
      </c>
      <c r="E3460" s="22" t="s">
        <v>17432</v>
      </c>
      <c r="F3460" t="s">
        <v>9424</v>
      </c>
    </row>
    <row r="3461" spans="1:6">
      <c r="A3461" t="s">
        <v>4611</v>
      </c>
      <c r="B3461" s="786" t="s">
        <v>13478</v>
      </c>
      <c r="C3461" s="22" t="s">
        <v>15680</v>
      </c>
      <c r="D3461" s="22" t="s">
        <v>15681</v>
      </c>
      <c r="E3461" s="22" t="s">
        <v>15682</v>
      </c>
      <c r="F3461" t="s">
        <v>9424</v>
      </c>
    </row>
    <row r="3462" spans="1:6">
      <c r="A3462" t="s">
        <v>4611</v>
      </c>
      <c r="B3462" s="786" t="s">
        <v>13479</v>
      </c>
      <c r="C3462" s="22" t="s">
        <v>17433</v>
      </c>
      <c r="D3462" s="22" t="s">
        <v>17434</v>
      </c>
      <c r="E3462" s="22" t="s">
        <v>17435</v>
      </c>
      <c r="F3462" t="s">
        <v>9424</v>
      </c>
    </row>
    <row r="3463" spans="1:6">
      <c r="A3463" t="s">
        <v>4611</v>
      </c>
      <c r="B3463" s="786" t="s">
        <v>13480</v>
      </c>
      <c r="C3463" s="22" t="s">
        <v>17436</v>
      </c>
      <c r="D3463" s="22" t="s">
        <v>17437</v>
      </c>
      <c r="E3463" s="22" t="s">
        <v>17438</v>
      </c>
      <c r="F3463" t="s">
        <v>9424</v>
      </c>
    </row>
    <row r="3464" spans="1:6">
      <c r="A3464" t="s">
        <v>4611</v>
      </c>
      <c r="B3464" s="786" t="s">
        <v>13481</v>
      </c>
      <c r="C3464" s="22" t="s">
        <v>17439</v>
      </c>
      <c r="D3464" s="22" t="s">
        <v>17440</v>
      </c>
      <c r="E3464" s="22" t="s">
        <v>17441</v>
      </c>
      <c r="F3464" t="s">
        <v>9428</v>
      </c>
    </row>
    <row r="3465" spans="1:6">
      <c r="A3465" t="s">
        <v>4611</v>
      </c>
      <c r="B3465" s="786" t="s">
        <v>13482</v>
      </c>
      <c r="C3465" s="22" t="s">
        <v>17442</v>
      </c>
      <c r="D3465" s="22" t="s">
        <v>17443</v>
      </c>
      <c r="E3465" s="22" t="s">
        <v>17444</v>
      </c>
      <c r="F3465" t="s">
        <v>9428</v>
      </c>
    </row>
    <row r="3466" spans="1:6">
      <c r="A3466" t="s">
        <v>4611</v>
      </c>
      <c r="B3466" s="786" t="s">
        <v>13483</v>
      </c>
      <c r="C3466" s="22" t="s">
        <v>17445</v>
      </c>
      <c r="D3466" s="22" t="s">
        <v>17446</v>
      </c>
      <c r="E3466" s="22" t="s">
        <v>17447</v>
      </c>
      <c r="F3466" t="s">
        <v>9432</v>
      </c>
    </row>
    <row r="3467" spans="1:6">
      <c r="A3467" t="s">
        <v>4611</v>
      </c>
      <c r="B3467" s="786" t="s">
        <v>13484</v>
      </c>
      <c r="C3467" s="22" t="s">
        <v>17448</v>
      </c>
      <c r="D3467" s="22" t="s">
        <v>17449</v>
      </c>
      <c r="E3467" s="22" t="s">
        <v>17450</v>
      </c>
      <c r="F3467" t="s">
        <v>9432</v>
      </c>
    </row>
    <row r="3468" spans="1:6">
      <c r="A3468" t="s">
        <v>4611</v>
      </c>
      <c r="B3468" s="786" t="s">
        <v>13485</v>
      </c>
      <c r="C3468" s="22" t="s">
        <v>17451</v>
      </c>
      <c r="D3468" s="22" t="s">
        <v>17452</v>
      </c>
      <c r="E3468" s="22" t="s">
        <v>17453</v>
      </c>
      <c r="F3468" t="s">
        <v>9432</v>
      </c>
    </row>
    <row r="3469" spans="1:6">
      <c r="A3469" t="s">
        <v>4611</v>
      </c>
      <c r="B3469" s="786" t="s">
        <v>13486</v>
      </c>
      <c r="C3469" s="22" t="s">
        <v>16500</v>
      </c>
      <c r="D3469" s="22" t="s">
        <v>16501</v>
      </c>
      <c r="E3469" s="22" t="s">
        <v>16502</v>
      </c>
      <c r="F3469" t="s">
        <v>9432</v>
      </c>
    </row>
    <row r="3470" spans="1:6">
      <c r="A3470" t="s">
        <v>4611</v>
      </c>
      <c r="B3470" s="786" t="s">
        <v>13487</v>
      </c>
      <c r="C3470" s="22" t="s">
        <v>17454</v>
      </c>
      <c r="D3470" s="22" t="s">
        <v>17455</v>
      </c>
      <c r="E3470" s="22" t="s">
        <v>17456</v>
      </c>
      <c r="F3470" t="s">
        <v>9436</v>
      </c>
    </row>
    <row r="3471" spans="1:6">
      <c r="A3471" t="s">
        <v>4611</v>
      </c>
      <c r="B3471" s="786" t="s">
        <v>13488</v>
      </c>
      <c r="C3471" s="22" t="s">
        <v>15099</v>
      </c>
      <c r="D3471" s="22" t="s">
        <v>15100</v>
      </c>
      <c r="E3471" s="22" t="s">
        <v>15101</v>
      </c>
      <c r="F3471" t="s">
        <v>9436</v>
      </c>
    </row>
    <row r="3472" spans="1:6">
      <c r="A3472" t="s">
        <v>4611</v>
      </c>
      <c r="B3472" s="786" t="s">
        <v>13489</v>
      </c>
      <c r="C3472" s="22" t="s">
        <v>17457</v>
      </c>
      <c r="D3472" s="22" t="s">
        <v>17458</v>
      </c>
      <c r="E3472" s="22" t="s">
        <v>17459</v>
      </c>
      <c r="F3472" t="s">
        <v>9436</v>
      </c>
    </row>
    <row r="3473" spans="1:6">
      <c r="A3473" t="s">
        <v>4611</v>
      </c>
      <c r="B3473" s="786" t="s">
        <v>13490</v>
      </c>
      <c r="C3473" s="22" t="s">
        <v>17460</v>
      </c>
      <c r="D3473" s="22" t="s">
        <v>17461</v>
      </c>
      <c r="E3473" s="22" t="s">
        <v>17462</v>
      </c>
      <c r="F3473" t="s">
        <v>9440</v>
      </c>
    </row>
    <row r="3474" spans="1:6">
      <c r="A3474" t="s">
        <v>4611</v>
      </c>
      <c r="B3474" s="786" t="s">
        <v>13491</v>
      </c>
      <c r="C3474" s="22" t="s">
        <v>17463</v>
      </c>
      <c r="D3474" s="22" t="s">
        <v>17464</v>
      </c>
      <c r="E3474" s="22" t="s">
        <v>17465</v>
      </c>
      <c r="F3474" t="s">
        <v>9440</v>
      </c>
    </row>
    <row r="3475" spans="1:6">
      <c r="A3475" t="s">
        <v>4611</v>
      </c>
      <c r="B3475" s="786" t="s">
        <v>13492</v>
      </c>
      <c r="C3475" s="22" t="s">
        <v>17466</v>
      </c>
      <c r="D3475" s="22" t="s">
        <v>17467</v>
      </c>
      <c r="E3475" s="22" t="s">
        <v>17468</v>
      </c>
      <c r="F3475" t="s">
        <v>9444</v>
      </c>
    </row>
    <row r="3476" spans="1:6">
      <c r="A3476" t="s">
        <v>4611</v>
      </c>
      <c r="B3476" s="786" t="s">
        <v>13493</v>
      </c>
      <c r="C3476" s="22" t="s">
        <v>17341</v>
      </c>
      <c r="D3476" s="22" t="s">
        <v>17342</v>
      </c>
      <c r="E3476" s="22" t="s">
        <v>17343</v>
      </c>
      <c r="F3476" t="s">
        <v>9444</v>
      </c>
    </row>
    <row r="3477" spans="1:6">
      <c r="A3477" t="s">
        <v>4611</v>
      </c>
      <c r="B3477" s="786" t="s">
        <v>13494</v>
      </c>
      <c r="C3477" s="22" t="s">
        <v>15680</v>
      </c>
      <c r="D3477" s="22" t="s">
        <v>15681</v>
      </c>
      <c r="E3477" s="22" t="s">
        <v>15682</v>
      </c>
      <c r="F3477" t="s">
        <v>9444</v>
      </c>
    </row>
    <row r="3478" spans="1:6">
      <c r="A3478" t="s">
        <v>4611</v>
      </c>
      <c r="B3478" s="786" t="s">
        <v>13495</v>
      </c>
      <c r="C3478" s="22" t="s">
        <v>17469</v>
      </c>
      <c r="D3478" s="22" t="s">
        <v>17470</v>
      </c>
      <c r="E3478" s="22" t="s">
        <v>17471</v>
      </c>
      <c r="F3478" t="s">
        <v>9444</v>
      </c>
    </row>
    <row r="3479" spans="1:6">
      <c r="A3479" t="s">
        <v>4611</v>
      </c>
      <c r="B3479" s="786" t="s">
        <v>13496</v>
      </c>
      <c r="C3479" s="22" t="s">
        <v>17472</v>
      </c>
      <c r="D3479" s="22" t="s">
        <v>17473</v>
      </c>
      <c r="E3479" s="22" t="s">
        <v>17474</v>
      </c>
      <c r="F3479" t="s">
        <v>9448</v>
      </c>
    </row>
    <row r="3480" spans="1:6">
      <c r="A3480" t="s">
        <v>4611</v>
      </c>
      <c r="B3480" s="786" t="s">
        <v>13497</v>
      </c>
      <c r="C3480" s="22" t="s">
        <v>17475</v>
      </c>
      <c r="D3480" s="22" t="s">
        <v>17476</v>
      </c>
      <c r="E3480" s="22" t="s">
        <v>17476</v>
      </c>
      <c r="F3480" t="s">
        <v>9449</v>
      </c>
    </row>
    <row r="3481" spans="1:6">
      <c r="A3481" t="s">
        <v>4611</v>
      </c>
      <c r="B3481" s="786" t="s">
        <v>13498</v>
      </c>
      <c r="C3481" s="22" t="s">
        <v>17477</v>
      </c>
      <c r="D3481" s="22" t="s">
        <v>17478</v>
      </c>
      <c r="E3481" s="22" t="s">
        <v>17479</v>
      </c>
      <c r="F3481" t="s">
        <v>9449</v>
      </c>
    </row>
    <row r="3482" spans="1:6">
      <c r="A3482" t="s">
        <v>4611</v>
      </c>
      <c r="B3482" s="786" t="s">
        <v>13499</v>
      </c>
      <c r="C3482" s="22" t="s">
        <v>17480</v>
      </c>
      <c r="D3482" s="22" t="s">
        <v>17481</v>
      </c>
      <c r="E3482" s="22" t="s">
        <v>17482</v>
      </c>
      <c r="F3482" t="s">
        <v>9449</v>
      </c>
    </row>
    <row r="3483" spans="1:6">
      <c r="A3483" t="s">
        <v>4611</v>
      </c>
      <c r="B3483" s="786" t="s">
        <v>13500</v>
      </c>
      <c r="C3483" s="22" t="s">
        <v>17483</v>
      </c>
      <c r="D3483" s="22" t="s">
        <v>17484</v>
      </c>
      <c r="E3483" s="22" t="s">
        <v>17485</v>
      </c>
      <c r="F3483" t="s">
        <v>9449</v>
      </c>
    </row>
    <row r="3484" spans="1:6">
      <c r="A3484" t="s">
        <v>4611</v>
      </c>
      <c r="B3484" s="786" t="s">
        <v>13501</v>
      </c>
      <c r="C3484" s="22" t="s">
        <v>17486</v>
      </c>
      <c r="D3484" s="22" t="s">
        <v>17487</v>
      </c>
      <c r="E3484" s="22" t="s">
        <v>17487</v>
      </c>
      <c r="F3484" t="s">
        <v>9449</v>
      </c>
    </row>
    <row r="3485" spans="1:6">
      <c r="A3485" t="s">
        <v>4611</v>
      </c>
      <c r="B3485" s="786" t="s">
        <v>13502</v>
      </c>
      <c r="C3485" s="22" t="s">
        <v>17488</v>
      </c>
      <c r="D3485" s="22" t="s">
        <v>17489</v>
      </c>
      <c r="E3485" s="22" t="s">
        <v>17490</v>
      </c>
      <c r="F3485" t="s">
        <v>9449</v>
      </c>
    </row>
    <row r="3486" spans="1:6">
      <c r="A3486" t="s">
        <v>4611</v>
      </c>
      <c r="B3486" s="786" t="s">
        <v>13503</v>
      </c>
      <c r="C3486" s="22" t="s">
        <v>17491</v>
      </c>
      <c r="D3486" s="22" t="s">
        <v>17492</v>
      </c>
      <c r="E3486" s="22" t="s">
        <v>17493</v>
      </c>
      <c r="F3486" t="s">
        <v>9449</v>
      </c>
    </row>
    <row r="3487" spans="1:6">
      <c r="A3487" t="s">
        <v>4611</v>
      </c>
      <c r="B3487" s="786" t="s">
        <v>13504</v>
      </c>
      <c r="C3487" s="22" t="s">
        <v>17494</v>
      </c>
      <c r="D3487" s="22" t="s">
        <v>17495</v>
      </c>
      <c r="E3487" s="22" t="s">
        <v>17496</v>
      </c>
      <c r="F3487" t="s">
        <v>9449</v>
      </c>
    </row>
    <row r="3488" spans="1:6">
      <c r="A3488" t="s">
        <v>4611</v>
      </c>
      <c r="B3488" s="786" t="s">
        <v>13505</v>
      </c>
      <c r="C3488" s="22" t="s">
        <v>17497</v>
      </c>
      <c r="D3488" s="22" t="s">
        <v>17498</v>
      </c>
      <c r="E3488" s="22" t="s">
        <v>17498</v>
      </c>
      <c r="F3488" t="s">
        <v>9449</v>
      </c>
    </row>
    <row r="3489" spans="1:6">
      <c r="A3489" t="s">
        <v>4611</v>
      </c>
      <c r="B3489" s="786" t="s">
        <v>13506</v>
      </c>
      <c r="C3489" s="22" t="s">
        <v>15009</v>
      </c>
      <c r="D3489" s="22" t="s">
        <v>15010</v>
      </c>
      <c r="E3489" s="22" t="s">
        <v>15011</v>
      </c>
      <c r="F3489" t="s">
        <v>9449</v>
      </c>
    </row>
    <row r="3490" spans="1:6">
      <c r="A3490" t="s">
        <v>4611</v>
      </c>
      <c r="B3490" s="786" t="s">
        <v>13507</v>
      </c>
      <c r="C3490" s="22" t="s">
        <v>17257</v>
      </c>
      <c r="D3490" s="22" t="s">
        <v>17258</v>
      </c>
      <c r="E3490" s="22" t="s">
        <v>17258</v>
      </c>
      <c r="F3490" t="s">
        <v>9449</v>
      </c>
    </row>
    <row r="3491" spans="1:6">
      <c r="A3491" t="s">
        <v>4611</v>
      </c>
      <c r="B3491" s="786" t="s">
        <v>13508</v>
      </c>
      <c r="C3491" s="22" t="s">
        <v>17499</v>
      </c>
      <c r="D3491" s="22" t="s">
        <v>17500</v>
      </c>
      <c r="E3491" s="22" t="s">
        <v>17501</v>
      </c>
      <c r="F3491" t="s">
        <v>9453</v>
      </c>
    </row>
    <row r="3492" spans="1:6">
      <c r="A3492" t="s">
        <v>4611</v>
      </c>
      <c r="B3492" s="786" t="s">
        <v>13509</v>
      </c>
      <c r="C3492" s="22" t="s">
        <v>17502</v>
      </c>
      <c r="D3492" s="22" t="s">
        <v>17503</v>
      </c>
      <c r="E3492" s="22" t="s">
        <v>17504</v>
      </c>
      <c r="F3492" t="s">
        <v>9453</v>
      </c>
    </row>
    <row r="3493" spans="1:6">
      <c r="A3493" t="s">
        <v>4611</v>
      </c>
      <c r="B3493" s="786" t="s">
        <v>13510</v>
      </c>
      <c r="C3493" s="22" t="s">
        <v>17505</v>
      </c>
      <c r="D3493" s="22" t="s">
        <v>17506</v>
      </c>
      <c r="E3493" s="22" t="s">
        <v>17507</v>
      </c>
      <c r="F3493" t="s">
        <v>9457</v>
      </c>
    </row>
    <row r="3494" spans="1:6">
      <c r="A3494" t="s">
        <v>4611</v>
      </c>
      <c r="B3494" s="786" t="s">
        <v>13511</v>
      </c>
      <c r="C3494" s="22" t="s">
        <v>17508</v>
      </c>
      <c r="D3494" s="22" t="s">
        <v>17509</v>
      </c>
      <c r="E3494" s="22" t="s">
        <v>17509</v>
      </c>
      <c r="F3494" t="s">
        <v>9457</v>
      </c>
    </row>
    <row r="3495" spans="1:6">
      <c r="A3495" t="s">
        <v>4611</v>
      </c>
      <c r="B3495" s="786" t="s">
        <v>13512</v>
      </c>
      <c r="C3495" s="22" t="s">
        <v>15615</v>
      </c>
      <c r="D3495" s="22" t="s">
        <v>15616</v>
      </c>
      <c r="E3495" s="22" t="s">
        <v>15617</v>
      </c>
      <c r="F3495" t="s">
        <v>9457</v>
      </c>
    </row>
    <row r="3496" spans="1:6">
      <c r="A3496" t="s">
        <v>4611</v>
      </c>
      <c r="B3496" s="786" t="s">
        <v>13513</v>
      </c>
      <c r="C3496" s="22" t="s">
        <v>17510</v>
      </c>
      <c r="D3496" s="22" t="s">
        <v>17511</v>
      </c>
      <c r="E3496" s="22" t="s">
        <v>17512</v>
      </c>
      <c r="F3496" t="s">
        <v>9461</v>
      </c>
    </row>
    <row r="3497" spans="1:6">
      <c r="A3497" t="s">
        <v>4611</v>
      </c>
      <c r="B3497" s="786" t="s">
        <v>13514</v>
      </c>
      <c r="C3497" s="22" t="s">
        <v>15824</v>
      </c>
      <c r="D3497" s="22" t="s">
        <v>15825</v>
      </c>
      <c r="E3497" s="22" t="s">
        <v>15826</v>
      </c>
      <c r="F3497" t="s">
        <v>9465</v>
      </c>
    </row>
    <row r="3498" spans="1:6">
      <c r="A3498" t="s">
        <v>4611</v>
      </c>
      <c r="B3498" s="786" t="s">
        <v>13515</v>
      </c>
      <c r="C3498" s="22" t="s">
        <v>17513</v>
      </c>
      <c r="D3498" s="22" t="s">
        <v>17514</v>
      </c>
      <c r="E3498" s="22" t="s">
        <v>17515</v>
      </c>
      <c r="F3498" t="s">
        <v>9469</v>
      </c>
    </row>
    <row r="3499" spans="1:6">
      <c r="A3499" t="s">
        <v>4611</v>
      </c>
      <c r="B3499" s="786" t="s">
        <v>13516</v>
      </c>
      <c r="C3499" s="22" t="s">
        <v>17516</v>
      </c>
      <c r="D3499" s="22" t="s">
        <v>17517</v>
      </c>
      <c r="E3499" s="22" t="s">
        <v>17517</v>
      </c>
      <c r="F3499" t="s">
        <v>9469</v>
      </c>
    </row>
    <row r="3500" spans="1:6">
      <c r="A3500" t="s">
        <v>4611</v>
      </c>
      <c r="B3500" s="786" t="s">
        <v>13517</v>
      </c>
      <c r="C3500" s="22" t="s">
        <v>17518</v>
      </c>
      <c r="D3500" s="22" t="s">
        <v>17519</v>
      </c>
      <c r="E3500" s="22" t="s">
        <v>17520</v>
      </c>
      <c r="F3500" t="s">
        <v>9469</v>
      </c>
    </row>
    <row r="3501" spans="1:6">
      <c r="A3501" t="s">
        <v>4611</v>
      </c>
      <c r="B3501" s="786" t="s">
        <v>13518</v>
      </c>
      <c r="C3501" s="22" t="s">
        <v>17521</v>
      </c>
      <c r="D3501" s="22" t="s">
        <v>17522</v>
      </c>
      <c r="E3501" s="22" t="s">
        <v>17523</v>
      </c>
      <c r="F3501" t="s">
        <v>9469</v>
      </c>
    </row>
    <row r="3502" spans="1:6">
      <c r="A3502" t="s">
        <v>4611</v>
      </c>
      <c r="B3502" s="786" t="s">
        <v>13519</v>
      </c>
      <c r="C3502" s="22" t="s">
        <v>17524</v>
      </c>
      <c r="D3502" s="22" t="s">
        <v>17525</v>
      </c>
      <c r="E3502" s="22" t="s">
        <v>17526</v>
      </c>
      <c r="F3502" t="s">
        <v>9469</v>
      </c>
    </row>
    <row r="3503" spans="1:6">
      <c r="A3503" t="s">
        <v>4611</v>
      </c>
      <c r="B3503" s="786" t="s">
        <v>13520</v>
      </c>
      <c r="C3503" s="22" t="s">
        <v>17527</v>
      </c>
      <c r="D3503" s="22" t="s">
        <v>17528</v>
      </c>
      <c r="E3503" s="22" t="s">
        <v>17529</v>
      </c>
      <c r="F3503" t="s">
        <v>9473</v>
      </c>
    </row>
    <row r="3504" spans="1:6">
      <c r="A3504" t="s">
        <v>4611</v>
      </c>
      <c r="B3504" s="786" t="s">
        <v>13521</v>
      </c>
      <c r="C3504" s="22" t="s">
        <v>16250</v>
      </c>
      <c r="D3504" s="22" t="s">
        <v>16251</v>
      </c>
      <c r="E3504" s="22" t="s">
        <v>16252</v>
      </c>
      <c r="F3504" t="s">
        <v>9473</v>
      </c>
    </row>
    <row r="3505" spans="1:6">
      <c r="A3505" t="s">
        <v>4611</v>
      </c>
      <c r="B3505" s="786" t="s">
        <v>13522</v>
      </c>
      <c r="C3505" s="22" t="s">
        <v>17386</v>
      </c>
      <c r="D3505" s="22" t="s">
        <v>17387</v>
      </c>
      <c r="E3505" s="22" t="s">
        <v>17388</v>
      </c>
      <c r="F3505" t="s">
        <v>9473</v>
      </c>
    </row>
    <row r="3506" spans="1:6">
      <c r="A3506" t="s">
        <v>4611</v>
      </c>
      <c r="B3506" s="786" t="s">
        <v>13523</v>
      </c>
      <c r="C3506" s="22" t="s">
        <v>17389</v>
      </c>
      <c r="D3506" s="22" t="s">
        <v>17390</v>
      </c>
      <c r="E3506" s="22" t="s">
        <v>17391</v>
      </c>
      <c r="F3506" t="s">
        <v>9473</v>
      </c>
    </row>
    <row r="3507" spans="1:6">
      <c r="A3507" t="s">
        <v>4611</v>
      </c>
      <c r="B3507" s="786" t="s">
        <v>13524</v>
      </c>
      <c r="C3507" s="22" t="s">
        <v>17439</v>
      </c>
      <c r="D3507" s="22" t="s">
        <v>17440</v>
      </c>
      <c r="E3507" s="22" t="s">
        <v>17441</v>
      </c>
      <c r="F3507" t="s">
        <v>9477</v>
      </c>
    </row>
    <row r="3508" spans="1:6">
      <c r="A3508" t="s">
        <v>4611</v>
      </c>
      <c r="B3508" s="786" t="s">
        <v>13525</v>
      </c>
      <c r="C3508" s="22" t="s">
        <v>17530</v>
      </c>
      <c r="D3508" s="22" t="s">
        <v>17531</v>
      </c>
      <c r="E3508" s="22" t="s">
        <v>17532</v>
      </c>
      <c r="F3508" t="s">
        <v>9477</v>
      </c>
    </row>
    <row r="3509" spans="1:6">
      <c r="A3509" t="s">
        <v>4611</v>
      </c>
      <c r="B3509" s="786" t="s">
        <v>13526</v>
      </c>
      <c r="C3509" s="22" t="s">
        <v>17533</v>
      </c>
      <c r="D3509" s="22" t="s">
        <v>17534</v>
      </c>
      <c r="E3509" s="22" t="s">
        <v>17535</v>
      </c>
      <c r="F3509" t="s">
        <v>9481</v>
      </c>
    </row>
    <row r="3510" spans="1:6">
      <c r="A3510" t="s">
        <v>4611</v>
      </c>
      <c r="B3510" s="786" t="s">
        <v>13527</v>
      </c>
      <c r="C3510" s="22" t="s">
        <v>17536</v>
      </c>
      <c r="D3510" s="22" t="s">
        <v>17537</v>
      </c>
      <c r="E3510" s="22" t="s">
        <v>17538</v>
      </c>
      <c r="F3510" t="s">
        <v>9481</v>
      </c>
    </row>
    <row r="3511" spans="1:6">
      <c r="A3511" t="s">
        <v>4611</v>
      </c>
      <c r="B3511" s="786" t="s">
        <v>13528</v>
      </c>
      <c r="C3511" s="22" t="s">
        <v>17539</v>
      </c>
      <c r="D3511" s="22" t="s">
        <v>17540</v>
      </c>
      <c r="E3511" s="22" t="s">
        <v>17541</v>
      </c>
      <c r="F3511" t="s">
        <v>9485</v>
      </c>
    </row>
    <row r="3512" spans="1:6">
      <c r="A3512" t="s">
        <v>4611</v>
      </c>
      <c r="B3512" s="786" t="s">
        <v>13529</v>
      </c>
      <c r="C3512" s="22" t="s">
        <v>17542</v>
      </c>
      <c r="D3512" s="22" t="s">
        <v>17543</v>
      </c>
      <c r="E3512" s="22" t="s">
        <v>17544</v>
      </c>
      <c r="F3512" t="s">
        <v>9489</v>
      </c>
    </row>
    <row r="3513" spans="1:6">
      <c r="A3513" t="s">
        <v>4611</v>
      </c>
      <c r="B3513" s="786" t="s">
        <v>13530</v>
      </c>
      <c r="C3513" s="22" t="s">
        <v>17545</v>
      </c>
      <c r="D3513" s="22" t="s">
        <v>17546</v>
      </c>
      <c r="E3513" s="22" t="s">
        <v>17547</v>
      </c>
      <c r="F3513" t="s">
        <v>9489</v>
      </c>
    </row>
    <row r="3514" spans="1:6">
      <c r="A3514" t="s">
        <v>4611</v>
      </c>
      <c r="B3514" s="786" t="s">
        <v>13531</v>
      </c>
      <c r="C3514" s="22" t="s">
        <v>17548</v>
      </c>
      <c r="D3514" s="22" t="s">
        <v>17549</v>
      </c>
      <c r="E3514" s="22" t="s">
        <v>17549</v>
      </c>
      <c r="F3514" t="s">
        <v>9489</v>
      </c>
    </row>
    <row r="3515" spans="1:6">
      <c r="A3515" t="s">
        <v>4611</v>
      </c>
      <c r="B3515" s="786" t="s">
        <v>13532</v>
      </c>
      <c r="C3515" s="22" t="s">
        <v>17550</v>
      </c>
      <c r="D3515" s="22" t="s">
        <v>17551</v>
      </c>
      <c r="E3515" s="22" t="s">
        <v>17552</v>
      </c>
      <c r="F3515" t="s">
        <v>9489</v>
      </c>
    </row>
    <row r="3516" spans="1:6">
      <c r="A3516" t="s">
        <v>4611</v>
      </c>
      <c r="B3516" s="786" t="s">
        <v>13533</v>
      </c>
      <c r="C3516" s="22" t="s">
        <v>17553</v>
      </c>
      <c r="D3516" s="22" t="s">
        <v>17554</v>
      </c>
      <c r="E3516" s="22" t="s">
        <v>17555</v>
      </c>
      <c r="F3516" t="s">
        <v>9493</v>
      </c>
    </row>
    <row r="3517" spans="1:6">
      <c r="A3517" t="s">
        <v>4611</v>
      </c>
      <c r="B3517" s="786" t="s">
        <v>13534</v>
      </c>
      <c r="C3517" s="22" t="s">
        <v>17556</v>
      </c>
      <c r="D3517" s="22" t="s">
        <v>17557</v>
      </c>
      <c r="E3517" s="22" t="s">
        <v>17558</v>
      </c>
      <c r="F3517" t="s">
        <v>9493</v>
      </c>
    </row>
    <row r="3518" spans="1:6">
      <c r="A3518" t="s">
        <v>4611</v>
      </c>
      <c r="B3518" s="786" t="s">
        <v>13535</v>
      </c>
      <c r="C3518" s="22" t="s">
        <v>15253</v>
      </c>
      <c r="D3518" s="22" t="s">
        <v>15254</v>
      </c>
      <c r="E3518" s="22" t="s">
        <v>15255</v>
      </c>
      <c r="F3518" t="s">
        <v>9497</v>
      </c>
    </row>
    <row r="3519" spans="1:6">
      <c r="A3519" t="s">
        <v>4611</v>
      </c>
      <c r="B3519" s="786" t="s">
        <v>13536</v>
      </c>
      <c r="C3519" s="22" t="s">
        <v>17559</v>
      </c>
      <c r="D3519" s="22" t="s">
        <v>17560</v>
      </c>
      <c r="E3519" s="22" t="s">
        <v>17561</v>
      </c>
      <c r="F3519" t="s">
        <v>9497</v>
      </c>
    </row>
    <row r="3520" spans="1:6">
      <c r="A3520" t="s">
        <v>4611</v>
      </c>
      <c r="B3520" s="786" t="s">
        <v>13537</v>
      </c>
      <c r="C3520" s="22" t="s">
        <v>17265</v>
      </c>
      <c r="D3520" s="22" t="s">
        <v>17266</v>
      </c>
      <c r="E3520" s="22" t="s">
        <v>17267</v>
      </c>
      <c r="F3520" t="s">
        <v>9497</v>
      </c>
    </row>
    <row r="3521" spans="1:6">
      <c r="A3521" t="s">
        <v>4611</v>
      </c>
      <c r="B3521" s="786" t="s">
        <v>13538</v>
      </c>
      <c r="C3521" s="22" t="s">
        <v>17336</v>
      </c>
      <c r="D3521" s="22" t="s">
        <v>17337</v>
      </c>
      <c r="E3521" s="22" t="s">
        <v>17338</v>
      </c>
      <c r="F3521" t="s">
        <v>9497</v>
      </c>
    </row>
    <row r="3522" spans="1:6">
      <c r="A3522" t="s">
        <v>4611</v>
      </c>
      <c r="B3522" s="786" t="s">
        <v>13539</v>
      </c>
      <c r="C3522" s="22" t="s">
        <v>17562</v>
      </c>
      <c r="D3522" s="22" t="s">
        <v>17563</v>
      </c>
      <c r="E3522" s="22" t="s">
        <v>17564</v>
      </c>
      <c r="F3522" t="s">
        <v>9497</v>
      </c>
    </row>
    <row r="3523" spans="1:6">
      <c r="A3523" t="s">
        <v>4611</v>
      </c>
      <c r="B3523" s="786" t="s">
        <v>13540</v>
      </c>
      <c r="C3523" s="22" t="s">
        <v>17565</v>
      </c>
      <c r="D3523" s="22" t="s">
        <v>17566</v>
      </c>
      <c r="E3523" s="22" t="s">
        <v>17566</v>
      </c>
      <c r="F3523" t="s">
        <v>9497</v>
      </c>
    </row>
    <row r="3524" spans="1:6">
      <c r="A3524" t="s">
        <v>4611</v>
      </c>
      <c r="B3524" s="786" t="s">
        <v>13541</v>
      </c>
      <c r="C3524" s="22" t="s">
        <v>17567</v>
      </c>
      <c r="D3524" s="22" t="s">
        <v>17568</v>
      </c>
      <c r="E3524" s="22" t="s">
        <v>17569</v>
      </c>
      <c r="F3524" t="s">
        <v>9497</v>
      </c>
    </row>
    <row r="3525" spans="1:6">
      <c r="A3525" t="s">
        <v>4611</v>
      </c>
      <c r="B3525" s="786" t="s">
        <v>13542</v>
      </c>
      <c r="C3525" s="22" t="s">
        <v>17570</v>
      </c>
      <c r="D3525" s="22" t="s">
        <v>17571</v>
      </c>
      <c r="E3525" s="22" t="s">
        <v>17572</v>
      </c>
      <c r="F3525" t="s">
        <v>9497</v>
      </c>
    </row>
    <row r="3526" spans="1:6">
      <c r="A3526" t="s">
        <v>4611</v>
      </c>
      <c r="B3526" s="786" t="s">
        <v>13543</v>
      </c>
      <c r="C3526" s="22" t="s">
        <v>17573</v>
      </c>
      <c r="D3526" s="22" t="s">
        <v>17574</v>
      </c>
      <c r="E3526" s="22" t="s">
        <v>17575</v>
      </c>
      <c r="F3526" t="s">
        <v>9497</v>
      </c>
    </row>
    <row r="3527" spans="1:6">
      <c r="A3527" t="s">
        <v>4611</v>
      </c>
      <c r="B3527" s="786" t="s">
        <v>13544</v>
      </c>
      <c r="C3527" s="22" t="s">
        <v>17576</v>
      </c>
      <c r="D3527" s="22" t="s">
        <v>17577</v>
      </c>
      <c r="E3527" s="22" t="s">
        <v>17578</v>
      </c>
      <c r="F3527" t="s">
        <v>9497</v>
      </c>
    </row>
    <row r="3528" spans="1:6">
      <c r="A3528" t="s">
        <v>4611</v>
      </c>
      <c r="B3528" s="786" t="s">
        <v>13545</v>
      </c>
      <c r="C3528" s="22" t="s">
        <v>17579</v>
      </c>
      <c r="D3528" s="22" t="s">
        <v>17580</v>
      </c>
      <c r="E3528" s="22" t="s">
        <v>17581</v>
      </c>
      <c r="F3528" t="s">
        <v>9498</v>
      </c>
    </row>
    <row r="3529" spans="1:6">
      <c r="A3529" t="s">
        <v>4611</v>
      </c>
      <c r="B3529" s="786" t="s">
        <v>13546</v>
      </c>
      <c r="C3529" s="22" t="s">
        <v>17582</v>
      </c>
      <c r="D3529" s="22" t="s">
        <v>17583</v>
      </c>
      <c r="E3529" s="22" t="s">
        <v>17584</v>
      </c>
      <c r="F3529" t="s">
        <v>9498</v>
      </c>
    </row>
    <row r="3530" spans="1:6">
      <c r="A3530" t="s">
        <v>4611</v>
      </c>
      <c r="B3530" s="786" t="s">
        <v>13547</v>
      </c>
      <c r="C3530" s="22" t="s">
        <v>15524</v>
      </c>
      <c r="D3530" s="22" t="s">
        <v>15525</v>
      </c>
      <c r="E3530" s="22" t="s">
        <v>15526</v>
      </c>
      <c r="F3530" t="s">
        <v>9498</v>
      </c>
    </row>
    <row r="3531" spans="1:6">
      <c r="A3531" t="s">
        <v>4611</v>
      </c>
      <c r="B3531" s="786" t="s">
        <v>13548</v>
      </c>
      <c r="C3531" s="22" t="s">
        <v>16975</v>
      </c>
      <c r="D3531" s="22" t="s">
        <v>16976</v>
      </c>
      <c r="E3531" s="22" t="s">
        <v>16977</v>
      </c>
      <c r="F3531" t="s">
        <v>9498</v>
      </c>
    </row>
    <row r="3532" spans="1:6">
      <c r="A3532" t="s">
        <v>4611</v>
      </c>
      <c r="B3532" s="786" t="s">
        <v>13549</v>
      </c>
      <c r="C3532" s="22" t="s">
        <v>17585</v>
      </c>
      <c r="D3532" s="22" t="s">
        <v>17586</v>
      </c>
      <c r="E3532" s="22" t="s">
        <v>17587</v>
      </c>
      <c r="F3532" t="s">
        <v>9502</v>
      </c>
    </row>
    <row r="3533" spans="1:6">
      <c r="A3533" t="s">
        <v>4611</v>
      </c>
      <c r="B3533" s="786" t="s">
        <v>13550</v>
      </c>
      <c r="C3533" s="22" t="s">
        <v>17588</v>
      </c>
      <c r="D3533" s="22" t="s">
        <v>17589</v>
      </c>
      <c r="E3533" s="22" t="s">
        <v>17590</v>
      </c>
      <c r="F3533" t="s">
        <v>9502</v>
      </c>
    </row>
    <row r="3534" spans="1:6">
      <c r="A3534" t="s">
        <v>4611</v>
      </c>
      <c r="B3534" s="786" t="s">
        <v>13551</v>
      </c>
      <c r="C3534" s="22" t="s">
        <v>17591</v>
      </c>
      <c r="D3534" s="22" t="s">
        <v>17592</v>
      </c>
      <c r="E3534" s="22" t="s">
        <v>17593</v>
      </c>
      <c r="F3534" t="s">
        <v>9506</v>
      </c>
    </row>
    <row r="3535" spans="1:6">
      <c r="A3535" t="s">
        <v>4611</v>
      </c>
      <c r="B3535" s="786" t="s">
        <v>13552</v>
      </c>
      <c r="C3535" s="22" t="s">
        <v>17594</v>
      </c>
      <c r="D3535" s="22" t="s">
        <v>17595</v>
      </c>
      <c r="E3535" s="22" t="s">
        <v>17596</v>
      </c>
      <c r="F3535" t="s">
        <v>9506</v>
      </c>
    </row>
    <row r="3536" spans="1:6">
      <c r="A3536" t="s">
        <v>4611</v>
      </c>
      <c r="B3536" s="786" t="s">
        <v>13553</v>
      </c>
      <c r="C3536" s="22" t="s">
        <v>17597</v>
      </c>
      <c r="D3536" s="22" t="s">
        <v>17598</v>
      </c>
      <c r="E3536" s="22" t="s">
        <v>17598</v>
      </c>
      <c r="F3536" t="s">
        <v>9643</v>
      </c>
    </row>
    <row r="3537" spans="1:6">
      <c r="A3537" t="s">
        <v>4611</v>
      </c>
      <c r="B3537" s="786" t="s">
        <v>13554</v>
      </c>
      <c r="C3537" s="22" t="s">
        <v>17599</v>
      </c>
      <c r="D3537" s="22" t="s">
        <v>17600</v>
      </c>
      <c r="E3537" s="22" t="s">
        <v>17601</v>
      </c>
      <c r="F3537" t="s">
        <v>9647</v>
      </c>
    </row>
    <row r="3538" spans="1:6">
      <c r="A3538" t="s">
        <v>4611</v>
      </c>
      <c r="B3538" s="786" t="s">
        <v>13555</v>
      </c>
      <c r="C3538" s="22" t="s">
        <v>17602</v>
      </c>
      <c r="D3538" s="22" t="s">
        <v>17603</v>
      </c>
      <c r="E3538" s="22" t="s">
        <v>17603</v>
      </c>
      <c r="F3538" t="s">
        <v>9647</v>
      </c>
    </row>
    <row r="3539" spans="1:6">
      <c r="A3539" t="s">
        <v>4611</v>
      </c>
      <c r="B3539" s="786" t="s">
        <v>13556</v>
      </c>
      <c r="C3539" s="22" t="s">
        <v>17604</v>
      </c>
      <c r="D3539" s="22" t="s">
        <v>17605</v>
      </c>
      <c r="E3539" s="22" t="s">
        <v>17606</v>
      </c>
      <c r="F3539" t="s">
        <v>9647</v>
      </c>
    </row>
    <row r="3540" spans="1:6">
      <c r="A3540" t="s">
        <v>4611</v>
      </c>
      <c r="B3540" s="786" t="s">
        <v>13557</v>
      </c>
      <c r="C3540" s="22" t="s">
        <v>17607</v>
      </c>
      <c r="D3540" s="22" t="s">
        <v>17608</v>
      </c>
      <c r="E3540" s="22" t="s">
        <v>17609</v>
      </c>
      <c r="F3540" t="s">
        <v>9647</v>
      </c>
    </row>
    <row r="3541" spans="1:6">
      <c r="A3541" t="s">
        <v>4611</v>
      </c>
      <c r="B3541" s="786" t="s">
        <v>13558</v>
      </c>
      <c r="C3541" s="22" t="s">
        <v>17610</v>
      </c>
      <c r="D3541" s="22" t="s">
        <v>17611</v>
      </c>
      <c r="E3541" s="22" t="s">
        <v>17612</v>
      </c>
      <c r="F3541" t="s">
        <v>9647</v>
      </c>
    </row>
    <row r="3542" spans="1:6">
      <c r="A3542" t="s">
        <v>4611</v>
      </c>
      <c r="B3542" s="786" t="s">
        <v>13559</v>
      </c>
      <c r="C3542" s="22" t="s">
        <v>17613</v>
      </c>
      <c r="D3542" s="22" t="s">
        <v>17614</v>
      </c>
      <c r="E3542" s="22" t="s">
        <v>17615</v>
      </c>
      <c r="F3542" t="s">
        <v>9647</v>
      </c>
    </row>
    <row r="3543" spans="1:6">
      <c r="A3543" t="s">
        <v>4611</v>
      </c>
      <c r="B3543" s="786" t="s">
        <v>13560</v>
      </c>
      <c r="C3543" s="22" t="s">
        <v>17616</v>
      </c>
      <c r="D3543" s="22" t="s">
        <v>17617</v>
      </c>
      <c r="E3543" s="22" t="s">
        <v>17618</v>
      </c>
      <c r="F3543" t="s">
        <v>9651</v>
      </c>
    </row>
    <row r="3544" spans="1:6">
      <c r="A3544" t="s">
        <v>4611</v>
      </c>
      <c r="B3544" s="786" t="s">
        <v>13561</v>
      </c>
      <c r="C3544" s="22" t="s">
        <v>17619</v>
      </c>
      <c r="D3544" s="22" t="s">
        <v>17620</v>
      </c>
      <c r="E3544" s="22" t="s">
        <v>17621</v>
      </c>
      <c r="F3544" t="s">
        <v>9651</v>
      </c>
    </row>
    <row r="3545" spans="1:6">
      <c r="A3545" t="s">
        <v>4611</v>
      </c>
      <c r="B3545" s="786" t="s">
        <v>13562</v>
      </c>
      <c r="C3545" s="22" t="s">
        <v>17622</v>
      </c>
      <c r="D3545" s="22" t="s">
        <v>17623</v>
      </c>
      <c r="E3545" s="22" t="s">
        <v>17623</v>
      </c>
      <c r="F3545" t="s">
        <v>9651</v>
      </c>
    </row>
    <row r="3546" spans="1:6">
      <c r="A3546" t="s">
        <v>4611</v>
      </c>
      <c r="B3546" s="786" t="s">
        <v>13563</v>
      </c>
      <c r="C3546" s="22" t="s">
        <v>17624</v>
      </c>
      <c r="D3546" s="22" t="s">
        <v>17625</v>
      </c>
      <c r="E3546" s="22" t="s">
        <v>17626</v>
      </c>
      <c r="F3546" t="s">
        <v>9651</v>
      </c>
    </row>
    <row r="3547" spans="1:6">
      <c r="A3547" t="s">
        <v>4611</v>
      </c>
      <c r="B3547" s="786" t="s">
        <v>13564</v>
      </c>
      <c r="C3547" s="22" t="s">
        <v>17627</v>
      </c>
      <c r="D3547" s="22" t="s">
        <v>17628</v>
      </c>
      <c r="E3547" s="22" t="s">
        <v>17629</v>
      </c>
      <c r="F3547" t="s">
        <v>9651</v>
      </c>
    </row>
    <row r="3548" spans="1:6">
      <c r="A3548" t="s">
        <v>4611</v>
      </c>
      <c r="B3548" s="786" t="s">
        <v>13565</v>
      </c>
      <c r="C3548" s="22" t="s">
        <v>16376</v>
      </c>
      <c r="D3548" s="22" t="s">
        <v>16377</v>
      </c>
      <c r="E3548" s="22" t="s">
        <v>16378</v>
      </c>
      <c r="F3548" t="s">
        <v>9651</v>
      </c>
    </row>
    <row r="3549" spans="1:6">
      <c r="A3549" t="s">
        <v>4611</v>
      </c>
      <c r="B3549" s="786" t="s">
        <v>13566</v>
      </c>
      <c r="C3549" s="22" t="s">
        <v>17630</v>
      </c>
      <c r="D3549" s="22" t="s">
        <v>17631</v>
      </c>
      <c r="E3549" s="22" t="s">
        <v>17632</v>
      </c>
      <c r="F3549" t="s">
        <v>9651</v>
      </c>
    </row>
    <row r="3550" spans="1:6">
      <c r="A3550" t="s">
        <v>4611</v>
      </c>
      <c r="B3550" s="786" t="s">
        <v>13567</v>
      </c>
      <c r="C3550" s="22" t="s">
        <v>17633</v>
      </c>
      <c r="D3550" s="22" t="s">
        <v>17634</v>
      </c>
      <c r="E3550" s="22" t="s">
        <v>17635</v>
      </c>
      <c r="F3550" t="s">
        <v>9651</v>
      </c>
    </row>
    <row r="3551" spans="1:6">
      <c r="A3551" t="s">
        <v>4611</v>
      </c>
      <c r="B3551" s="786" t="s">
        <v>13568</v>
      </c>
      <c r="C3551" s="22" t="s">
        <v>17636</v>
      </c>
      <c r="D3551" s="22" t="s">
        <v>17637</v>
      </c>
      <c r="E3551" s="22" t="s">
        <v>17638</v>
      </c>
      <c r="F3551" t="s">
        <v>9655</v>
      </c>
    </row>
    <row r="3552" spans="1:6">
      <c r="A3552" t="s">
        <v>4611</v>
      </c>
      <c r="B3552" s="786" t="s">
        <v>13569</v>
      </c>
      <c r="C3552" s="22" t="s">
        <v>17639</v>
      </c>
      <c r="D3552" s="22" t="s">
        <v>17640</v>
      </c>
      <c r="E3552" s="22" t="s">
        <v>17641</v>
      </c>
      <c r="F3552" t="s">
        <v>9655</v>
      </c>
    </row>
    <row r="3553" spans="1:6">
      <c r="A3553" t="s">
        <v>4611</v>
      </c>
      <c r="B3553" s="786" t="s">
        <v>13570</v>
      </c>
      <c r="C3553" s="22" t="s">
        <v>17642</v>
      </c>
      <c r="D3553" s="22" t="s">
        <v>17643</v>
      </c>
      <c r="E3553" s="22" t="s">
        <v>17644</v>
      </c>
      <c r="F3553" t="s">
        <v>9655</v>
      </c>
    </row>
    <row r="3554" spans="1:6">
      <c r="A3554" t="s">
        <v>4611</v>
      </c>
      <c r="B3554" s="786" t="s">
        <v>13571</v>
      </c>
      <c r="C3554" s="22" t="s">
        <v>16376</v>
      </c>
      <c r="D3554" s="22" t="s">
        <v>16377</v>
      </c>
      <c r="E3554" s="22" t="s">
        <v>16378</v>
      </c>
      <c r="F3554" t="s">
        <v>9655</v>
      </c>
    </row>
    <row r="3555" spans="1:6">
      <c r="A3555" t="s">
        <v>4611</v>
      </c>
      <c r="B3555" s="786" t="s">
        <v>13572</v>
      </c>
      <c r="C3555" s="22" t="s">
        <v>17645</v>
      </c>
      <c r="D3555" s="22" t="s">
        <v>17646</v>
      </c>
      <c r="E3555" s="22" t="s">
        <v>17646</v>
      </c>
      <c r="F3555" t="s">
        <v>9655</v>
      </c>
    </row>
    <row r="3556" spans="1:6">
      <c r="A3556" t="s">
        <v>4611</v>
      </c>
      <c r="B3556" s="786" t="s">
        <v>13573</v>
      </c>
      <c r="C3556" s="22" t="s">
        <v>17647</v>
      </c>
      <c r="D3556" s="22" t="s">
        <v>17648</v>
      </c>
      <c r="E3556" s="22" t="s">
        <v>17649</v>
      </c>
      <c r="F3556" t="s">
        <v>9655</v>
      </c>
    </row>
    <row r="3557" spans="1:6">
      <c r="A3557" t="s">
        <v>4611</v>
      </c>
      <c r="B3557" s="786" t="s">
        <v>13574</v>
      </c>
      <c r="C3557" s="22" t="s">
        <v>16447</v>
      </c>
      <c r="D3557" s="22" t="s">
        <v>16448</v>
      </c>
      <c r="E3557" s="22" t="s">
        <v>16448</v>
      </c>
      <c r="F3557" t="s">
        <v>9655</v>
      </c>
    </row>
    <row r="3558" spans="1:6">
      <c r="A3558" t="s">
        <v>4611</v>
      </c>
      <c r="B3558" s="786" t="s">
        <v>13575</v>
      </c>
      <c r="C3558" s="22" t="s">
        <v>17650</v>
      </c>
      <c r="D3558" s="22" t="s">
        <v>17651</v>
      </c>
      <c r="E3558" s="22" t="s">
        <v>17652</v>
      </c>
      <c r="F3558" t="s">
        <v>9655</v>
      </c>
    </row>
    <row r="3559" spans="1:6">
      <c r="A3559" t="s">
        <v>4611</v>
      </c>
      <c r="B3559" s="786" t="s">
        <v>13576</v>
      </c>
      <c r="C3559" s="22" t="s">
        <v>17653</v>
      </c>
      <c r="D3559" s="22" t="s">
        <v>17654</v>
      </c>
      <c r="E3559" s="22" t="s">
        <v>17654</v>
      </c>
      <c r="F3559" t="s">
        <v>9655</v>
      </c>
    </row>
    <row r="3560" spans="1:6">
      <c r="A3560" t="s">
        <v>4611</v>
      </c>
      <c r="B3560" s="786" t="s">
        <v>13577</v>
      </c>
      <c r="C3560" s="22" t="s">
        <v>17655</v>
      </c>
      <c r="D3560" s="22" t="s">
        <v>17656</v>
      </c>
      <c r="E3560" s="22" t="s">
        <v>17656</v>
      </c>
      <c r="F3560" t="s">
        <v>9655</v>
      </c>
    </row>
    <row r="3561" spans="1:6">
      <c r="A3561" t="s">
        <v>4611</v>
      </c>
      <c r="B3561" s="786" t="s">
        <v>13578</v>
      </c>
      <c r="C3561" s="22" t="s">
        <v>17657</v>
      </c>
      <c r="D3561" s="22" t="s">
        <v>17658</v>
      </c>
      <c r="E3561" s="22" t="s">
        <v>17659</v>
      </c>
      <c r="F3561" t="s">
        <v>9659</v>
      </c>
    </row>
    <row r="3562" spans="1:6">
      <c r="A3562" t="s">
        <v>4611</v>
      </c>
      <c r="B3562" s="786" t="s">
        <v>13579</v>
      </c>
      <c r="C3562" s="22" t="s">
        <v>17660</v>
      </c>
      <c r="D3562" s="22" t="s">
        <v>17661</v>
      </c>
      <c r="E3562" s="22" t="s">
        <v>17662</v>
      </c>
      <c r="F3562" t="s">
        <v>9659</v>
      </c>
    </row>
    <row r="3563" spans="1:6">
      <c r="A3563" t="s">
        <v>4611</v>
      </c>
      <c r="B3563" s="786" t="s">
        <v>13580</v>
      </c>
      <c r="C3563" s="22" t="s">
        <v>17663</v>
      </c>
      <c r="D3563" s="22" t="s">
        <v>17664</v>
      </c>
      <c r="E3563" s="22" t="s">
        <v>17665</v>
      </c>
      <c r="F3563" t="s">
        <v>9659</v>
      </c>
    </row>
    <row r="3564" spans="1:6">
      <c r="A3564" t="s">
        <v>4611</v>
      </c>
      <c r="B3564" s="786" t="s">
        <v>13581</v>
      </c>
      <c r="C3564" s="22" t="s">
        <v>17666</v>
      </c>
      <c r="D3564" s="22" t="s">
        <v>17667</v>
      </c>
      <c r="E3564" s="22" t="s">
        <v>17668</v>
      </c>
      <c r="F3564" t="s">
        <v>9663</v>
      </c>
    </row>
    <row r="3565" spans="1:6">
      <c r="A3565" t="s">
        <v>4611</v>
      </c>
      <c r="B3565" s="786" t="s">
        <v>13582</v>
      </c>
      <c r="C3565" s="22" t="s">
        <v>17669</v>
      </c>
      <c r="D3565" s="22" t="s">
        <v>17670</v>
      </c>
      <c r="E3565" s="22" t="s">
        <v>17671</v>
      </c>
      <c r="F3565" t="s">
        <v>9667</v>
      </c>
    </row>
    <row r="3566" spans="1:6">
      <c r="A3566" t="s">
        <v>4611</v>
      </c>
      <c r="B3566" s="786" t="s">
        <v>13583</v>
      </c>
      <c r="C3566" s="22" t="s">
        <v>17672</v>
      </c>
      <c r="D3566" s="22" t="s">
        <v>17673</v>
      </c>
      <c r="E3566" s="22" t="s">
        <v>17674</v>
      </c>
      <c r="F3566" t="s">
        <v>9667</v>
      </c>
    </row>
    <row r="3567" spans="1:6">
      <c r="A3567" t="s">
        <v>4611</v>
      </c>
      <c r="B3567" s="786" t="s">
        <v>13584</v>
      </c>
      <c r="C3567" s="22" t="s">
        <v>17675</v>
      </c>
      <c r="D3567" s="22" t="s">
        <v>17676</v>
      </c>
      <c r="E3567" s="22" t="s">
        <v>17677</v>
      </c>
      <c r="F3567" t="s">
        <v>9671</v>
      </c>
    </row>
    <row r="3568" spans="1:6">
      <c r="A3568" t="s">
        <v>4611</v>
      </c>
      <c r="B3568" s="786" t="s">
        <v>13585</v>
      </c>
      <c r="C3568" s="22" t="s">
        <v>17678</v>
      </c>
      <c r="D3568" s="22" t="s">
        <v>17679</v>
      </c>
      <c r="E3568" s="22" t="s">
        <v>17680</v>
      </c>
      <c r="F3568" t="s">
        <v>9671</v>
      </c>
    </row>
    <row r="3569" spans="1:6">
      <c r="A3569" t="s">
        <v>4611</v>
      </c>
      <c r="B3569" s="786" t="s">
        <v>13586</v>
      </c>
      <c r="C3569" s="22" t="s">
        <v>17681</v>
      </c>
      <c r="D3569" s="22" t="s">
        <v>17682</v>
      </c>
      <c r="E3569" s="22" t="s">
        <v>17683</v>
      </c>
      <c r="F3569" t="s">
        <v>9671</v>
      </c>
    </row>
    <row r="3570" spans="1:6">
      <c r="A3570" t="s">
        <v>4611</v>
      </c>
      <c r="B3570" s="786" t="s">
        <v>13587</v>
      </c>
      <c r="C3570" s="22" t="s">
        <v>17684</v>
      </c>
      <c r="D3570" s="22" t="s">
        <v>17685</v>
      </c>
      <c r="E3570" s="22" t="s">
        <v>17686</v>
      </c>
      <c r="F3570" t="s">
        <v>9675</v>
      </c>
    </row>
    <row r="3571" spans="1:6">
      <c r="A3571" t="s">
        <v>4611</v>
      </c>
      <c r="B3571" s="786" t="s">
        <v>13588</v>
      </c>
      <c r="C3571" s="22" t="s">
        <v>17687</v>
      </c>
      <c r="D3571" s="22" t="s">
        <v>17688</v>
      </c>
      <c r="E3571" s="22" t="s">
        <v>17689</v>
      </c>
      <c r="F3571" t="s">
        <v>9675</v>
      </c>
    </row>
    <row r="3572" spans="1:6">
      <c r="A3572" t="s">
        <v>4611</v>
      </c>
      <c r="B3572" s="786" t="s">
        <v>13589</v>
      </c>
      <c r="C3572" s="22" t="s">
        <v>17690</v>
      </c>
      <c r="D3572" s="22" t="s">
        <v>17691</v>
      </c>
      <c r="E3572" s="22" t="s">
        <v>17691</v>
      </c>
      <c r="F3572" t="s">
        <v>9675</v>
      </c>
    </row>
    <row r="3573" spans="1:6">
      <c r="A3573" t="s">
        <v>4611</v>
      </c>
      <c r="B3573" s="786" t="s">
        <v>13590</v>
      </c>
      <c r="C3573" s="22" t="s">
        <v>15818</v>
      </c>
      <c r="D3573" s="22" t="s">
        <v>15819</v>
      </c>
      <c r="E3573" s="22" t="s">
        <v>15820</v>
      </c>
      <c r="F3573" t="s">
        <v>9675</v>
      </c>
    </row>
    <row r="3574" spans="1:6">
      <c r="A3574" t="s">
        <v>4611</v>
      </c>
      <c r="B3574" s="786" t="s">
        <v>13591</v>
      </c>
      <c r="C3574" s="22" t="s">
        <v>17692</v>
      </c>
      <c r="D3574" s="22" t="s">
        <v>17693</v>
      </c>
      <c r="E3574" s="22" t="s">
        <v>17694</v>
      </c>
      <c r="F3574" t="s">
        <v>9676</v>
      </c>
    </row>
    <row r="3575" spans="1:6">
      <c r="A3575" t="s">
        <v>4611</v>
      </c>
      <c r="B3575" s="786" t="s">
        <v>13592</v>
      </c>
      <c r="C3575" s="22" t="s">
        <v>17695</v>
      </c>
      <c r="D3575" s="22" t="s">
        <v>17696</v>
      </c>
      <c r="E3575" s="22" t="s">
        <v>17697</v>
      </c>
      <c r="F3575" t="s">
        <v>9676</v>
      </c>
    </row>
    <row r="3576" spans="1:6">
      <c r="A3576" t="s">
        <v>4611</v>
      </c>
      <c r="B3576" s="786" t="s">
        <v>13593</v>
      </c>
      <c r="C3576" s="22" t="s">
        <v>17698</v>
      </c>
      <c r="D3576" s="22" t="s">
        <v>17699</v>
      </c>
      <c r="E3576" s="22" t="s">
        <v>17700</v>
      </c>
      <c r="F3576" t="s">
        <v>9676</v>
      </c>
    </row>
    <row r="3577" spans="1:6">
      <c r="A3577" t="s">
        <v>4611</v>
      </c>
      <c r="B3577" s="786" t="s">
        <v>13594</v>
      </c>
      <c r="C3577" s="22" t="s">
        <v>17701</v>
      </c>
      <c r="D3577" s="22" t="s">
        <v>17702</v>
      </c>
      <c r="E3577" s="22" t="s">
        <v>17703</v>
      </c>
      <c r="F3577" t="s">
        <v>9676</v>
      </c>
    </row>
    <row r="3578" spans="1:6">
      <c r="A3578" t="s">
        <v>4611</v>
      </c>
      <c r="B3578" s="786" t="s">
        <v>13595</v>
      </c>
      <c r="C3578" s="22" t="s">
        <v>17704</v>
      </c>
      <c r="D3578" s="22" t="s">
        <v>17705</v>
      </c>
      <c r="E3578" s="22" t="s">
        <v>17706</v>
      </c>
      <c r="F3578" t="s">
        <v>9680</v>
      </c>
    </row>
    <row r="3579" spans="1:6">
      <c r="A3579" t="s">
        <v>4611</v>
      </c>
      <c r="B3579" s="786" t="s">
        <v>13596</v>
      </c>
      <c r="C3579" s="22" t="s">
        <v>17707</v>
      </c>
      <c r="D3579" s="22" t="s">
        <v>17708</v>
      </c>
      <c r="E3579" s="22" t="s">
        <v>17709</v>
      </c>
      <c r="F3579" t="s">
        <v>9680</v>
      </c>
    </row>
    <row r="3580" spans="1:6">
      <c r="A3580" t="s">
        <v>4611</v>
      </c>
      <c r="B3580" s="786" t="s">
        <v>13597</v>
      </c>
      <c r="C3580" s="22" t="s">
        <v>17710</v>
      </c>
      <c r="D3580" s="22" t="s">
        <v>17711</v>
      </c>
      <c r="E3580" s="22" t="s">
        <v>17712</v>
      </c>
      <c r="F3580" t="s">
        <v>9680</v>
      </c>
    </row>
    <row r="3581" spans="1:6">
      <c r="A3581" t="s">
        <v>4611</v>
      </c>
      <c r="B3581" s="786" t="s">
        <v>13598</v>
      </c>
      <c r="C3581" s="22" t="s">
        <v>17713</v>
      </c>
      <c r="D3581" s="22" t="s">
        <v>17714</v>
      </c>
      <c r="E3581" s="22" t="s">
        <v>17715</v>
      </c>
      <c r="F3581" t="s">
        <v>9680</v>
      </c>
    </row>
    <row r="3582" spans="1:6">
      <c r="A3582" t="s">
        <v>4611</v>
      </c>
      <c r="B3582" s="786" t="s">
        <v>13599</v>
      </c>
      <c r="C3582" s="22" t="s">
        <v>17716</v>
      </c>
      <c r="D3582" s="22" t="s">
        <v>17717</v>
      </c>
      <c r="E3582" s="22" t="s">
        <v>17717</v>
      </c>
      <c r="F3582" t="s">
        <v>9680</v>
      </c>
    </row>
    <row r="3583" spans="1:6">
      <c r="A3583" t="s">
        <v>4611</v>
      </c>
      <c r="B3583" s="786" t="s">
        <v>13600</v>
      </c>
      <c r="C3583" s="22" t="s">
        <v>17718</v>
      </c>
      <c r="D3583" s="22" t="s">
        <v>17719</v>
      </c>
      <c r="E3583" s="22" t="s">
        <v>17720</v>
      </c>
      <c r="F3583" t="s">
        <v>9680</v>
      </c>
    </row>
    <row r="3584" spans="1:6">
      <c r="A3584" t="s">
        <v>4611</v>
      </c>
      <c r="B3584" s="786" t="s">
        <v>13601</v>
      </c>
      <c r="C3584" s="22" t="s">
        <v>17721</v>
      </c>
      <c r="D3584" s="22" t="s">
        <v>17722</v>
      </c>
      <c r="E3584" s="22" t="s">
        <v>17723</v>
      </c>
      <c r="F3584" t="s">
        <v>9680</v>
      </c>
    </row>
    <row r="3585" spans="1:6">
      <c r="A3585" t="s">
        <v>4611</v>
      </c>
      <c r="B3585" s="786" t="s">
        <v>13602</v>
      </c>
      <c r="C3585" s="22" t="s">
        <v>17724</v>
      </c>
      <c r="D3585" s="22" t="s">
        <v>17725</v>
      </c>
      <c r="E3585" s="22" t="s">
        <v>17726</v>
      </c>
      <c r="F3585" t="s">
        <v>9684</v>
      </c>
    </row>
    <row r="3586" spans="1:6">
      <c r="A3586" t="s">
        <v>4611</v>
      </c>
      <c r="B3586" s="786" t="s">
        <v>13603</v>
      </c>
      <c r="C3586" s="22" t="s">
        <v>16596</v>
      </c>
      <c r="D3586" s="22" t="s">
        <v>16597</v>
      </c>
      <c r="E3586" s="22" t="s">
        <v>16598</v>
      </c>
      <c r="F3586" t="s">
        <v>9684</v>
      </c>
    </row>
    <row r="3587" spans="1:6">
      <c r="A3587" t="s">
        <v>4611</v>
      </c>
      <c r="B3587" s="786" t="s">
        <v>13604</v>
      </c>
      <c r="C3587" s="22" t="s">
        <v>17727</v>
      </c>
      <c r="D3587" s="22" t="s">
        <v>17728</v>
      </c>
      <c r="E3587" s="22" t="s">
        <v>17729</v>
      </c>
      <c r="F3587" t="s">
        <v>9684</v>
      </c>
    </row>
    <row r="3588" spans="1:6">
      <c r="A3588" t="s">
        <v>4611</v>
      </c>
      <c r="B3588" s="786" t="s">
        <v>13605</v>
      </c>
      <c r="C3588" s="22" t="s">
        <v>17730</v>
      </c>
      <c r="D3588" s="22" t="s">
        <v>17731</v>
      </c>
      <c r="E3588" s="22" t="s">
        <v>17731</v>
      </c>
      <c r="F3588" t="s">
        <v>9688</v>
      </c>
    </row>
    <row r="3589" spans="1:6">
      <c r="A3589" t="s">
        <v>4611</v>
      </c>
      <c r="B3589" s="786" t="s">
        <v>13606</v>
      </c>
      <c r="C3589" s="22" t="s">
        <v>17732</v>
      </c>
      <c r="D3589" s="22" t="s">
        <v>17733</v>
      </c>
      <c r="E3589" s="22" t="s">
        <v>17734</v>
      </c>
      <c r="F3589" t="s">
        <v>9692</v>
      </c>
    </row>
    <row r="3590" spans="1:6">
      <c r="A3590" t="s">
        <v>4611</v>
      </c>
      <c r="B3590" s="786" t="s">
        <v>13607</v>
      </c>
      <c r="C3590" s="22" t="s">
        <v>17735</v>
      </c>
      <c r="D3590" s="22" t="s">
        <v>17736</v>
      </c>
      <c r="E3590" s="22" t="s">
        <v>17737</v>
      </c>
      <c r="F3590" t="s">
        <v>9696</v>
      </c>
    </row>
    <row r="3591" spans="1:6">
      <c r="A3591" t="s">
        <v>4611</v>
      </c>
      <c r="B3591" s="786" t="s">
        <v>13608</v>
      </c>
      <c r="C3591" s="22" t="s">
        <v>17738</v>
      </c>
      <c r="D3591" s="22" t="s">
        <v>17739</v>
      </c>
      <c r="E3591" s="22" t="s">
        <v>17740</v>
      </c>
      <c r="F3591" t="s">
        <v>9696</v>
      </c>
    </row>
    <row r="3592" spans="1:6">
      <c r="A3592" t="s">
        <v>4611</v>
      </c>
      <c r="B3592" s="786" t="s">
        <v>13609</v>
      </c>
      <c r="C3592" s="22" t="s">
        <v>17741</v>
      </c>
      <c r="D3592" s="22" t="s">
        <v>17742</v>
      </c>
      <c r="E3592" s="22" t="s">
        <v>17743</v>
      </c>
      <c r="F3592" t="s">
        <v>9696</v>
      </c>
    </row>
    <row r="3593" spans="1:6">
      <c r="A3593" t="s">
        <v>4611</v>
      </c>
      <c r="B3593" s="786" t="s">
        <v>13610</v>
      </c>
      <c r="C3593" s="22" t="s">
        <v>15810</v>
      </c>
      <c r="D3593" s="22" t="s">
        <v>15811</v>
      </c>
      <c r="E3593" s="22" t="s">
        <v>15811</v>
      </c>
      <c r="F3593" t="s">
        <v>9700</v>
      </c>
    </row>
    <row r="3594" spans="1:6">
      <c r="A3594" t="s">
        <v>4611</v>
      </c>
      <c r="B3594" s="786" t="s">
        <v>13611</v>
      </c>
      <c r="C3594" s="22" t="s">
        <v>17744</v>
      </c>
      <c r="D3594" s="22" t="s">
        <v>17745</v>
      </c>
      <c r="E3594" s="22" t="s">
        <v>17746</v>
      </c>
      <c r="F3594" t="s">
        <v>9700</v>
      </c>
    </row>
    <row r="3595" spans="1:6">
      <c r="A3595" t="s">
        <v>4611</v>
      </c>
      <c r="B3595" s="786" t="s">
        <v>13612</v>
      </c>
      <c r="C3595" s="22" t="s">
        <v>17747</v>
      </c>
      <c r="D3595" s="22" t="s">
        <v>17748</v>
      </c>
      <c r="E3595" s="22" t="s">
        <v>17749</v>
      </c>
      <c r="F3595" t="s">
        <v>9700</v>
      </c>
    </row>
    <row r="3596" spans="1:6">
      <c r="A3596" t="s">
        <v>4611</v>
      </c>
      <c r="B3596" s="786" t="s">
        <v>13613</v>
      </c>
      <c r="C3596" s="22" t="s">
        <v>17750</v>
      </c>
      <c r="D3596" s="22" t="s">
        <v>17751</v>
      </c>
      <c r="E3596" s="22" t="s">
        <v>17751</v>
      </c>
      <c r="F3596" t="s">
        <v>9700</v>
      </c>
    </row>
    <row r="3597" spans="1:6">
      <c r="A3597" t="s">
        <v>4611</v>
      </c>
      <c r="B3597" s="786" t="s">
        <v>13614</v>
      </c>
      <c r="C3597" s="22" t="s">
        <v>17752</v>
      </c>
      <c r="D3597" s="22" t="s">
        <v>17753</v>
      </c>
      <c r="E3597" s="22" t="s">
        <v>17754</v>
      </c>
      <c r="F3597" t="s">
        <v>9700</v>
      </c>
    </row>
    <row r="3598" spans="1:6">
      <c r="A3598" t="s">
        <v>4611</v>
      </c>
      <c r="B3598" s="786" t="s">
        <v>13615</v>
      </c>
      <c r="C3598" s="22" t="s">
        <v>17755</v>
      </c>
      <c r="D3598" s="22" t="s">
        <v>17756</v>
      </c>
      <c r="E3598" s="22" t="s">
        <v>17757</v>
      </c>
      <c r="F3598" t="s">
        <v>9700</v>
      </c>
    </row>
    <row r="3599" spans="1:6">
      <c r="A3599" t="s">
        <v>4611</v>
      </c>
      <c r="B3599" s="786" t="s">
        <v>13616</v>
      </c>
      <c r="C3599" s="22" t="s">
        <v>17758</v>
      </c>
      <c r="D3599" s="22" t="s">
        <v>17759</v>
      </c>
      <c r="E3599" s="22" t="s">
        <v>17760</v>
      </c>
      <c r="F3599" t="s">
        <v>9706</v>
      </c>
    </row>
    <row r="3600" spans="1:6">
      <c r="A3600" t="s">
        <v>4611</v>
      </c>
      <c r="B3600" s="786" t="s">
        <v>13617</v>
      </c>
      <c r="C3600" s="22" t="s">
        <v>17761</v>
      </c>
      <c r="D3600" s="22" t="s">
        <v>17762</v>
      </c>
      <c r="E3600" s="22" t="s">
        <v>17763</v>
      </c>
      <c r="F3600" t="s">
        <v>9710</v>
      </c>
    </row>
    <row r="3601" spans="1:6">
      <c r="A3601" t="s">
        <v>4611</v>
      </c>
      <c r="B3601" s="786" t="s">
        <v>13618</v>
      </c>
      <c r="C3601" s="22" t="s">
        <v>17764</v>
      </c>
      <c r="D3601" s="22" t="s">
        <v>17765</v>
      </c>
      <c r="E3601" s="22" t="s">
        <v>17766</v>
      </c>
      <c r="F3601" t="s">
        <v>9710</v>
      </c>
    </row>
    <row r="3602" spans="1:6">
      <c r="A3602" t="s">
        <v>4611</v>
      </c>
      <c r="B3602" s="786" t="s">
        <v>13619</v>
      </c>
      <c r="C3602" s="22" t="s">
        <v>17767</v>
      </c>
      <c r="D3602" s="22" t="s">
        <v>17768</v>
      </c>
      <c r="E3602" s="22" t="s">
        <v>17769</v>
      </c>
      <c r="F3602" t="s">
        <v>9710</v>
      </c>
    </row>
    <row r="3603" spans="1:6">
      <c r="A3603" t="s">
        <v>4611</v>
      </c>
      <c r="B3603" s="786" t="s">
        <v>13620</v>
      </c>
      <c r="C3603" s="22" t="s">
        <v>17770</v>
      </c>
      <c r="D3603" s="22" t="s">
        <v>17771</v>
      </c>
      <c r="E3603" s="22" t="s">
        <v>17772</v>
      </c>
      <c r="F3603" t="s">
        <v>9710</v>
      </c>
    </row>
    <row r="3604" spans="1:6">
      <c r="A3604" t="s">
        <v>4611</v>
      </c>
      <c r="B3604" s="786" t="s">
        <v>13621</v>
      </c>
      <c r="C3604" s="22" t="s">
        <v>9723</v>
      </c>
      <c r="D3604" s="22" t="s">
        <v>9724</v>
      </c>
      <c r="E3604" s="22" t="s">
        <v>9725</v>
      </c>
      <c r="F3604" t="s">
        <v>9722</v>
      </c>
    </row>
    <row r="3605" spans="1:6">
      <c r="A3605" t="s">
        <v>4611</v>
      </c>
      <c r="B3605" s="786" t="s">
        <v>13622</v>
      </c>
      <c r="C3605" s="22" t="s">
        <v>17773</v>
      </c>
      <c r="D3605" s="22" t="s">
        <v>17774</v>
      </c>
      <c r="E3605" s="22" t="s">
        <v>17774</v>
      </c>
      <c r="F3605" t="s">
        <v>9726</v>
      </c>
    </row>
    <row r="3606" spans="1:6">
      <c r="A3606" t="s">
        <v>4611</v>
      </c>
      <c r="B3606" s="786" t="s">
        <v>13623</v>
      </c>
      <c r="C3606" s="22" t="s">
        <v>17775</v>
      </c>
      <c r="D3606" s="22" t="s">
        <v>17776</v>
      </c>
      <c r="E3606" s="22" t="s">
        <v>17777</v>
      </c>
      <c r="F3606" t="s">
        <v>9726</v>
      </c>
    </row>
    <row r="3607" spans="1:6">
      <c r="A3607" t="s">
        <v>4611</v>
      </c>
      <c r="B3607" s="786" t="s">
        <v>13624</v>
      </c>
      <c r="C3607" s="22" t="s">
        <v>17778</v>
      </c>
      <c r="D3607" s="22" t="s">
        <v>17779</v>
      </c>
      <c r="E3607" s="22" t="s">
        <v>17780</v>
      </c>
      <c r="F3607" t="s">
        <v>9734</v>
      </c>
    </row>
    <row r="3608" spans="1:6">
      <c r="A3608" t="s">
        <v>4611</v>
      </c>
      <c r="B3608" s="786" t="s">
        <v>13625</v>
      </c>
      <c r="C3608" s="22" t="s">
        <v>17781</v>
      </c>
      <c r="D3608" s="22" t="s">
        <v>17782</v>
      </c>
      <c r="E3608" s="22" t="s">
        <v>17783</v>
      </c>
      <c r="F3608" t="s">
        <v>9734</v>
      </c>
    </row>
    <row r="3609" spans="1:6">
      <c r="A3609" t="s">
        <v>4611</v>
      </c>
      <c r="B3609" s="786" t="s">
        <v>13626</v>
      </c>
      <c r="C3609" s="22" t="s">
        <v>17784</v>
      </c>
      <c r="D3609" s="22" t="s">
        <v>17785</v>
      </c>
      <c r="E3609" s="22" t="s">
        <v>17786</v>
      </c>
      <c r="F3609" t="s">
        <v>9734</v>
      </c>
    </row>
    <row r="3610" spans="1:6">
      <c r="A3610" t="s">
        <v>4611</v>
      </c>
      <c r="B3610" s="786" t="s">
        <v>13627</v>
      </c>
      <c r="C3610" s="22" t="s">
        <v>17787</v>
      </c>
      <c r="D3610" s="22" t="s">
        <v>17788</v>
      </c>
      <c r="E3610" s="22" t="s">
        <v>17789</v>
      </c>
      <c r="F3610" t="s">
        <v>9734</v>
      </c>
    </row>
    <row r="3611" spans="1:6">
      <c r="A3611" t="s">
        <v>4611</v>
      </c>
      <c r="B3611" s="786" t="s">
        <v>13628</v>
      </c>
      <c r="C3611" s="22" t="s">
        <v>17790</v>
      </c>
      <c r="D3611" s="22" t="s">
        <v>17791</v>
      </c>
      <c r="E3611" s="22" t="s">
        <v>17792</v>
      </c>
      <c r="F3611" t="s">
        <v>9739</v>
      </c>
    </row>
    <row r="3612" spans="1:6">
      <c r="A3612" t="s">
        <v>4611</v>
      </c>
      <c r="B3612" s="786" t="s">
        <v>13629</v>
      </c>
      <c r="C3612" s="22" t="s">
        <v>17793</v>
      </c>
      <c r="D3612" s="22" t="s">
        <v>17794</v>
      </c>
      <c r="E3612" s="22" t="s">
        <v>17795</v>
      </c>
      <c r="F3612" t="s">
        <v>9747</v>
      </c>
    </row>
    <row r="3613" spans="1:6">
      <c r="A3613" t="s">
        <v>4611</v>
      </c>
      <c r="B3613" s="786" t="s">
        <v>13630</v>
      </c>
      <c r="C3613" s="22" t="s">
        <v>17796</v>
      </c>
      <c r="D3613" s="22" t="s">
        <v>17797</v>
      </c>
      <c r="E3613" s="22" t="s">
        <v>17798</v>
      </c>
      <c r="F3613" t="s">
        <v>9747</v>
      </c>
    </row>
    <row r="3614" spans="1:6">
      <c r="A3614" t="s">
        <v>4611</v>
      </c>
      <c r="B3614" s="786" t="s">
        <v>13631</v>
      </c>
      <c r="C3614" s="22" t="s">
        <v>17799</v>
      </c>
      <c r="D3614" s="22" t="s">
        <v>17800</v>
      </c>
      <c r="E3614" s="22" t="s">
        <v>17801</v>
      </c>
      <c r="F3614" t="s">
        <v>9747</v>
      </c>
    </row>
    <row r="3615" spans="1:6">
      <c r="A3615" t="s">
        <v>4611</v>
      </c>
      <c r="B3615" s="786" t="s">
        <v>13632</v>
      </c>
      <c r="C3615" s="22" t="s">
        <v>17802</v>
      </c>
      <c r="D3615" s="22" t="s">
        <v>17803</v>
      </c>
      <c r="E3615" s="22" t="s">
        <v>17804</v>
      </c>
      <c r="F3615" t="s">
        <v>9751</v>
      </c>
    </row>
    <row r="3616" spans="1:6">
      <c r="A3616" t="s">
        <v>4611</v>
      </c>
      <c r="B3616" s="786" t="s">
        <v>13633</v>
      </c>
      <c r="C3616" s="22" t="s">
        <v>9760</v>
      </c>
      <c r="D3616" s="22" t="s">
        <v>9761</v>
      </c>
      <c r="E3616" s="22" t="s">
        <v>9762</v>
      </c>
      <c r="F3616" t="s">
        <v>9759</v>
      </c>
    </row>
    <row r="3617" spans="1:6">
      <c r="A3617" t="s">
        <v>4611</v>
      </c>
      <c r="B3617" s="786" t="s">
        <v>13634</v>
      </c>
      <c r="C3617" s="22" t="s">
        <v>17805</v>
      </c>
      <c r="D3617" s="22" t="s">
        <v>17806</v>
      </c>
      <c r="E3617" s="22" t="s">
        <v>17807</v>
      </c>
      <c r="F3617" t="s">
        <v>9759</v>
      </c>
    </row>
    <row r="3618" spans="1:6">
      <c r="A3618" t="s">
        <v>4611</v>
      </c>
      <c r="B3618" s="786" t="s">
        <v>13635</v>
      </c>
      <c r="C3618" s="22" t="s">
        <v>17808</v>
      </c>
      <c r="D3618" s="22" t="s">
        <v>17809</v>
      </c>
      <c r="E3618" s="22" t="s">
        <v>17810</v>
      </c>
      <c r="F3618" t="s">
        <v>9763</v>
      </c>
    </row>
    <row r="3619" spans="1:6">
      <c r="A3619" t="s">
        <v>4611</v>
      </c>
      <c r="B3619" s="786" t="s">
        <v>13636</v>
      </c>
      <c r="C3619" s="22" t="s">
        <v>17811</v>
      </c>
      <c r="D3619" s="22" t="s">
        <v>17812</v>
      </c>
      <c r="E3619" s="22" t="s">
        <v>17812</v>
      </c>
      <c r="F3619" t="s">
        <v>9767</v>
      </c>
    </row>
    <row r="3620" spans="1:6">
      <c r="A3620" t="s">
        <v>4611</v>
      </c>
      <c r="B3620" s="786" t="s">
        <v>13637</v>
      </c>
      <c r="C3620" s="22" t="s">
        <v>17813</v>
      </c>
      <c r="D3620" s="22" t="s">
        <v>17814</v>
      </c>
      <c r="E3620" s="22" t="s">
        <v>17815</v>
      </c>
      <c r="F3620" t="s">
        <v>9775</v>
      </c>
    </row>
    <row r="3621" spans="1:6">
      <c r="A3621" t="s">
        <v>4611</v>
      </c>
      <c r="B3621" s="786" t="s">
        <v>13638</v>
      </c>
      <c r="C3621" s="22" t="s">
        <v>17816</v>
      </c>
      <c r="D3621" s="22" t="s">
        <v>17817</v>
      </c>
      <c r="E3621" s="22" t="s">
        <v>17818</v>
      </c>
      <c r="F3621" t="s">
        <v>9775</v>
      </c>
    </row>
    <row r="3622" spans="1:6">
      <c r="A3622" t="s">
        <v>4611</v>
      </c>
      <c r="B3622" s="786" t="s">
        <v>13639</v>
      </c>
      <c r="C3622" s="22" t="s">
        <v>17819</v>
      </c>
      <c r="D3622" s="22" t="s">
        <v>17820</v>
      </c>
      <c r="E3622" s="22" t="s">
        <v>17820</v>
      </c>
      <c r="F3622" t="s">
        <v>9775</v>
      </c>
    </row>
    <row r="3623" spans="1:6">
      <c r="A3623" t="s">
        <v>4611</v>
      </c>
      <c r="B3623" s="786" t="s">
        <v>13640</v>
      </c>
      <c r="C3623" s="22" t="s">
        <v>17448</v>
      </c>
      <c r="D3623" s="22" t="s">
        <v>17449</v>
      </c>
      <c r="E3623" s="22" t="s">
        <v>17450</v>
      </c>
      <c r="F3623" t="s">
        <v>9775</v>
      </c>
    </row>
    <row r="3624" spans="1:6">
      <c r="A3624" t="s">
        <v>4611</v>
      </c>
      <c r="B3624" s="786" t="s">
        <v>13641</v>
      </c>
      <c r="C3624" s="22" t="s">
        <v>17821</v>
      </c>
      <c r="D3624" s="22" t="s">
        <v>17822</v>
      </c>
      <c r="E3624" s="22" t="s">
        <v>17823</v>
      </c>
      <c r="F3624" t="s">
        <v>9775</v>
      </c>
    </row>
    <row r="3625" spans="1:6">
      <c r="A3625" t="s">
        <v>4611</v>
      </c>
      <c r="B3625" s="786" t="s">
        <v>13642</v>
      </c>
      <c r="C3625" s="22" t="s">
        <v>17824</v>
      </c>
      <c r="D3625" s="22" t="s">
        <v>17825</v>
      </c>
      <c r="E3625" s="22" t="s">
        <v>17826</v>
      </c>
      <c r="F3625" t="s">
        <v>9775</v>
      </c>
    </row>
    <row r="3626" spans="1:6">
      <c r="A3626" t="s">
        <v>4611</v>
      </c>
      <c r="B3626" s="786" t="s">
        <v>13643</v>
      </c>
      <c r="C3626" s="22" t="s">
        <v>17827</v>
      </c>
      <c r="D3626" s="22" t="s">
        <v>17828</v>
      </c>
      <c r="E3626" s="22" t="s">
        <v>17829</v>
      </c>
      <c r="F3626" t="s">
        <v>9775</v>
      </c>
    </row>
    <row r="3627" spans="1:6">
      <c r="A3627" t="s">
        <v>4611</v>
      </c>
      <c r="B3627" s="786" t="s">
        <v>13644</v>
      </c>
      <c r="C3627" s="22" t="s">
        <v>17830</v>
      </c>
      <c r="D3627" s="22" t="s">
        <v>17831</v>
      </c>
      <c r="E3627" s="22" t="s">
        <v>17832</v>
      </c>
      <c r="F3627" t="s">
        <v>9775</v>
      </c>
    </row>
    <row r="3628" spans="1:6">
      <c r="A3628" t="s">
        <v>4611</v>
      </c>
      <c r="B3628" s="786" t="s">
        <v>13645</v>
      </c>
      <c r="C3628" s="22" t="s">
        <v>17833</v>
      </c>
      <c r="D3628" s="22" t="s">
        <v>17834</v>
      </c>
      <c r="E3628" s="22" t="s">
        <v>17835</v>
      </c>
      <c r="F3628" t="s">
        <v>9775</v>
      </c>
    </row>
    <row r="3629" spans="1:6">
      <c r="A3629" t="s">
        <v>4611</v>
      </c>
      <c r="B3629" s="786" t="s">
        <v>13646</v>
      </c>
      <c r="C3629" s="22" t="s">
        <v>17836</v>
      </c>
      <c r="D3629" s="22" t="s">
        <v>17837</v>
      </c>
      <c r="E3629" s="22" t="s">
        <v>17838</v>
      </c>
      <c r="F3629" t="s">
        <v>9775</v>
      </c>
    </row>
    <row r="3630" spans="1:6">
      <c r="A3630" t="s">
        <v>4611</v>
      </c>
      <c r="B3630" s="786" t="s">
        <v>13647</v>
      </c>
      <c r="C3630" s="22" t="s">
        <v>17839</v>
      </c>
      <c r="D3630" s="22" t="s">
        <v>17840</v>
      </c>
      <c r="E3630" s="22" t="s">
        <v>17841</v>
      </c>
      <c r="F3630" t="s">
        <v>9775</v>
      </c>
    </row>
    <row r="3631" spans="1:6">
      <c r="A3631" t="s">
        <v>4611</v>
      </c>
      <c r="B3631" s="786" t="s">
        <v>13648</v>
      </c>
      <c r="C3631" s="22" t="s">
        <v>17842</v>
      </c>
      <c r="D3631" s="22" t="s">
        <v>17843</v>
      </c>
      <c r="E3631" s="22" t="s">
        <v>17844</v>
      </c>
      <c r="F3631" t="s">
        <v>9775</v>
      </c>
    </row>
    <row r="3632" spans="1:6">
      <c r="A3632" t="s">
        <v>4611</v>
      </c>
      <c r="B3632" s="786" t="s">
        <v>13649</v>
      </c>
      <c r="C3632" s="22" t="s">
        <v>17845</v>
      </c>
      <c r="D3632" s="22" t="s">
        <v>17846</v>
      </c>
      <c r="E3632" s="22" t="s">
        <v>17846</v>
      </c>
      <c r="F3632" t="s">
        <v>9775</v>
      </c>
    </row>
    <row r="3633" spans="1:6">
      <c r="A3633" t="s">
        <v>4611</v>
      </c>
      <c r="B3633" s="786" t="s">
        <v>13650</v>
      </c>
      <c r="C3633" s="22" t="s">
        <v>17847</v>
      </c>
      <c r="D3633" s="22" t="s">
        <v>17848</v>
      </c>
      <c r="E3633" s="22" t="s">
        <v>17849</v>
      </c>
      <c r="F3633" t="s">
        <v>9775</v>
      </c>
    </row>
    <row r="3634" spans="1:6">
      <c r="A3634" t="s">
        <v>4611</v>
      </c>
      <c r="B3634" s="786" t="s">
        <v>13651</v>
      </c>
      <c r="C3634" s="22" t="s">
        <v>17850</v>
      </c>
      <c r="D3634" s="22" t="s">
        <v>17851</v>
      </c>
      <c r="E3634" s="22" t="s">
        <v>17852</v>
      </c>
      <c r="F3634" t="s">
        <v>9775</v>
      </c>
    </row>
    <row r="3635" spans="1:6">
      <c r="A3635" t="s">
        <v>4611</v>
      </c>
      <c r="B3635" s="786" t="s">
        <v>13652</v>
      </c>
      <c r="C3635" s="22" t="s">
        <v>17853</v>
      </c>
      <c r="D3635" s="22" t="s">
        <v>17854</v>
      </c>
      <c r="E3635" s="22" t="s">
        <v>17854</v>
      </c>
      <c r="F3635" t="s">
        <v>9779</v>
      </c>
    </row>
    <row r="3636" spans="1:6">
      <c r="A3636" t="s">
        <v>4611</v>
      </c>
      <c r="B3636" s="786" t="s">
        <v>13653</v>
      </c>
      <c r="C3636" s="22" t="s">
        <v>17855</v>
      </c>
      <c r="D3636" s="22" t="s">
        <v>17856</v>
      </c>
      <c r="E3636" s="22" t="s">
        <v>17857</v>
      </c>
      <c r="F3636" t="s">
        <v>9779</v>
      </c>
    </row>
    <row r="3637" spans="1:6">
      <c r="A3637" t="s">
        <v>4611</v>
      </c>
      <c r="B3637" s="786" t="s">
        <v>13654</v>
      </c>
      <c r="C3637" s="22" t="s">
        <v>17858</v>
      </c>
      <c r="D3637" s="22" t="s">
        <v>17859</v>
      </c>
      <c r="E3637" s="22" t="s">
        <v>17860</v>
      </c>
      <c r="F3637" t="s">
        <v>9779</v>
      </c>
    </row>
    <row r="3638" spans="1:6">
      <c r="A3638" t="s">
        <v>4611</v>
      </c>
      <c r="B3638" s="786" t="s">
        <v>13655</v>
      </c>
      <c r="C3638" s="22" t="s">
        <v>17861</v>
      </c>
      <c r="D3638" s="22" t="s">
        <v>17862</v>
      </c>
      <c r="E3638" s="22" t="s">
        <v>17863</v>
      </c>
      <c r="F3638" t="s">
        <v>9779</v>
      </c>
    </row>
    <row r="3639" spans="1:6">
      <c r="A3639" t="s">
        <v>4611</v>
      </c>
      <c r="B3639" s="786" t="s">
        <v>13656</v>
      </c>
      <c r="C3639" s="22" t="s">
        <v>17864</v>
      </c>
      <c r="D3639" s="22" t="s">
        <v>17865</v>
      </c>
      <c r="E3639" s="22" t="s">
        <v>17865</v>
      </c>
      <c r="F3639" t="s">
        <v>9783</v>
      </c>
    </row>
    <row r="3640" spans="1:6">
      <c r="A3640" t="s">
        <v>4611</v>
      </c>
      <c r="B3640" s="786" t="s">
        <v>13657</v>
      </c>
      <c r="C3640" s="22" t="s">
        <v>17866</v>
      </c>
      <c r="D3640" s="22" t="s">
        <v>17867</v>
      </c>
      <c r="E3640" s="22" t="s">
        <v>17868</v>
      </c>
      <c r="F3640" t="s">
        <v>9783</v>
      </c>
    </row>
    <row r="3641" spans="1:6">
      <c r="A3641" t="s">
        <v>4611</v>
      </c>
      <c r="B3641" s="786" t="s">
        <v>13658</v>
      </c>
      <c r="C3641" s="22" t="s">
        <v>17869</v>
      </c>
      <c r="D3641" s="22" t="s">
        <v>17870</v>
      </c>
      <c r="E3641" s="22" t="s">
        <v>17871</v>
      </c>
      <c r="F3641" t="s">
        <v>9783</v>
      </c>
    </row>
    <row r="3642" spans="1:6">
      <c r="A3642" t="s">
        <v>4611</v>
      </c>
      <c r="B3642" s="786" t="s">
        <v>13659</v>
      </c>
      <c r="C3642" s="22" t="s">
        <v>17872</v>
      </c>
      <c r="D3642" s="22" t="s">
        <v>17873</v>
      </c>
      <c r="E3642" s="22" t="s">
        <v>17874</v>
      </c>
      <c r="F3642" t="s">
        <v>9783</v>
      </c>
    </row>
    <row r="3643" spans="1:6">
      <c r="A3643" t="s">
        <v>4611</v>
      </c>
      <c r="B3643" s="786" t="s">
        <v>13660</v>
      </c>
      <c r="C3643" s="22" t="s">
        <v>17875</v>
      </c>
      <c r="D3643" s="22" t="s">
        <v>17876</v>
      </c>
      <c r="E3643" s="22" t="s">
        <v>17877</v>
      </c>
      <c r="F3643" t="s">
        <v>9783</v>
      </c>
    </row>
    <row r="3644" spans="1:6">
      <c r="A3644" t="s">
        <v>4611</v>
      </c>
      <c r="B3644" s="786" t="s">
        <v>13661</v>
      </c>
      <c r="C3644" s="22" t="s">
        <v>17878</v>
      </c>
      <c r="D3644" s="22" t="s">
        <v>17879</v>
      </c>
      <c r="E3644" s="22" t="s">
        <v>17880</v>
      </c>
      <c r="F3644" t="s">
        <v>9783</v>
      </c>
    </row>
    <row r="3645" spans="1:6">
      <c r="A3645" t="s">
        <v>4611</v>
      </c>
      <c r="B3645" s="786" t="s">
        <v>13662</v>
      </c>
      <c r="C3645" s="22" t="s">
        <v>17881</v>
      </c>
      <c r="D3645" s="22" t="s">
        <v>17882</v>
      </c>
      <c r="E3645" s="22" t="s">
        <v>17883</v>
      </c>
      <c r="F3645" t="s">
        <v>9783</v>
      </c>
    </row>
    <row r="3646" spans="1:6">
      <c r="A3646" t="s">
        <v>4611</v>
      </c>
      <c r="B3646" s="786" t="s">
        <v>13663</v>
      </c>
      <c r="C3646" s="22" t="s">
        <v>17884</v>
      </c>
      <c r="D3646" s="22" t="s">
        <v>17885</v>
      </c>
      <c r="E3646" s="22" t="s">
        <v>17886</v>
      </c>
      <c r="F3646" t="s">
        <v>9783</v>
      </c>
    </row>
    <row r="3647" spans="1:6">
      <c r="A3647" t="s">
        <v>4611</v>
      </c>
      <c r="B3647" s="786" t="s">
        <v>13664</v>
      </c>
      <c r="C3647" s="22" t="s">
        <v>17887</v>
      </c>
      <c r="D3647" s="22" t="s">
        <v>17888</v>
      </c>
      <c r="E3647" s="22" t="s">
        <v>17889</v>
      </c>
      <c r="F3647" t="s">
        <v>9783</v>
      </c>
    </row>
    <row r="3648" spans="1:6">
      <c r="A3648" t="s">
        <v>4611</v>
      </c>
      <c r="B3648" s="786" t="s">
        <v>13665</v>
      </c>
      <c r="C3648" s="22" t="s">
        <v>17890</v>
      </c>
      <c r="D3648" s="22" t="s">
        <v>17891</v>
      </c>
      <c r="E3648" s="22" t="s">
        <v>17892</v>
      </c>
      <c r="F3648" t="s">
        <v>9783</v>
      </c>
    </row>
    <row r="3649" spans="1:6">
      <c r="A3649" t="s">
        <v>4611</v>
      </c>
      <c r="B3649" s="786" t="s">
        <v>13666</v>
      </c>
      <c r="C3649" s="22" t="s">
        <v>17893</v>
      </c>
      <c r="D3649" s="22" t="s">
        <v>17894</v>
      </c>
      <c r="E3649" s="22" t="s">
        <v>17895</v>
      </c>
      <c r="F3649" t="s">
        <v>9783</v>
      </c>
    </row>
    <row r="3650" spans="1:6">
      <c r="A3650" t="s">
        <v>4611</v>
      </c>
      <c r="B3650" s="786" t="s">
        <v>13667</v>
      </c>
      <c r="C3650" s="22" t="s">
        <v>17896</v>
      </c>
      <c r="D3650" s="22" t="s">
        <v>17897</v>
      </c>
      <c r="E3650" s="22" t="s">
        <v>17898</v>
      </c>
      <c r="F3650" t="s">
        <v>9783</v>
      </c>
    </row>
    <row r="3651" spans="1:6">
      <c r="A3651" t="s">
        <v>4611</v>
      </c>
      <c r="B3651" s="786" t="s">
        <v>13668</v>
      </c>
      <c r="C3651" s="22" t="s">
        <v>17899</v>
      </c>
      <c r="D3651" s="22" t="s">
        <v>17900</v>
      </c>
      <c r="E3651" s="22" t="s">
        <v>17901</v>
      </c>
      <c r="F3651" t="s">
        <v>9783</v>
      </c>
    </row>
    <row r="3652" spans="1:6">
      <c r="A3652" t="s">
        <v>4611</v>
      </c>
      <c r="B3652" s="786" t="s">
        <v>13669</v>
      </c>
      <c r="C3652" s="22" t="s">
        <v>17902</v>
      </c>
      <c r="D3652" s="22" t="s">
        <v>17903</v>
      </c>
      <c r="E3652" s="22" t="s">
        <v>17904</v>
      </c>
      <c r="F3652" t="s">
        <v>9783</v>
      </c>
    </row>
    <row r="3653" spans="1:6">
      <c r="A3653" t="s">
        <v>4611</v>
      </c>
      <c r="B3653" s="786" t="s">
        <v>13670</v>
      </c>
      <c r="C3653" s="22" t="s">
        <v>16018</v>
      </c>
      <c r="D3653" s="22" t="s">
        <v>16019</v>
      </c>
      <c r="E3653" s="22" t="s">
        <v>16019</v>
      </c>
      <c r="F3653" t="s">
        <v>9783</v>
      </c>
    </row>
    <row r="3654" spans="1:6">
      <c r="A3654" t="s">
        <v>4611</v>
      </c>
      <c r="B3654" s="786" t="s">
        <v>13671</v>
      </c>
      <c r="C3654" s="22" t="s">
        <v>17905</v>
      </c>
      <c r="D3654" s="22" t="s">
        <v>17906</v>
      </c>
      <c r="E3654" s="22" t="s">
        <v>17907</v>
      </c>
      <c r="F3654" t="s">
        <v>9783</v>
      </c>
    </row>
    <row r="3655" spans="1:6">
      <c r="A3655" t="s">
        <v>4611</v>
      </c>
      <c r="B3655" s="786" t="s">
        <v>13672</v>
      </c>
      <c r="C3655" s="22" t="s">
        <v>17908</v>
      </c>
      <c r="D3655" s="22" t="s">
        <v>17909</v>
      </c>
      <c r="E3655" s="22" t="s">
        <v>17910</v>
      </c>
      <c r="F3655" t="s">
        <v>9783</v>
      </c>
    </row>
    <row r="3656" spans="1:6">
      <c r="A3656" t="s">
        <v>4611</v>
      </c>
      <c r="B3656" s="786" t="s">
        <v>13673</v>
      </c>
      <c r="C3656" s="22" t="s">
        <v>17911</v>
      </c>
      <c r="D3656" s="22" t="s">
        <v>17912</v>
      </c>
      <c r="E3656" s="22" t="s">
        <v>17912</v>
      </c>
      <c r="F3656" t="s">
        <v>9787</v>
      </c>
    </row>
    <row r="3657" spans="1:6">
      <c r="A3657" t="s">
        <v>4611</v>
      </c>
      <c r="B3657" s="786" t="s">
        <v>13674</v>
      </c>
      <c r="C3657" s="22" t="s">
        <v>17913</v>
      </c>
      <c r="D3657" s="22" t="s">
        <v>17914</v>
      </c>
      <c r="E3657" s="22" t="s">
        <v>17915</v>
      </c>
      <c r="F3657" t="s">
        <v>9791</v>
      </c>
    </row>
    <row r="3658" spans="1:6">
      <c r="A3658" t="s">
        <v>4611</v>
      </c>
      <c r="B3658" s="786" t="s">
        <v>13675</v>
      </c>
      <c r="C3658" s="22" t="s">
        <v>17916</v>
      </c>
      <c r="D3658" s="22" t="s">
        <v>17917</v>
      </c>
      <c r="E3658" s="22" t="s">
        <v>17918</v>
      </c>
      <c r="F3658" t="s">
        <v>9791</v>
      </c>
    </row>
    <row r="3659" spans="1:6">
      <c r="A3659" t="s">
        <v>4611</v>
      </c>
      <c r="B3659" s="786" t="s">
        <v>13676</v>
      </c>
      <c r="C3659" s="22" t="s">
        <v>17919</v>
      </c>
      <c r="D3659" s="22" t="s">
        <v>17920</v>
      </c>
      <c r="E3659" s="22" t="s">
        <v>17921</v>
      </c>
      <c r="F3659" t="s">
        <v>9791</v>
      </c>
    </row>
    <row r="3660" spans="1:6">
      <c r="A3660" t="s">
        <v>4611</v>
      </c>
      <c r="B3660" s="786" t="s">
        <v>13677</v>
      </c>
      <c r="C3660" s="22" t="s">
        <v>15004</v>
      </c>
      <c r="D3660" s="22" t="s">
        <v>15005</v>
      </c>
      <c r="E3660" s="22" t="s">
        <v>15005</v>
      </c>
      <c r="F3660" t="s">
        <v>9791</v>
      </c>
    </row>
    <row r="3661" spans="1:6">
      <c r="A3661" t="s">
        <v>4611</v>
      </c>
      <c r="B3661" s="786" t="s">
        <v>13678</v>
      </c>
      <c r="C3661" s="22" t="s">
        <v>17922</v>
      </c>
      <c r="D3661" s="22" t="s">
        <v>17923</v>
      </c>
      <c r="E3661" s="22" t="s">
        <v>17924</v>
      </c>
      <c r="F3661" t="s">
        <v>9791</v>
      </c>
    </row>
    <row r="3662" spans="1:6">
      <c r="A3662" t="s">
        <v>4611</v>
      </c>
      <c r="B3662" s="786" t="s">
        <v>13679</v>
      </c>
      <c r="C3662" s="22" t="s">
        <v>17925</v>
      </c>
      <c r="D3662" s="22" t="s">
        <v>17926</v>
      </c>
      <c r="E3662" s="22" t="s">
        <v>17927</v>
      </c>
      <c r="F3662" t="s">
        <v>9791</v>
      </c>
    </row>
    <row r="3663" spans="1:6">
      <c r="A3663" t="s">
        <v>4611</v>
      </c>
      <c r="B3663" s="786" t="s">
        <v>13680</v>
      </c>
      <c r="C3663" s="22" t="s">
        <v>17928</v>
      </c>
      <c r="D3663" s="22" t="s">
        <v>17929</v>
      </c>
      <c r="E3663" s="22" t="s">
        <v>17929</v>
      </c>
      <c r="F3663" t="s">
        <v>9791</v>
      </c>
    </row>
    <row r="3664" spans="1:6">
      <c r="A3664" t="s">
        <v>4611</v>
      </c>
      <c r="B3664" s="786" t="s">
        <v>13681</v>
      </c>
      <c r="C3664" s="22" t="s">
        <v>17930</v>
      </c>
      <c r="D3664" s="22" t="s">
        <v>17931</v>
      </c>
      <c r="E3664" s="22" t="s">
        <v>17931</v>
      </c>
      <c r="F3664" t="s">
        <v>9795</v>
      </c>
    </row>
    <row r="3665" spans="1:6">
      <c r="A3665" t="s">
        <v>4611</v>
      </c>
      <c r="B3665" s="786" t="s">
        <v>13682</v>
      </c>
      <c r="C3665" s="22" t="s">
        <v>17932</v>
      </c>
      <c r="D3665" s="22" t="s">
        <v>17933</v>
      </c>
      <c r="E3665" s="22" t="s">
        <v>17933</v>
      </c>
      <c r="F3665" t="s">
        <v>9795</v>
      </c>
    </row>
    <row r="3666" spans="1:6">
      <c r="A3666" t="s">
        <v>4611</v>
      </c>
      <c r="B3666" s="786" t="s">
        <v>13683</v>
      </c>
      <c r="C3666" s="22" t="s">
        <v>17934</v>
      </c>
      <c r="D3666" s="22" t="s">
        <v>17935</v>
      </c>
      <c r="E3666" s="22" t="s">
        <v>17936</v>
      </c>
      <c r="F3666" t="s">
        <v>9795</v>
      </c>
    </row>
    <row r="3667" spans="1:6">
      <c r="A3667" t="s">
        <v>4611</v>
      </c>
      <c r="B3667" s="786" t="s">
        <v>13684</v>
      </c>
      <c r="C3667" s="22" t="s">
        <v>17937</v>
      </c>
      <c r="D3667" s="22" t="s">
        <v>17938</v>
      </c>
      <c r="E3667" s="22" t="s">
        <v>17939</v>
      </c>
      <c r="F3667" t="s">
        <v>9795</v>
      </c>
    </row>
    <row r="3668" spans="1:6">
      <c r="A3668" t="s">
        <v>4611</v>
      </c>
      <c r="B3668" s="786" t="s">
        <v>13685</v>
      </c>
      <c r="C3668" s="22" t="s">
        <v>17940</v>
      </c>
      <c r="D3668" s="22" t="s">
        <v>17941</v>
      </c>
      <c r="E3668" s="22" t="s">
        <v>17942</v>
      </c>
      <c r="F3668" t="s">
        <v>9795</v>
      </c>
    </row>
    <row r="3669" spans="1:6">
      <c r="A3669" t="s">
        <v>4611</v>
      </c>
      <c r="B3669" s="786" t="s">
        <v>13686</v>
      </c>
      <c r="C3669" s="22" t="s">
        <v>17943</v>
      </c>
      <c r="D3669" s="22" t="s">
        <v>17944</v>
      </c>
      <c r="E3669" s="22" t="s">
        <v>17944</v>
      </c>
      <c r="F3669" t="s">
        <v>9795</v>
      </c>
    </row>
    <row r="3670" spans="1:6">
      <c r="A3670" t="s">
        <v>4611</v>
      </c>
      <c r="B3670" s="786" t="s">
        <v>13687</v>
      </c>
      <c r="C3670" s="22" t="s">
        <v>17945</v>
      </c>
      <c r="D3670" s="22" t="s">
        <v>17946</v>
      </c>
      <c r="E3670" s="22" t="s">
        <v>17947</v>
      </c>
      <c r="F3670" t="s">
        <v>9795</v>
      </c>
    </row>
    <row r="3671" spans="1:6">
      <c r="A3671" t="s">
        <v>4611</v>
      </c>
      <c r="B3671" s="786" t="s">
        <v>13688</v>
      </c>
      <c r="C3671" s="22" t="s">
        <v>17948</v>
      </c>
      <c r="D3671" s="22" t="s">
        <v>17949</v>
      </c>
      <c r="E3671" s="22" t="s">
        <v>17950</v>
      </c>
      <c r="F3671" t="s">
        <v>9795</v>
      </c>
    </row>
    <row r="3672" spans="1:6">
      <c r="A3672" t="s">
        <v>4611</v>
      </c>
      <c r="B3672" s="786" t="s">
        <v>13689</v>
      </c>
      <c r="C3672" s="22" t="s">
        <v>17951</v>
      </c>
      <c r="D3672" s="22" t="s">
        <v>17952</v>
      </c>
      <c r="E3672" s="22" t="s">
        <v>17953</v>
      </c>
      <c r="F3672" t="s">
        <v>9795</v>
      </c>
    </row>
    <row r="3673" spans="1:6">
      <c r="A3673" t="s">
        <v>4611</v>
      </c>
      <c r="B3673" s="786" t="s">
        <v>13690</v>
      </c>
      <c r="C3673" s="22" t="s">
        <v>17954</v>
      </c>
      <c r="D3673" s="22" t="s">
        <v>17955</v>
      </c>
      <c r="E3673" s="22" t="s">
        <v>17956</v>
      </c>
      <c r="F3673" t="s">
        <v>9795</v>
      </c>
    </row>
    <row r="3674" spans="1:6">
      <c r="A3674" t="s">
        <v>4611</v>
      </c>
      <c r="B3674" s="786" t="s">
        <v>13691</v>
      </c>
      <c r="C3674" s="22" t="s">
        <v>17957</v>
      </c>
      <c r="D3674" s="22" t="s">
        <v>17958</v>
      </c>
      <c r="E3674" s="22" t="s">
        <v>17959</v>
      </c>
      <c r="F3674" t="s">
        <v>9795</v>
      </c>
    </row>
    <row r="3675" spans="1:6">
      <c r="A3675" t="s">
        <v>4611</v>
      </c>
      <c r="B3675" s="786" t="s">
        <v>13692</v>
      </c>
      <c r="C3675" s="22" t="s">
        <v>17960</v>
      </c>
      <c r="D3675" s="22" t="s">
        <v>17961</v>
      </c>
      <c r="E3675" s="22" t="s">
        <v>17962</v>
      </c>
      <c r="F3675" t="s">
        <v>9795</v>
      </c>
    </row>
    <row r="3676" spans="1:6">
      <c r="A3676" t="s">
        <v>4611</v>
      </c>
      <c r="B3676" s="786" t="s">
        <v>13693</v>
      </c>
      <c r="C3676" s="22" t="s">
        <v>17963</v>
      </c>
      <c r="D3676" s="22" t="s">
        <v>17964</v>
      </c>
      <c r="E3676" s="22" t="s">
        <v>17965</v>
      </c>
      <c r="F3676" t="s">
        <v>9799</v>
      </c>
    </row>
    <row r="3677" spans="1:6">
      <c r="A3677" t="s">
        <v>4611</v>
      </c>
      <c r="B3677" s="786" t="s">
        <v>13694</v>
      </c>
      <c r="C3677" s="22" t="s">
        <v>17966</v>
      </c>
      <c r="D3677" s="22" t="s">
        <v>17967</v>
      </c>
      <c r="E3677" s="22" t="s">
        <v>17968</v>
      </c>
      <c r="F3677" t="s">
        <v>9803</v>
      </c>
    </row>
    <row r="3678" spans="1:6">
      <c r="A3678" t="s">
        <v>4611</v>
      </c>
      <c r="B3678" s="786" t="s">
        <v>13695</v>
      </c>
      <c r="C3678" s="22" t="s">
        <v>17969</v>
      </c>
      <c r="D3678" s="22" t="s">
        <v>17970</v>
      </c>
      <c r="E3678" s="22" t="s">
        <v>17971</v>
      </c>
      <c r="F3678" t="s">
        <v>9803</v>
      </c>
    </row>
    <row r="3679" spans="1:6">
      <c r="A3679" t="s">
        <v>4611</v>
      </c>
      <c r="B3679" s="786" t="s">
        <v>13696</v>
      </c>
      <c r="C3679" s="22" t="s">
        <v>17972</v>
      </c>
      <c r="D3679" s="22" t="s">
        <v>17973</v>
      </c>
      <c r="E3679" s="22" t="s">
        <v>17974</v>
      </c>
      <c r="F3679" t="s">
        <v>9803</v>
      </c>
    </row>
    <row r="3680" spans="1:6">
      <c r="A3680" t="s">
        <v>4611</v>
      </c>
      <c r="B3680" s="786" t="s">
        <v>13697</v>
      </c>
      <c r="C3680" s="22" t="s">
        <v>17975</v>
      </c>
      <c r="D3680" s="22" t="s">
        <v>17976</v>
      </c>
      <c r="E3680" s="22" t="s">
        <v>17977</v>
      </c>
      <c r="F3680" t="s">
        <v>9803</v>
      </c>
    </row>
    <row r="3681" spans="1:6">
      <c r="A3681" t="s">
        <v>4611</v>
      </c>
      <c r="B3681" s="786" t="s">
        <v>13698</v>
      </c>
      <c r="C3681" s="22" t="s">
        <v>17978</v>
      </c>
      <c r="D3681" s="22" t="s">
        <v>17979</v>
      </c>
      <c r="E3681" s="22" t="s">
        <v>17980</v>
      </c>
      <c r="F3681" t="s">
        <v>9803</v>
      </c>
    </row>
    <row r="3682" spans="1:6">
      <c r="A3682" t="s">
        <v>4611</v>
      </c>
      <c r="B3682" s="786" t="s">
        <v>13699</v>
      </c>
      <c r="C3682" s="22" t="s">
        <v>17981</v>
      </c>
      <c r="D3682" s="22" t="s">
        <v>17982</v>
      </c>
      <c r="E3682" s="22" t="s">
        <v>17982</v>
      </c>
      <c r="F3682" t="s">
        <v>9803</v>
      </c>
    </row>
    <row r="3683" spans="1:6">
      <c r="A3683" t="s">
        <v>4611</v>
      </c>
      <c r="B3683" s="786" t="s">
        <v>13700</v>
      </c>
      <c r="C3683" s="22" t="s">
        <v>17983</v>
      </c>
      <c r="D3683" s="22" t="s">
        <v>17984</v>
      </c>
      <c r="E3683" s="22" t="s">
        <v>17985</v>
      </c>
      <c r="F3683" t="s">
        <v>9803</v>
      </c>
    </row>
    <row r="3684" spans="1:6">
      <c r="A3684" t="s">
        <v>4611</v>
      </c>
      <c r="B3684" s="786" t="s">
        <v>13701</v>
      </c>
      <c r="C3684" s="22" t="s">
        <v>17986</v>
      </c>
      <c r="D3684" s="22" t="s">
        <v>17987</v>
      </c>
      <c r="E3684" s="22" t="s">
        <v>17988</v>
      </c>
      <c r="F3684" t="s">
        <v>9803</v>
      </c>
    </row>
    <row r="3685" spans="1:6">
      <c r="A3685" t="s">
        <v>4611</v>
      </c>
      <c r="B3685" s="786" t="s">
        <v>13702</v>
      </c>
      <c r="C3685" s="22" t="s">
        <v>17989</v>
      </c>
      <c r="D3685" s="22" t="s">
        <v>17990</v>
      </c>
      <c r="E3685" s="22" t="s">
        <v>17991</v>
      </c>
      <c r="F3685" t="s">
        <v>9803</v>
      </c>
    </row>
    <row r="3686" spans="1:6">
      <c r="A3686" t="s">
        <v>4611</v>
      </c>
      <c r="B3686" s="786" t="s">
        <v>13703</v>
      </c>
      <c r="C3686" s="22" t="s">
        <v>17992</v>
      </c>
      <c r="D3686" s="22" t="s">
        <v>17993</v>
      </c>
      <c r="E3686" s="22" t="s">
        <v>17994</v>
      </c>
      <c r="F3686" t="s">
        <v>9803</v>
      </c>
    </row>
    <row r="3687" spans="1:6">
      <c r="A3687" t="s">
        <v>4611</v>
      </c>
      <c r="B3687" s="786" t="s">
        <v>13704</v>
      </c>
      <c r="C3687" s="22" t="s">
        <v>17995</v>
      </c>
      <c r="D3687" s="22" t="s">
        <v>17996</v>
      </c>
      <c r="E3687" s="22" t="s">
        <v>17997</v>
      </c>
      <c r="F3687" t="s">
        <v>9807</v>
      </c>
    </row>
    <row r="3688" spans="1:6">
      <c r="A3688" t="s">
        <v>4611</v>
      </c>
      <c r="B3688" s="786" t="s">
        <v>13705</v>
      </c>
      <c r="C3688" s="22" t="s">
        <v>17998</v>
      </c>
      <c r="D3688" s="22" t="s">
        <v>17999</v>
      </c>
      <c r="E3688" s="22" t="s">
        <v>18000</v>
      </c>
      <c r="F3688" t="s">
        <v>9807</v>
      </c>
    </row>
    <row r="3689" spans="1:6">
      <c r="A3689" t="s">
        <v>4611</v>
      </c>
      <c r="B3689" s="786" t="s">
        <v>13706</v>
      </c>
      <c r="C3689" s="22" t="s">
        <v>18001</v>
      </c>
      <c r="D3689" s="22" t="s">
        <v>18002</v>
      </c>
      <c r="E3689" s="22" t="s">
        <v>18002</v>
      </c>
      <c r="F3689" t="s">
        <v>9811</v>
      </c>
    </row>
    <row r="3690" spans="1:6">
      <c r="A3690" t="s">
        <v>4611</v>
      </c>
      <c r="B3690" s="786" t="s">
        <v>13707</v>
      </c>
      <c r="C3690" s="22" t="s">
        <v>18003</v>
      </c>
      <c r="D3690" s="22" t="s">
        <v>18004</v>
      </c>
      <c r="E3690" s="22" t="s">
        <v>18004</v>
      </c>
      <c r="F3690" t="s">
        <v>9811</v>
      </c>
    </row>
    <row r="3691" spans="1:6">
      <c r="A3691" t="s">
        <v>4611</v>
      </c>
      <c r="B3691" s="786" t="s">
        <v>13708</v>
      </c>
      <c r="C3691" s="22" t="s">
        <v>18005</v>
      </c>
      <c r="D3691" s="22" t="s">
        <v>18006</v>
      </c>
      <c r="E3691" s="22" t="s">
        <v>18006</v>
      </c>
      <c r="F3691" t="s">
        <v>9811</v>
      </c>
    </row>
    <row r="3692" spans="1:6">
      <c r="A3692" t="s">
        <v>4611</v>
      </c>
      <c r="B3692" s="786" t="s">
        <v>13709</v>
      </c>
      <c r="C3692" s="22" t="s">
        <v>18007</v>
      </c>
      <c r="D3692" s="22" t="s">
        <v>18008</v>
      </c>
      <c r="E3692" s="22" t="s">
        <v>18009</v>
      </c>
      <c r="F3692" t="s">
        <v>9815</v>
      </c>
    </row>
    <row r="3693" spans="1:6">
      <c r="A3693" t="s">
        <v>4611</v>
      </c>
      <c r="B3693" s="786" t="s">
        <v>13710</v>
      </c>
      <c r="C3693" s="22" t="s">
        <v>18010</v>
      </c>
      <c r="D3693" s="22" t="s">
        <v>18011</v>
      </c>
      <c r="E3693" s="22" t="s">
        <v>18012</v>
      </c>
      <c r="F3693" t="s">
        <v>9815</v>
      </c>
    </row>
    <row r="3694" spans="1:6">
      <c r="A3694" t="s">
        <v>4611</v>
      </c>
      <c r="B3694" s="786" t="s">
        <v>13711</v>
      </c>
      <c r="C3694" s="22" t="s">
        <v>18013</v>
      </c>
      <c r="D3694" s="22" t="s">
        <v>18014</v>
      </c>
      <c r="E3694" s="22" t="s">
        <v>18015</v>
      </c>
      <c r="F3694" t="s">
        <v>9815</v>
      </c>
    </row>
    <row r="3695" spans="1:6">
      <c r="A3695" t="s">
        <v>4611</v>
      </c>
      <c r="B3695" s="786" t="s">
        <v>13712</v>
      </c>
      <c r="C3695" s="22" t="s">
        <v>18016</v>
      </c>
      <c r="D3695" s="22" t="s">
        <v>18017</v>
      </c>
      <c r="E3695" s="22" t="s">
        <v>18017</v>
      </c>
      <c r="F3695" t="s">
        <v>9815</v>
      </c>
    </row>
    <row r="3696" spans="1:6">
      <c r="A3696" t="s">
        <v>4611</v>
      </c>
      <c r="B3696" s="786" t="s">
        <v>13713</v>
      </c>
      <c r="C3696" s="22" t="s">
        <v>18018</v>
      </c>
      <c r="D3696" s="22" t="s">
        <v>18019</v>
      </c>
      <c r="E3696" s="22" t="s">
        <v>18020</v>
      </c>
      <c r="F3696" t="s">
        <v>9819</v>
      </c>
    </row>
    <row r="3697" spans="1:6">
      <c r="A3697" t="s">
        <v>4611</v>
      </c>
      <c r="B3697" s="786" t="s">
        <v>13714</v>
      </c>
      <c r="C3697" s="22" t="s">
        <v>18021</v>
      </c>
      <c r="D3697" s="22" t="s">
        <v>18022</v>
      </c>
      <c r="E3697" s="22" t="s">
        <v>18023</v>
      </c>
      <c r="F3697" t="s">
        <v>9819</v>
      </c>
    </row>
    <row r="3698" spans="1:6">
      <c r="A3698" t="s">
        <v>4611</v>
      </c>
      <c r="B3698" s="786" t="s">
        <v>13715</v>
      </c>
      <c r="C3698" s="22" t="s">
        <v>18024</v>
      </c>
      <c r="D3698" s="22" t="s">
        <v>18025</v>
      </c>
      <c r="E3698" s="22" t="s">
        <v>18026</v>
      </c>
      <c r="F3698" t="s">
        <v>9823</v>
      </c>
    </row>
    <row r="3699" spans="1:6">
      <c r="A3699" t="s">
        <v>4611</v>
      </c>
      <c r="B3699" s="786" t="s">
        <v>13716</v>
      </c>
      <c r="C3699" s="22" t="s">
        <v>18027</v>
      </c>
      <c r="D3699" s="22" t="s">
        <v>18028</v>
      </c>
      <c r="E3699" s="22" t="s">
        <v>18029</v>
      </c>
      <c r="F3699" t="s">
        <v>9823</v>
      </c>
    </row>
    <row r="3700" spans="1:6">
      <c r="A3700" t="s">
        <v>4611</v>
      </c>
      <c r="B3700" s="786" t="s">
        <v>13717</v>
      </c>
      <c r="C3700" s="22" t="s">
        <v>18030</v>
      </c>
      <c r="D3700" s="22" t="s">
        <v>18031</v>
      </c>
      <c r="E3700" s="22" t="s">
        <v>18032</v>
      </c>
      <c r="F3700" t="s">
        <v>9823</v>
      </c>
    </row>
    <row r="3701" spans="1:6">
      <c r="A3701" t="s">
        <v>4611</v>
      </c>
      <c r="B3701" s="786" t="s">
        <v>13718</v>
      </c>
      <c r="C3701" s="22" t="s">
        <v>18033</v>
      </c>
      <c r="D3701" s="22" t="s">
        <v>18034</v>
      </c>
      <c r="E3701" s="22" t="s">
        <v>18035</v>
      </c>
      <c r="F3701" t="s">
        <v>9823</v>
      </c>
    </row>
    <row r="3702" spans="1:6">
      <c r="A3702" t="s">
        <v>4611</v>
      </c>
      <c r="B3702" s="786" t="s">
        <v>13719</v>
      </c>
      <c r="C3702" s="22" t="s">
        <v>18036</v>
      </c>
      <c r="D3702" s="22" t="s">
        <v>18037</v>
      </c>
      <c r="E3702" s="22" t="s">
        <v>18038</v>
      </c>
      <c r="F3702" t="s">
        <v>9827</v>
      </c>
    </row>
    <row r="3703" spans="1:6">
      <c r="A3703" t="s">
        <v>4611</v>
      </c>
      <c r="B3703" s="786" t="s">
        <v>13720</v>
      </c>
      <c r="C3703" s="22" t="s">
        <v>18039</v>
      </c>
      <c r="D3703" s="22" t="s">
        <v>18040</v>
      </c>
      <c r="E3703" s="22" t="s">
        <v>18040</v>
      </c>
      <c r="F3703" t="s">
        <v>9831</v>
      </c>
    </row>
    <row r="3704" spans="1:6">
      <c r="A3704" t="s">
        <v>4611</v>
      </c>
      <c r="B3704" s="786" t="s">
        <v>13721</v>
      </c>
      <c r="C3704" s="22" t="s">
        <v>18041</v>
      </c>
      <c r="D3704" s="22" t="s">
        <v>18042</v>
      </c>
      <c r="E3704" s="22" t="s">
        <v>18043</v>
      </c>
      <c r="F3704" t="s">
        <v>9831</v>
      </c>
    </row>
    <row r="3705" spans="1:6">
      <c r="A3705" t="s">
        <v>4611</v>
      </c>
      <c r="B3705" s="786" t="s">
        <v>13722</v>
      </c>
      <c r="C3705" s="22" t="s">
        <v>18044</v>
      </c>
      <c r="D3705" s="22" t="s">
        <v>18045</v>
      </c>
      <c r="E3705" s="22" t="s">
        <v>18045</v>
      </c>
      <c r="F3705" t="s">
        <v>9831</v>
      </c>
    </row>
    <row r="3706" spans="1:6">
      <c r="A3706" t="s">
        <v>4611</v>
      </c>
      <c r="B3706" s="786" t="s">
        <v>13723</v>
      </c>
      <c r="C3706" s="22" t="s">
        <v>18046</v>
      </c>
      <c r="D3706" s="22" t="s">
        <v>18047</v>
      </c>
      <c r="E3706" s="22" t="s">
        <v>18048</v>
      </c>
      <c r="F3706" t="s">
        <v>9831</v>
      </c>
    </row>
    <row r="3707" spans="1:6">
      <c r="A3707" t="s">
        <v>4611</v>
      </c>
      <c r="B3707" s="786" t="s">
        <v>13724</v>
      </c>
      <c r="C3707" s="22" t="s">
        <v>18049</v>
      </c>
      <c r="D3707" s="22" t="s">
        <v>18050</v>
      </c>
      <c r="E3707" s="22" t="s">
        <v>18051</v>
      </c>
      <c r="F3707" t="s">
        <v>9835</v>
      </c>
    </row>
    <row r="3708" spans="1:6">
      <c r="A3708" t="s">
        <v>4611</v>
      </c>
      <c r="B3708" s="786" t="s">
        <v>13725</v>
      </c>
      <c r="C3708" s="22" t="s">
        <v>18052</v>
      </c>
      <c r="D3708" s="22" t="s">
        <v>18053</v>
      </c>
      <c r="E3708" s="22" t="s">
        <v>18053</v>
      </c>
      <c r="F3708" t="s">
        <v>9835</v>
      </c>
    </row>
    <row r="3709" spans="1:6">
      <c r="A3709" t="s">
        <v>4611</v>
      </c>
      <c r="B3709" s="786" t="s">
        <v>13726</v>
      </c>
      <c r="C3709" s="22" t="s">
        <v>17692</v>
      </c>
      <c r="D3709" s="22" t="s">
        <v>17693</v>
      </c>
      <c r="E3709" s="22" t="s">
        <v>17694</v>
      </c>
      <c r="F3709" t="s">
        <v>9835</v>
      </c>
    </row>
    <row r="3710" spans="1:6">
      <c r="A3710" t="s">
        <v>4611</v>
      </c>
      <c r="B3710" s="786" t="s">
        <v>13727</v>
      </c>
      <c r="C3710" s="22" t="s">
        <v>18054</v>
      </c>
      <c r="D3710" s="22" t="s">
        <v>18055</v>
      </c>
      <c r="E3710" s="22" t="s">
        <v>18056</v>
      </c>
      <c r="F3710" t="s">
        <v>9835</v>
      </c>
    </row>
    <row r="3711" spans="1:6">
      <c r="A3711" t="s">
        <v>4611</v>
      </c>
      <c r="B3711" s="786" t="s">
        <v>13728</v>
      </c>
      <c r="C3711" s="22" t="s">
        <v>18057</v>
      </c>
      <c r="D3711" s="22" t="s">
        <v>18058</v>
      </c>
      <c r="E3711" s="22" t="s">
        <v>18058</v>
      </c>
      <c r="F3711" t="s">
        <v>9835</v>
      </c>
    </row>
    <row r="3712" spans="1:6">
      <c r="A3712" t="s">
        <v>4611</v>
      </c>
      <c r="B3712" s="786" t="s">
        <v>13729</v>
      </c>
      <c r="C3712" s="22" t="s">
        <v>18059</v>
      </c>
      <c r="D3712" s="22" t="s">
        <v>18060</v>
      </c>
      <c r="E3712" s="22" t="s">
        <v>18060</v>
      </c>
      <c r="F3712" t="s">
        <v>9835</v>
      </c>
    </row>
    <row r="3713" spans="1:6">
      <c r="A3713" t="s">
        <v>4611</v>
      </c>
      <c r="B3713" s="786" t="s">
        <v>13730</v>
      </c>
      <c r="C3713" s="22" t="s">
        <v>18061</v>
      </c>
      <c r="D3713" s="22" t="s">
        <v>18062</v>
      </c>
      <c r="E3713" s="22" t="s">
        <v>18062</v>
      </c>
      <c r="F3713" t="s">
        <v>9835</v>
      </c>
    </row>
    <row r="3714" spans="1:6">
      <c r="A3714" t="s">
        <v>4611</v>
      </c>
      <c r="B3714" s="786" t="s">
        <v>13731</v>
      </c>
      <c r="C3714" s="22" t="s">
        <v>18063</v>
      </c>
      <c r="D3714" s="22" t="s">
        <v>18064</v>
      </c>
      <c r="E3714" s="22" t="s">
        <v>18064</v>
      </c>
      <c r="F3714" t="s">
        <v>9835</v>
      </c>
    </row>
    <row r="3715" spans="1:6">
      <c r="A3715" t="s">
        <v>4611</v>
      </c>
      <c r="B3715" s="786" t="s">
        <v>13732</v>
      </c>
      <c r="C3715" s="22" t="s">
        <v>18065</v>
      </c>
      <c r="D3715" s="22" t="s">
        <v>18066</v>
      </c>
      <c r="E3715" s="22" t="s">
        <v>18066</v>
      </c>
      <c r="F3715" t="s">
        <v>9835</v>
      </c>
    </row>
    <row r="3716" spans="1:6">
      <c r="A3716" t="s">
        <v>4611</v>
      </c>
      <c r="B3716" s="786" t="s">
        <v>13733</v>
      </c>
      <c r="C3716" s="22" t="s">
        <v>18067</v>
      </c>
      <c r="D3716" s="22" t="s">
        <v>18068</v>
      </c>
      <c r="E3716" s="22" t="s">
        <v>18069</v>
      </c>
      <c r="F3716" t="s">
        <v>9839</v>
      </c>
    </row>
    <row r="3717" spans="1:6">
      <c r="A3717" t="s">
        <v>4611</v>
      </c>
      <c r="B3717" s="786" t="s">
        <v>13734</v>
      </c>
      <c r="C3717" s="22" t="s">
        <v>18070</v>
      </c>
      <c r="D3717" s="22" t="s">
        <v>18071</v>
      </c>
      <c r="E3717" s="22" t="s">
        <v>18071</v>
      </c>
      <c r="F3717" t="s">
        <v>9839</v>
      </c>
    </row>
    <row r="3718" spans="1:6">
      <c r="A3718" t="s">
        <v>4611</v>
      </c>
      <c r="B3718" s="786" t="s">
        <v>13735</v>
      </c>
      <c r="C3718" s="22" t="s">
        <v>18072</v>
      </c>
      <c r="D3718" s="22" t="s">
        <v>18073</v>
      </c>
      <c r="E3718" s="22" t="s">
        <v>18073</v>
      </c>
      <c r="F3718" t="s">
        <v>9840</v>
      </c>
    </row>
    <row r="3719" spans="1:6">
      <c r="A3719" t="s">
        <v>4611</v>
      </c>
      <c r="B3719" s="786" t="s">
        <v>13736</v>
      </c>
      <c r="C3719" s="22" t="s">
        <v>18074</v>
      </c>
      <c r="D3719" s="22" t="s">
        <v>18075</v>
      </c>
      <c r="E3719" s="22" t="s">
        <v>18076</v>
      </c>
      <c r="F3719" t="s">
        <v>9840</v>
      </c>
    </row>
    <row r="3720" spans="1:6">
      <c r="A3720" t="s">
        <v>4611</v>
      </c>
      <c r="B3720" s="786" t="s">
        <v>13737</v>
      </c>
      <c r="C3720" s="22" t="s">
        <v>18077</v>
      </c>
      <c r="D3720" s="22" t="s">
        <v>18078</v>
      </c>
      <c r="E3720" s="22" t="s">
        <v>18079</v>
      </c>
      <c r="F3720" t="s">
        <v>9844</v>
      </c>
    </row>
    <row r="3721" spans="1:6">
      <c r="A3721" t="s">
        <v>4611</v>
      </c>
      <c r="B3721" s="786" t="s">
        <v>13738</v>
      </c>
      <c r="C3721" s="22" t="s">
        <v>18080</v>
      </c>
      <c r="D3721" s="22" t="s">
        <v>18081</v>
      </c>
      <c r="E3721" s="22" t="s">
        <v>18082</v>
      </c>
      <c r="F3721" t="s">
        <v>9844</v>
      </c>
    </row>
    <row r="3722" spans="1:6">
      <c r="A3722" t="s">
        <v>4611</v>
      </c>
      <c r="B3722" s="786" t="s">
        <v>13739</v>
      </c>
      <c r="C3722" s="22" t="s">
        <v>18083</v>
      </c>
      <c r="D3722" s="22" t="s">
        <v>18084</v>
      </c>
      <c r="E3722" s="22" t="s">
        <v>18085</v>
      </c>
      <c r="F3722" t="s">
        <v>9844</v>
      </c>
    </row>
    <row r="3723" spans="1:6">
      <c r="A3723" t="s">
        <v>4611</v>
      </c>
      <c r="B3723" s="786" t="s">
        <v>13740</v>
      </c>
      <c r="C3723" s="22" t="s">
        <v>18086</v>
      </c>
      <c r="D3723" s="22" t="s">
        <v>18087</v>
      </c>
      <c r="E3723" s="22" t="s">
        <v>18088</v>
      </c>
      <c r="F3723" t="s">
        <v>9848</v>
      </c>
    </row>
    <row r="3724" spans="1:6">
      <c r="A3724" t="s">
        <v>4611</v>
      </c>
      <c r="B3724" s="786" t="s">
        <v>13741</v>
      </c>
      <c r="C3724" s="22" t="s">
        <v>18089</v>
      </c>
      <c r="D3724" s="22" t="s">
        <v>18090</v>
      </c>
      <c r="E3724" s="22" t="s">
        <v>18091</v>
      </c>
      <c r="F3724" t="s">
        <v>9848</v>
      </c>
    </row>
    <row r="3725" spans="1:6">
      <c r="A3725" t="s">
        <v>4611</v>
      </c>
      <c r="B3725" s="786" t="s">
        <v>13742</v>
      </c>
      <c r="C3725" s="22" t="s">
        <v>18092</v>
      </c>
      <c r="D3725" s="22" t="s">
        <v>18093</v>
      </c>
      <c r="E3725" s="22" t="s">
        <v>18094</v>
      </c>
      <c r="F3725" t="s">
        <v>9848</v>
      </c>
    </row>
    <row r="3726" spans="1:6">
      <c r="A3726" t="s">
        <v>4611</v>
      </c>
      <c r="B3726" s="786" t="s">
        <v>13743</v>
      </c>
      <c r="C3726" s="22" t="s">
        <v>18095</v>
      </c>
      <c r="D3726" s="22" t="s">
        <v>18096</v>
      </c>
      <c r="E3726" s="22" t="s">
        <v>18096</v>
      </c>
      <c r="F3726" t="s">
        <v>9852</v>
      </c>
    </row>
    <row r="3727" spans="1:6">
      <c r="A3727" t="s">
        <v>4611</v>
      </c>
      <c r="B3727" s="786" t="s">
        <v>13744</v>
      </c>
      <c r="C3727" s="22" t="s">
        <v>18097</v>
      </c>
      <c r="D3727" s="22" t="s">
        <v>18098</v>
      </c>
      <c r="E3727" s="22" t="s">
        <v>18099</v>
      </c>
      <c r="F3727" t="s">
        <v>9852</v>
      </c>
    </row>
    <row r="3728" spans="1:6">
      <c r="A3728" t="s">
        <v>4611</v>
      </c>
      <c r="B3728" s="786" t="s">
        <v>13745</v>
      </c>
      <c r="C3728" s="22" t="s">
        <v>18100</v>
      </c>
      <c r="D3728" s="22" t="s">
        <v>18101</v>
      </c>
      <c r="E3728" s="22" t="s">
        <v>18102</v>
      </c>
      <c r="F3728" t="s">
        <v>9852</v>
      </c>
    </row>
    <row r="3729" spans="1:6">
      <c r="A3729" t="s">
        <v>4611</v>
      </c>
      <c r="B3729" s="786" t="s">
        <v>13746</v>
      </c>
      <c r="C3729" s="22" t="s">
        <v>18103</v>
      </c>
      <c r="D3729" s="22" t="s">
        <v>18104</v>
      </c>
      <c r="E3729" s="22" t="s">
        <v>18105</v>
      </c>
      <c r="F3729" t="s">
        <v>9856</v>
      </c>
    </row>
    <row r="3730" spans="1:6">
      <c r="A3730" t="s">
        <v>4611</v>
      </c>
      <c r="B3730" s="786" t="s">
        <v>13747</v>
      </c>
      <c r="C3730" s="22" t="s">
        <v>16270</v>
      </c>
      <c r="D3730" s="22" t="s">
        <v>16271</v>
      </c>
      <c r="E3730" s="22" t="s">
        <v>16271</v>
      </c>
      <c r="F3730" t="s">
        <v>9856</v>
      </c>
    </row>
    <row r="3731" spans="1:6">
      <c r="A3731" t="s">
        <v>4611</v>
      </c>
      <c r="B3731" s="786" t="s">
        <v>13748</v>
      </c>
      <c r="C3731" s="22" t="s">
        <v>18106</v>
      </c>
      <c r="D3731" s="22" t="s">
        <v>18107</v>
      </c>
      <c r="E3731" s="22" t="s">
        <v>18108</v>
      </c>
      <c r="F3731" t="s">
        <v>9856</v>
      </c>
    </row>
    <row r="3732" spans="1:6">
      <c r="A3732" t="s">
        <v>4611</v>
      </c>
      <c r="B3732" s="786" t="s">
        <v>13749</v>
      </c>
      <c r="C3732" s="22" t="s">
        <v>18109</v>
      </c>
      <c r="D3732" s="22" t="s">
        <v>18110</v>
      </c>
      <c r="E3732" s="22" t="s">
        <v>18110</v>
      </c>
      <c r="F3732" t="s">
        <v>9856</v>
      </c>
    </row>
    <row r="3733" spans="1:6">
      <c r="A3733" t="s">
        <v>4611</v>
      </c>
      <c r="B3733" s="786" t="s">
        <v>13750</v>
      </c>
      <c r="C3733" s="22" t="s">
        <v>18111</v>
      </c>
      <c r="D3733" s="22" t="s">
        <v>18112</v>
      </c>
      <c r="E3733" s="22" t="s">
        <v>18113</v>
      </c>
      <c r="F3733" t="s">
        <v>9856</v>
      </c>
    </row>
    <row r="3734" spans="1:6">
      <c r="A3734" t="s">
        <v>4611</v>
      </c>
      <c r="B3734" s="786" t="s">
        <v>13751</v>
      </c>
      <c r="C3734" s="22" t="s">
        <v>18114</v>
      </c>
      <c r="D3734" s="22" t="s">
        <v>18115</v>
      </c>
      <c r="E3734" s="22" t="s">
        <v>18115</v>
      </c>
      <c r="F3734" t="s">
        <v>9856</v>
      </c>
    </row>
    <row r="3735" spans="1:6">
      <c r="A3735" t="s">
        <v>4611</v>
      </c>
      <c r="B3735" s="786" t="s">
        <v>13752</v>
      </c>
      <c r="C3735" s="22" t="s">
        <v>18116</v>
      </c>
      <c r="D3735" s="22" t="s">
        <v>18117</v>
      </c>
      <c r="E3735" s="22" t="s">
        <v>18117</v>
      </c>
      <c r="F3735" t="s">
        <v>9856</v>
      </c>
    </row>
    <row r="3736" spans="1:6">
      <c r="A3736" t="s">
        <v>4611</v>
      </c>
      <c r="B3736" s="786" t="s">
        <v>13753</v>
      </c>
      <c r="C3736" s="22" t="s">
        <v>18118</v>
      </c>
      <c r="D3736" s="22" t="s">
        <v>18119</v>
      </c>
      <c r="E3736" s="22" t="s">
        <v>18120</v>
      </c>
      <c r="F3736" t="s">
        <v>9856</v>
      </c>
    </row>
    <row r="3737" spans="1:6">
      <c r="A3737" t="s">
        <v>4611</v>
      </c>
      <c r="B3737" s="786" t="s">
        <v>13754</v>
      </c>
      <c r="C3737" s="22" t="s">
        <v>18121</v>
      </c>
      <c r="D3737" s="22" t="s">
        <v>18122</v>
      </c>
      <c r="E3737" s="22" t="s">
        <v>18123</v>
      </c>
      <c r="F3737" t="s">
        <v>9860</v>
      </c>
    </row>
    <row r="3738" spans="1:6">
      <c r="A3738" t="s">
        <v>4611</v>
      </c>
      <c r="B3738" s="786" t="s">
        <v>13755</v>
      </c>
      <c r="C3738" s="22" t="s">
        <v>18124</v>
      </c>
      <c r="D3738" s="22" t="s">
        <v>18125</v>
      </c>
      <c r="E3738" s="22" t="s">
        <v>18125</v>
      </c>
      <c r="F3738" t="s">
        <v>9860</v>
      </c>
    </row>
    <row r="3739" spans="1:6">
      <c r="A3739" t="s">
        <v>4611</v>
      </c>
      <c r="B3739" s="786" t="s">
        <v>13756</v>
      </c>
      <c r="C3739" s="22" t="s">
        <v>18126</v>
      </c>
      <c r="D3739" s="22" t="s">
        <v>18127</v>
      </c>
      <c r="E3739" s="22" t="s">
        <v>18127</v>
      </c>
      <c r="F3739" t="s">
        <v>9864</v>
      </c>
    </row>
    <row r="3740" spans="1:6">
      <c r="A3740" t="s">
        <v>4611</v>
      </c>
      <c r="B3740" s="786" t="s">
        <v>13757</v>
      </c>
      <c r="C3740" s="22" t="s">
        <v>18128</v>
      </c>
      <c r="D3740" s="22" t="s">
        <v>18129</v>
      </c>
      <c r="E3740" s="22" t="s">
        <v>18130</v>
      </c>
      <c r="F3740" t="s">
        <v>9864</v>
      </c>
    </row>
    <row r="3741" spans="1:6">
      <c r="A3741" t="s">
        <v>4611</v>
      </c>
      <c r="B3741" s="786" t="s">
        <v>13758</v>
      </c>
      <c r="C3741" s="22" t="s">
        <v>18131</v>
      </c>
      <c r="D3741" s="22" t="s">
        <v>18132</v>
      </c>
      <c r="E3741" s="22" t="s">
        <v>18133</v>
      </c>
      <c r="F3741" t="s">
        <v>9864</v>
      </c>
    </row>
    <row r="3742" spans="1:6">
      <c r="A3742" t="s">
        <v>4611</v>
      </c>
      <c r="B3742" s="786" t="s">
        <v>13759</v>
      </c>
      <c r="C3742" s="22" t="s">
        <v>18134</v>
      </c>
      <c r="D3742" s="22" t="s">
        <v>18135</v>
      </c>
      <c r="E3742" s="22" t="s">
        <v>18136</v>
      </c>
      <c r="F3742" t="s">
        <v>9865</v>
      </c>
    </row>
    <row r="3743" spans="1:6">
      <c r="A3743" t="s">
        <v>4611</v>
      </c>
      <c r="B3743" s="786" t="s">
        <v>13760</v>
      </c>
      <c r="C3743" s="22" t="s">
        <v>18137</v>
      </c>
      <c r="D3743" s="22" t="s">
        <v>18138</v>
      </c>
      <c r="E3743" s="22" t="s">
        <v>18138</v>
      </c>
      <c r="F3743" t="s">
        <v>9865</v>
      </c>
    </row>
    <row r="3744" spans="1:6">
      <c r="A3744" t="s">
        <v>4611</v>
      </c>
      <c r="B3744" s="786" t="s">
        <v>13761</v>
      </c>
      <c r="C3744" s="22" t="s">
        <v>18139</v>
      </c>
      <c r="D3744" s="22" t="s">
        <v>18140</v>
      </c>
      <c r="E3744" s="22" t="s">
        <v>18141</v>
      </c>
      <c r="F3744" t="s">
        <v>9865</v>
      </c>
    </row>
    <row r="3745" spans="1:6">
      <c r="A3745" t="s">
        <v>4611</v>
      </c>
      <c r="B3745" s="786" t="s">
        <v>13762</v>
      </c>
      <c r="C3745" s="22" t="s">
        <v>18142</v>
      </c>
      <c r="D3745" s="22" t="s">
        <v>18143</v>
      </c>
      <c r="E3745" s="22" t="s">
        <v>18144</v>
      </c>
      <c r="F3745" t="s">
        <v>9865</v>
      </c>
    </row>
    <row r="3746" spans="1:6">
      <c r="A3746" t="s">
        <v>4611</v>
      </c>
      <c r="B3746" s="786" t="s">
        <v>13763</v>
      </c>
      <c r="C3746" s="22" t="s">
        <v>18024</v>
      </c>
      <c r="D3746" s="22" t="s">
        <v>18025</v>
      </c>
      <c r="E3746" s="22" t="s">
        <v>18026</v>
      </c>
      <c r="F3746" t="s">
        <v>9865</v>
      </c>
    </row>
    <row r="3747" spans="1:6">
      <c r="A3747" t="s">
        <v>4611</v>
      </c>
      <c r="B3747" s="786" t="s">
        <v>13764</v>
      </c>
      <c r="C3747" s="22" t="s">
        <v>18145</v>
      </c>
      <c r="D3747" s="22" t="s">
        <v>18146</v>
      </c>
      <c r="E3747" s="22" t="s">
        <v>18146</v>
      </c>
      <c r="F3747" t="s">
        <v>9865</v>
      </c>
    </row>
    <row r="3748" spans="1:6">
      <c r="A3748" t="s">
        <v>4611</v>
      </c>
      <c r="B3748" s="786" t="s">
        <v>13765</v>
      </c>
      <c r="C3748" s="22" t="s">
        <v>18147</v>
      </c>
      <c r="D3748" s="22" t="s">
        <v>18148</v>
      </c>
      <c r="E3748" s="22" t="s">
        <v>18149</v>
      </c>
      <c r="F3748" t="s">
        <v>9865</v>
      </c>
    </row>
    <row r="3749" spans="1:6">
      <c r="A3749" t="s">
        <v>4611</v>
      </c>
      <c r="B3749" s="786" t="s">
        <v>13766</v>
      </c>
      <c r="C3749" s="22" t="s">
        <v>18150</v>
      </c>
      <c r="D3749" s="22" t="s">
        <v>18151</v>
      </c>
      <c r="E3749" s="22" t="s">
        <v>18152</v>
      </c>
      <c r="F3749" t="s">
        <v>9865</v>
      </c>
    </row>
    <row r="3750" spans="1:6">
      <c r="A3750" t="s">
        <v>4611</v>
      </c>
      <c r="B3750" s="786" t="s">
        <v>13767</v>
      </c>
      <c r="C3750" s="22" t="s">
        <v>18153</v>
      </c>
      <c r="D3750" s="22" t="s">
        <v>18154</v>
      </c>
      <c r="E3750" s="22" t="s">
        <v>18155</v>
      </c>
      <c r="F3750" t="s">
        <v>9865</v>
      </c>
    </row>
    <row r="3751" spans="1:6">
      <c r="A3751" t="s">
        <v>4611</v>
      </c>
      <c r="B3751" s="786" t="s">
        <v>13768</v>
      </c>
      <c r="C3751" s="22" t="s">
        <v>18156</v>
      </c>
      <c r="D3751" s="22" t="s">
        <v>18157</v>
      </c>
      <c r="E3751" s="22" t="s">
        <v>18158</v>
      </c>
      <c r="F3751" t="s">
        <v>9865</v>
      </c>
    </row>
    <row r="3752" spans="1:6">
      <c r="A3752" t="s">
        <v>4611</v>
      </c>
      <c r="B3752" s="786" t="s">
        <v>13769</v>
      </c>
      <c r="C3752" s="22" t="s">
        <v>18159</v>
      </c>
      <c r="D3752" s="22" t="s">
        <v>18160</v>
      </c>
      <c r="E3752" s="22" t="s">
        <v>18160</v>
      </c>
      <c r="F3752" t="s">
        <v>9869</v>
      </c>
    </row>
    <row r="3753" spans="1:6">
      <c r="A3753" t="s">
        <v>4611</v>
      </c>
      <c r="B3753" s="786" t="s">
        <v>13770</v>
      </c>
      <c r="C3753" s="22" t="s">
        <v>18161</v>
      </c>
      <c r="D3753" s="22" t="s">
        <v>18162</v>
      </c>
      <c r="E3753" s="22" t="s">
        <v>18163</v>
      </c>
      <c r="F3753" t="s">
        <v>9869</v>
      </c>
    </row>
    <row r="3754" spans="1:6">
      <c r="A3754" t="s">
        <v>4611</v>
      </c>
      <c r="B3754" s="786" t="s">
        <v>13771</v>
      </c>
      <c r="C3754" s="22" t="s">
        <v>18164</v>
      </c>
      <c r="D3754" s="22" t="s">
        <v>18165</v>
      </c>
      <c r="E3754" s="22" t="s">
        <v>18166</v>
      </c>
      <c r="F3754" t="s">
        <v>9873</v>
      </c>
    </row>
    <row r="3755" spans="1:6">
      <c r="A3755" t="s">
        <v>4611</v>
      </c>
      <c r="B3755" s="786" t="s">
        <v>13772</v>
      </c>
      <c r="C3755" s="22" t="s">
        <v>18167</v>
      </c>
      <c r="D3755" s="22" t="s">
        <v>18168</v>
      </c>
      <c r="E3755" s="22" t="s">
        <v>18169</v>
      </c>
      <c r="F3755" t="s">
        <v>9873</v>
      </c>
    </row>
    <row r="3756" spans="1:6">
      <c r="A3756" t="s">
        <v>4611</v>
      </c>
      <c r="B3756" s="786" t="s">
        <v>13773</v>
      </c>
      <c r="C3756" s="22" t="s">
        <v>18170</v>
      </c>
      <c r="D3756" s="22" t="s">
        <v>18171</v>
      </c>
      <c r="E3756" s="22" t="s">
        <v>18172</v>
      </c>
      <c r="F3756" t="s">
        <v>9877</v>
      </c>
    </row>
    <row r="3757" spans="1:6">
      <c r="A3757" t="s">
        <v>4611</v>
      </c>
      <c r="B3757" s="786" t="s">
        <v>13774</v>
      </c>
      <c r="C3757" s="22" t="s">
        <v>18173</v>
      </c>
      <c r="D3757" s="22" t="s">
        <v>18174</v>
      </c>
      <c r="E3757" s="22" t="s">
        <v>18175</v>
      </c>
      <c r="F3757" t="s">
        <v>9877</v>
      </c>
    </row>
    <row r="3758" spans="1:6">
      <c r="A3758" t="s">
        <v>4611</v>
      </c>
      <c r="B3758" s="786" t="s">
        <v>13775</v>
      </c>
      <c r="C3758" s="22" t="s">
        <v>18176</v>
      </c>
      <c r="D3758" s="22" t="s">
        <v>18177</v>
      </c>
      <c r="E3758" s="22" t="s">
        <v>18177</v>
      </c>
      <c r="F3758" t="s">
        <v>9881</v>
      </c>
    </row>
    <row r="3759" spans="1:6">
      <c r="A3759" t="s">
        <v>4611</v>
      </c>
      <c r="B3759" s="786" t="s">
        <v>13776</v>
      </c>
      <c r="C3759" s="22" t="s">
        <v>18178</v>
      </c>
      <c r="D3759" s="22" t="s">
        <v>18179</v>
      </c>
      <c r="E3759" s="22" t="s">
        <v>18180</v>
      </c>
      <c r="F3759" t="s">
        <v>9881</v>
      </c>
    </row>
    <row r="3760" spans="1:6">
      <c r="A3760" t="s">
        <v>4611</v>
      </c>
      <c r="B3760" s="786" t="s">
        <v>13777</v>
      </c>
      <c r="C3760" s="22" t="s">
        <v>18181</v>
      </c>
      <c r="D3760" s="22" t="s">
        <v>18182</v>
      </c>
      <c r="E3760" s="22" t="s">
        <v>18183</v>
      </c>
      <c r="F3760" t="s">
        <v>9881</v>
      </c>
    </row>
    <row r="3761" spans="1:6">
      <c r="A3761" t="s">
        <v>4611</v>
      </c>
      <c r="B3761" s="786" t="s">
        <v>13778</v>
      </c>
      <c r="C3761" s="22" t="s">
        <v>18184</v>
      </c>
      <c r="D3761" s="22" t="s">
        <v>18185</v>
      </c>
      <c r="E3761" s="22" t="s">
        <v>18185</v>
      </c>
      <c r="F3761" t="s">
        <v>9881</v>
      </c>
    </row>
    <row r="3762" spans="1:6">
      <c r="A3762" t="s">
        <v>4611</v>
      </c>
      <c r="B3762" s="786" t="s">
        <v>13779</v>
      </c>
      <c r="C3762" s="22" t="s">
        <v>18186</v>
      </c>
      <c r="D3762" s="22" t="s">
        <v>18187</v>
      </c>
      <c r="E3762" s="22" t="s">
        <v>18187</v>
      </c>
      <c r="F3762" t="s">
        <v>9881</v>
      </c>
    </row>
    <row r="3763" spans="1:6">
      <c r="A3763" t="s">
        <v>4611</v>
      </c>
      <c r="B3763" s="786" t="s">
        <v>13780</v>
      </c>
      <c r="C3763" s="22" t="s">
        <v>18188</v>
      </c>
      <c r="D3763" s="22" t="s">
        <v>18189</v>
      </c>
      <c r="E3763" s="22" t="s">
        <v>18189</v>
      </c>
      <c r="F3763" t="s">
        <v>9881</v>
      </c>
    </row>
    <row r="3764" spans="1:6">
      <c r="A3764" t="s">
        <v>4611</v>
      </c>
      <c r="B3764" s="786" t="s">
        <v>13781</v>
      </c>
      <c r="C3764" s="22" t="s">
        <v>18067</v>
      </c>
      <c r="D3764" s="22" t="s">
        <v>18068</v>
      </c>
      <c r="E3764" s="22" t="s">
        <v>18069</v>
      </c>
      <c r="F3764" t="s">
        <v>9881</v>
      </c>
    </row>
    <row r="3765" spans="1:6">
      <c r="A3765" t="s">
        <v>4611</v>
      </c>
      <c r="B3765" s="786" t="s">
        <v>13782</v>
      </c>
      <c r="C3765" s="22" t="s">
        <v>18190</v>
      </c>
      <c r="D3765" s="22" t="s">
        <v>18191</v>
      </c>
      <c r="E3765" s="22" t="s">
        <v>18191</v>
      </c>
      <c r="F3765" t="s">
        <v>9881</v>
      </c>
    </row>
    <row r="3766" spans="1:6">
      <c r="A3766" t="s">
        <v>4611</v>
      </c>
      <c r="B3766" s="786" t="s">
        <v>13783</v>
      </c>
      <c r="C3766" s="22" t="s">
        <v>18192</v>
      </c>
      <c r="D3766" s="22" t="s">
        <v>18193</v>
      </c>
      <c r="E3766" s="22" t="s">
        <v>18194</v>
      </c>
      <c r="F3766" t="s">
        <v>9881</v>
      </c>
    </row>
    <row r="3767" spans="1:6">
      <c r="A3767" t="s">
        <v>4611</v>
      </c>
      <c r="B3767" s="786" t="s">
        <v>13784</v>
      </c>
      <c r="C3767" s="22" t="s">
        <v>18195</v>
      </c>
      <c r="D3767" s="22" t="s">
        <v>18196</v>
      </c>
      <c r="E3767" s="22" t="s">
        <v>18197</v>
      </c>
      <c r="F3767" t="s">
        <v>9885</v>
      </c>
    </row>
    <row r="3768" spans="1:6">
      <c r="A3768" t="s">
        <v>4611</v>
      </c>
      <c r="B3768" s="786" t="s">
        <v>13785</v>
      </c>
      <c r="C3768" s="22" t="s">
        <v>16250</v>
      </c>
      <c r="D3768" s="22" t="s">
        <v>16251</v>
      </c>
      <c r="E3768" s="22" t="s">
        <v>16252</v>
      </c>
      <c r="F3768" t="s">
        <v>9885</v>
      </c>
    </row>
    <row r="3769" spans="1:6">
      <c r="A3769" t="s">
        <v>4611</v>
      </c>
      <c r="B3769" s="786" t="s">
        <v>13786</v>
      </c>
      <c r="C3769" s="22" t="s">
        <v>18198</v>
      </c>
      <c r="D3769" s="22" t="s">
        <v>18199</v>
      </c>
      <c r="E3769" s="22" t="s">
        <v>18200</v>
      </c>
      <c r="F3769" t="s">
        <v>9885</v>
      </c>
    </row>
    <row r="3770" spans="1:6">
      <c r="A3770" t="s">
        <v>4611</v>
      </c>
      <c r="B3770" s="786" t="s">
        <v>13787</v>
      </c>
      <c r="C3770" s="22" t="s">
        <v>17153</v>
      </c>
      <c r="D3770" s="22" t="s">
        <v>17154</v>
      </c>
      <c r="E3770" s="22" t="s">
        <v>17155</v>
      </c>
      <c r="F3770" t="s">
        <v>9885</v>
      </c>
    </row>
    <row r="3771" spans="1:6">
      <c r="A3771" t="s">
        <v>4611</v>
      </c>
      <c r="B3771" s="786" t="s">
        <v>13788</v>
      </c>
      <c r="C3771" s="22" t="s">
        <v>18201</v>
      </c>
      <c r="D3771" s="22" t="s">
        <v>18202</v>
      </c>
      <c r="E3771" s="22" t="s">
        <v>18203</v>
      </c>
      <c r="F3771" t="s">
        <v>9885</v>
      </c>
    </row>
    <row r="3772" spans="1:6">
      <c r="A3772" t="s">
        <v>4611</v>
      </c>
      <c r="B3772" s="786" t="s">
        <v>13789</v>
      </c>
      <c r="C3772" s="22" t="s">
        <v>18204</v>
      </c>
      <c r="D3772" s="22" t="s">
        <v>18205</v>
      </c>
      <c r="E3772" s="22" t="s">
        <v>18206</v>
      </c>
      <c r="F3772" t="s">
        <v>9885</v>
      </c>
    </row>
    <row r="3773" spans="1:6">
      <c r="A3773" t="s">
        <v>4611</v>
      </c>
      <c r="B3773" s="786" t="s">
        <v>13790</v>
      </c>
      <c r="C3773" s="22" t="s">
        <v>18207</v>
      </c>
      <c r="D3773" s="22" t="s">
        <v>18208</v>
      </c>
      <c r="E3773" s="22" t="s">
        <v>18208</v>
      </c>
      <c r="F3773" t="s">
        <v>9889</v>
      </c>
    </row>
    <row r="3774" spans="1:6">
      <c r="A3774" t="s">
        <v>4611</v>
      </c>
      <c r="B3774" s="786" t="s">
        <v>13791</v>
      </c>
      <c r="C3774" s="22" t="s">
        <v>18209</v>
      </c>
      <c r="D3774" s="22" t="s">
        <v>18210</v>
      </c>
      <c r="E3774" s="22" t="s">
        <v>18210</v>
      </c>
      <c r="F3774" t="s">
        <v>9889</v>
      </c>
    </row>
    <row r="3775" spans="1:6">
      <c r="A3775" t="s">
        <v>4611</v>
      </c>
      <c r="B3775" s="786" t="s">
        <v>13792</v>
      </c>
      <c r="C3775" s="22" t="s">
        <v>18211</v>
      </c>
      <c r="D3775" s="22" t="s">
        <v>18212</v>
      </c>
      <c r="E3775" s="22" t="s">
        <v>18213</v>
      </c>
      <c r="F3775" t="s">
        <v>9889</v>
      </c>
    </row>
    <row r="3776" spans="1:6">
      <c r="A3776" t="s">
        <v>4611</v>
      </c>
      <c r="B3776" s="786" t="s">
        <v>13793</v>
      </c>
      <c r="C3776" s="22" t="s">
        <v>18167</v>
      </c>
      <c r="D3776" s="22" t="s">
        <v>18168</v>
      </c>
      <c r="E3776" s="22" t="s">
        <v>18169</v>
      </c>
      <c r="F3776" t="s">
        <v>9889</v>
      </c>
    </row>
    <row r="3777" spans="1:6">
      <c r="A3777" t="s">
        <v>4611</v>
      </c>
      <c r="B3777" s="786" t="s">
        <v>13794</v>
      </c>
      <c r="C3777" s="22" t="s">
        <v>18214</v>
      </c>
      <c r="D3777" s="22" t="s">
        <v>18215</v>
      </c>
      <c r="E3777" s="22" t="s">
        <v>18216</v>
      </c>
      <c r="F3777" t="s">
        <v>9889</v>
      </c>
    </row>
    <row r="3778" spans="1:6">
      <c r="A3778" t="s">
        <v>4611</v>
      </c>
      <c r="B3778" s="786" t="s">
        <v>13795</v>
      </c>
      <c r="C3778" s="22" t="s">
        <v>18217</v>
      </c>
      <c r="D3778" s="22" t="s">
        <v>18218</v>
      </c>
      <c r="E3778" s="22" t="s">
        <v>18219</v>
      </c>
      <c r="F3778" t="s">
        <v>9889</v>
      </c>
    </row>
    <row r="3779" spans="1:6">
      <c r="A3779" t="s">
        <v>4611</v>
      </c>
      <c r="B3779" s="786" t="s">
        <v>13796</v>
      </c>
      <c r="C3779" s="22" t="s">
        <v>18220</v>
      </c>
      <c r="D3779" s="22" t="s">
        <v>18221</v>
      </c>
      <c r="E3779" s="22" t="s">
        <v>18222</v>
      </c>
      <c r="F3779" t="s">
        <v>9889</v>
      </c>
    </row>
    <row r="3780" spans="1:6">
      <c r="A3780" t="s">
        <v>4611</v>
      </c>
      <c r="B3780" s="786" t="s">
        <v>13797</v>
      </c>
      <c r="C3780" s="22" t="s">
        <v>18223</v>
      </c>
      <c r="D3780" s="22" t="s">
        <v>18224</v>
      </c>
      <c r="E3780" s="22" t="s">
        <v>18225</v>
      </c>
      <c r="F3780" t="s">
        <v>9889</v>
      </c>
    </row>
    <row r="3781" spans="1:6">
      <c r="A3781" t="s">
        <v>4611</v>
      </c>
      <c r="B3781" s="786" t="s">
        <v>13798</v>
      </c>
      <c r="C3781" s="22" t="s">
        <v>18226</v>
      </c>
      <c r="D3781" s="22" t="s">
        <v>18227</v>
      </c>
      <c r="E3781" s="22" t="s">
        <v>18227</v>
      </c>
      <c r="F3781" t="s">
        <v>9893</v>
      </c>
    </row>
    <row r="3782" spans="1:6">
      <c r="A3782" t="s">
        <v>4611</v>
      </c>
      <c r="B3782" s="786" t="s">
        <v>13799</v>
      </c>
      <c r="C3782" s="22" t="s">
        <v>18228</v>
      </c>
      <c r="D3782" s="22" t="s">
        <v>18229</v>
      </c>
      <c r="E3782" s="22" t="s">
        <v>18230</v>
      </c>
      <c r="F3782" t="s">
        <v>9893</v>
      </c>
    </row>
    <row r="3783" spans="1:6">
      <c r="A3783" t="s">
        <v>4611</v>
      </c>
      <c r="B3783" s="786" t="s">
        <v>13800</v>
      </c>
      <c r="C3783" s="22" t="s">
        <v>18231</v>
      </c>
      <c r="D3783" s="22" t="s">
        <v>18232</v>
      </c>
      <c r="E3783" s="22" t="s">
        <v>18232</v>
      </c>
      <c r="F3783" t="s">
        <v>9893</v>
      </c>
    </row>
    <row r="3784" spans="1:6">
      <c r="A3784" t="s">
        <v>4611</v>
      </c>
      <c r="B3784" s="786" t="s">
        <v>13801</v>
      </c>
      <c r="C3784" s="22" t="s">
        <v>18233</v>
      </c>
      <c r="D3784" s="22" t="s">
        <v>18234</v>
      </c>
      <c r="E3784" s="22" t="s">
        <v>18235</v>
      </c>
      <c r="F3784" t="s">
        <v>9893</v>
      </c>
    </row>
    <row r="3785" spans="1:6">
      <c r="A3785" t="s">
        <v>4611</v>
      </c>
      <c r="B3785" s="786" t="s">
        <v>13802</v>
      </c>
      <c r="C3785" s="22" t="s">
        <v>18236</v>
      </c>
      <c r="D3785" s="22" t="s">
        <v>18237</v>
      </c>
      <c r="E3785" s="22" t="s">
        <v>18238</v>
      </c>
      <c r="F3785" t="s">
        <v>9893</v>
      </c>
    </row>
    <row r="3786" spans="1:6">
      <c r="A3786" t="s">
        <v>4611</v>
      </c>
      <c r="B3786" s="786" t="s">
        <v>13803</v>
      </c>
      <c r="C3786" s="22" t="s">
        <v>18239</v>
      </c>
      <c r="D3786" s="22" t="s">
        <v>18240</v>
      </c>
      <c r="E3786" s="22" t="s">
        <v>18241</v>
      </c>
      <c r="F3786" t="s">
        <v>9893</v>
      </c>
    </row>
    <row r="3787" spans="1:6">
      <c r="A3787" t="s">
        <v>4611</v>
      </c>
      <c r="B3787" s="786" t="s">
        <v>13804</v>
      </c>
      <c r="C3787" s="22" t="s">
        <v>18242</v>
      </c>
      <c r="D3787" s="22" t="s">
        <v>18243</v>
      </c>
      <c r="E3787" s="22" t="s">
        <v>18244</v>
      </c>
      <c r="F3787" t="s">
        <v>9897</v>
      </c>
    </row>
    <row r="3788" spans="1:6">
      <c r="A3788" t="s">
        <v>4611</v>
      </c>
      <c r="B3788" s="786" t="s">
        <v>13805</v>
      </c>
      <c r="C3788" s="22" t="s">
        <v>18245</v>
      </c>
      <c r="D3788" s="22" t="s">
        <v>18246</v>
      </c>
      <c r="E3788" s="22" t="s">
        <v>18246</v>
      </c>
      <c r="F3788" t="s">
        <v>9897</v>
      </c>
    </row>
    <row r="3789" spans="1:6">
      <c r="A3789" t="s">
        <v>4611</v>
      </c>
      <c r="B3789" s="786" t="s">
        <v>13806</v>
      </c>
      <c r="C3789" s="22" t="s">
        <v>18247</v>
      </c>
      <c r="D3789" s="22" t="s">
        <v>18248</v>
      </c>
      <c r="E3789" s="22" t="s">
        <v>18248</v>
      </c>
      <c r="F3789" t="s">
        <v>9897</v>
      </c>
    </row>
    <row r="3790" spans="1:6">
      <c r="A3790" t="s">
        <v>4611</v>
      </c>
      <c r="B3790" s="786" t="s">
        <v>13807</v>
      </c>
      <c r="C3790" s="22" t="s">
        <v>18249</v>
      </c>
      <c r="D3790" s="22" t="s">
        <v>18250</v>
      </c>
      <c r="E3790" s="22" t="s">
        <v>18251</v>
      </c>
      <c r="F3790" t="s">
        <v>9898</v>
      </c>
    </row>
    <row r="3791" spans="1:6">
      <c r="A3791" t="s">
        <v>4611</v>
      </c>
      <c r="B3791" s="786" t="s">
        <v>13808</v>
      </c>
      <c r="C3791" s="22" t="s">
        <v>18252</v>
      </c>
      <c r="D3791" s="22" t="s">
        <v>18253</v>
      </c>
      <c r="E3791" s="22" t="s">
        <v>18254</v>
      </c>
      <c r="F3791" t="s">
        <v>9898</v>
      </c>
    </row>
    <row r="3792" spans="1:6">
      <c r="A3792" t="s">
        <v>4611</v>
      </c>
      <c r="B3792" s="786" t="s">
        <v>13809</v>
      </c>
      <c r="C3792" s="22" t="s">
        <v>18255</v>
      </c>
      <c r="D3792" s="22" t="s">
        <v>18256</v>
      </c>
      <c r="E3792" s="22" t="s">
        <v>18257</v>
      </c>
      <c r="F3792" t="s">
        <v>9898</v>
      </c>
    </row>
    <row r="3793" spans="1:6">
      <c r="A3793" t="s">
        <v>4611</v>
      </c>
      <c r="B3793" s="786" t="s">
        <v>13810</v>
      </c>
      <c r="C3793" s="22" t="s">
        <v>18258</v>
      </c>
      <c r="D3793" s="22" t="s">
        <v>18259</v>
      </c>
      <c r="E3793" s="22" t="s">
        <v>18260</v>
      </c>
      <c r="F3793" t="s">
        <v>9898</v>
      </c>
    </row>
    <row r="3794" spans="1:6">
      <c r="A3794" t="s">
        <v>4611</v>
      </c>
      <c r="B3794" s="786" t="s">
        <v>13811</v>
      </c>
      <c r="C3794" s="22" t="s">
        <v>18261</v>
      </c>
      <c r="D3794" s="22" t="s">
        <v>18262</v>
      </c>
      <c r="E3794" s="22" t="s">
        <v>18263</v>
      </c>
      <c r="F3794" t="s">
        <v>9902</v>
      </c>
    </row>
    <row r="3795" spans="1:6">
      <c r="A3795" t="s">
        <v>4611</v>
      </c>
      <c r="B3795" s="786" t="s">
        <v>13812</v>
      </c>
      <c r="C3795" s="22" t="s">
        <v>18264</v>
      </c>
      <c r="D3795" s="22" t="s">
        <v>18265</v>
      </c>
      <c r="E3795" s="22" t="s">
        <v>18265</v>
      </c>
      <c r="F3795" t="s">
        <v>9902</v>
      </c>
    </row>
    <row r="3796" spans="1:6">
      <c r="A3796" t="s">
        <v>4611</v>
      </c>
      <c r="B3796" s="786" t="s">
        <v>13813</v>
      </c>
      <c r="C3796" s="22" t="s">
        <v>18266</v>
      </c>
      <c r="D3796" s="22" t="s">
        <v>18267</v>
      </c>
      <c r="E3796" s="22" t="s">
        <v>18268</v>
      </c>
      <c r="F3796" t="s">
        <v>9902</v>
      </c>
    </row>
    <row r="3797" spans="1:6">
      <c r="A3797" t="s">
        <v>4611</v>
      </c>
      <c r="B3797" s="786" t="s">
        <v>13814</v>
      </c>
      <c r="C3797" s="22" t="s">
        <v>18269</v>
      </c>
      <c r="D3797" s="22" t="s">
        <v>18270</v>
      </c>
      <c r="E3797" s="22" t="s">
        <v>18271</v>
      </c>
      <c r="F3797" t="s">
        <v>9902</v>
      </c>
    </row>
    <row r="3798" spans="1:6">
      <c r="A3798" t="s">
        <v>4611</v>
      </c>
      <c r="B3798" s="786" t="s">
        <v>13815</v>
      </c>
      <c r="C3798" s="22" t="s">
        <v>18272</v>
      </c>
      <c r="D3798" s="22" t="s">
        <v>18273</v>
      </c>
      <c r="E3798" s="22" t="s">
        <v>18274</v>
      </c>
      <c r="F3798" t="s">
        <v>9906</v>
      </c>
    </row>
    <row r="3799" spans="1:6">
      <c r="A3799" t="s">
        <v>4611</v>
      </c>
      <c r="B3799" s="786" t="s">
        <v>13816</v>
      </c>
      <c r="C3799" s="22" t="s">
        <v>18275</v>
      </c>
      <c r="D3799" s="22" t="s">
        <v>18276</v>
      </c>
      <c r="E3799" s="22" t="s">
        <v>18277</v>
      </c>
      <c r="F3799" t="s">
        <v>9906</v>
      </c>
    </row>
    <row r="3800" spans="1:6">
      <c r="A3800" t="s">
        <v>4611</v>
      </c>
      <c r="B3800" s="786" t="s">
        <v>13817</v>
      </c>
      <c r="C3800" s="22" t="s">
        <v>18278</v>
      </c>
      <c r="D3800" s="22" t="s">
        <v>18279</v>
      </c>
      <c r="E3800" s="22" t="s">
        <v>18280</v>
      </c>
      <c r="F3800" t="s">
        <v>9910</v>
      </c>
    </row>
    <row r="3801" spans="1:6">
      <c r="A3801" t="s">
        <v>4611</v>
      </c>
      <c r="B3801" s="786" t="s">
        <v>13818</v>
      </c>
      <c r="C3801" s="22" t="s">
        <v>18281</v>
      </c>
      <c r="D3801" s="22" t="s">
        <v>18282</v>
      </c>
      <c r="E3801" s="22" t="s">
        <v>18283</v>
      </c>
      <c r="F3801" t="s">
        <v>9910</v>
      </c>
    </row>
    <row r="3802" spans="1:6">
      <c r="A3802" t="s">
        <v>4611</v>
      </c>
      <c r="B3802" s="786" t="s">
        <v>13819</v>
      </c>
      <c r="C3802" s="22" t="s">
        <v>18284</v>
      </c>
      <c r="D3802" s="22" t="s">
        <v>18285</v>
      </c>
      <c r="E3802" s="22" t="s">
        <v>18286</v>
      </c>
      <c r="F3802" t="s">
        <v>9910</v>
      </c>
    </row>
    <row r="3803" spans="1:6">
      <c r="A3803" t="s">
        <v>4611</v>
      </c>
      <c r="B3803" s="786" t="s">
        <v>13820</v>
      </c>
      <c r="C3803" s="22" t="s">
        <v>18287</v>
      </c>
      <c r="D3803" s="22" t="s">
        <v>18288</v>
      </c>
      <c r="E3803" s="22" t="s">
        <v>18289</v>
      </c>
      <c r="F3803" t="s">
        <v>9910</v>
      </c>
    </row>
    <row r="3804" spans="1:6">
      <c r="A3804" t="s">
        <v>4611</v>
      </c>
      <c r="B3804" s="786" t="s">
        <v>13821</v>
      </c>
      <c r="C3804" s="22" t="s">
        <v>16826</v>
      </c>
      <c r="D3804" s="22" t="s">
        <v>16827</v>
      </c>
      <c r="E3804" s="22" t="s">
        <v>16828</v>
      </c>
      <c r="F3804" t="s">
        <v>9914</v>
      </c>
    </row>
    <row r="3805" spans="1:6">
      <c r="A3805" t="s">
        <v>4611</v>
      </c>
      <c r="B3805" s="786" t="s">
        <v>13822</v>
      </c>
      <c r="C3805" s="22" t="s">
        <v>14852</v>
      </c>
      <c r="D3805" s="22" t="s">
        <v>14853</v>
      </c>
      <c r="E3805" s="22" t="s">
        <v>14854</v>
      </c>
      <c r="F3805" t="s">
        <v>9914</v>
      </c>
    </row>
    <row r="3806" spans="1:6">
      <c r="A3806" t="s">
        <v>4611</v>
      </c>
      <c r="B3806" s="786" t="s">
        <v>13823</v>
      </c>
      <c r="C3806" s="22" t="s">
        <v>18290</v>
      </c>
      <c r="D3806" s="22" t="s">
        <v>18291</v>
      </c>
      <c r="E3806" s="22" t="s">
        <v>18292</v>
      </c>
      <c r="F3806" t="s">
        <v>9914</v>
      </c>
    </row>
    <row r="3807" spans="1:6">
      <c r="A3807" t="s">
        <v>4611</v>
      </c>
      <c r="B3807" s="786" t="s">
        <v>13824</v>
      </c>
      <c r="C3807" s="22" t="s">
        <v>18293</v>
      </c>
      <c r="D3807" s="22" t="s">
        <v>18294</v>
      </c>
      <c r="E3807" s="22" t="s">
        <v>18294</v>
      </c>
      <c r="F3807" t="s">
        <v>9914</v>
      </c>
    </row>
    <row r="3808" spans="1:6">
      <c r="A3808" t="s">
        <v>4611</v>
      </c>
      <c r="B3808" s="786" t="s">
        <v>13825</v>
      </c>
      <c r="C3808" s="22" t="s">
        <v>18295</v>
      </c>
      <c r="D3808" s="22" t="s">
        <v>18296</v>
      </c>
      <c r="E3808" s="22" t="s">
        <v>18296</v>
      </c>
      <c r="F3808" t="s">
        <v>9926</v>
      </c>
    </row>
    <row r="3809" spans="1:6">
      <c r="A3809" t="s">
        <v>4611</v>
      </c>
      <c r="B3809" s="786" t="s">
        <v>13826</v>
      </c>
      <c r="C3809" s="22" t="s">
        <v>17280</v>
      </c>
      <c r="D3809" s="22" t="s">
        <v>17281</v>
      </c>
      <c r="E3809" s="22" t="s">
        <v>17282</v>
      </c>
      <c r="F3809" t="s">
        <v>9930</v>
      </c>
    </row>
    <row r="3810" spans="1:6">
      <c r="A3810" t="s">
        <v>4611</v>
      </c>
      <c r="B3810" s="786" t="s">
        <v>13827</v>
      </c>
      <c r="C3810" s="22" t="s">
        <v>17333</v>
      </c>
      <c r="D3810" s="22" t="s">
        <v>17334</v>
      </c>
      <c r="E3810" s="22" t="s">
        <v>17335</v>
      </c>
      <c r="F3810" t="s">
        <v>9935</v>
      </c>
    </row>
    <row r="3811" spans="1:6">
      <c r="A3811" t="s">
        <v>4611</v>
      </c>
      <c r="B3811" s="786" t="s">
        <v>13828</v>
      </c>
      <c r="C3811" s="22" t="s">
        <v>18297</v>
      </c>
      <c r="D3811" s="22" t="s">
        <v>18298</v>
      </c>
      <c r="E3811" s="22" t="s">
        <v>18299</v>
      </c>
      <c r="F3811" t="s">
        <v>9935</v>
      </c>
    </row>
    <row r="3812" spans="1:6">
      <c r="A3812" t="s">
        <v>4611</v>
      </c>
      <c r="B3812" s="786" t="s">
        <v>13829</v>
      </c>
      <c r="C3812" s="22" t="s">
        <v>18300</v>
      </c>
      <c r="D3812" s="22" t="s">
        <v>18301</v>
      </c>
      <c r="E3812" s="22" t="s">
        <v>18302</v>
      </c>
      <c r="F3812" t="s">
        <v>9939</v>
      </c>
    </row>
    <row r="3813" spans="1:6">
      <c r="A3813" t="s">
        <v>4611</v>
      </c>
      <c r="B3813" s="786" t="s">
        <v>13830</v>
      </c>
      <c r="C3813" s="22" t="s">
        <v>18303</v>
      </c>
      <c r="D3813" s="22" t="s">
        <v>18304</v>
      </c>
      <c r="E3813" s="22" t="s">
        <v>18305</v>
      </c>
      <c r="F3813" t="s">
        <v>9943</v>
      </c>
    </row>
    <row r="3814" spans="1:6">
      <c r="A3814" t="s">
        <v>4611</v>
      </c>
      <c r="B3814" s="786" t="s">
        <v>13831</v>
      </c>
      <c r="C3814" s="22" t="s">
        <v>18306</v>
      </c>
      <c r="D3814" s="22" t="s">
        <v>18307</v>
      </c>
      <c r="E3814" s="22" t="s">
        <v>18308</v>
      </c>
      <c r="F3814" t="s">
        <v>9955</v>
      </c>
    </row>
    <row r="3815" spans="1:6">
      <c r="A3815" t="s">
        <v>4611</v>
      </c>
      <c r="B3815" s="786" t="s">
        <v>13832</v>
      </c>
      <c r="C3815" s="22" t="s">
        <v>18309</v>
      </c>
      <c r="D3815" s="22" t="s">
        <v>18310</v>
      </c>
      <c r="E3815" s="22" t="s">
        <v>18311</v>
      </c>
      <c r="F3815" t="s">
        <v>9965</v>
      </c>
    </row>
    <row r="3816" spans="1:6">
      <c r="A3816" t="s">
        <v>4611</v>
      </c>
      <c r="B3816" s="786" t="s">
        <v>13833</v>
      </c>
      <c r="C3816" s="22" t="s">
        <v>18312</v>
      </c>
      <c r="D3816" s="22" t="s">
        <v>18313</v>
      </c>
      <c r="E3816" s="22" t="s">
        <v>18314</v>
      </c>
      <c r="F3816" t="s">
        <v>9965</v>
      </c>
    </row>
    <row r="3817" spans="1:6">
      <c r="A3817" t="s">
        <v>4611</v>
      </c>
      <c r="B3817" s="786" t="s">
        <v>13834</v>
      </c>
      <c r="C3817" s="22" t="s">
        <v>18315</v>
      </c>
      <c r="D3817" s="22" t="s">
        <v>18316</v>
      </c>
      <c r="E3817" s="22" t="s">
        <v>18317</v>
      </c>
      <c r="F3817" t="s">
        <v>9969</v>
      </c>
    </row>
    <row r="3818" spans="1:6">
      <c r="A3818" t="s">
        <v>4611</v>
      </c>
      <c r="B3818" s="786" t="s">
        <v>13835</v>
      </c>
      <c r="C3818" s="22" t="s">
        <v>18318</v>
      </c>
      <c r="D3818" s="22" t="s">
        <v>18319</v>
      </c>
      <c r="E3818" s="22" t="s">
        <v>18320</v>
      </c>
      <c r="F3818" t="s">
        <v>9977</v>
      </c>
    </row>
    <row r="3819" spans="1:6">
      <c r="A3819" t="s">
        <v>4611</v>
      </c>
      <c r="B3819" s="786" t="s">
        <v>13836</v>
      </c>
      <c r="C3819" s="22" t="s">
        <v>18321</v>
      </c>
      <c r="D3819" s="22" t="s">
        <v>18322</v>
      </c>
      <c r="E3819" s="22" t="s">
        <v>18323</v>
      </c>
      <c r="F3819" t="s">
        <v>9985</v>
      </c>
    </row>
    <row r="3820" spans="1:6">
      <c r="A3820" t="s">
        <v>4611</v>
      </c>
      <c r="B3820" s="786" t="s">
        <v>13837</v>
      </c>
      <c r="C3820" s="22" t="s">
        <v>18324</v>
      </c>
      <c r="D3820" s="22" t="s">
        <v>18325</v>
      </c>
      <c r="E3820" s="22" t="s">
        <v>18326</v>
      </c>
      <c r="F3820" t="s">
        <v>10007</v>
      </c>
    </row>
    <row r="3821" spans="1:6">
      <c r="A3821" t="s">
        <v>4611</v>
      </c>
      <c r="B3821" s="786" t="s">
        <v>13838</v>
      </c>
      <c r="C3821" s="22" t="s">
        <v>18327</v>
      </c>
      <c r="D3821" s="22" t="s">
        <v>18328</v>
      </c>
      <c r="E3821" s="22" t="s">
        <v>18329</v>
      </c>
      <c r="F3821" t="s">
        <v>10016</v>
      </c>
    </row>
    <row r="3822" spans="1:6">
      <c r="A3822" t="s">
        <v>4611</v>
      </c>
      <c r="B3822" s="786" t="s">
        <v>13839</v>
      </c>
      <c r="C3822" s="22" t="s">
        <v>18067</v>
      </c>
      <c r="D3822" s="22" t="s">
        <v>18068</v>
      </c>
      <c r="E3822" s="22" t="s">
        <v>18069</v>
      </c>
      <c r="F3822" t="s">
        <v>10025</v>
      </c>
    </row>
    <row r="3823" spans="1:6">
      <c r="A3823" t="s">
        <v>4611</v>
      </c>
      <c r="B3823" s="786" t="s">
        <v>13840</v>
      </c>
      <c r="C3823" s="22" t="s">
        <v>18330</v>
      </c>
      <c r="D3823" s="22" t="s">
        <v>18331</v>
      </c>
      <c r="E3823" s="22" t="s">
        <v>18332</v>
      </c>
      <c r="F3823" t="s">
        <v>10026</v>
      </c>
    </row>
    <row r="3824" spans="1:6">
      <c r="A3824" t="s">
        <v>4611</v>
      </c>
      <c r="B3824" s="786" t="s">
        <v>13841</v>
      </c>
      <c r="C3824" s="22" t="s">
        <v>18333</v>
      </c>
      <c r="D3824" s="22" t="s">
        <v>18334</v>
      </c>
      <c r="E3824" s="22" t="s">
        <v>18335</v>
      </c>
      <c r="F3824" t="s">
        <v>10049</v>
      </c>
    </row>
    <row r="3825" spans="1:6">
      <c r="A3825" t="s">
        <v>4611</v>
      </c>
      <c r="B3825" s="786" t="s">
        <v>13842</v>
      </c>
      <c r="C3825" s="22" t="s">
        <v>18336</v>
      </c>
      <c r="D3825" s="22" t="s">
        <v>18337</v>
      </c>
      <c r="E3825" s="22" t="s">
        <v>18338</v>
      </c>
      <c r="F3825" t="s">
        <v>10057</v>
      </c>
    </row>
    <row r="3826" spans="1:6">
      <c r="A3826" t="s">
        <v>4611</v>
      </c>
      <c r="B3826" s="786" t="s">
        <v>13843</v>
      </c>
      <c r="C3826" s="22" t="s">
        <v>18339</v>
      </c>
      <c r="D3826" s="22" t="s">
        <v>18340</v>
      </c>
      <c r="E3826" s="22" t="s">
        <v>18341</v>
      </c>
      <c r="F3826" t="s">
        <v>10057</v>
      </c>
    </row>
    <row r="3827" spans="1:6">
      <c r="A3827" t="s">
        <v>4611</v>
      </c>
      <c r="B3827" s="786" t="s">
        <v>13844</v>
      </c>
      <c r="C3827" s="22" t="s">
        <v>18342</v>
      </c>
      <c r="D3827" s="22" t="s">
        <v>18343</v>
      </c>
      <c r="E3827" s="22" t="s">
        <v>18344</v>
      </c>
      <c r="F3827" t="s">
        <v>10057</v>
      </c>
    </row>
    <row r="3828" spans="1:6">
      <c r="A3828" t="s">
        <v>4611</v>
      </c>
      <c r="B3828" s="786" t="s">
        <v>13845</v>
      </c>
      <c r="C3828" s="22" t="s">
        <v>18345</v>
      </c>
      <c r="D3828" s="22" t="s">
        <v>18346</v>
      </c>
      <c r="E3828" s="22" t="s">
        <v>18347</v>
      </c>
      <c r="F3828" t="s">
        <v>10061</v>
      </c>
    </row>
    <row r="3829" spans="1:6">
      <c r="A3829" t="s">
        <v>4611</v>
      </c>
      <c r="B3829" s="786" t="s">
        <v>13846</v>
      </c>
      <c r="C3829" s="22" t="s">
        <v>15717</v>
      </c>
      <c r="D3829" s="22" t="s">
        <v>15718</v>
      </c>
      <c r="E3829" s="22" t="s">
        <v>15719</v>
      </c>
      <c r="F3829" t="s">
        <v>10065</v>
      </c>
    </row>
    <row r="3830" spans="1:6">
      <c r="A3830" t="s">
        <v>4611</v>
      </c>
      <c r="B3830" s="786" t="s">
        <v>13847</v>
      </c>
      <c r="C3830" s="22" t="s">
        <v>18348</v>
      </c>
      <c r="D3830" s="22" t="s">
        <v>18349</v>
      </c>
      <c r="E3830" s="22" t="s">
        <v>18350</v>
      </c>
      <c r="F3830" t="s">
        <v>10069</v>
      </c>
    </row>
    <row r="3831" spans="1:6">
      <c r="A3831" t="s">
        <v>4611</v>
      </c>
      <c r="B3831" s="786" t="s">
        <v>13848</v>
      </c>
      <c r="C3831" s="22" t="s">
        <v>18351</v>
      </c>
      <c r="D3831" s="22" t="s">
        <v>18352</v>
      </c>
      <c r="E3831" s="22" t="s">
        <v>18353</v>
      </c>
      <c r="F3831" t="s">
        <v>10085</v>
      </c>
    </row>
    <row r="3832" spans="1:6">
      <c r="A3832" t="s">
        <v>4611</v>
      </c>
      <c r="B3832" s="786" t="s">
        <v>13849</v>
      </c>
      <c r="C3832" s="22" t="s">
        <v>18354</v>
      </c>
      <c r="D3832" s="22" t="s">
        <v>18355</v>
      </c>
      <c r="E3832" s="22" t="s">
        <v>18356</v>
      </c>
      <c r="F3832" t="s">
        <v>10093</v>
      </c>
    </row>
    <row r="3833" spans="1:6">
      <c r="A3833" t="s">
        <v>4611</v>
      </c>
      <c r="B3833" s="786" t="s">
        <v>13850</v>
      </c>
      <c r="C3833" s="22" t="s">
        <v>18357</v>
      </c>
      <c r="D3833" s="22" t="s">
        <v>18358</v>
      </c>
      <c r="E3833" s="22" t="s">
        <v>18359</v>
      </c>
      <c r="F3833" t="s">
        <v>10098</v>
      </c>
    </row>
    <row r="3834" spans="1:6">
      <c r="A3834" t="s">
        <v>4611</v>
      </c>
      <c r="B3834" s="786" t="s">
        <v>13851</v>
      </c>
      <c r="C3834" s="22" t="s">
        <v>18360</v>
      </c>
      <c r="D3834" s="22" t="s">
        <v>18361</v>
      </c>
      <c r="E3834" s="22" t="s">
        <v>18362</v>
      </c>
      <c r="F3834" t="s">
        <v>10098</v>
      </c>
    </row>
    <row r="3835" spans="1:6">
      <c r="A3835" t="s">
        <v>4611</v>
      </c>
      <c r="B3835" s="786" t="s">
        <v>13852</v>
      </c>
      <c r="C3835" s="22" t="s">
        <v>18363</v>
      </c>
      <c r="D3835" s="22" t="s">
        <v>18364</v>
      </c>
      <c r="E3835" s="22" t="s">
        <v>18365</v>
      </c>
      <c r="F3835" t="s">
        <v>10098</v>
      </c>
    </row>
    <row r="3836" spans="1:6">
      <c r="A3836" t="s">
        <v>4611</v>
      </c>
      <c r="B3836" s="786" t="s">
        <v>13853</v>
      </c>
      <c r="C3836" s="22" t="s">
        <v>18366</v>
      </c>
      <c r="D3836" s="22" t="s">
        <v>18367</v>
      </c>
      <c r="E3836" s="22" t="s">
        <v>18368</v>
      </c>
      <c r="F3836" t="s">
        <v>10098</v>
      </c>
    </row>
    <row r="3837" spans="1:6">
      <c r="A3837" t="s">
        <v>4611</v>
      </c>
      <c r="B3837" s="786" t="s">
        <v>13854</v>
      </c>
      <c r="C3837" s="22" t="s">
        <v>18369</v>
      </c>
      <c r="D3837" s="22" t="s">
        <v>18370</v>
      </c>
      <c r="E3837" s="22" t="s">
        <v>18371</v>
      </c>
      <c r="F3837" t="s">
        <v>10098</v>
      </c>
    </row>
    <row r="3838" spans="1:6">
      <c r="A3838" t="s">
        <v>4611</v>
      </c>
      <c r="B3838" s="786" t="s">
        <v>13855</v>
      </c>
      <c r="C3838" s="22" t="s">
        <v>18372</v>
      </c>
      <c r="D3838" s="22" t="s">
        <v>18373</v>
      </c>
      <c r="E3838" s="22" t="s">
        <v>18374</v>
      </c>
      <c r="F3838" t="s">
        <v>10103</v>
      </c>
    </row>
    <row r="3839" spans="1:6">
      <c r="A3839" t="s">
        <v>4611</v>
      </c>
      <c r="B3839" s="786" t="s">
        <v>13856</v>
      </c>
      <c r="C3839" s="22" t="s">
        <v>16331</v>
      </c>
      <c r="D3839" s="22" t="s">
        <v>16332</v>
      </c>
      <c r="E3839" s="22" t="s">
        <v>16333</v>
      </c>
      <c r="F3839" t="s">
        <v>10103</v>
      </c>
    </row>
    <row r="3840" spans="1:6">
      <c r="A3840" t="s">
        <v>4611</v>
      </c>
      <c r="B3840" s="786" t="s">
        <v>13857</v>
      </c>
      <c r="C3840" s="22" t="s">
        <v>17271</v>
      </c>
      <c r="D3840" s="22" t="s">
        <v>17272</v>
      </c>
      <c r="E3840" s="22" t="s">
        <v>17273</v>
      </c>
      <c r="F3840" t="s">
        <v>10107</v>
      </c>
    </row>
    <row r="3841" spans="1:6">
      <c r="A3841" t="s">
        <v>4611</v>
      </c>
      <c r="B3841" s="786" t="s">
        <v>13858</v>
      </c>
      <c r="C3841" s="22" t="s">
        <v>18375</v>
      </c>
      <c r="D3841" s="22" t="s">
        <v>18376</v>
      </c>
      <c r="E3841" s="22" t="s">
        <v>18377</v>
      </c>
      <c r="F3841" t="s">
        <v>10107</v>
      </c>
    </row>
    <row r="3842" spans="1:6">
      <c r="A3842" t="s">
        <v>4611</v>
      </c>
      <c r="B3842" s="786" t="s">
        <v>13859</v>
      </c>
      <c r="C3842" s="22" t="s">
        <v>18378</v>
      </c>
      <c r="D3842" s="22" t="s">
        <v>18379</v>
      </c>
      <c r="E3842" s="22" t="s">
        <v>18380</v>
      </c>
      <c r="F3842" t="s">
        <v>10107</v>
      </c>
    </row>
    <row r="3843" spans="1:6">
      <c r="A3843" t="s">
        <v>4611</v>
      </c>
      <c r="B3843" s="786" t="s">
        <v>13860</v>
      </c>
      <c r="C3843" s="22" t="s">
        <v>14896</v>
      </c>
      <c r="D3843" s="22" t="s">
        <v>14897</v>
      </c>
      <c r="E3843" s="22" t="s">
        <v>14898</v>
      </c>
      <c r="F3843" t="s">
        <v>10107</v>
      </c>
    </row>
    <row r="3844" spans="1:6">
      <c r="A3844" t="s">
        <v>4611</v>
      </c>
      <c r="B3844" s="786" t="s">
        <v>13861</v>
      </c>
      <c r="C3844" s="22" t="s">
        <v>15824</v>
      </c>
      <c r="D3844" s="22" t="s">
        <v>15825</v>
      </c>
      <c r="E3844" s="22" t="s">
        <v>15826</v>
      </c>
      <c r="F3844" t="s">
        <v>10108</v>
      </c>
    </row>
    <row r="3845" spans="1:6">
      <c r="A3845" t="s">
        <v>4611</v>
      </c>
      <c r="B3845" s="786" t="s">
        <v>13862</v>
      </c>
      <c r="C3845" s="22" t="s">
        <v>18381</v>
      </c>
      <c r="D3845" s="22" t="s">
        <v>18382</v>
      </c>
      <c r="E3845" s="22" t="s">
        <v>18383</v>
      </c>
      <c r="F3845" t="s">
        <v>10108</v>
      </c>
    </row>
    <row r="3846" spans="1:6">
      <c r="A3846" t="s">
        <v>4611</v>
      </c>
      <c r="B3846" s="786" t="s">
        <v>13863</v>
      </c>
      <c r="C3846" s="22" t="s">
        <v>18384</v>
      </c>
      <c r="D3846" s="22" t="s">
        <v>18385</v>
      </c>
      <c r="E3846" s="22" t="s">
        <v>18386</v>
      </c>
      <c r="F3846" t="s">
        <v>10108</v>
      </c>
    </row>
    <row r="3847" spans="1:6">
      <c r="A3847" t="s">
        <v>4611</v>
      </c>
      <c r="B3847" s="786" t="s">
        <v>13864</v>
      </c>
      <c r="C3847" s="22" t="s">
        <v>18387</v>
      </c>
      <c r="D3847" s="22" t="s">
        <v>18388</v>
      </c>
      <c r="E3847" s="22" t="s">
        <v>18389</v>
      </c>
      <c r="F3847" t="s">
        <v>10109</v>
      </c>
    </row>
    <row r="3848" spans="1:6">
      <c r="A3848" t="s">
        <v>4611</v>
      </c>
      <c r="B3848" s="786" t="s">
        <v>13865</v>
      </c>
      <c r="C3848" s="22" t="s">
        <v>15090</v>
      </c>
      <c r="D3848" s="22" t="s">
        <v>15091</v>
      </c>
      <c r="E3848" s="22" t="s">
        <v>15092</v>
      </c>
      <c r="F3848" t="s">
        <v>10109</v>
      </c>
    </row>
    <row r="3849" spans="1:6">
      <c r="A3849" t="s">
        <v>4611</v>
      </c>
      <c r="B3849" s="786" t="s">
        <v>13866</v>
      </c>
      <c r="C3849" s="22" t="s">
        <v>18390</v>
      </c>
      <c r="D3849" s="22" t="s">
        <v>18391</v>
      </c>
      <c r="E3849" s="22" t="s">
        <v>18392</v>
      </c>
      <c r="F3849" t="s">
        <v>10109</v>
      </c>
    </row>
    <row r="3850" spans="1:6">
      <c r="A3850" t="s">
        <v>4611</v>
      </c>
      <c r="B3850" s="786" t="s">
        <v>13867</v>
      </c>
      <c r="C3850" s="22" t="s">
        <v>18393</v>
      </c>
      <c r="D3850" s="22" t="s">
        <v>18394</v>
      </c>
      <c r="E3850" s="22" t="s">
        <v>18395</v>
      </c>
      <c r="F3850" t="s">
        <v>10113</v>
      </c>
    </row>
    <row r="3851" spans="1:6">
      <c r="A3851" t="s">
        <v>4611</v>
      </c>
      <c r="B3851" s="786" t="s">
        <v>13868</v>
      </c>
      <c r="C3851" s="22" t="s">
        <v>15615</v>
      </c>
      <c r="D3851" s="22" t="s">
        <v>15616</v>
      </c>
      <c r="E3851" s="22" t="s">
        <v>15617</v>
      </c>
      <c r="F3851" t="s">
        <v>10117</v>
      </c>
    </row>
    <row r="3852" spans="1:6">
      <c r="A3852" t="s">
        <v>4611</v>
      </c>
      <c r="B3852" s="786" t="s">
        <v>13869</v>
      </c>
      <c r="C3852" s="22" t="s">
        <v>18396</v>
      </c>
      <c r="D3852" s="22" t="s">
        <v>18397</v>
      </c>
      <c r="E3852" s="22" t="s">
        <v>18398</v>
      </c>
      <c r="F3852" t="s">
        <v>10117</v>
      </c>
    </row>
    <row r="3853" spans="1:6">
      <c r="A3853" t="s">
        <v>4611</v>
      </c>
      <c r="B3853" s="786" t="s">
        <v>13870</v>
      </c>
      <c r="C3853" s="22" t="s">
        <v>18399</v>
      </c>
      <c r="D3853" s="22" t="s">
        <v>18400</v>
      </c>
      <c r="E3853" s="22" t="s">
        <v>18400</v>
      </c>
      <c r="F3853" t="s">
        <v>10117</v>
      </c>
    </row>
    <row r="3854" spans="1:6">
      <c r="A3854" t="s">
        <v>4611</v>
      </c>
      <c r="B3854" s="786" t="s">
        <v>13871</v>
      </c>
      <c r="C3854" s="22" t="s">
        <v>14887</v>
      </c>
      <c r="D3854" s="22" t="s">
        <v>14888</v>
      </c>
      <c r="E3854" s="22" t="s">
        <v>14889</v>
      </c>
      <c r="F3854" t="s">
        <v>10117</v>
      </c>
    </row>
    <row r="3855" spans="1:6">
      <c r="A3855" t="s">
        <v>4611</v>
      </c>
      <c r="B3855" s="786" t="s">
        <v>13872</v>
      </c>
      <c r="C3855" s="22" t="s">
        <v>15638</v>
      </c>
      <c r="D3855" s="22" t="s">
        <v>15639</v>
      </c>
      <c r="E3855" s="22" t="s">
        <v>15640</v>
      </c>
      <c r="F3855" t="s">
        <v>10117</v>
      </c>
    </row>
    <row r="3856" spans="1:6">
      <c r="A3856" t="s">
        <v>4611</v>
      </c>
      <c r="B3856" s="786" t="s">
        <v>13873</v>
      </c>
      <c r="C3856" s="22" t="s">
        <v>18401</v>
      </c>
      <c r="D3856" s="22" t="s">
        <v>18402</v>
      </c>
      <c r="E3856" s="22" t="s">
        <v>18403</v>
      </c>
      <c r="F3856" t="s">
        <v>10117</v>
      </c>
    </row>
    <row r="3857" spans="1:6">
      <c r="A3857" t="s">
        <v>4611</v>
      </c>
      <c r="B3857" s="786" t="s">
        <v>13874</v>
      </c>
      <c r="C3857" s="22" t="s">
        <v>18404</v>
      </c>
      <c r="D3857" s="22" t="s">
        <v>18405</v>
      </c>
      <c r="E3857" s="22" t="s">
        <v>18406</v>
      </c>
      <c r="F3857" t="s">
        <v>10122</v>
      </c>
    </row>
    <row r="3858" spans="1:6">
      <c r="A3858" t="s">
        <v>4611</v>
      </c>
      <c r="B3858" s="786" t="s">
        <v>13875</v>
      </c>
      <c r="C3858" s="22" t="s">
        <v>18407</v>
      </c>
      <c r="D3858" s="22" t="s">
        <v>18408</v>
      </c>
      <c r="E3858" s="22" t="s">
        <v>18409</v>
      </c>
      <c r="F3858" t="s">
        <v>10122</v>
      </c>
    </row>
    <row r="3859" spans="1:6">
      <c r="A3859" t="s">
        <v>4611</v>
      </c>
      <c r="B3859" s="786" t="s">
        <v>13876</v>
      </c>
      <c r="C3859" s="22" t="s">
        <v>18410</v>
      </c>
      <c r="D3859" s="22" t="s">
        <v>18411</v>
      </c>
      <c r="E3859" s="22" t="s">
        <v>18412</v>
      </c>
      <c r="F3859" t="s">
        <v>10126</v>
      </c>
    </row>
    <row r="3860" spans="1:6">
      <c r="A3860" t="s">
        <v>4611</v>
      </c>
      <c r="B3860" s="786" t="s">
        <v>13877</v>
      </c>
      <c r="C3860" s="22" t="s">
        <v>18413</v>
      </c>
      <c r="D3860" s="22" t="s">
        <v>18414</v>
      </c>
      <c r="E3860" s="22" t="s">
        <v>18415</v>
      </c>
      <c r="F3860" t="s">
        <v>10130</v>
      </c>
    </row>
    <row r="3861" spans="1:6">
      <c r="A3861" t="s">
        <v>4611</v>
      </c>
      <c r="B3861" s="786" t="s">
        <v>13878</v>
      </c>
      <c r="C3861" s="22" t="s">
        <v>18416</v>
      </c>
      <c r="D3861" s="22" t="s">
        <v>18417</v>
      </c>
      <c r="E3861" s="22" t="s">
        <v>18418</v>
      </c>
      <c r="F3861" t="s">
        <v>10130</v>
      </c>
    </row>
    <row r="3862" spans="1:6">
      <c r="A3862" t="s">
        <v>4611</v>
      </c>
      <c r="B3862" s="786" t="s">
        <v>13879</v>
      </c>
      <c r="C3862" s="22" t="s">
        <v>18419</v>
      </c>
      <c r="D3862" s="22" t="s">
        <v>18420</v>
      </c>
      <c r="E3862" s="22" t="s">
        <v>18421</v>
      </c>
      <c r="F3862" t="s">
        <v>10130</v>
      </c>
    </row>
    <row r="3863" spans="1:6">
      <c r="A3863" t="s">
        <v>4611</v>
      </c>
      <c r="B3863" s="786" t="s">
        <v>13880</v>
      </c>
      <c r="C3863" s="22" t="s">
        <v>18422</v>
      </c>
      <c r="D3863" s="22" t="s">
        <v>18423</v>
      </c>
      <c r="E3863" s="22" t="s">
        <v>18424</v>
      </c>
      <c r="F3863" t="s">
        <v>10138</v>
      </c>
    </row>
    <row r="3864" spans="1:6">
      <c r="A3864" t="s">
        <v>4611</v>
      </c>
      <c r="B3864" s="786" t="s">
        <v>13881</v>
      </c>
      <c r="C3864" s="22" t="s">
        <v>16331</v>
      </c>
      <c r="D3864" s="22" t="s">
        <v>16332</v>
      </c>
      <c r="E3864" s="22" t="s">
        <v>16333</v>
      </c>
      <c r="F3864" t="s">
        <v>10138</v>
      </c>
    </row>
    <row r="3865" spans="1:6">
      <c r="A3865" t="s">
        <v>4611</v>
      </c>
      <c r="B3865" s="786" t="s">
        <v>13882</v>
      </c>
      <c r="C3865" s="22" t="s">
        <v>18425</v>
      </c>
      <c r="D3865" s="22" t="s">
        <v>18426</v>
      </c>
      <c r="E3865" s="22" t="s">
        <v>18427</v>
      </c>
      <c r="F3865" t="s">
        <v>10142</v>
      </c>
    </row>
    <row r="3866" spans="1:6">
      <c r="A3866" t="s">
        <v>4611</v>
      </c>
      <c r="B3866" s="786" t="s">
        <v>13883</v>
      </c>
      <c r="C3866" s="22" t="s">
        <v>18428</v>
      </c>
      <c r="D3866" s="22" t="s">
        <v>18429</v>
      </c>
      <c r="E3866" s="22" t="s">
        <v>18430</v>
      </c>
      <c r="F3866" t="s">
        <v>10142</v>
      </c>
    </row>
    <row r="3867" spans="1:6">
      <c r="A3867" t="s">
        <v>4611</v>
      </c>
      <c r="B3867" s="786" t="s">
        <v>13884</v>
      </c>
      <c r="C3867" s="22" t="s">
        <v>18431</v>
      </c>
      <c r="D3867" s="22" t="s">
        <v>18432</v>
      </c>
      <c r="E3867" s="22" t="s">
        <v>18433</v>
      </c>
      <c r="F3867" t="s">
        <v>10142</v>
      </c>
    </row>
    <row r="3868" spans="1:6">
      <c r="A3868" t="s">
        <v>4611</v>
      </c>
      <c r="B3868" s="786" t="s">
        <v>13885</v>
      </c>
      <c r="C3868" s="22" t="s">
        <v>18434</v>
      </c>
      <c r="D3868" s="22" t="s">
        <v>18435</v>
      </c>
      <c r="E3868" s="22" t="s">
        <v>18436</v>
      </c>
      <c r="F3868" t="s">
        <v>10146</v>
      </c>
    </row>
    <row r="3869" spans="1:6">
      <c r="A3869" t="s">
        <v>4611</v>
      </c>
      <c r="B3869" s="786" t="s">
        <v>13886</v>
      </c>
      <c r="C3869" s="22" t="s">
        <v>6873</v>
      </c>
      <c r="D3869" s="22" t="s">
        <v>6874</v>
      </c>
      <c r="E3869" s="22" t="s">
        <v>6875</v>
      </c>
      <c r="F3869" t="s">
        <v>10150</v>
      </c>
    </row>
    <row r="3870" spans="1:6">
      <c r="A3870" t="s">
        <v>4611</v>
      </c>
      <c r="B3870" s="786" t="s">
        <v>13887</v>
      </c>
      <c r="C3870" s="22" t="s">
        <v>18437</v>
      </c>
      <c r="D3870" s="22" t="s">
        <v>18438</v>
      </c>
      <c r="E3870" s="22" t="s">
        <v>18439</v>
      </c>
      <c r="F3870" t="s">
        <v>10154</v>
      </c>
    </row>
    <row r="3871" spans="1:6">
      <c r="A3871" t="s">
        <v>4611</v>
      </c>
      <c r="B3871" s="786" t="s">
        <v>13888</v>
      </c>
      <c r="C3871" s="22" t="s">
        <v>18440</v>
      </c>
      <c r="D3871" s="22" t="s">
        <v>18441</v>
      </c>
      <c r="E3871" s="22" t="s">
        <v>18442</v>
      </c>
      <c r="F3871" t="s">
        <v>10154</v>
      </c>
    </row>
    <row r="3872" spans="1:6">
      <c r="A3872" t="s">
        <v>4611</v>
      </c>
      <c r="B3872" s="786" t="s">
        <v>13889</v>
      </c>
      <c r="C3872" s="22" t="s">
        <v>18443</v>
      </c>
      <c r="D3872" s="22" t="s">
        <v>18444</v>
      </c>
      <c r="E3872" s="22" t="s">
        <v>18445</v>
      </c>
      <c r="F3872" t="s">
        <v>10158</v>
      </c>
    </row>
    <row r="3873" spans="1:6">
      <c r="A3873" t="s">
        <v>4611</v>
      </c>
      <c r="B3873" s="786" t="s">
        <v>13890</v>
      </c>
      <c r="C3873" s="22" t="s">
        <v>18446</v>
      </c>
      <c r="D3873" s="22" t="s">
        <v>18447</v>
      </c>
      <c r="E3873" s="22" t="s">
        <v>18447</v>
      </c>
      <c r="F3873" t="s">
        <v>10158</v>
      </c>
    </row>
    <row r="3874" spans="1:6">
      <c r="A3874" t="s">
        <v>4611</v>
      </c>
      <c r="B3874" s="786" t="s">
        <v>13891</v>
      </c>
      <c r="C3874" s="22" t="s">
        <v>18448</v>
      </c>
      <c r="D3874" s="22" t="s">
        <v>18449</v>
      </c>
      <c r="E3874" s="22" t="s">
        <v>18449</v>
      </c>
      <c r="F3874" t="s">
        <v>10162</v>
      </c>
    </row>
    <row r="3875" spans="1:6">
      <c r="A3875" t="s">
        <v>4611</v>
      </c>
      <c r="B3875" s="786" t="s">
        <v>13892</v>
      </c>
      <c r="C3875" s="22" t="s">
        <v>18450</v>
      </c>
      <c r="D3875" s="22" t="s">
        <v>18451</v>
      </c>
      <c r="E3875" s="22" t="s">
        <v>18452</v>
      </c>
      <c r="F3875" t="s">
        <v>10162</v>
      </c>
    </row>
    <row r="3876" spans="1:6">
      <c r="A3876" t="s">
        <v>4611</v>
      </c>
      <c r="B3876" s="786" t="s">
        <v>13893</v>
      </c>
      <c r="C3876" s="22" t="s">
        <v>18453</v>
      </c>
      <c r="D3876" s="22" t="s">
        <v>18454</v>
      </c>
      <c r="E3876" s="22" t="s">
        <v>18455</v>
      </c>
      <c r="F3876" t="s">
        <v>10166</v>
      </c>
    </row>
    <row r="3877" spans="1:6">
      <c r="A3877" t="s">
        <v>4611</v>
      </c>
      <c r="B3877" s="786" t="s">
        <v>13894</v>
      </c>
      <c r="C3877" s="22" t="s">
        <v>18456</v>
      </c>
      <c r="D3877" s="22" t="s">
        <v>18457</v>
      </c>
      <c r="E3877" s="22" t="s">
        <v>18458</v>
      </c>
      <c r="F3877" t="s">
        <v>10167</v>
      </c>
    </row>
    <row r="3878" spans="1:6">
      <c r="A3878" t="s">
        <v>4611</v>
      </c>
      <c r="B3878" s="786" t="s">
        <v>13895</v>
      </c>
      <c r="C3878" s="22" t="s">
        <v>18459</v>
      </c>
      <c r="D3878" s="22" t="s">
        <v>18460</v>
      </c>
      <c r="E3878" s="22" t="s">
        <v>18461</v>
      </c>
      <c r="F3878" t="s">
        <v>10167</v>
      </c>
    </row>
    <row r="3879" spans="1:6">
      <c r="A3879" t="s">
        <v>4611</v>
      </c>
      <c r="B3879" s="786" t="s">
        <v>13896</v>
      </c>
      <c r="C3879" s="22" t="s">
        <v>18049</v>
      </c>
      <c r="D3879" s="22" t="s">
        <v>18050</v>
      </c>
      <c r="E3879" s="22" t="s">
        <v>18051</v>
      </c>
      <c r="F3879" t="s">
        <v>10167</v>
      </c>
    </row>
    <row r="3880" spans="1:6">
      <c r="A3880" t="s">
        <v>4611</v>
      </c>
      <c r="B3880" s="786" t="s">
        <v>13897</v>
      </c>
      <c r="C3880" s="22" t="s">
        <v>18462</v>
      </c>
      <c r="D3880" s="22" t="s">
        <v>18463</v>
      </c>
      <c r="E3880" s="22" t="s">
        <v>18464</v>
      </c>
      <c r="F3880" t="s">
        <v>10167</v>
      </c>
    </row>
    <row r="3881" spans="1:6">
      <c r="A3881" t="s">
        <v>4611</v>
      </c>
      <c r="B3881" s="786" t="s">
        <v>13898</v>
      </c>
      <c r="C3881" s="22" t="s">
        <v>16503</v>
      </c>
      <c r="D3881" s="22" t="s">
        <v>16504</v>
      </c>
      <c r="E3881" s="22" t="s">
        <v>16505</v>
      </c>
      <c r="F3881" t="s">
        <v>10167</v>
      </c>
    </row>
    <row r="3882" spans="1:6">
      <c r="A3882" t="s">
        <v>4611</v>
      </c>
      <c r="B3882" s="786" t="s">
        <v>13899</v>
      </c>
      <c r="C3882" s="22" t="s">
        <v>18465</v>
      </c>
      <c r="D3882" s="22" t="s">
        <v>18466</v>
      </c>
      <c r="E3882" s="22" t="s">
        <v>18467</v>
      </c>
      <c r="F3882" t="s">
        <v>10171</v>
      </c>
    </row>
    <row r="3883" spans="1:6">
      <c r="A3883" t="s">
        <v>4611</v>
      </c>
      <c r="B3883" s="786" t="s">
        <v>13900</v>
      </c>
      <c r="C3883" s="22" t="s">
        <v>18468</v>
      </c>
      <c r="D3883" s="22" t="s">
        <v>18469</v>
      </c>
      <c r="E3883" s="22" t="s">
        <v>18470</v>
      </c>
      <c r="F3883" t="s">
        <v>10175</v>
      </c>
    </row>
    <row r="3884" spans="1:6">
      <c r="A3884" t="s">
        <v>4611</v>
      </c>
      <c r="B3884" s="786" t="s">
        <v>13901</v>
      </c>
      <c r="C3884" s="22" t="s">
        <v>18471</v>
      </c>
      <c r="D3884" s="22" t="s">
        <v>18472</v>
      </c>
      <c r="E3884" s="22" t="s">
        <v>18473</v>
      </c>
      <c r="F3884" t="s">
        <v>10175</v>
      </c>
    </row>
    <row r="3885" spans="1:6">
      <c r="A3885" t="s">
        <v>4611</v>
      </c>
      <c r="B3885" s="786" t="s">
        <v>13902</v>
      </c>
      <c r="C3885" s="22" t="s">
        <v>18474</v>
      </c>
      <c r="D3885" s="22" t="s">
        <v>18475</v>
      </c>
      <c r="E3885" s="22" t="s">
        <v>18476</v>
      </c>
      <c r="F3885" t="s">
        <v>10175</v>
      </c>
    </row>
    <row r="3886" spans="1:6">
      <c r="A3886" t="s">
        <v>4611</v>
      </c>
      <c r="B3886" s="786" t="s">
        <v>13903</v>
      </c>
      <c r="C3886" s="22" t="s">
        <v>18477</v>
      </c>
      <c r="D3886" s="22" t="s">
        <v>18478</v>
      </c>
      <c r="E3886" s="22" t="s">
        <v>18479</v>
      </c>
      <c r="F3886" t="s">
        <v>10175</v>
      </c>
    </row>
    <row r="3887" spans="1:6">
      <c r="A3887" t="s">
        <v>4611</v>
      </c>
      <c r="B3887" s="786" t="s">
        <v>13904</v>
      </c>
      <c r="C3887" s="22" t="s">
        <v>18480</v>
      </c>
      <c r="D3887" s="22" t="s">
        <v>18481</v>
      </c>
      <c r="E3887" s="22" t="s">
        <v>18481</v>
      </c>
      <c r="F3887" t="s">
        <v>10176</v>
      </c>
    </row>
    <row r="3888" spans="1:6">
      <c r="A3888" t="s">
        <v>4611</v>
      </c>
      <c r="B3888" s="786" t="s">
        <v>13905</v>
      </c>
      <c r="C3888" s="22" t="s">
        <v>18482</v>
      </c>
      <c r="D3888" s="22" t="s">
        <v>18483</v>
      </c>
      <c r="E3888" s="22" t="s">
        <v>18483</v>
      </c>
      <c r="F3888" t="s">
        <v>10180</v>
      </c>
    </row>
    <row r="3889" spans="1:6">
      <c r="A3889" t="s">
        <v>4611</v>
      </c>
      <c r="B3889" s="786" t="s">
        <v>13906</v>
      </c>
      <c r="C3889" s="22" t="s">
        <v>18484</v>
      </c>
      <c r="D3889" s="22" t="s">
        <v>18485</v>
      </c>
      <c r="E3889" s="22" t="s">
        <v>18485</v>
      </c>
      <c r="F3889" t="s">
        <v>10180</v>
      </c>
    </row>
    <row r="3890" spans="1:6">
      <c r="A3890" t="s">
        <v>4611</v>
      </c>
      <c r="B3890" s="786" t="s">
        <v>13907</v>
      </c>
      <c r="C3890" s="22" t="s">
        <v>18486</v>
      </c>
      <c r="D3890" s="22" t="s">
        <v>18487</v>
      </c>
      <c r="E3890" s="22" t="s">
        <v>18487</v>
      </c>
      <c r="F3890" t="s">
        <v>10180</v>
      </c>
    </row>
    <row r="3891" spans="1:6">
      <c r="A3891" t="s">
        <v>4611</v>
      </c>
      <c r="B3891" s="786" t="s">
        <v>13908</v>
      </c>
      <c r="C3891" s="22" t="s">
        <v>15534</v>
      </c>
      <c r="D3891" s="22" t="s">
        <v>15535</v>
      </c>
      <c r="E3891" s="22" t="s">
        <v>15536</v>
      </c>
      <c r="F3891" t="s">
        <v>10180</v>
      </c>
    </row>
    <row r="3892" spans="1:6">
      <c r="A3892" t="s">
        <v>4611</v>
      </c>
      <c r="B3892" s="786" t="s">
        <v>13909</v>
      </c>
      <c r="C3892" s="22" t="s">
        <v>18488</v>
      </c>
      <c r="D3892" s="22" t="s">
        <v>18489</v>
      </c>
      <c r="E3892" s="22" t="s">
        <v>18490</v>
      </c>
      <c r="F3892" t="s">
        <v>10180</v>
      </c>
    </row>
    <row r="3893" spans="1:6">
      <c r="A3893" t="s">
        <v>4611</v>
      </c>
      <c r="B3893" s="786" t="s">
        <v>13910</v>
      </c>
      <c r="C3893" s="22" t="s">
        <v>18491</v>
      </c>
      <c r="D3893" s="22" t="s">
        <v>18492</v>
      </c>
      <c r="E3893" s="22" t="s">
        <v>18493</v>
      </c>
      <c r="F3893" t="s">
        <v>10180</v>
      </c>
    </row>
    <row r="3894" spans="1:6">
      <c r="A3894" t="s">
        <v>4611</v>
      </c>
      <c r="B3894" s="786" t="s">
        <v>13911</v>
      </c>
      <c r="C3894" s="22" t="s">
        <v>18494</v>
      </c>
      <c r="D3894" s="22" t="s">
        <v>18495</v>
      </c>
      <c r="E3894" s="22" t="s">
        <v>18496</v>
      </c>
      <c r="F3894" t="s">
        <v>10180</v>
      </c>
    </row>
    <row r="3895" spans="1:6">
      <c r="A3895" t="s">
        <v>4611</v>
      </c>
      <c r="B3895" s="786" t="s">
        <v>13912</v>
      </c>
      <c r="C3895" s="22" t="s">
        <v>18450</v>
      </c>
      <c r="D3895" s="22" t="s">
        <v>18451</v>
      </c>
      <c r="E3895" s="22" t="s">
        <v>18452</v>
      </c>
      <c r="F3895" t="s">
        <v>10184</v>
      </c>
    </row>
    <row r="3896" spans="1:6">
      <c r="A3896" t="s">
        <v>4611</v>
      </c>
      <c r="B3896" s="786" t="s">
        <v>13913</v>
      </c>
      <c r="C3896" s="22" t="s">
        <v>18497</v>
      </c>
      <c r="D3896" s="22" t="s">
        <v>18498</v>
      </c>
      <c r="E3896" s="22" t="s">
        <v>18499</v>
      </c>
      <c r="F3896" t="s">
        <v>10184</v>
      </c>
    </row>
    <row r="3897" spans="1:6">
      <c r="A3897" t="s">
        <v>4611</v>
      </c>
      <c r="B3897" s="786" t="s">
        <v>13914</v>
      </c>
      <c r="C3897" s="22" t="s">
        <v>18500</v>
      </c>
      <c r="D3897" s="22" t="s">
        <v>18501</v>
      </c>
      <c r="E3897" s="22" t="s">
        <v>18502</v>
      </c>
      <c r="F3897" t="s">
        <v>10188</v>
      </c>
    </row>
    <row r="3898" spans="1:6">
      <c r="A3898" t="s">
        <v>4611</v>
      </c>
      <c r="B3898" s="786" t="s">
        <v>13915</v>
      </c>
      <c r="C3898" s="22" t="s">
        <v>18503</v>
      </c>
      <c r="D3898" s="22" t="s">
        <v>18504</v>
      </c>
      <c r="E3898" s="22" t="s">
        <v>18505</v>
      </c>
      <c r="F3898" t="s">
        <v>10192</v>
      </c>
    </row>
    <row r="3899" spans="1:6">
      <c r="A3899" t="s">
        <v>4611</v>
      </c>
      <c r="B3899" s="786" t="s">
        <v>13916</v>
      </c>
      <c r="C3899" s="22" t="s">
        <v>16178</v>
      </c>
      <c r="D3899" s="22" t="s">
        <v>16179</v>
      </c>
      <c r="E3899" s="22" t="s">
        <v>16180</v>
      </c>
      <c r="F3899" t="s">
        <v>10192</v>
      </c>
    </row>
    <row r="3900" spans="1:6">
      <c r="A3900" t="s">
        <v>4611</v>
      </c>
      <c r="B3900" s="786" t="s">
        <v>13917</v>
      </c>
      <c r="C3900" s="22" t="s">
        <v>18506</v>
      </c>
      <c r="D3900" s="22" t="s">
        <v>18507</v>
      </c>
      <c r="E3900" s="22" t="s">
        <v>18508</v>
      </c>
      <c r="F3900" t="s">
        <v>10204</v>
      </c>
    </row>
    <row r="3901" spans="1:6">
      <c r="A3901" t="s">
        <v>4611</v>
      </c>
      <c r="B3901" s="786" t="s">
        <v>13918</v>
      </c>
      <c r="C3901" s="22" t="s">
        <v>18509</v>
      </c>
      <c r="D3901" s="22" t="s">
        <v>18510</v>
      </c>
      <c r="E3901" s="22" t="s">
        <v>18510</v>
      </c>
      <c r="F3901" t="s">
        <v>10208</v>
      </c>
    </row>
    <row r="3902" spans="1:6">
      <c r="A3902" t="s">
        <v>4611</v>
      </c>
      <c r="B3902" s="786" t="s">
        <v>13919</v>
      </c>
      <c r="C3902" s="22" t="s">
        <v>17333</v>
      </c>
      <c r="D3902" s="22" t="s">
        <v>17334</v>
      </c>
      <c r="E3902" s="22" t="s">
        <v>17335</v>
      </c>
      <c r="F3902" t="s">
        <v>10208</v>
      </c>
    </row>
    <row r="3903" spans="1:6">
      <c r="A3903" t="s">
        <v>4611</v>
      </c>
      <c r="B3903" s="786" t="s">
        <v>13920</v>
      </c>
      <c r="C3903" s="22" t="s">
        <v>18511</v>
      </c>
      <c r="D3903" s="22" t="s">
        <v>18512</v>
      </c>
      <c r="E3903" s="22" t="s">
        <v>18513</v>
      </c>
      <c r="F3903" t="s">
        <v>10208</v>
      </c>
    </row>
    <row r="3904" spans="1:6">
      <c r="A3904" t="s">
        <v>4611</v>
      </c>
      <c r="B3904" s="786" t="s">
        <v>13921</v>
      </c>
      <c r="C3904" s="22" t="s">
        <v>15566</v>
      </c>
      <c r="D3904" s="22" t="s">
        <v>15567</v>
      </c>
      <c r="E3904" s="22" t="s">
        <v>15568</v>
      </c>
      <c r="F3904" t="s">
        <v>10208</v>
      </c>
    </row>
    <row r="3905" spans="1:6">
      <c r="A3905" t="s">
        <v>4611</v>
      </c>
      <c r="B3905" s="786" t="s">
        <v>13922</v>
      </c>
      <c r="C3905" s="22" t="s">
        <v>18514</v>
      </c>
      <c r="D3905" s="22" t="s">
        <v>18515</v>
      </c>
      <c r="E3905" s="22" t="s">
        <v>18516</v>
      </c>
      <c r="F3905" t="s">
        <v>10208</v>
      </c>
    </row>
    <row r="3906" spans="1:6">
      <c r="A3906" t="s">
        <v>4611</v>
      </c>
      <c r="B3906" s="786" t="s">
        <v>13923</v>
      </c>
      <c r="C3906" s="22" t="s">
        <v>18517</v>
      </c>
      <c r="D3906" s="22" t="s">
        <v>18518</v>
      </c>
      <c r="E3906" s="22" t="s">
        <v>18519</v>
      </c>
      <c r="F3906" t="s">
        <v>10208</v>
      </c>
    </row>
    <row r="3907" spans="1:6">
      <c r="A3907" t="s">
        <v>4611</v>
      </c>
      <c r="B3907" s="786" t="s">
        <v>13924</v>
      </c>
      <c r="C3907" s="22" t="s">
        <v>18520</v>
      </c>
      <c r="D3907" s="22" t="s">
        <v>18521</v>
      </c>
      <c r="E3907" s="22" t="s">
        <v>18522</v>
      </c>
      <c r="F3907" t="s">
        <v>10208</v>
      </c>
    </row>
    <row r="3908" spans="1:6">
      <c r="A3908" t="s">
        <v>4611</v>
      </c>
      <c r="B3908" s="786" t="s">
        <v>13925</v>
      </c>
      <c r="C3908" s="22" t="s">
        <v>18523</v>
      </c>
      <c r="D3908" s="22" t="s">
        <v>18524</v>
      </c>
      <c r="E3908" s="22" t="s">
        <v>18525</v>
      </c>
      <c r="F3908" t="s">
        <v>10208</v>
      </c>
    </row>
    <row r="3909" spans="1:6">
      <c r="A3909" t="s">
        <v>4611</v>
      </c>
      <c r="B3909" s="786" t="s">
        <v>13926</v>
      </c>
      <c r="C3909" s="22" t="s">
        <v>18526</v>
      </c>
      <c r="D3909" s="22" t="s">
        <v>18527</v>
      </c>
      <c r="E3909" s="22" t="s">
        <v>18527</v>
      </c>
      <c r="F3909" t="s">
        <v>10212</v>
      </c>
    </row>
    <row r="3910" spans="1:6">
      <c r="A3910" t="s">
        <v>4611</v>
      </c>
      <c r="B3910" s="786" t="s">
        <v>13927</v>
      </c>
      <c r="C3910" s="22" t="s">
        <v>18528</v>
      </c>
      <c r="D3910" s="22" t="s">
        <v>18529</v>
      </c>
      <c r="E3910" s="22" t="s">
        <v>18530</v>
      </c>
      <c r="F3910" t="s">
        <v>10216</v>
      </c>
    </row>
    <row r="3911" spans="1:6">
      <c r="A3911" t="s">
        <v>4611</v>
      </c>
      <c r="B3911" s="786" t="s">
        <v>13928</v>
      </c>
      <c r="C3911" s="22" t="s">
        <v>17559</v>
      </c>
      <c r="D3911" s="22" t="s">
        <v>17560</v>
      </c>
      <c r="E3911" s="22" t="s">
        <v>17561</v>
      </c>
      <c r="F3911" t="s">
        <v>10216</v>
      </c>
    </row>
    <row r="3912" spans="1:6">
      <c r="A3912" t="s">
        <v>4611</v>
      </c>
      <c r="B3912" s="786" t="s">
        <v>13929</v>
      </c>
      <c r="C3912" s="22" t="s">
        <v>18531</v>
      </c>
      <c r="D3912" s="22" t="s">
        <v>18532</v>
      </c>
      <c r="E3912" s="22" t="s">
        <v>18533</v>
      </c>
      <c r="F3912" t="s">
        <v>10216</v>
      </c>
    </row>
    <row r="3913" spans="1:6">
      <c r="A3913" t="s">
        <v>4611</v>
      </c>
      <c r="B3913" s="786" t="s">
        <v>13930</v>
      </c>
      <c r="C3913" s="22" t="s">
        <v>17283</v>
      </c>
      <c r="D3913" s="22" t="s">
        <v>17284</v>
      </c>
      <c r="E3913" s="22" t="s">
        <v>17285</v>
      </c>
      <c r="F3913" t="s">
        <v>10216</v>
      </c>
    </row>
    <row r="3914" spans="1:6">
      <c r="A3914" t="s">
        <v>4611</v>
      </c>
      <c r="B3914" s="786" t="s">
        <v>13931</v>
      </c>
      <c r="C3914" s="22" t="s">
        <v>15615</v>
      </c>
      <c r="D3914" s="22" t="s">
        <v>15616</v>
      </c>
      <c r="E3914" s="22" t="s">
        <v>15617</v>
      </c>
      <c r="F3914" t="s">
        <v>10216</v>
      </c>
    </row>
    <row r="3915" spans="1:6">
      <c r="A3915" t="s">
        <v>4611</v>
      </c>
      <c r="B3915" s="786" t="s">
        <v>13932</v>
      </c>
      <c r="C3915" s="22" t="s">
        <v>14887</v>
      </c>
      <c r="D3915" s="22" t="s">
        <v>14888</v>
      </c>
      <c r="E3915" s="22" t="s">
        <v>14889</v>
      </c>
      <c r="F3915" t="s">
        <v>10220</v>
      </c>
    </row>
    <row r="3916" spans="1:6">
      <c r="A3916" t="s">
        <v>4611</v>
      </c>
      <c r="B3916" s="786" t="s">
        <v>13933</v>
      </c>
      <c r="C3916" s="22" t="s">
        <v>18534</v>
      </c>
      <c r="D3916" s="22" t="s">
        <v>18535</v>
      </c>
      <c r="E3916" s="22" t="s">
        <v>18535</v>
      </c>
      <c r="F3916" t="s">
        <v>10220</v>
      </c>
    </row>
    <row r="3917" spans="1:6">
      <c r="A3917" t="s">
        <v>4611</v>
      </c>
      <c r="B3917" s="786" t="s">
        <v>13934</v>
      </c>
      <c r="C3917" s="22" t="s">
        <v>18536</v>
      </c>
      <c r="D3917" s="22" t="s">
        <v>18537</v>
      </c>
      <c r="E3917" s="22" t="s">
        <v>18537</v>
      </c>
      <c r="F3917" t="s">
        <v>10220</v>
      </c>
    </row>
    <row r="3918" spans="1:6">
      <c r="A3918" t="s">
        <v>4611</v>
      </c>
      <c r="B3918" s="786" t="s">
        <v>13935</v>
      </c>
      <c r="C3918" s="22" t="s">
        <v>15343</v>
      </c>
      <c r="D3918" s="22" t="s">
        <v>15344</v>
      </c>
      <c r="E3918" s="22" t="s">
        <v>15345</v>
      </c>
      <c r="F3918" t="s">
        <v>10222</v>
      </c>
    </row>
    <row r="3919" spans="1:6">
      <c r="A3919" t="s">
        <v>4611</v>
      </c>
      <c r="B3919" s="786" t="s">
        <v>13936</v>
      </c>
      <c r="C3919" s="22" t="s">
        <v>15680</v>
      </c>
      <c r="D3919" s="22" t="s">
        <v>15681</v>
      </c>
      <c r="E3919" s="22" t="s">
        <v>15682</v>
      </c>
      <c r="F3919" t="s">
        <v>10222</v>
      </c>
    </row>
    <row r="3920" spans="1:6">
      <c r="A3920" t="s">
        <v>4611</v>
      </c>
      <c r="B3920" s="786" t="s">
        <v>13937</v>
      </c>
      <c r="C3920" s="22" t="s">
        <v>18538</v>
      </c>
      <c r="D3920" s="22" t="s">
        <v>18539</v>
      </c>
      <c r="E3920" s="22" t="s">
        <v>18540</v>
      </c>
      <c r="F3920" t="s">
        <v>10230</v>
      </c>
    </row>
    <row r="3921" spans="1:6">
      <c r="A3921" t="s">
        <v>4611</v>
      </c>
      <c r="B3921" s="786" t="s">
        <v>13938</v>
      </c>
      <c r="C3921" s="22" t="s">
        <v>18541</v>
      </c>
      <c r="D3921" s="22" t="s">
        <v>18542</v>
      </c>
      <c r="E3921" s="22" t="s">
        <v>18543</v>
      </c>
      <c r="F3921" t="s">
        <v>10230</v>
      </c>
    </row>
    <row r="3922" spans="1:6">
      <c r="A3922" t="s">
        <v>4611</v>
      </c>
      <c r="B3922" s="786" t="s">
        <v>13939</v>
      </c>
      <c r="C3922" s="22" t="s">
        <v>18544</v>
      </c>
      <c r="D3922" s="22" t="s">
        <v>18545</v>
      </c>
      <c r="E3922" s="22" t="s">
        <v>18546</v>
      </c>
      <c r="F3922" t="s">
        <v>10235</v>
      </c>
    </row>
    <row r="3923" spans="1:6">
      <c r="A3923" t="s">
        <v>4611</v>
      </c>
      <c r="B3923" s="786" t="s">
        <v>13940</v>
      </c>
      <c r="C3923" s="22" t="s">
        <v>18547</v>
      </c>
      <c r="D3923" s="22" t="s">
        <v>18548</v>
      </c>
      <c r="E3923" s="22" t="s">
        <v>18549</v>
      </c>
      <c r="F3923" t="s">
        <v>10235</v>
      </c>
    </row>
    <row r="3924" spans="1:6">
      <c r="A3924" t="s">
        <v>4611</v>
      </c>
      <c r="B3924" s="786" t="s">
        <v>13941</v>
      </c>
      <c r="C3924" s="22" t="s">
        <v>18550</v>
      </c>
      <c r="D3924" s="22" t="s">
        <v>18551</v>
      </c>
      <c r="E3924" s="22" t="s">
        <v>18552</v>
      </c>
      <c r="F3924" t="s">
        <v>10235</v>
      </c>
    </row>
    <row r="3925" spans="1:6">
      <c r="A3925" t="s">
        <v>4611</v>
      </c>
      <c r="B3925" s="786" t="s">
        <v>13942</v>
      </c>
      <c r="C3925" s="22" t="s">
        <v>15531</v>
      </c>
      <c r="D3925" s="22" t="s">
        <v>15532</v>
      </c>
      <c r="E3925" s="22" t="s">
        <v>15533</v>
      </c>
      <c r="F3925" t="s">
        <v>10235</v>
      </c>
    </row>
    <row r="3926" spans="1:6">
      <c r="A3926" t="s">
        <v>4611</v>
      </c>
      <c r="B3926" s="786" t="s">
        <v>13943</v>
      </c>
      <c r="C3926" s="22" t="s">
        <v>18553</v>
      </c>
      <c r="D3926" s="22" t="s">
        <v>18554</v>
      </c>
      <c r="E3926" s="22" t="s">
        <v>18555</v>
      </c>
      <c r="F3926" t="s">
        <v>10235</v>
      </c>
    </row>
    <row r="3927" spans="1:6">
      <c r="A3927" t="s">
        <v>4611</v>
      </c>
      <c r="B3927" s="786" t="s">
        <v>13944</v>
      </c>
      <c r="C3927" s="22" t="s">
        <v>18556</v>
      </c>
      <c r="D3927" s="22" t="s">
        <v>18557</v>
      </c>
      <c r="E3927" s="22" t="s">
        <v>18558</v>
      </c>
      <c r="F3927" t="s">
        <v>10235</v>
      </c>
    </row>
    <row r="3928" spans="1:6">
      <c r="A3928" t="s">
        <v>4611</v>
      </c>
      <c r="B3928" s="786" t="s">
        <v>13945</v>
      </c>
      <c r="C3928" s="22" t="s">
        <v>18559</v>
      </c>
      <c r="D3928" s="22" t="s">
        <v>18560</v>
      </c>
      <c r="E3928" s="22" t="s">
        <v>18561</v>
      </c>
      <c r="F3928" t="s">
        <v>10235</v>
      </c>
    </row>
    <row r="3929" spans="1:6">
      <c r="A3929" t="s">
        <v>4611</v>
      </c>
      <c r="B3929" s="786" t="s">
        <v>13946</v>
      </c>
      <c r="C3929" s="22" t="s">
        <v>18562</v>
      </c>
      <c r="D3929" s="22" t="s">
        <v>18563</v>
      </c>
      <c r="E3929" s="22" t="s">
        <v>18564</v>
      </c>
      <c r="F3929" t="s">
        <v>10239</v>
      </c>
    </row>
    <row r="3930" spans="1:6">
      <c r="A3930" t="s">
        <v>4611</v>
      </c>
      <c r="B3930" s="786" t="s">
        <v>13947</v>
      </c>
      <c r="C3930" s="22" t="s">
        <v>18488</v>
      </c>
      <c r="D3930" s="22" t="s">
        <v>18489</v>
      </c>
      <c r="E3930" s="22" t="s">
        <v>18490</v>
      </c>
      <c r="F3930" t="s">
        <v>10239</v>
      </c>
    </row>
    <row r="3931" spans="1:6">
      <c r="A3931" t="s">
        <v>4611</v>
      </c>
      <c r="B3931" s="786" t="s">
        <v>13948</v>
      </c>
      <c r="C3931" s="22" t="s">
        <v>18565</v>
      </c>
      <c r="D3931" s="22" t="s">
        <v>18566</v>
      </c>
      <c r="E3931" s="22" t="s">
        <v>18567</v>
      </c>
      <c r="F3931" t="s">
        <v>10241</v>
      </c>
    </row>
    <row r="3932" spans="1:6">
      <c r="A3932" t="s">
        <v>4611</v>
      </c>
      <c r="B3932" s="786" t="s">
        <v>13949</v>
      </c>
      <c r="C3932" s="22" t="s">
        <v>16500</v>
      </c>
      <c r="D3932" s="22" t="s">
        <v>16501</v>
      </c>
      <c r="E3932" s="22" t="s">
        <v>16502</v>
      </c>
      <c r="F3932" t="s">
        <v>10241</v>
      </c>
    </row>
    <row r="3933" spans="1:6">
      <c r="A3933" t="s">
        <v>4611</v>
      </c>
      <c r="B3933" s="786" t="s">
        <v>13950</v>
      </c>
      <c r="C3933" s="22" t="s">
        <v>18568</v>
      </c>
      <c r="D3933" s="22" t="s">
        <v>18569</v>
      </c>
      <c r="E3933" s="22" t="s">
        <v>18570</v>
      </c>
      <c r="F3933" t="s">
        <v>10245</v>
      </c>
    </row>
    <row r="3934" spans="1:6">
      <c r="A3934" t="s">
        <v>4611</v>
      </c>
      <c r="B3934" s="786" t="s">
        <v>13951</v>
      </c>
      <c r="C3934" s="22" t="s">
        <v>18571</v>
      </c>
      <c r="D3934" s="22" t="s">
        <v>18572</v>
      </c>
      <c r="E3934" s="22" t="s">
        <v>18573</v>
      </c>
      <c r="F3934" t="s">
        <v>10249</v>
      </c>
    </row>
    <row r="3935" spans="1:6">
      <c r="A3935" t="s">
        <v>4611</v>
      </c>
      <c r="B3935" s="786" t="s">
        <v>13952</v>
      </c>
      <c r="C3935" s="22" t="s">
        <v>15729</v>
      </c>
      <c r="D3935" s="22" t="s">
        <v>15730</v>
      </c>
      <c r="E3935" s="22" t="s">
        <v>15731</v>
      </c>
      <c r="F3935" t="s">
        <v>10249</v>
      </c>
    </row>
    <row r="3936" spans="1:6">
      <c r="A3936" t="s">
        <v>4611</v>
      </c>
      <c r="B3936" s="786" t="s">
        <v>13953</v>
      </c>
      <c r="C3936" s="22" t="s">
        <v>15207</v>
      </c>
      <c r="D3936" s="22" t="s">
        <v>15208</v>
      </c>
      <c r="E3936" s="22" t="s">
        <v>15209</v>
      </c>
      <c r="F3936" t="s">
        <v>10249</v>
      </c>
    </row>
    <row r="3937" spans="1:6">
      <c r="A3937" t="s">
        <v>4611</v>
      </c>
      <c r="B3937" s="786" t="s">
        <v>13954</v>
      </c>
      <c r="C3937" s="22" t="s">
        <v>18491</v>
      </c>
      <c r="D3937" s="22" t="s">
        <v>18492</v>
      </c>
      <c r="E3937" s="22" t="s">
        <v>18493</v>
      </c>
      <c r="F3937" t="s">
        <v>10249</v>
      </c>
    </row>
    <row r="3938" spans="1:6">
      <c r="A3938" t="s">
        <v>4611</v>
      </c>
      <c r="B3938" s="786" t="s">
        <v>13955</v>
      </c>
      <c r="C3938" s="22" t="s">
        <v>18574</v>
      </c>
      <c r="D3938" s="22" t="s">
        <v>18575</v>
      </c>
      <c r="E3938" s="22" t="s">
        <v>18576</v>
      </c>
      <c r="F3938" t="s">
        <v>10249</v>
      </c>
    </row>
    <row r="3939" spans="1:6">
      <c r="A3939" t="s">
        <v>4611</v>
      </c>
      <c r="B3939" s="786" t="s">
        <v>13956</v>
      </c>
      <c r="C3939" s="22" t="s">
        <v>17502</v>
      </c>
      <c r="D3939" s="22" t="s">
        <v>17503</v>
      </c>
      <c r="E3939" s="22" t="s">
        <v>17504</v>
      </c>
      <c r="F3939" t="s">
        <v>10249</v>
      </c>
    </row>
    <row r="3940" spans="1:6">
      <c r="A3940" t="s">
        <v>4611</v>
      </c>
      <c r="B3940" s="786" t="s">
        <v>13957</v>
      </c>
      <c r="C3940" s="22" t="s">
        <v>18577</v>
      </c>
      <c r="D3940" s="22" t="s">
        <v>18578</v>
      </c>
      <c r="E3940" s="22" t="s">
        <v>18579</v>
      </c>
      <c r="F3940" t="s">
        <v>10249</v>
      </c>
    </row>
    <row r="3941" spans="1:6">
      <c r="A3941" t="s">
        <v>4611</v>
      </c>
      <c r="B3941" s="786" t="s">
        <v>13958</v>
      </c>
      <c r="C3941" s="22" t="s">
        <v>18580</v>
      </c>
      <c r="D3941" s="22" t="s">
        <v>18581</v>
      </c>
      <c r="E3941" s="22" t="s">
        <v>18582</v>
      </c>
      <c r="F3941" t="s">
        <v>10253</v>
      </c>
    </row>
    <row r="3942" spans="1:6">
      <c r="A3942" t="s">
        <v>4611</v>
      </c>
      <c r="B3942" s="786" t="s">
        <v>13959</v>
      </c>
      <c r="C3942" s="22" t="s">
        <v>18100</v>
      </c>
      <c r="D3942" s="22" t="s">
        <v>18101</v>
      </c>
      <c r="E3942" s="22" t="s">
        <v>18102</v>
      </c>
      <c r="F3942" t="s">
        <v>10257</v>
      </c>
    </row>
    <row r="3943" spans="1:6">
      <c r="A3943" t="s">
        <v>4611</v>
      </c>
      <c r="B3943" s="786" t="s">
        <v>13960</v>
      </c>
      <c r="C3943" s="22" t="s">
        <v>18583</v>
      </c>
      <c r="D3943" s="22" t="s">
        <v>18584</v>
      </c>
      <c r="E3943" s="22" t="s">
        <v>18585</v>
      </c>
      <c r="F3943" t="s">
        <v>10257</v>
      </c>
    </row>
    <row r="3944" spans="1:6">
      <c r="A3944" t="s">
        <v>4611</v>
      </c>
      <c r="B3944" s="786" t="s">
        <v>13961</v>
      </c>
      <c r="C3944" s="22" t="s">
        <v>18586</v>
      </c>
      <c r="D3944" s="22" t="s">
        <v>18587</v>
      </c>
      <c r="E3944" s="22" t="s">
        <v>18588</v>
      </c>
      <c r="F3944" t="s">
        <v>10261</v>
      </c>
    </row>
    <row r="3945" spans="1:6">
      <c r="A3945" t="s">
        <v>4611</v>
      </c>
      <c r="B3945" s="786" t="s">
        <v>13962</v>
      </c>
      <c r="C3945" s="22" t="s">
        <v>18589</v>
      </c>
      <c r="D3945" s="22" t="s">
        <v>18590</v>
      </c>
      <c r="E3945" s="22" t="s">
        <v>18590</v>
      </c>
      <c r="F3945" t="s">
        <v>10261</v>
      </c>
    </row>
    <row r="3946" spans="1:6">
      <c r="A3946" t="s">
        <v>4611</v>
      </c>
      <c r="B3946" s="786" t="s">
        <v>13963</v>
      </c>
      <c r="C3946" s="22" t="s">
        <v>18591</v>
      </c>
      <c r="D3946" s="22" t="s">
        <v>18592</v>
      </c>
      <c r="E3946" s="22" t="s">
        <v>18593</v>
      </c>
      <c r="F3946" t="s">
        <v>10261</v>
      </c>
    </row>
    <row r="3947" spans="1:6">
      <c r="A3947" t="s">
        <v>4611</v>
      </c>
      <c r="B3947" s="786" t="s">
        <v>13964</v>
      </c>
      <c r="C3947" s="22" t="s">
        <v>18594</v>
      </c>
      <c r="D3947" s="22" t="s">
        <v>18595</v>
      </c>
      <c r="E3947" s="22" t="s">
        <v>18596</v>
      </c>
      <c r="F3947" t="s">
        <v>10261</v>
      </c>
    </row>
    <row r="3948" spans="1:6">
      <c r="A3948" t="s">
        <v>4611</v>
      </c>
      <c r="B3948" s="786" t="s">
        <v>13965</v>
      </c>
      <c r="C3948" s="22" t="s">
        <v>18597</v>
      </c>
      <c r="D3948" s="22" t="s">
        <v>18598</v>
      </c>
      <c r="E3948" s="22" t="s">
        <v>18598</v>
      </c>
      <c r="F3948" t="s">
        <v>10265</v>
      </c>
    </row>
    <row r="3949" spans="1:6">
      <c r="A3949" t="s">
        <v>4611</v>
      </c>
      <c r="B3949" s="786" t="s">
        <v>13966</v>
      </c>
      <c r="C3949" s="22" t="s">
        <v>18599</v>
      </c>
      <c r="D3949" s="22" t="s">
        <v>18600</v>
      </c>
      <c r="E3949" s="22" t="s">
        <v>18601</v>
      </c>
      <c r="F3949" t="s">
        <v>10265</v>
      </c>
    </row>
    <row r="3950" spans="1:6">
      <c r="A3950" t="s">
        <v>4611</v>
      </c>
      <c r="B3950" s="786" t="s">
        <v>13967</v>
      </c>
      <c r="C3950" s="22" t="s">
        <v>18602</v>
      </c>
      <c r="D3950" s="22" t="s">
        <v>18603</v>
      </c>
      <c r="E3950" s="22" t="s">
        <v>18604</v>
      </c>
      <c r="F3950" t="s">
        <v>10269</v>
      </c>
    </row>
    <row r="3951" spans="1:6">
      <c r="A3951" t="s">
        <v>4611</v>
      </c>
      <c r="B3951" s="786" t="s">
        <v>13968</v>
      </c>
      <c r="C3951" s="22" t="s">
        <v>18605</v>
      </c>
      <c r="D3951" s="22" t="s">
        <v>18606</v>
      </c>
      <c r="E3951" s="22" t="s">
        <v>18606</v>
      </c>
      <c r="F3951" t="s">
        <v>10273</v>
      </c>
    </row>
    <row r="3952" spans="1:6">
      <c r="A3952" t="s">
        <v>4611</v>
      </c>
      <c r="B3952" s="786" t="s">
        <v>13969</v>
      </c>
      <c r="C3952" s="22" t="s">
        <v>18607</v>
      </c>
      <c r="D3952" s="22" t="s">
        <v>18608</v>
      </c>
      <c r="E3952" s="22" t="s">
        <v>18609</v>
      </c>
      <c r="F3952" t="s">
        <v>10281</v>
      </c>
    </row>
    <row r="3953" spans="1:6">
      <c r="A3953" t="s">
        <v>4611</v>
      </c>
      <c r="B3953" s="786" t="s">
        <v>13970</v>
      </c>
      <c r="C3953" s="22" t="s">
        <v>18610</v>
      </c>
      <c r="D3953" s="22" t="s">
        <v>18611</v>
      </c>
      <c r="E3953" s="22" t="s">
        <v>18611</v>
      </c>
      <c r="F3953" t="s">
        <v>10285</v>
      </c>
    </row>
    <row r="3954" spans="1:6">
      <c r="A3954" t="s">
        <v>4611</v>
      </c>
      <c r="B3954" s="786" t="s">
        <v>13971</v>
      </c>
      <c r="C3954" s="22" t="s">
        <v>18612</v>
      </c>
      <c r="D3954" s="22" t="s">
        <v>18613</v>
      </c>
      <c r="E3954" s="22" t="s">
        <v>18613</v>
      </c>
      <c r="F3954" t="s">
        <v>10289</v>
      </c>
    </row>
    <row r="3955" spans="1:6">
      <c r="A3955" t="s">
        <v>4611</v>
      </c>
      <c r="B3955" s="786" t="s">
        <v>13972</v>
      </c>
      <c r="C3955" s="22" t="s">
        <v>18614</v>
      </c>
      <c r="D3955" s="22" t="s">
        <v>18615</v>
      </c>
      <c r="E3955" s="22" t="s">
        <v>18616</v>
      </c>
      <c r="F3955" t="s">
        <v>10289</v>
      </c>
    </row>
    <row r="3956" spans="1:6">
      <c r="A3956" t="s">
        <v>4611</v>
      </c>
      <c r="B3956" s="786" t="s">
        <v>13973</v>
      </c>
      <c r="C3956" s="22" t="s">
        <v>15423</v>
      </c>
      <c r="D3956" s="22" t="s">
        <v>15424</v>
      </c>
      <c r="E3956" s="22" t="s">
        <v>15425</v>
      </c>
      <c r="F3956" t="s">
        <v>10293</v>
      </c>
    </row>
    <row r="3957" spans="1:6">
      <c r="A3957" t="s">
        <v>4611</v>
      </c>
      <c r="B3957" s="786" t="s">
        <v>13974</v>
      </c>
      <c r="C3957" s="22" t="s">
        <v>18617</v>
      </c>
      <c r="D3957" s="22" t="s">
        <v>18618</v>
      </c>
      <c r="E3957" s="22" t="s">
        <v>18619</v>
      </c>
      <c r="F3957" t="s">
        <v>10293</v>
      </c>
    </row>
    <row r="3958" spans="1:6">
      <c r="A3958" t="s">
        <v>4611</v>
      </c>
      <c r="B3958" s="786" t="s">
        <v>13975</v>
      </c>
      <c r="C3958" s="22" t="s">
        <v>18620</v>
      </c>
      <c r="D3958" s="22" t="s">
        <v>18621</v>
      </c>
      <c r="E3958" s="22" t="s">
        <v>18621</v>
      </c>
      <c r="F3958" t="s">
        <v>10297</v>
      </c>
    </row>
    <row r="3959" spans="1:6">
      <c r="A3959" t="s">
        <v>4611</v>
      </c>
      <c r="B3959" s="786" t="s">
        <v>13976</v>
      </c>
      <c r="C3959" s="22" t="s">
        <v>18622</v>
      </c>
      <c r="D3959" s="22" t="s">
        <v>18623</v>
      </c>
      <c r="E3959" s="22" t="s">
        <v>18623</v>
      </c>
      <c r="F3959" t="s">
        <v>10305</v>
      </c>
    </row>
    <row r="3960" spans="1:6">
      <c r="A3960" t="s">
        <v>4611</v>
      </c>
      <c r="B3960" s="786" t="s">
        <v>13977</v>
      </c>
      <c r="C3960" s="22" t="s">
        <v>17153</v>
      </c>
      <c r="D3960" s="22" t="s">
        <v>17154</v>
      </c>
      <c r="E3960" s="22" t="s">
        <v>17155</v>
      </c>
      <c r="F3960" t="s">
        <v>10305</v>
      </c>
    </row>
    <row r="3961" spans="1:6">
      <c r="A3961" t="s">
        <v>4611</v>
      </c>
      <c r="B3961" s="786" t="s">
        <v>13978</v>
      </c>
      <c r="C3961" s="22" t="s">
        <v>18624</v>
      </c>
      <c r="D3961" s="22" t="s">
        <v>18625</v>
      </c>
      <c r="E3961" s="22" t="s">
        <v>18626</v>
      </c>
      <c r="F3961" t="s">
        <v>10305</v>
      </c>
    </row>
    <row r="3962" spans="1:6">
      <c r="A3962" t="s">
        <v>4611</v>
      </c>
      <c r="B3962" s="786" t="s">
        <v>13979</v>
      </c>
      <c r="C3962" s="22" t="s">
        <v>18627</v>
      </c>
      <c r="D3962" s="22" t="s">
        <v>18628</v>
      </c>
      <c r="E3962" s="22" t="s">
        <v>18629</v>
      </c>
      <c r="F3962" t="s">
        <v>10313</v>
      </c>
    </row>
    <row r="3963" spans="1:6">
      <c r="A3963" t="s">
        <v>4611</v>
      </c>
      <c r="B3963" s="786" t="s">
        <v>13980</v>
      </c>
      <c r="C3963" s="22" t="s">
        <v>18630</v>
      </c>
      <c r="D3963" s="22" t="s">
        <v>18631</v>
      </c>
      <c r="E3963" s="22" t="s">
        <v>18632</v>
      </c>
      <c r="F3963" t="s">
        <v>10317</v>
      </c>
    </row>
    <row r="3964" spans="1:6">
      <c r="A3964" t="s">
        <v>4611</v>
      </c>
      <c r="B3964" s="786" t="s">
        <v>13981</v>
      </c>
      <c r="C3964" s="22" t="s">
        <v>18633</v>
      </c>
      <c r="D3964" s="22" t="s">
        <v>18634</v>
      </c>
      <c r="E3964" s="22" t="s">
        <v>18635</v>
      </c>
      <c r="F3964" t="s">
        <v>10318</v>
      </c>
    </row>
    <row r="3965" spans="1:6">
      <c r="A3965" t="s">
        <v>4611</v>
      </c>
      <c r="B3965" s="786" t="s">
        <v>13982</v>
      </c>
      <c r="C3965" s="22" t="s">
        <v>18636</v>
      </c>
      <c r="D3965" s="22" t="s">
        <v>18637</v>
      </c>
      <c r="E3965" s="22" t="s">
        <v>18638</v>
      </c>
      <c r="F3965" t="s">
        <v>10326</v>
      </c>
    </row>
    <row r="3966" spans="1:6">
      <c r="A3966" t="s">
        <v>4611</v>
      </c>
      <c r="B3966" s="786" t="s">
        <v>13983</v>
      </c>
      <c r="C3966" s="22" t="s">
        <v>18639</v>
      </c>
      <c r="D3966" s="22" t="s">
        <v>18640</v>
      </c>
      <c r="E3966" s="22" t="s">
        <v>18641</v>
      </c>
      <c r="F3966" t="s">
        <v>10326</v>
      </c>
    </row>
    <row r="3967" spans="1:6">
      <c r="A3967" t="s">
        <v>4611</v>
      </c>
      <c r="B3967" s="786" t="s">
        <v>13984</v>
      </c>
      <c r="C3967" s="22" t="s">
        <v>18642</v>
      </c>
      <c r="D3967" s="22" t="s">
        <v>18643</v>
      </c>
      <c r="E3967" s="22" t="s">
        <v>18643</v>
      </c>
      <c r="F3967" t="s">
        <v>10330</v>
      </c>
    </row>
    <row r="3968" spans="1:6">
      <c r="A3968" t="s">
        <v>4611</v>
      </c>
      <c r="B3968" s="786" t="s">
        <v>13985</v>
      </c>
      <c r="C3968" s="22" t="s">
        <v>18644</v>
      </c>
      <c r="D3968" s="22" t="s">
        <v>18645</v>
      </c>
      <c r="E3968" s="22" t="s">
        <v>18646</v>
      </c>
      <c r="F3968" t="s">
        <v>10330</v>
      </c>
    </row>
    <row r="3969" spans="1:6">
      <c r="A3969" t="s">
        <v>4611</v>
      </c>
      <c r="B3969" s="786" t="s">
        <v>13986</v>
      </c>
      <c r="C3969" s="22" t="s">
        <v>18647</v>
      </c>
      <c r="D3969" s="22" t="s">
        <v>18648</v>
      </c>
      <c r="E3969" s="22" t="s">
        <v>18649</v>
      </c>
      <c r="F3969" t="s">
        <v>10334</v>
      </c>
    </row>
    <row r="3970" spans="1:6">
      <c r="A3970" t="s">
        <v>4611</v>
      </c>
      <c r="B3970" s="786" t="s">
        <v>13987</v>
      </c>
      <c r="C3970" s="22" t="s">
        <v>18650</v>
      </c>
      <c r="D3970" s="22" t="s">
        <v>18651</v>
      </c>
      <c r="E3970" s="22" t="s">
        <v>18652</v>
      </c>
      <c r="F3970" t="s">
        <v>10344</v>
      </c>
    </row>
    <row r="3971" spans="1:6">
      <c r="A3971" t="s">
        <v>4611</v>
      </c>
      <c r="B3971" s="786" t="s">
        <v>13988</v>
      </c>
      <c r="C3971" s="22" t="s">
        <v>18653</v>
      </c>
      <c r="D3971" s="22" t="s">
        <v>18654</v>
      </c>
      <c r="E3971" s="22" t="s">
        <v>18655</v>
      </c>
      <c r="F3971" t="s">
        <v>10352</v>
      </c>
    </row>
    <row r="3972" spans="1:6">
      <c r="A3972" t="s">
        <v>4611</v>
      </c>
      <c r="B3972" s="786" t="s">
        <v>13989</v>
      </c>
      <c r="C3972" s="22" t="s">
        <v>18656</v>
      </c>
      <c r="D3972" s="22" t="s">
        <v>18657</v>
      </c>
      <c r="E3972" s="22" t="s">
        <v>18658</v>
      </c>
      <c r="F3972" t="s">
        <v>10353</v>
      </c>
    </row>
    <row r="3973" spans="1:6">
      <c r="A3973" t="s">
        <v>4611</v>
      </c>
      <c r="B3973" s="786" t="s">
        <v>13990</v>
      </c>
      <c r="C3973" s="22" t="s">
        <v>18659</v>
      </c>
      <c r="D3973" s="22" t="s">
        <v>18660</v>
      </c>
      <c r="E3973" s="22" t="s">
        <v>18661</v>
      </c>
      <c r="F3973" t="s">
        <v>10353</v>
      </c>
    </row>
    <row r="3974" spans="1:6">
      <c r="A3974" t="s">
        <v>4611</v>
      </c>
      <c r="B3974" s="786" t="s">
        <v>13991</v>
      </c>
      <c r="C3974" s="22" t="s">
        <v>18662</v>
      </c>
      <c r="D3974" s="22" t="s">
        <v>18663</v>
      </c>
      <c r="E3974" s="22" t="s">
        <v>18664</v>
      </c>
      <c r="F3974" t="s">
        <v>10353</v>
      </c>
    </row>
    <row r="3975" spans="1:6">
      <c r="A3975" t="s">
        <v>4611</v>
      </c>
      <c r="B3975" s="786" t="s">
        <v>13992</v>
      </c>
      <c r="C3975" s="22" t="s">
        <v>18665</v>
      </c>
      <c r="D3975" s="22" t="s">
        <v>18666</v>
      </c>
      <c r="E3975" s="22" t="s">
        <v>18667</v>
      </c>
      <c r="F3975" t="s">
        <v>10357</v>
      </c>
    </row>
    <row r="3976" spans="1:6">
      <c r="A3976" t="s">
        <v>4611</v>
      </c>
      <c r="B3976" s="786" t="s">
        <v>13993</v>
      </c>
      <c r="C3976" s="22" t="s">
        <v>18450</v>
      </c>
      <c r="D3976" s="22" t="s">
        <v>18451</v>
      </c>
      <c r="E3976" s="22" t="s">
        <v>18452</v>
      </c>
      <c r="F3976" t="s">
        <v>10357</v>
      </c>
    </row>
    <row r="3977" spans="1:6">
      <c r="A3977" t="s">
        <v>4611</v>
      </c>
      <c r="B3977" s="786" t="s">
        <v>13994</v>
      </c>
      <c r="C3977" s="22" t="s">
        <v>18668</v>
      </c>
      <c r="D3977" s="22" t="s">
        <v>18669</v>
      </c>
      <c r="E3977" s="22" t="s">
        <v>18669</v>
      </c>
      <c r="F3977" t="s">
        <v>10361</v>
      </c>
    </row>
    <row r="3978" spans="1:6">
      <c r="A3978" t="s">
        <v>4611</v>
      </c>
      <c r="B3978" s="786" t="s">
        <v>13995</v>
      </c>
      <c r="C3978" s="22" t="s">
        <v>18670</v>
      </c>
      <c r="D3978" s="22" t="s">
        <v>18671</v>
      </c>
      <c r="E3978" s="22" t="s">
        <v>18671</v>
      </c>
      <c r="F3978" t="s">
        <v>10361</v>
      </c>
    </row>
    <row r="3979" spans="1:6">
      <c r="A3979" t="s">
        <v>4611</v>
      </c>
      <c r="B3979" s="786" t="s">
        <v>13996</v>
      </c>
      <c r="C3979" s="22" t="s">
        <v>18672</v>
      </c>
      <c r="D3979" s="22" t="s">
        <v>18673</v>
      </c>
      <c r="E3979" s="22" t="s">
        <v>18674</v>
      </c>
      <c r="F3979" t="s">
        <v>10361</v>
      </c>
    </row>
    <row r="3980" spans="1:6">
      <c r="A3980" t="s">
        <v>4611</v>
      </c>
      <c r="B3980" s="786" t="s">
        <v>13997</v>
      </c>
      <c r="C3980" s="22" t="s">
        <v>18675</v>
      </c>
      <c r="D3980" s="22" t="s">
        <v>18676</v>
      </c>
      <c r="E3980" s="22" t="s">
        <v>18677</v>
      </c>
      <c r="F3980" t="s">
        <v>10361</v>
      </c>
    </row>
    <row r="3981" spans="1:6">
      <c r="A3981" t="s">
        <v>4611</v>
      </c>
      <c r="B3981" s="786" t="s">
        <v>13998</v>
      </c>
      <c r="C3981" s="22" t="s">
        <v>17508</v>
      </c>
      <c r="D3981" s="22" t="s">
        <v>17509</v>
      </c>
      <c r="E3981" s="22" t="s">
        <v>17509</v>
      </c>
      <c r="F3981" t="s">
        <v>10361</v>
      </c>
    </row>
    <row r="3982" spans="1:6">
      <c r="A3982" t="s">
        <v>4611</v>
      </c>
      <c r="B3982" s="786" t="s">
        <v>13999</v>
      </c>
      <c r="C3982" s="22" t="s">
        <v>18678</v>
      </c>
      <c r="D3982" s="22" t="s">
        <v>18679</v>
      </c>
      <c r="E3982" s="22" t="s">
        <v>18680</v>
      </c>
      <c r="F3982" t="s">
        <v>10361</v>
      </c>
    </row>
    <row r="3983" spans="1:6">
      <c r="A3983" t="s">
        <v>4611</v>
      </c>
      <c r="B3983" s="786" t="s">
        <v>14000</v>
      </c>
      <c r="C3983" s="22" t="s">
        <v>18681</v>
      </c>
      <c r="D3983" s="22" t="s">
        <v>18682</v>
      </c>
      <c r="E3983" s="22" t="s">
        <v>18683</v>
      </c>
      <c r="F3983" t="s">
        <v>10361</v>
      </c>
    </row>
    <row r="3984" spans="1:6">
      <c r="A3984" t="s">
        <v>4611</v>
      </c>
      <c r="B3984" s="786" t="s">
        <v>14001</v>
      </c>
      <c r="C3984" s="22" t="s">
        <v>18684</v>
      </c>
      <c r="D3984" s="22" t="s">
        <v>18685</v>
      </c>
      <c r="E3984" s="22" t="s">
        <v>18686</v>
      </c>
      <c r="F3984" t="s">
        <v>10361</v>
      </c>
    </row>
    <row r="3985" spans="1:6">
      <c r="A3985" t="s">
        <v>4611</v>
      </c>
      <c r="B3985" s="786" t="s">
        <v>14002</v>
      </c>
      <c r="C3985" s="22" t="s">
        <v>18687</v>
      </c>
      <c r="D3985" s="22" t="s">
        <v>18688</v>
      </c>
      <c r="E3985" s="22" t="s">
        <v>18689</v>
      </c>
      <c r="F3985" t="s">
        <v>10361</v>
      </c>
    </row>
    <row r="3986" spans="1:6">
      <c r="A3986" t="s">
        <v>4611</v>
      </c>
      <c r="B3986" s="786" t="s">
        <v>14003</v>
      </c>
      <c r="C3986" s="22" t="s">
        <v>18690</v>
      </c>
      <c r="D3986" s="22" t="s">
        <v>18691</v>
      </c>
      <c r="E3986" s="22" t="s">
        <v>18692</v>
      </c>
      <c r="F3986" t="s">
        <v>10361</v>
      </c>
    </row>
    <row r="3987" spans="1:6">
      <c r="A3987" t="s">
        <v>4611</v>
      </c>
      <c r="B3987" s="786" t="s">
        <v>14004</v>
      </c>
      <c r="C3987" s="22" t="s">
        <v>18693</v>
      </c>
      <c r="D3987" s="22" t="s">
        <v>18694</v>
      </c>
      <c r="E3987" s="22" t="s">
        <v>18695</v>
      </c>
      <c r="F3987" t="s">
        <v>10361</v>
      </c>
    </row>
    <row r="3988" spans="1:6">
      <c r="A3988" t="s">
        <v>4611</v>
      </c>
      <c r="B3988" s="786" t="s">
        <v>14005</v>
      </c>
      <c r="C3988" s="22" t="s">
        <v>18696</v>
      </c>
      <c r="D3988" s="22" t="s">
        <v>18697</v>
      </c>
      <c r="E3988" s="22" t="s">
        <v>18698</v>
      </c>
      <c r="F3988" t="s">
        <v>10365</v>
      </c>
    </row>
    <row r="3989" spans="1:6">
      <c r="A3989" t="s">
        <v>4611</v>
      </c>
      <c r="B3989" s="786" t="s">
        <v>14006</v>
      </c>
      <c r="C3989" s="22" t="s">
        <v>18699</v>
      </c>
      <c r="D3989" s="22" t="s">
        <v>18700</v>
      </c>
      <c r="E3989" s="22" t="s">
        <v>18701</v>
      </c>
      <c r="F3989" t="s">
        <v>10365</v>
      </c>
    </row>
    <row r="3990" spans="1:6">
      <c r="A3990" t="s">
        <v>4611</v>
      </c>
      <c r="B3990" s="786" t="s">
        <v>14007</v>
      </c>
      <c r="C3990" s="22" t="s">
        <v>18702</v>
      </c>
      <c r="D3990" s="22" t="s">
        <v>18703</v>
      </c>
      <c r="E3990" s="22" t="s">
        <v>18704</v>
      </c>
      <c r="F3990" t="s">
        <v>10365</v>
      </c>
    </row>
    <row r="3991" spans="1:6">
      <c r="A3991" t="s">
        <v>4611</v>
      </c>
      <c r="B3991" s="786" t="s">
        <v>14008</v>
      </c>
      <c r="C3991" s="22" t="s">
        <v>18705</v>
      </c>
      <c r="D3991" s="22" t="s">
        <v>18706</v>
      </c>
      <c r="E3991" s="22" t="s">
        <v>18707</v>
      </c>
      <c r="F3991" t="s">
        <v>10365</v>
      </c>
    </row>
    <row r="3992" spans="1:6">
      <c r="A3992" t="s">
        <v>4611</v>
      </c>
      <c r="B3992" s="786" t="s">
        <v>14009</v>
      </c>
      <c r="C3992" s="22" t="s">
        <v>18708</v>
      </c>
      <c r="D3992" s="22" t="s">
        <v>18709</v>
      </c>
      <c r="E3992" s="22" t="s">
        <v>18710</v>
      </c>
      <c r="F3992" t="s">
        <v>10365</v>
      </c>
    </row>
    <row r="3993" spans="1:6">
      <c r="A3993" t="s">
        <v>4611</v>
      </c>
      <c r="B3993" s="786" t="s">
        <v>14010</v>
      </c>
      <c r="C3993" s="22" t="s">
        <v>16331</v>
      </c>
      <c r="D3993" s="22" t="s">
        <v>16332</v>
      </c>
      <c r="E3993" s="22" t="s">
        <v>16333</v>
      </c>
      <c r="F3993" t="s">
        <v>10365</v>
      </c>
    </row>
    <row r="3994" spans="1:6">
      <c r="A3994" t="s">
        <v>4611</v>
      </c>
      <c r="B3994" s="786" t="s">
        <v>14011</v>
      </c>
      <c r="C3994" s="22" t="s">
        <v>15691</v>
      </c>
      <c r="D3994" s="22" t="s">
        <v>15692</v>
      </c>
      <c r="E3994" s="22" t="s">
        <v>15693</v>
      </c>
      <c r="F3994" t="s">
        <v>10365</v>
      </c>
    </row>
    <row r="3995" spans="1:6">
      <c r="A3995" t="s">
        <v>4611</v>
      </c>
      <c r="B3995" s="786" t="s">
        <v>14012</v>
      </c>
      <c r="C3995" s="22" t="s">
        <v>18711</v>
      </c>
      <c r="D3995" s="22" t="s">
        <v>18712</v>
      </c>
      <c r="E3995" s="22" t="s">
        <v>18713</v>
      </c>
      <c r="F3995" t="s">
        <v>10374</v>
      </c>
    </row>
    <row r="3996" spans="1:6">
      <c r="A3996" t="s">
        <v>4611</v>
      </c>
      <c r="B3996" s="786" t="s">
        <v>14013</v>
      </c>
      <c r="C3996" s="22" t="s">
        <v>18714</v>
      </c>
      <c r="D3996" s="22" t="s">
        <v>18715</v>
      </c>
      <c r="E3996" s="22" t="s">
        <v>18715</v>
      </c>
      <c r="F3996" t="s">
        <v>10378</v>
      </c>
    </row>
    <row r="3997" spans="1:6">
      <c r="A3997" t="s">
        <v>4611</v>
      </c>
      <c r="B3997" s="786" t="s">
        <v>14014</v>
      </c>
      <c r="C3997" s="22" t="s">
        <v>18716</v>
      </c>
      <c r="D3997" s="22" t="s">
        <v>18717</v>
      </c>
      <c r="E3997" s="22" t="s">
        <v>18717</v>
      </c>
      <c r="F3997" t="s">
        <v>10378</v>
      </c>
    </row>
    <row r="3998" spans="1:6">
      <c r="A3998" t="s">
        <v>4611</v>
      </c>
      <c r="B3998" s="786" t="s">
        <v>14015</v>
      </c>
      <c r="C3998" s="22" t="s">
        <v>18718</v>
      </c>
      <c r="D3998" s="22" t="s">
        <v>18719</v>
      </c>
      <c r="E3998" s="22" t="s">
        <v>18720</v>
      </c>
      <c r="F3998" t="s">
        <v>10382</v>
      </c>
    </row>
    <row r="3999" spans="1:6">
      <c r="A3999" t="s">
        <v>4611</v>
      </c>
      <c r="B3999" s="786" t="s">
        <v>14016</v>
      </c>
      <c r="C3999" s="22" t="s">
        <v>18721</v>
      </c>
      <c r="D3999" s="22" t="s">
        <v>18722</v>
      </c>
      <c r="E3999" s="22" t="s">
        <v>18723</v>
      </c>
      <c r="F3999" t="s">
        <v>10382</v>
      </c>
    </row>
    <row r="4000" spans="1:6">
      <c r="A4000" t="s">
        <v>4611</v>
      </c>
      <c r="B4000" s="786" t="s">
        <v>14017</v>
      </c>
      <c r="C4000" s="22" t="s">
        <v>18724</v>
      </c>
      <c r="D4000" s="22" t="s">
        <v>18725</v>
      </c>
      <c r="E4000" s="22" t="s">
        <v>18726</v>
      </c>
      <c r="F4000" t="s">
        <v>10386</v>
      </c>
    </row>
    <row r="4001" spans="1:6">
      <c r="A4001" t="s">
        <v>4611</v>
      </c>
      <c r="B4001" s="786" t="s">
        <v>14018</v>
      </c>
      <c r="C4001" s="22" t="s">
        <v>18727</v>
      </c>
      <c r="D4001" s="22" t="s">
        <v>18728</v>
      </c>
      <c r="E4001" s="22" t="s">
        <v>18728</v>
      </c>
      <c r="F4001" t="s">
        <v>10386</v>
      </c>
    </row>
    <row r="4002" spans="1:6">
      <c r="A4002" t="s">
        <v>4611</v>
      </c>
      <c r="B4002" s="786" t="s">
        <v>14019</v>
      </c>
      <c r="C4002" s="22" t="s">
        <v>18729</v>
      </c>
      <c r="D4002" s="22" t="s">
        <v>18730</v>
      </c>
      <c r="E4002" s="22" t="s">
        <v>18731</v>
      </c>
      <c r="F4002" t="s">
        <v>10386</v>
      </c>
    </row>
    <row r="4003" spans="1:6">
      <c r="A4003" t="s">
        <v>4611</v>
      </c>
      <c r="B4003" s="786" t="s">
        <v>14020</v>
      </c>
      <c r="C4003" s="22" t="s">
        <v>15638</v>
      </c>
      <c r="D4003" s="22" t="s">
        <v>15639</v>
      </c>
      <c r="E4003" s="22" t="s">
        <v>15640</v>
      </c>
      <c r="F4003" t="s">
        <v>10386</v>
      </c>
    </row>
    <row r="4004" spans="1:6">
      <c r="A4004" t="s">
        <v>4611</v>
      </c>
      <c r="B4004" s="786" t="s">
        <v>14021</v>
      </c>
      <c r="C4004" s="22" t="s">
        <v>18491</v>
      </c>
      <c r="D4004" s="22" t="s">
        <v>18492</v>
      </c>
      <c r="E4004" s="22" t="s">
        <v>18493</v>
      </c>
      <c r="F4004" t="s">
        <v>10386</v>
      </c>
    </row>
    <row r="4005" spans="1:6">
      <c r="A4005" t="s">
        <v>4611</v>
      </c>
      <c r="B4005" s="786" t="s">
        <v>14022</v>
      </c>
      <c r="C4005" s="22" t="s">
        <v>18732</v>
      </c>
      <c r="D4005" s="22" t="s">
        <v>18733</v>
      </c>
      <c r="E4005" s="22" t="s">
        <v>18734</v>
      </c>
      <c r="F4005" t="s">
        <v>10386</v>
      </c>
    </row>
    <row r="4006" spans="1:6">
      <c r="A4006" t="s">
        <v>4611</v>
      </c>
      <c r="B4006" s="786" t="s">
        <v>14023</v>
      </c>
      <c r="C4006" s="22" t="s">
        <v>18735</v>
      </c>
      <c r="D4006" s="22" t="s">
        <v>18736</v>
      </c>
      <c r="E4006" s="22" t="s">
        <v>18737</v>
      </c>
      <c r="F4006" t="s">
        <v>10386</v>
      </c>
    </row>
    <row r="4007" spans="1:6">
      <c r="A4007" t="s">
        <v>4611</v>
      </c>
      <c r="B4007" s="786" t="s">
        <v>14024</v>
      </c>
      <c r="C4007" s="22" t="s">
        <v>18738</v>
      </c>
      <c r="D4007" s="22" t="s">
        <v>18739</v>
      </c>
      <c r="E4007" s="22" t="s">
        <v>18740</v>
      </c>
      <c r="F4007" t="s">
        <v>10387</v>
      </c>
    </row>
    <row r="4008" spans="1:6">
      <c r="A4008" t="s">
        <v>4611</v>
      </c>
      <c r="B4008" s="786" t="s">
        <v>14025</v>
      </c>
      <c r="C4008" s="22" t="s">
        <v>18741</v>
      </c>
      <c r="D4008" s="22" t="s">
        <v>18742</v>
      </c>
      <c r="E4008" s="22" t="s">
        <v>18743</v>
      </c>
      <c r="F4008" t="s">
        <v>10391</v>
      </c>
    </row>
    <row r="4009" spans="1:6">
      <c r="A4009" t="s">
        <v>4611</v>
      </c>
      <c r="B4009" s="786" t="s">
        <v>14026</v>
      </c>
      <c r="C4009" s="22" t="s">
        <v>18744</v>
      </c>
      <c r="D4009" s="22" t="s">
        <v>18745</v>
      </c>
      <c r="E4009" s="22" t="s">
        <v>18746</v>
      </c>
      <c r="F4009" t="s">
        <v>10391</v>
      </c>
    </row>
    <row r="4010" spans="1:6">
      <c r="A4010" t="s">
        <v>4611</v>
      </c>
      <c r="B4010" s="786" t="s">
        <v>14027</v>
      </c>
      <c r="C4010" s="22" t="s">
        <v>17530</v>
      </c>
      <c r="D4010" s="22" t="s">
        <v>17531</v>
      </c>
      <c r="E4010" s="22" t="s">
        <v>17532</v>
      </c>
      <c r="F4010" t="s">
        <v>10395</v>
      </c>
    </row>
    <row r="4011" spans="1:6">
      <c r="A4011" t="s">
        <v>4611</v>
      </c>
      <c r="B4011" s="786" t="s">
        <v>14028</v>
      </c>
      <c r="C4011" s="22" t="s">
        <v>18747</v>
      </c>
      <c r="D4011" s="22" t="s">
        <v>18748</v>
      </c>
      <c r="E4011" s="22" t="s">
        <v>18749</v>
      </c>
      <c r="F4011" t="s">
        <v>10399</v>
      </c>
    </row>
    <row r="4012" spans="1:6">
      <c r="A4012" t="s">
        <v>4611</v>
      </c>
      <c r="B4012" s="786" t="s">
        <v>14029</v>
      </c>
      <c r="C4012" s="22" t="s">
        <v>18750</v>
      </c>
      <c r="D4012" s="22" t="s">
        <v>18751</v>
      </c>
      <c r="E4012" s="22" t="s">
        <v>18752</v>
      </c>
      <c r="F4012" t="s">
        <v>10420</v>
      </c>
    </row>
    <row r="4013" spans="1:6">
      <c r="A4013" t="s">
        <v>4611</v>
      </c>
      <c r="B4013" s="786" t="s">
        <v>14030</v>
      </c>
      <c r="C4013" s="22" t="s">
        <v>18753</v>
      </c>
      <c r="D4013" s="22" t="s">
        <v>18754</v>
      </c>
      <c r="E4013" s="22" t="s">
        <v>18755</v>
      </c>
      <c r="F4013" t="s">
        <v>10424</v>
      </c>
    </row>
    <row r="4014" spans="1:6">
      <c r="A4014" t="s">
        <v>4611</v>
      </c>
      <c r="B4014" s="786" t="s">
        <v>14031</v>
      </c>
      <c r="C4014" s="22" t="s">
        <v>18756</v>
      </c>
      <c r="D4014" s="22" t="s">
        <v>18757</v>
      </c>
      <c r="E4014" s="22" t="s">
        <v>18758</v>
      </c>
      <c r="F4014" t="s">
        <v>10436</v>
      </c>
    </row>
    <row r="4015" spans="1:6">
      <c r="A4015" t="s">
        <v>4611</v>
      </c>
      <c r="B4015" s="786" t="s">
        <v>14032</v>
      </c>
      <c r="C4015" s="22" t="s">
        <v>18759</v>
      </c>
      <c r="D4015" s="22" t="s">
        <v>18760</v>
      </c>
      <c r="E4015" s="22" t="s">
        <v>18761</v>
      </c>
      <c r="F4015" t="s">
        <v>10440</v>
      </c>
    </row>
    <row r="4016" spans="1:6">
      <c r="A4016" t="s">
        <v>4611</v>
      </c>
      <c r="B4016" s="786" t="s">
        <v>14033</v>
      </c>
      <c r="C4016" s="22" t="s">
        <v>18762</v>
      </c>
      <c r="D4016" s="22" t="s">
        <v>18763</v>
      </c>
      <c r="E4016" s="22" t="s">
        <v>18763</v>
      </c>
      <c r="F4016" t="s">
        <v>10453</v>
      </c>
    </row>
    <row r="4017" spans="1:6">
      <c r="A4017" t="s">
        <v>4611</v>
      </c>
      <c r="B4017" s="786" t="s">
        <v>14034</v>
      </c>
      <c r="C4017" s="22" t="s">
        <v>18764</v>
      </c>
      <c r="D4017" s="22" t="s">
        <v>18765</v>
      </c>
      <c r="E4017" s="22" t="s">
        <v>18766</v>
      </c>
      <c r="F4017" t="s">
        <v>10459</v>
      </c>
    </row>
    <row r="4018" spans="1:6">
      <c r="A4018" t="s">
        <v>4611</v>
      </c>
      <c r="B4018" s="786" t="s">
        <v>14035</v>
      </c>
      <c r="C4018" s="22" t="s">
        <v>18767</v>
      </c>
      <c r="D4018" s="22" t="s">
        <v>18768</v>
      </c>
      <c r="E4018" s="22" t="s">
        <v>18768</v>
      </c>
      <c r="F4018" t="s">
        <v>10459</v>
      </c>
    </row>
    <row r="4019" spans="1:6">
      <c r="A4019" t="s">
        <v>4611</v>
      </c>
      <c r="B4019" s="786" t="s">
        <v>14036</v>
      </c>
      <c r="C4019" s="22" t="s">
        <v>18769</v>
      </c>
      <c r="D4019" s="22" t="s">
        <v>18770</v>
      </c>
      <c r="E4019" s="22" t="s">
        <v>18771</v>
      </c>
      <c r="F4019" t="s">
        <v>10463</v>
      </c>
    </row>
    <row r="4020" spans="1:6">
      <c r="A4020" t="s">
        <v>4611</v>
      </c>
      <c r="B4020" s="786" t="s">
        <v>14037</v>
      </c>
      <c r="C4020" s="22" t="s">
        <v>18772</v>
      </c>
      <c r="D4020" s="22" t="s">
        <v>18773</v>
      </c>
      <c r="E4020" s="22" t="s">
        <v>18774</v>
      </c>
      <c r="F4020" t="s">
        <v>10467</v>
      </c>
    </row>
    <row r="4021" spans="1:6">
      <c r="A4021" t="s">
        <v>4611</v>
      </c>
      <c r="B4021" s="786" t="s">
        <v>14038</v>
      </c>
      <c r="C4021" s="22" t="s">
        <v>18775</v>
      </c>
      <c r="D4021" s="22" t="s">
        <v>18776</v>
      </c>
      <c r="E4021" s="22" t="s">
        <v>18777</v>
      </c>
      <c r="F4021" t="s">
        <v>10467</v>
      </c>
    </row>
    <row r="4022" spans="1:6">
      <c r="A4022" t="s">
        <v>4611</v>
      </c>
      <c r="B4022" s="786" t="s">
        <v>14039</v>
      </c>
      <c r="C4022" s="22" t="s">
        <v>18778</v>
      </c>
      <c r="D4022" s="22" t="s">
        <v>18779</v>
      </c>
      <c r="E4022" s="22" t="s">
        <v>18779</v>
      </c>
      <c r="F4022" t="s">
        <v>10471</v>
      </c>
    </row>
    <row r="4023" spans="1:6">
      <c r="A4023" t="s">
        <v>4611</v>
      </c>
      <c r="B4023" s="786" t="s">
        <v>14040</v>
      </c>
      <c r="C4023" s="22" t="s">
        <v>18780</v>
      </c>
      <c r="D4023" s="22" t="s">
        <v>18781</v>
      </c>
      <c r="E4023" s="22" t="s">
        <v>18781</v>
      </c>
      <c r="F4023" t="s">
        <v>10475</v>
      </c>
    </row>
    <row r="4024" spans="1:6">
      <c r="A4024" t="s">
        <v>4611</v>
      </c>
      <c r="B4024" s="786" t="s">
        <v>14041</v>
      </c>
      <c r="C4024" s="22" t="s">
        <v>18782</v>
      </c>
      <c r="D4024" s="22" t="s">
        <v>18783</v>
      </c>
      <c r="E4024" s="22" t="s">
        <v>18784</v>
      </c>
      <c r="F4024" t="s">
        <v>10475</v>
      </c>
    </row>
    <row r="4025" spans="1:6">
      <c r="A4025" t="s">
        <v>4611</v>
      </c>
      <c r="B4025" s="786" t="s">
        <v>14042</v>
      </c>
      <c r="C4025" s="22" t="s">
        <v>18785</v>
      </c>
      <c r="D4025" s="22" t="s">
        <v>18786</v>
      </c>
      <c r="E4025" s="22" t="s">
        <v>18786</v>
      </c>
      <c r="F4025" t="s">
        <v>10475</v>
      </c>
    </row>
    <row r="4026" spans="1:6">
      <c r="A4026" t="s">
        <v>4611</v>
      </c>
      <c r="B4026" s="786" t="s">
        <v>14043</v>
      </c>
      <c r="C4026" s="22" t="s">
        <v>18787</v>
      </c>
      <c r="D4026" s="22" t="s">
        <v>18788</v>
      </c>
      <c r="E4026" s="22" t="s">
        <v>18789</v>
      </c>
      <c r="F4026" t="s">
        <v>10475</v>
      </c>
    </row>
    <row r="4027" spans="1:6">
      <c r="A4027" t="s">
        <v>4611</v>
      </c>
      <c r="B4027" s="786" t="s">
        <v>14044</v>
      </c>
      <c r="C4027" s="22" t="s">
        <v>17109</v>
      </c>
      <c r="D4027" s="22" t="s">
        <v>17110</v>
      </c>
      <c r="E4027" s="22" t="s">
        <v>17110</v>
      </c>
      <c r="F4027" t="s">
        <v>10488</v>
      </c>
    </row>
    <row r="4028" spans="1:6">
      <c r="A4028" t="s">
        <v>4611</v>
      </c>
      <c r="B4028" s="786" t="s">
        <v>14045</v>
      </c>
      <c r="C4028" s="22" t="s">
        <v>18790</v>
      </c>
      <c r="D4028" s="22" t="s">
        <v>18791</v>
      </c>
      <c r="E4028" s="22" t="s">
        <v>18791</v>
      </c>
      <c r="F4028" t="s">
        <v>10496</v>
      </c>
    </row>
    <row r="4029" spans="1:6">
      <c r="A4029" t="s">
        <v>4611</v>
      </c>
      <c r="B4029" s="786" t="s">
        <v>14046</v>
      </c>
      <c r="C4029" s="22" t="s">
        <v>18792</v>
      </c>
      <c r="D4029" s="22" t="s">
        <v>18793</v>
      </c>
      <c r="E4029" s="22" t="s">
        <v>18793</v>
      </c>
      <c r="F4029" t="s">
        <v>10496</v>
      </c>
    </row>
    <row r="4030" spans="1:6">
      <c r="A4030" t="s">
        <v>4611</v>
      </c>
      <c r="B4030" s="786" t="s">
        <v>14047</v>
      </c>
      <c r="C4030" s="22" t="s">
        <v>18794</v>
      </c>
      <c r="D4030" s="22" t="s">
        <v>18795</v>
      </c>
      <c r="E4030" s="22" t="s">
        <v>18796</v>
      </c>
      <c r="F4030" t="s">
        <v>10504</v>
      </c>
    </row>
    <row r="4031" spans="1:6">
      <c r="A4031" t="s">
        <v>4611</v>
      </c>
      <c r="B4031" s="786" t="s">
        <v>14048</v>
      </c>
      <c r="C4031" s="22" t="s">
        <v>18797</v>
      </c>
      <c r="D4031" s="22" t="s">
        <v>18798</v>
      </c>
      <c r="E4031" s="22" t="s">
        <v>18799</v>
      </c>
      <c r="F4031" t="s">
        <v>10512</v>
      </c>
    </row>
    <row r="4032" spans="1:6">
      <c r="A4032" t="s">
        <v>4611</v>
      </c>
      <c r="B4032" s="786" t="s">
        <v>14049</v>
      </c>
      <c r="C4032" s="22" t="s">
        <v>18800</v>
      </c>
      <c r="D4032" s="22" t="s">
        <v>18801</v>
      </c>
      <c r="E4032" s="22" t="s">
        <v>18802</v>
      </c>
      <c r="F4032" t="s">
        <v>10516</v>
      </c>
    </row>
    <row r="4033" spans="1:6">
      <c r="A4033" t="s">
        <v>4611</v>
      </c>
      <c r="B4033" s="786" t="s">
        <v>14050</v>
      </c>
      <c r="C4033" s="22" t="s">
        <v>18803</v>
      </c>
      <c r="D4033" s="22" t="s">
        <v>18804</v>
      </c>
      <c r="E4033" s="22" t="s">
        <v>18805</v>
      </c>
      <c r="F4033" t="s">
        <v>10516</v>
      </c>
    </row>
    <row r="4034" spans="1:6">
      <c r="A4034" t="s">
        <v>4611</v>
      </c>
      <c r="B4034" s="786" t="s">
        <v>14051</v>
      </c>
      <c r="C4034" s="22" t="s">
        <v>18806</v>
      </c>
      <c r="D4034" s="22" t="s">
        <v>18807</v>
      </c>
      <c r="E4034" s="22" t="s">
        <v>18807</v>
      </c>
      <c r="F4034" t="s">
        <v>10520</v>
      </c>
    </row>
    <row r="4035" spans="1:6">
      <c r="A4035" t="s">
        <v>4611</v>
      </c>
      <c r="B4035" s="786" t="s">
        <v>14052</v>
      </c>
      <c r="C4035" s="22" t="s">
        <v>18228</v>
      </c>
      <c r="D4035" s="22" t="s">
        <v>18229</v>
      </c>
      <c r="E4035" s="22" t="s">
        <v>18230</v>
      </c>
      <c r="F4035" t="s">
        <v>10520</v>
      </c>
    </row>
    <row r="4036" spans="1:6">
      <c r="A4036" t="s">
        <v>4611</v>
      </c>
      <c r="B4036" s="786" t="s">
        <v>14053</v>
      </c>
      <c r="C4036" s="22" t="s">
        <v>18808</v>
      </c>
      <c r="D4036" s="22" t="s">
        <v>18809</v>
      </c>
      <c r="E4036" s="22" t="s">
        <v>18809</v>
      </c>
      <c r="F4036" t="s">
        <v>10524</v>
      </c>
    </row>
    <row r="4037" spans="1:6">
      <c r="A4037" t="s">
        <v>4611</v>
      </c>
      <c r="B4037" s="786" t="s">
        <v>14054</v>
      </c>
      <c r="C4037" s="22" t="s">
        <v>18810</v>
      </c>
      <c r="D4037" s="22" t="s">
        <v>18811</v>
      </c>
      <c r="E4037" s="22" t="s">
        <v>18812</v>
      </c>
      <c r="F4037" t="s">
        <v>10524</v>
      </c>
    </row>
    <row r="4038" spans="1:6">
      <c r="A4038" t="s">
        <v>4611</v>
      </c>
      <c r="B4038" s="786" t="s">
        <v>14055</v>
      </c>
      <c r="C4038" s="22" t="s">
        <v>18813</v>
      </c>
      <c r="D4038" s="22" t="s">
        <v>18814</v>
      </c>
      <c r="E4038" s="22" t="s">
        <v>18815</v>
      </c>
      <c r="F4038" t="s">
        <v>10524</v>
      </c>
    </row>
    <row r="4039" spans="1:6">
      <c r="A4039" t="s">
        <v>4611</v>
      </c>
      <c r="B4039" s="786" t="s">
        <v>14056</v>
      </c>
      <c r="C4039" s="22" t="s">
        <v>18816</v>
      </c>
      <c r="D4039" s="22" t="s">
        <v>18817</v>
      </c>
      <c r="E4039" s="22" t="s">
        <v>18818</v>
      </c>
      <c r="F4039" t="s">
        <v>10528</v>
      </c>
    </row>
    <row r="4040" spans="1:6">
      <c r="A4040" t="s">
        <v>4611</v>
      </c>
      <c r="B4040" s="786" t="s">
        <v>14057</v>
      </c>
      <c r="C4040" s="22" t="s">
        <v>18819</v>
      </c>
      <c r="D4040" s="22" t="s">
        <v>18820</v>
      </c>
      <c r="E4040" s="22" t="s">
        <v>18821</v>
      </c>
      <c r="F4040" t="s">
        <v>10528</v>
      </c>
    </row>
    <row r="4041" spans="1:6">
      <c r="A4041" t="s">
        <v>4611</v>
      </c>
      <c r="B4041" s="786" t="s">
        <v>14058</v>
      </c>
      <c r="C4041" s="22" t="s">
        <v>18822</v>
      </c>
      <c r="D4041" s="22" t="s">
        <v>18823</v>
      </c>
      <c r="E4041" s="22" t="s">
        <v>18823</v>
      </c>
      <c r="F4041" t="s">
        <v>10536</v>
      </c>
    </row>
    <row r="4042" spans="1:6">
      <c r="A4042" t="s">
        <v>4611</v>
      </c>
      <c r="B4042" s="786" t="s">
        <v>14059</v>
      </c>
      <c r="C4042" s="22" t="s">
        <v>18824</v>
      </c>
      <c r="D4042" s="22" t="s">
        <v>18825</v>
      </c>
      <c r="E4042" s="22" t="s">
        <v>18826</v>
      </c>
      <c r="F4042" t="s">
        <v>10536</v>
      </c>
    </row>
    <row r="4043" spans="1:6">
      <c r="A4043" t="s">
        <v>4611</v>
      </c>
      <c r="B4043" s="786" t="s">
        <v>14060</v>
      </c>
      <c r="C4043" s="22" t="s">
        <v>18827</v>
      </c>
      <c r="D4043" s="22" t="s">
        <v>18828</v>
      </c>
      <c r="E4043" s="22" t="s">
        <v>18829</v>
      </c>
      <c r="F4043" t="s">
        <v>10540</v>
      </c>
    </row>
    <row r="4044" spans="1:6">
      <c r="A4044" t="s">
        <v>4611</v>
      </c>
      <c r="B4044" s="786" t="s">
        <v>14061</v>
      </c>
      <c r="C4044" s="22" t="s">
        <v>18830</v>
      </c>
      <c r="D4044" s="22" t="s">
        <v>18831</v>
      </c>
      <c r="E4044" s="22" t="s">
        <v>18831</v>
      </c>
      <c r="F4044" t="s">
        <v>10541</v>
      </c>
    </row>
    <row r="4045" spans="1:6">
      <c r="A4045" t="s">
        <v>4611</v>
      </c>
      <c r="B4045" s="786" t="s">
        <v>14062</v>
      </c>
      <c r="C4045" s="22" t="s">
        <v>18832</v>
      </c>
      <c r="D4045" s="22" t="s">
        <v>18833</v>
      </c>
      <c r="E4045" s="22" t="s">
        <v>18834</v>
      </c>
      <c r="F4045" t="s">
        <v>10545</v>
      </c>
    </row>
    <row r="4046" spans="1:6">
      <c r="A4046" t="s">
        <v>4611</v>
      </c>
      <c r="B4046" s="786" t="s">
        <v>14063</v>
      </c>
      <c r="C4046" s="22" t="s">
        <v>18835</v>
      </c>
      <c r="D4046" s="22" t="s">
        <v>18836</v>
      </c>
      <c r="E4046" s="22" t="s">
        <v>18837</v>
      </c>
      <c r="F4046" t="s">
        <v>10549</v>
      </c>
    </row>
    <row r="4047" spans="1:6">
      <c r="A4047" t="s">
        <v>4611</v>
      </c>
      <c r="B4047" s="786" t="s">
        <v>14064</v>
      </c>
      <c r="C4047" s="22" t="s">
        <v>15524</v>
      </c>
      <c r="D4047" s="22" t="s">
        <v>15525</v>
      </c>
      <c r="E4047" s="22" t="s">
        <v>15526</v>
      </c>
      <c r="F4047" t="s">
        <v>10553</v>
      </c>
    </row>
    <row r="4048" spans="1:6">
      <c r="A4048" t="s">
        <v>4611</v>
      </c>
      <c r="B4048" s="786" t="s">
        <v>14065</v>
      </c>
      <c r="C4048" s="22" t="s">
        <v>18838</v>
      </c>
      <c r="D4048" s="22" t="s">
        <v>18839</v>
      </c>
      <c r="E4048" s="22" t="s">
        <v>18839</v>
      </c>
      <c r="F4048" t="s">
        <v>10557</v>
      </c>
    </row>
    <row r="4049" spans="1:6">
      <c r="A4049" t="s">
        <v>4611</v>
      </c>
      <c r="B4049" s="786" t="s">
        <v>14066</v>
      </c>
      <c r="C4049" s="22" t="s">
        <v>17401</v>
      </c>
      <c r="D4049" s="22" t="s">
        <v>17402</v>
      </c>
      <c r="E4049" s="22" t="s">
        <v>17403</v>
      </c>
      <c r="F4049" t="s">
        <v>10565</v>
      </c>
    </row>
    <row r="4050" spans="1:6">
      <c r="A4050" t="s">
        <v>4611</v>
      </c>
      <c r="B4050" s="786" t="s">
        <v>14067</v>
      </c>
      <c r="C4050" s="22" t="s">
        <v>18840</v>
      </c>
      <c r="D4050" s="22" t="s">
        <v>18841</v>
      </c>
      <c r="E4050" s="22" t="s">
        <v>18841</v>
      </c>
      <c r="F4050" t="s">
        <v>10569</v>
      </c>
    </row>
    <row r="4051" spans="1:6">
      <c r="A4051" t="s">
        <v>4611</v>
      </c>
      <c r="B4051" s="786" t="s">
        <v>14068</v>
      </c>
      <c r="C4051" s="22" t="s">
        <v>17207</v>
      </c>
      <c r="D4051" s="22" t="s">
        <v>17208</v>
      </c>
      <c r="E4051" s="22" t="s">
        <v>17209</v>
      </c>
      <c r="F4051" t="s">
        <v>10569</v>
      </c>
    </row>
    <row r="4052" spans="1:6">
      <c r="A4052" t="s">
        <v>4611</v>
      </c>
      <c r="B4052" s="786" t="s">
        <v>14069</v>
      </c>
      <c r="C4052" s="22" t="s">
        <v>18842</v>
      </c>
      <c r="D4052" s="22" t="s">
        <v>18843</v>
      </c>
      <c r="E4052" s="22" t="s">
        <v>18843</v>
      </c>
      <c r="F4052" t="s">
        <v>10577</v>
      </c>
    </row>
    <row r="4053" spans="1:6">
      <c r="A4053" t="s">
        <v>4611</v>
      </c>
      <c r="B4053" s="786" t="s">
        <v>14070</v>
      </c>
      <c r="C4053" s="22" t="s">
        <v>18844</v>
      </c>
      <c r="D4053" s="22" t="s">
        <v>18845</v>
      </c>
      <c r="E4053" s="22" t="s">
        <v>18845</v>
      </c>
      <c r="F4053" t="s">
        <v>10581</v>
      </c>
    </row>
    <row r="4054" spans="1:6">
      <c r="A4054" t="s">
        <v>4611</v>
      </c>
      <c r="B4054" s="786" t="s">
        <v>14071</v>
      </c>
      <c r="C4054" s="22" t="s">
        <v>18846</v>
      </c>
      <c r="D4054" s="22" t="s">
        <v>18847</v>
      </c>
      <c r="E4054" s="22" t="s">
        <v>18848</v>
      </c>
      <c r="F4054" t="s">
        <v>10581</v>
      </c>
    </row>
    <row r="4055" spans="1:6">
      <c r="A4055" t="s">
        <v>4611</v>
      </c>
      <c r="B4055" s="786" t="s">
        <v>14072</v>
      </c>
      <c r="C4055" s="22" t="s">
        <v>15741</v>
      </c>
      <c r="D4055" s="22" t="s">
        <v>15742</v>
      </c>
      <c r="E4055" s="22" t="s">
        <v>15743</v>
      </c>
      <c r="F4055" t="s">
        <v>10585</v>
      </c>
    </row>
    <row r="4056" spans="1:6">
      <c r="A4056" t="s">
        <v>4611</v>
      </c>
      <c r="B4056" s="786" t="s">
        <v>14073</v>
      </c>
      <c r="C4056" s="22" t="s">
        <v>15524</v>
      </c>
      <c r="D4056" s="22" t="s">
        <v>15525</v>
      </c>
      <c r="E4056" s="22" t="s">
        <v>15526</v>
      </c>
      <c r="F4056" t="s">
        <v>10597</v>
      </c>
    </row>
    <row r="4057" spans="1:6">
      <c r="A4057" t="s">
        <v>4611</v>
      </c>
      <c r="B4057" s="786" t="s">
        <v>14074</v>
      </c>
      <c r="C4057" s="22" t="s">
        <v>18849</v>
      </c>
      <c r="D4057" s="22" t="s">
        <v>18850</v>
      </c>
      <c r="E4057" s="22" t="s">
        <v>18851</v>
      </c>
      <c r="F4057" t="s">
        <v>10598</v>
      </c>
    </row>
    <row r="4058" spans="1:6">
      <c r="A4058" t="s">
        <v>4611</v>
      </c>
      <c r="B4058" s="786" t="s">
        <v>14075</v>
      </c>
      <c r="C4058" s="22" t="s">
        <v>18852</v>
      </c>
      <c r="D4058" s="22" t="s">
        <v>18853</v>
      </c>
      <c r="E4058" s="22" t="s">
        <v>18854</v>
      </c>
      <c r="F4058" t="s">
        <v>10602</v>
      </c>
    </row>
    <row r="4059" spans="1:6">
      <c r="A4059" t="s">
        <v>4611</v>
      </c>
      <c r="B4059" s="786" t="s">
        <v>14076</v>
      </c>
      <c r="C4059" s="22" t="s">
        <v>18855</v>
      </c>
      <c r="D4059" s="22" t="s">
        <v>18856</v>
      </c>
      <c r="E4059" s="22" t="s">
        <v>18857</v>
      </c>
      <c r="F4059" t="s">
        <v>10606</v>
      </c>
    </row>
    <row r="4060" spans="1:6">
      <c r="A4060" t="s">
        <v>4611</v>
      </c>
      <c r="B4060" s="786" t="s">
        <v>14077</v>
      </c>
      <c r="C4060" s="22" t="s">
        <v>18858</v>
      </c>
      <c r="D4060" s="22" t="s">
        <v>18859</v>
      </c>
      <c r="E4060" s="22" t="s">
        <v>18860</v>
      </c>
      <c r="F4060" t="s">
        <v>10610</v>
      </c>
    </row>
    <row r="4061" spans="1:6">
      <c r="A4061" t="s">
        <v>4611</v>
      </c>
      <c r="B4061" s="786" t="s">
        <v>14078</v>
      </c>
      <c r="C4061" s="22" t="s">
        <v>18861</v>
      </c>
      <c r="D4061" s="22" t="s">
        <v>18862</v>
      </c>
      <c r="E4061" s="22" t="s">
        <v>18863</v>
      </c>
      <c r="F4061" t="s">
        <v>10610</v>
      </c>
    </row>
    <row r="4062" spans="1:6">
      <c r="A4062" t="s">
        <v>4611</v>
      </c>
      <c r="B4062" s="786" t="s">
        <v>14079</v>
      </c>
      <c r="C4062" s="22" t="s">
        <v>18864</v>
      </c>
      <c r="D4062" s="22" t="s">
        <v>18865</v>
      </c>
      <c r="E4062" s="22" t="s">
        <v>18866</v>
      </c>
      <c r="F4062" t="s">
        <v>10610</v>
      </c>
    </row>
    <row r="4063" spans="1:6">
      <c r="A4063" t="s">
        <v>4611</v>
      </c>
      <c r="B4063" s="786" t="s">
        <v>14080</v>
      </c>
      <c r="C4063" s="22" t="s">
        <v>18867</v>
      </c>
      <c r="D4063" s="22" t="s">
        <v>18868</v>
      </c>
      <c r="E4063" s="22" t="s">
        <v>18868</v>
      </c>
      <c r="F4063" t="s">
        <v>10614</v>
      </c>
    </row>
    <row r="4064" spans="1:6">
      <c r="A4064" t="s">
        <v>4611</v>
      </c>
      <c r="B4064" s="786" t="s">
        <v>14081</v>
      </c>
      <c r="C4064" s="22" t="s">
        <v>18869</v>
      </c>
      <c r="D4064" s="22" t="s">
        <v>18870</v>
      </c>
      <c r="E4064" s="22" t="s">
        <v>18871</v>
      </c>
      <c r="F4064" t="s">
        <v>10615</v>
      </c>
    </row>
    <row r="4065" spans="1:6">
      <c r="A4065" t="s">
        <v>4611</v>
      </c>
      <c r="B4065" s="786" t="s">
        <v>14082</v>
      </c>
      <c r="C4065" s="22" t="s">
        <v>18872</v>
      </c>
      <c r="D4065" s="22" t="s">
        <v>18873</v>
      </c>
      <c r="E4065" s="22" t="s">
        <v>18874</v>
      </c>
      <c r="F4065" t="s">
        <v>10615</v>
      </c>
    </row>
    <row r="4066" spans="1:6">
      <c r="A4066" t="s">
        <v>4611</v>
      </c>
      <c r="B4066" s="786" t="s">
        <v>14083</v>
      </c>
      <c r="C4066" s="22" t="s">
        <v>16331</v>
      </c>
      <c r="D4066" s="22" t="s">
        <v>16332</v>
      </c>
      <c r="E4066" s="22" t="s">
        <v>16333</v>
      </c>
      <c r="F4066" t="s">
        <v>10619</v>
      </c>
    </row>
    <row r="4067" spans="1:6">
      <c r="A4067" t="s">
        <v>4611</v>
      </c>
      <c r="B4067" s="786" t="s">
        <v>14084</v>
      </c>
      <c r="C4067" s="22" t="s">
        <v>18875</v>
      </c>
      <c r="D4067" s="22" t="s">
        <v>18876</v>
      </c>
      <c r="E4067" s="22" t="s">
        <v>18876</v>
      </c>
      <c r="F4067" t="s">
        <v>10623</v>
      </c>
    </row>
    <row r="4068" spans="1:6">
      <c r="A4068" t="s">
        <v>4611</v>
      </c>
      <c r="B4068" s="786" t="s">
        <v>14085</v>
      </c>
      <c r="C4068" s="22" t="s">
        <v>18877</v>
      </c>
      <c r="D4068" s="22" t="s">
        <v>18878</v>
      </c>
      <c r="E4068" s="22" t="s">
        <v>18879</v>
      </c>
      <c r="F4068" t="s">
        <v>10623</v>
      </c>
    </row>
    <row r="4069" spans="1:6">
      <c r="A4069" t="s">
        <v>4611</v>
      </c>
      <c r="B4069" s="786" t="s">
        <v>14086</v>
      </c>
      <c r="C4069" s="22" t="s">
        <v>18880</v>
      </c>
      <c r="D4069" s="22" t="s">
        <v>18881</v>
      </c>
      <c r="E4069" s="22" t="s">
        <v>18882</v>
      </c>
      <c r="F4069" t="s">
        <v>10623</v>
      </c>
    </row>
    <row r="4070" spans="1:6">
      <c r="A4070" t="s">
        <v>4611</v>
      </c>
      <c r="B4070" s="786" t="s">
        <v>14087</v>
      </c>
      <c r="C4070" s="22" t="s">
        <v>18883</v>
      </c>
      <c r="D4070" s="22" t="s">
        <v>18884</v>
      </c>
      <c r="E4070" s="22" t="s">
        <v>18885</v>
      </c>
      <c r="F4070" t="s">
        <v>10631</v>
      </c>
    </row>
    <row r="4071" spans="1:6">
      <c r="A4071" t="s">
        <v>4611</v>
      </c>
      <c r="B4071" s="786" t="s">
        <v>14088</v>
      </c>
      <c r="C4071" s="22" t="s">
        <v>18886</v>
      </c>
      <c r="D4071" s="22" t="s">
        <v>18887</v>
      </c>
      <c r="E4071" s="22" t="s">
        <v>18888</v>
      </c>
      <c r="F4071" t="s">
        <v>10643</v>
      </c>
    </row>
    <row r="4072" spans="1:6">
      <c r="A4072" t="s">
        <v>4611</v>
      </c>
      <c r="B4072" s="786" t="s">
        <v>14089</v>
      </c>
      <c r="C4072" s="22" t="s">
        <v>18889</v>
      </c>
      <c r="D4072" s="22" t="s">
        <v>18890</v>
      </c>
      <c r="E4072" s="22" t="s">
        <v>18891</v>
      </c>
      <c r="F4072" t="s">
        <v>10643</v>
      </c>
    </row>
    <row r="4073" spans="1:6">
      <c r="A4073" t="s">
        <v>4611</v>
      </c>
      <c r="B4073" s="786" t="s">
        <v>14090</v>
      </c>
      <c r="C4073" s="22" t="s">
        <v>15055</v>
      </c>
      <c r="D4073" s="22" t="s">
        <v>15056</v>
      </c>
      <c r="E4073" s="22" t="s">
        <v>15057</v>
      </c>
      <c r="F4073" t="s">
        <v>10647</v>
      </c>
    </row>
    <row r="4074" spans="1:6">
      <c r="A4074" t="s">
        <v>4611</v>
      </c>
      <c r="B4074" s="786" t="s">
        <v>14091</v>
      </c>
      <c r="C4074" s="22" t="s">
        <v>18892</v>
      </c>
      <c r="D4074" s="22" t="s">
        <v>18893</v>
      </c>
      <c r="E4074" s="22" t="s">
        <v>18894</v>
      </c>
      <c r="F4074" t="s">
        <v>10651</v>
      </c>
    </row>
    <row r="4075" spans="1:6">
      <c r="A4075" t="s">
        <v>4611</v>
      </c>
      <c r="B4075" s="786" t="s">
        <v>14092</v>
      </c>
      <c r="C4075" s="22" t="s">
        <v>18895</v>
      </c>
      <c r="D4075" s="22" t="s">
        <v>18896</v>
      </c>
      <c r="E4075" s="22" t="s">
        <v>18897</v>
      </c>
      <c r="F4075" t="s">
        <v>10659</v>
      </c>
    </row>
    <row r="4076" spans="1:6">
      <c r="A4076" t="s">
        <v>4611</v>
      </c>
      <c r="B4076" s="786" t="s">
        <v>14093</v>
      </c>
      <c r="C4076" s="22" t="s">
        <v>18898</v>
      </c>
      <c r="D4076" s="22" t="s">
        <v>18899</v>
      </c>
      <c r="E4076" s="22" t="s">
        <v>18900</v>
      </c>
      <c r="F4076" t="s">
        <v>10659</v>
      </c>
    </row>
    <row r="4077" spans="1:6">
      <c r="A4077" t="s">
        <v>4611</v>
      </c>
      <c r="B4077" s="786" t="s">
        <v>14094</v>
      </c>
      <c r="C4077" s="22" t="s">
        <v>18901</v>
      </c>
      <c r="D4077" s="22" t="s">
        <v>18902</v>
      </c>
      <c r="E4077" s="22" t="s">
        <v>18902</v>
      </c>
      <c r="F4077" t="s">
        <v>10659</v>
      </c>
    </row>
    <row r="4078" spans="1:6">
      <c r="A4078" t="s">
        <v>4611</v>
      </c>
      <c r="B4078" s="786" t="s">
        <v>14095</v>
      </c>
      <c r="C4078" s="22" t="s">
        <v>18903</v>
      </c>
      <c r="D4078" s="22" t="s">
        <v>18904</v>
      </c>
      <c r="E4078" s="22" t="s">
        <v>18905</v>
      </c>
      <c r="F4078" t="s">
        <v>10659</v>
      </c>
    </row>
    <row r="4079" spans="1:6">
      <c r="A4079" t="s">
        <v>4611</v>
      </c>
      <c r="B4079" s="786" t="s">
        <v>14096</v>
      </c>
      <c r="C4079" s="22" t="s">
        <v>18906</v>
      </c>
      <c r="D4079" s="22" t="s">
        <v>18907</v>
      </c>
      <c r="E4079" s="22" t="s">
        <v>18907</v>
      </c>
      <c r="F4079" t="s">
        <v>10659</v>
      </c>
    </row>
    <row r="4080" spans="1:6">
      <c r="A4080" t="s">
        <v>4611</v>
      </c>
      <c r="B4080" s="786" t="s">
        <v>14097</v>
      </c>
      <c r="C4080" s="22" t="s">
        <v>18908</v>
      </c>
      <c r="D4080" s="22" t="s">
        <v>18909</v>
      </c>
      <c r="E4080" s="22" t="s">
        <v>18909</v>
      </c>
      <c r="F4080" t="s">
        <v>10659</v>
      </c>
    </row>
    <row r="4081" spans="1:6">
      <c r="A4081" t="s">
        <v>4611</v>
      </c>
      <c r="B4081" s="786" t="s">
        <v>14098</v>
      </c>
      <c r="C4081" s="22" t="s">
        <v>18910</v>
      </c>
      <c r="D4081" s="22" t="s">
        <v>18911</v>
      </c>
      <c r="E4081" s="22" t="s">
        <v>18912</v>
      </c>
      <c r="F4081" t="s">
        <v>10671</v>
      </c>
    </row>
    <row r="4082" spans="1:6">
      <c r="A4082" t="s">
        <v>4611</v>
      </c>
      <c r="B4082" s="786" t="s">
        <v>14099</v>
      </c>
      <c r="C4082" s="22" t="s">
        <v>18913</v>
      </c>
      <c r="D4082" s="22" t="s">
        <v>18914</v>
      </c>
      <c r="E4082" s="22" t="s">
        <v>18915</v>
      </c>
      <c r="F4082" t="s">
        <v>10675</v>
      </c>
    </row>
    <row r="4083" spans="1:6">
      <c r="A4083" t="s">
        <v>4611</v>
      </c>
      <c r="B4083" s="786" t="s">
        <v>14100</v>
      </c>
      <c r="C4083" s="22" t="s">
        <v>16561</v>
      </c>
      <c r="D4083" s="22" t="s">
        <v>16562</v>
      </c>
      <c r="E4083" s="22" t="s">
        <v>16563</v>
      </c>
      <c r="F4083" t="s">
        <v>10675</v>
      </c>
    </row>
    <row r="4084" spans="1:6">
      <c r="A4084" t="s">
        <v>4611</v>
      </c>
      <c r="B4084" s="786" t="s">
        <v>14101</v>
      </c>
      <c r="C4084" s="22" t="s">
        <v>14837</v>
      </c>
      <c r="D4084" s="22" t="s">
        <v>14838</v>
      </c>
      <c r="E4084" s="22" t="s">
        <v>14839</v>
      </c>
      <c r="F4084" t="s">
        <v>10683</v>
      </c>
    </row>
    <row r="4085" spans="1:6">
      <c r="A4085" t="s">
        <v>4611</v>
      </c>
      <c r="B4085" s="786" t="s">
        <v>14102</v>
      </c>
      <c r="C4085" s="22" t="s">
        <v>18916</v>
      </c>
      <c r="D4085" s="22" t="s">
        <v>18917</v>
      </c>
      <c r="E4085" s="22" t="s">
        <v>18918</v>
      </c>
      <c r="F4085" t="s">
        <v>10683</v>
      </c>
    </row>
    <row r="4086" spans="1:6">
      <c r="A4086" t="s">
        <v>4611</v>
      </c>
      <c r="B4086" s="786" t="s">
        <v>14103</v>
      </c>
      <c r="C4086" s="22" t="s">
        <v>18919</v>
      </c>
      <c r="D4086" s="22" t="s">
        <v>18920</v>
      </c>
      <c r="E4086" s="22" t="s">
        <v>18921</v>
      </c>
      <c r="F4086" t="s">
        <v>10683</v>
      </c>
    </row>
    <row r="4087" spans="1:6">
      <c r="A4087" t="s">
        <v>4611</v>
      </c>
      <c r="B4087" s="786" t="s">
        <v>14104</v>
      </c>
      <c r="C4087" s="22" t="s">
        <v>18922</v>
      </c>
      <c r="D4087" s="22" t="s">
        <v>18923</v>
      </c>
      <c r="E4087" s="22" t="s">
        <v>18923</v>
      </c>
      <c r="F4087" t="s">
        <v>10687</v>
      </c>
    </row>
    <row r="4088" spans="1:6">
      <c r="A4088" t="s">
        <v>4611</v>
      </c>
      <c r="B4088" s="786" t="s">
        <v>14105</v>
      </c>
      <c r="C4088" s="22" t="s">
        <v>15055</v>
      </c>
      <c r="D4088" s="22" t="s">
        <v>15056</v>
      </c>
      <c r="E4088" s="22" t="s">
        <v>15057</v>
      </c>
      <c r="F4088" t="s">
        <v>10691</v>
      </c>
    </row>
    <row r="4089" spans="1:6">
      <c r="A4089" t="s">
        <v>4611</v>
      </c>
      <c r="B4089" s="786" t="s">
        <v>14106</v>
      </c>
      <c r="C4089" s="22" t="s">
        <v>18924</v>
      </c>
      <c r="D4089" s="22" t="s">
        <v>18925</v>
      </c>
      <c r="E4089" s="22" t="s">
        <v>18926</v>
      </c>
      <c r="F4089" t="s">
        <v>10691</v>
      </c>
    </row>
    <row r="4090" spans="1:6">
      <c r="A4090" t="s">
        <v>4611</v>
      </c>
      <c r="B4090" s="786" t="s">
        <v>14107</v>
      </c>
      <c r="C4090" s="22" t="s">
        <v>18927</v>
      </c>
      <c r="D4090" s="22" t="s">
        <v>18928</v>
      </c>
      <c r="E4090" s="22" t="s">
        <v>18929</v>
      </c>
      <c r="F4090" t="s">
        <v>10696</v>
      </c>
    </row>
    <row r="4091" spans="1:6">
      <c r="A4091" t="s">
        <v>4611</v>
      </c>
      <c r="B4091" s="786" t="s">
        <v>14108</v>
      </c>
      <c r="C4091" s="22" t="s">
        <v>18930</v>
      </c>
      <c r="D4091" s="22" t="s">
        <v>18931</v>
      </c>
      <c r="E4091" s="22" t="s">
        <v>18932</v>
      </c>
      <c r="F4091" t="s">
        <v>10700</v>
      </c>
    </row>
    <row r="4092" spans="1:6">
      <c r="A4092" t="s">
        <v>4611</v>
      </c>
      <c r="B4092" s="786" t="s">
        <v>14109</v>
      </c>
      <c r="C4092" s="22" t="s">
        <v>18933</v>
      </c>
      <c r="D4092" s="22" t="s">
        <v>18934</v>
      </c>
      <c r="E4092" s="22" t="s">
        <v>18934</v>
      </c>
      <c r="F4092" t="s">
        <v>10700</v>
      </c>
    </row>
    <row r="4093" spans="1:6">
      <c r="A4093" t="s">
        <v>4611</v>
      </c>
      <c r="B4093" s="786" t="s">
        <v>14110</v>
      </c>
      <c r="C4093" s="22" t="s">
        <v>18935</v>
      </c>
      <c r="D4093" s="22" t="s">
        <v>18936</v>
      </c>
      <c r="E4093" s="22" t="s">
        <v>18936</v>
      </c>
      <c r="F4093" t="s">
        <v>10700</v>
      </c>
    </row>
    <row r="4094" spans="1:6">
      <c r="A4094" t="s">
        <v>4611</v>
      </c>
      <c r="B4094" s="786" t="s">
        <v>14111</v>
      </c>
      <c r="C4094" s="22" t="s">
        <v>18937</v>
      </c>
      <c r="D4094" s="22" t="s">
        <v>18938</v>
      </c>
      <c r="E4094" s="22" t="s">
        <v>18939</v>
      </c>
      <c r="F4094" t="s">
        <v>10704</v>
      </c>
    </row>
    <row r="4095" spans="1:6">
      <c r="A4095" t="s">
        <v>4611</v>
      </c>
      <c r="B4095" s="786" t="s">
        <v>14112</v>
      </c>
      <c r="C4095" s="22" t="s">
        <v>18940</v>
      </c>
      <c r="D4095" s="22" t="s">
        <v>18941</v>
      </c>
      <c r="E4095" s="22" t="s">
        <v>18942</v>
      </c>
      <c r="F4095" t="s">
        <v>10708</v>
      </c>
    </row>
    <row r="4096" spans="1:6">
      <c r="A4096" t="s">
        <v>4611</v>
      </c>
      <c r="B4096" s="786" t="s">
        <v>14113</v>
      </c>
      <c r="C4096" s="22" t="s">
        <v>18943</v>
      </c>
      <c r="D4096" s="22" t="s">
        <v>18944</v>
      </c>
      <c r="E4096" s="22" t="s">
        <v>18944</v>
      </c>
      <c r="F4096" t="s">
        <v>10712</v>
      </c>
    </row>
    <row r="4097" spans="1:6">
      <c r="A4097" t="s">
        <v>4611</v>
      </c>
      <c r="B4097" s="786" t="s">
        <v>14114</v>
      </c>
      <c r="C4097" s="22" t="s">
        <v>18945</v>
      </c>
      <c r="D4097" s="22" t="s">
        <v>18946</v>
      </c>
      <c r="E4097" s="22" t="s">
        <v>18947</v>
      </c>
      <c r="F4097" t="s">
        <v>10716</v>
      </c>
    </row>
    <row r="4098" spans="1:6">
      <c r="A4098" t="s">
        <v>4611</v>
      </c>
      <c r="B4098" s="786" t="s">
        <v>14115</v>
      </c>
      <c r="C4098" s="22" t="s">
        <v>18948</v>
      </c>
      <c r="D4098" s="22" t="s">
        <v>18949</v>
      </c>
      <c r="E4098" s="22" t="s">
        <v>18950</v>
      </c>
      <c r="F4098" t="s">
        <v>10716</v>
      </c>
    </row>
    <row r="4099" spans="1:6">
      <c r="A4099" t="s">
        <v>4611</v>
      </c>
      <c r="B4099" s="786" t="s">
        <v>14116</v>
      </c>
      <c r="C4099" s="22" t="s">
        <v>18951</v>
      </c>
      <c r="D4099" s="22" t="s">
        <v>18952</v>
      </c>
      <c r="E4099" s="22" t="s">
        <v>18953</v>
      </c>
      <c r="F4099" t="s">
        <v>10716</v>
      </c>
    </row>
    <row r="4100" spans="1:6">
      <c r="A4100" t="s">
        <v>4611</v>
      </c>
      <c r="B4100" s="786" t="s">
        <v>14117</v>
      </c>
      <c r="C4100" s="22" t="s">
        <v>18954</v>
      </c>
      <c r="D4100" s="22" t="s">
        <v>18955</v>
      </c>
      <c r="E4100" s="22" t="s">
        <v>18956</v>
      </c>
      <c r="F4100" t="s">
        <v>10717</v>
      </c>
    </row>
    <row r="4101" spans="1:6">
      <c r="A4101" t="s">
        <v>4611</v>
      </c>
      <c r="B4101" s="786" t="s">
        <v>14118</v>
      </c>
      <c r="C4101" s="22" t="s">
        <v>18957</v>
      </c>
      <c r="D4101" s="22" t="s">
        <v>18958</v>
      </c>
      <c r="E4101" s="22" t="s">
        <v>18958</v>
      </c>
      <c r="F4101" t="s">
        <v>10717</v>
      </c>
    </row>
    <row r="4102" spans="1:6">
      <c r="A4102" t="s">
        <v>4611</v>
      </c>
      <c r="B4102" s="786" t="s">
        <v>14119</v>
      </c>
      <c r="C4102" s="22" t="s">
        <v>18959</v>
      </c>
      <c r="D4102" s="22" t="s">
        <v>18960</v>
      </c>
      <c r="E4102" s="22" t="s">
        <v>18961</v>
      </c>
      <c r="F4102" t="s">
        <v>10729</v>
      </c>
    </row>
    <row r="4103" spans="1:6">
      <c r="A4103" t="s">
        <v>4611</v>
      </c>
      <c r="B4103" s="786" t="s">
        <v>14120</v>
      </c>
      <c r="C4103" s="22" t="s">
        <v>18962</v>
      </c>
      <c r="D4103" s="22" t="s">
        <v>18963</v>
      </c>
      <c r="E4103" s="22" t="s">
        <v>18964</v>
      </c>
      <c r="F4103" t="s">
        <v>10729</v>
      </c>
    </row>
    <row r="4104" spans="1:6">
      <c r="A4104" t="s">
        <v>4611</v>
      </c>
      <c r="B4104" s="786" t="s">
        <v>14121</v>
      </c>
      <c r="C4104" s="22" t="s">
        <v>18965</v>
      </c>
      <c r="D4104" s="22" t="s">
        <v>18966</v>
      </c>
      <c r="E4104" s="22" t="s">
        <v>18967</v>
      </c>
      <c r="F4104" t="s">
        <v>10737</v>
      </c>
    </row>
    <row r="4105" spans="1:6">
      <c r="A4105" t="s">
        <v>4611</v>
      </c>
      <c r="B4105" s="786" t="s">
        <v>14122</v>
      </c>
      <c r="C4105" s="22" t="s">
        <v>18968</v>
      </c>
      <c r="D4105" s="22" t="s">
        <v>18969</v>
      </c>
      <c r="E4105" s="22" t="s">
        <v>18970</v>
      </c>
      <c r="F4105" t="s">
        <v>10737</v>
      </c>
    </row>
    <row r="4106" spans="1:6">
      <c r="A4106" t="s">
        <v>4611</v>
      </c>
      <c r="B4106" s="786" t="s">
        <v>14123</v>
      </c>
      <c r="C4106" s="22" t="s">
        <v>18971</v>
      </c>
      <c r="D4106" s="22" t="s">
        <v>18972</v>
      </c>
      <c r="E4106" s="22" t="s">
        <v>18973</v>
      </c>
      <c r="F4106" t="s">
        <v>10741</v>
      </c>
    </row>
    <row r="4107" spans="1:6">
      <c r="A4107" t="s">
        <v>4611</v>
      </c>
      <c r="B4107" s="786" t="s">
        <v>14124</v>
      </c>
      <c r="C4107" s="22" t="s">
        <v>18974</v>
      </c>
      <c r="D4107" s="22" t="s">
        <v>18975</v>
      </c>
      <c r="E4107" s="22" t="s">
        <v>18976</v>
      </c>
      <c r="F4107" t="s">
        <v>10745</v>
      </c>
    </row>
    <row r="4108" spans="1:6">
      <c r="A4108" t="s">
        <v>4611</v>
      </c>
      <c r="B4108" s="786" t="s">
        <v>14125</v>
      </c>
      <c r="C4108" s="22" t="s">
        <v>18977</v>
      </c>
      <c r="D4108" s="22" t="s">
        <v>18978</v>
      </c>
      <c r="E4108" s="22" t="s">
        <v>18978</v>
      </c>
      <c r="F4108" t="s">
        <v>10749</v>
      </c>
    </row>
    <row r="4109" spans="1:6">
      <c r="A4109" t="s">
        <v>4611</v>
      </c>
      <c r="B4109" s="786" t="s">
        <v>14126</v>
      </c>
      <c r="C4109" s="22" t="s">
        <v>18979</v>
      </c>
      <c r="D4109" s="22" t="s">
        <v>18980</v>
      </c>
      <c r="E4109" s="22" t="s">
        <v>18981</v>
      </c>
      <c r="F4109" t="s">
        <v>10753</v>
      </c>
    </row>
    <row r="4110" spans="1:6">
      <c r="A4110" t="s">
        <v>4611</v>
      </c>
      <c r="B4110" s="786" t="s">
        <v>14127</v>
      </c>
      <c r="C4110" s="22" t="s">
        <v>18982</v>
      </c>
      <c r="D4110" s="22" t="s">
        <v>18983</v>
      </c>
      <c r="E4110" s="22" t="s">
        <v>18984</v>
      </c>
      <c r="F4110" t="s">
        <v>10757</v>
      </c>
    </row>
    <row r="4111" spans="1:6">
      <c r="A4111" t="s">
        <v>4611</v>
      </c>
      <c r="B4111" s="786" t="s">
        <v>14128</v>
      </c>
      <c r="C4111" s="22" t="s">
        <v>18985</v>
      </c>
      <c r="D4111" s="22" t="s">
        <v>18986</v>
      </c>
      <c r="E4111" s="22" t="s">
        <v>18987</v>
      </c>
      <c r="F4111" t="s">
        <v>10757</v>
      </c>
    </row>
    <row r="4112" spans="1:6">
      <c r="A4112" t="s">
        <v>4611</v>
      </c>
      <c r="B4112" s="786" t="s">
        <v>14129</v>
      </c>
      <c r="C4112" s="22" t="s">
        <v>18988</v>
      </c>
      <c r="D4112" s="22" t="s">
        <v>18989</v>
      </c>
      <c r="E4112" s="22" t="s">
        <v>18990</v>
      </c>
      <c r="F4112" t="s">
        <v>10757</v>
      </c>
    </row>
    <row r="4113" spans="1:6">
      <c r="A4113" t="s">
        <v>4611</v>
      </c>
      <c r="B4113" s="786" t="s">
        <v>14130</v>
      </c>
      <c r="C4113" s="22" t="s">
        <v>15810</v>
      </c>
      <c r="D4113" s="22" t="s">
        <v>15811</v>
      </c>
      <c r="E4113" s="22" t="s">
        <v>15811</v>
      </c>
      <c r="F4113" t="s">
        <v>10765</v>
      </c>
    </row>
    <row r="4114" spans="1:6">
      <c r="A4114" t="s">
        <v>4611</v>
      </c>
      <c r="B4114" s="786" t="s">
        <v>14131</v>
      </c>
      <c r="C4114" s="22" t="s">
        <v>15309</v>
      </c>
      <c r="D4114" s="22" t="s">
        <v>15310</v>
      </c>
      <c r="E4114" s="22" t="s">
        <v>15311</v>
      </c>
      <c r="F4114" t="s">
        <v>10765</v>
      </c>
    </row>
    <row r="4115" spans="1:6">
      <c r="A4115" t="s">
        <v>4611</v>
      </c>
      <c r="B4115" s="786" t="s">
        <v>14132</v>
      </c>
      <c r="C4115" s="22" t="s">
        <v>18991</v>
      </c>
      <c r="D4115" s="22" t="s">
        <v>18992</v>
      </c>
      <c r="E4115" s="22" t="s">
        <v>18992</v>
      </c>
      <c r="F4115" t="s">
        <v>10766</v>
      </c>
    </row>
    <row r="4116" spans="1:6">
      <c r="A4116" t="s">
        <v>4611</v>
      </c>
      <c r="B4116" s="786" t="s">
        <v>14133</v>
      </c>
      <c r="C4116" s="22" t="s">
        <v>18993</v>
      </c>
      <c r="D4116" s="22" t="s">
        <v>18994</v>
      </c>
      <c r="E4116" s="22" t="s">
        <v>18995</v>
      </c>
      <c r="F4116" t="s">
        <v>10766</v>
      </c>
    </row>
    <row r="4117" spans="1:6">
      <c r="A4117" t="s">
        <v>4611</v>
      </c>
      <c r="B4117" s="786" t="s">
        <v>14134</v>
      </c>
      <c r="C4117" s="22" t="s">
        <v>18996</v>
      </c>
      <c r="D4117" s="22" t="s">
        <v>18997</v>
      </c>
      <c r="E4117" s="22" t="s">
        <v>18998</v>
      </c>
      <c r="F4117" t="s">
        <v>10766</v>
      </c>
    </row>
    <row r="4118" spans="1:6">
      <c r="A4118" t="s">
        <v>4611</v>
      </c>
      <c r="B4118" s="786" t="s">
        <v>14135</v>
      </c>
      <c r="C4118" s="22" t="s">
        <v>18999</v>
      </c>
      <c r="D4118" s="22" t="s">
        <v>19000</v>
      </c>
      <c r="E4118" s="22" t="s">
        <v>19001</v>
      </c>
      <c r="F4118" t="s">
        <v>10766</v>
      </c>
    </row>
    <row r="4119" spans="1:6">
      <c r="A4119" t="s">
        <v>4611</v>
      </c>
      <c r="B4119" s="786" t="s">
        <v>14136</v>
      </c>
      <c r="C4119" s="22" t="s">
        <v>14849</v>
      </c>
      <c r="D4119" s="22" t="s">
        <v>14850</v>
      </c>
      <c r="E4119" s="22" t="s">
        <v>14851</v>
      </c>
      <c r="F4119" t="s">
        <v>10766</v>
      </c>
    </row>
    <row r="4120" spans="1:6">
      <c r="A4120" t="s">
        <v>4611</v>
      </c>
      <c r="B4120" s="786" t="s">
        <v>14137</v>
      </c>
      <c r="C4120" s="22" t="s">
        <v>19002</v>
      </c>
      <c r="D4120" s="22" t="s">
        <v>19003</v>
      </c>
      <c r="E4120" s="22" t="s">
        <v>19003</v>
      </c>
      <c r="F4120" t="s">
        <v>10766</v>
      </c>
    </row>
    <row r="4121" spans="1:6">
      <c r="A4121" t="s">
        <v>4611</v>
      </c>
      <c r="B4121" s="786" t="s">
        <v>14138</v>
      </c>
      <c r="C4121" s="22" t="s">
        <v>19004</v>
      </c>
      <c r="D4121" s="22" t="s">
        <v>19005</v>
      </c>
      <c r="E4121" s="22" t="s">
        <v>19006</v>
      </c>
      <c r="F4121" t="s">
        <v>10770</v>
      </c>
    </row>
    <row r="4122" spans="1:6">
      <c r="A4122" t="s">
        <v>4611</v>
      </c>
      <c r="B4122" s="786" t="s">
        <v>14139</v>
      </c>
      <c r="C4122" s="22" t="s">
        <v>19007</v>
      </c>
      <c r="D4122" s="22" t="s">
        <v>19008</v>
      </c>
      <c r="E4122" s="22" t="s">
        <v>19009</v>
      </c>
      <c r="F4122" t="s">
        <v>10774</v>
      </c>
    </row>
    <row r="4123" spans="1:6">
      <c r="A4123" t="s">
        <v>4611</v>
      </c>
      <c r="B4123" s="786" t="s">
        <v>14140</v>
      </c>
      <c r="C4123" s="22" t="s">
        <v>19010</v>
      </c>
      <c r="D4123" s="22" t="s">
        <v>19011</v>
      </c>
      <c r="E4123" s="22" t="s">
        <v>19012</v>
      </c>
      <c r="F4123" t="s">
        <v>10774</v>
      </c>
    </row>
    <row r="4124" spans="1:6">
      <c r="A4124" t="s">
        <v>4611</v>
      </c>
      <c r="B4124" s="786" t="s">
        <v>14141</v>
      </c>
      <c r="C4124" s="22" t="s">
        <v>19013</v>
      </c>
      <c r="D4124" s="22" t="s">
        <v>19014</v>
      </c>
      <c r="E4124" s="22" t="s">
        <v>19015</v>
      </c>
      <c r="F4124" t="s">
        <v>10774</v>
      </c>
    </row>
    <row r="4125" spans="1:6">
      <c r="A4125" t="s">
        <v>4611</v>
      </c>
      <c r="B4125" s="786" t="s">
        <v>14142</v>
      </c>
      <c r="C4125" s="22" t="s">
        <v>19016</v>
      </c>
      <c r="D4125" s="22" t="s">
        <v>19017</v>
      </c>
      <c r="E4125" s="22" t="s">
        <v>19018</v>
      </c>
      <c r="F4125" t="s">
        <v>10778</v>
      </c>
    </row>
    <row r="4126" spans="1:6">
      <c r="A4126" t="s">
        <v>4611</v>
      </c>
      <c r="B4126" s="786" t="s">
        <v>14143</v>
      </c>
      <c r="C4126" s="22" t="s">
        <v>19019</v>
      </c>
      <c r="D4126" s="22" t="s">
        <v>19020</v>
      </c>
      <c r="E4126" s="22" t="s">
        <v>19021</v>
      </c>
      <c r="F4126" t="s">
        <v>10778</v>
      </c>
    </row>
    <row r="4127" spans="1:6">
      <c r="A4127" t="s">
        <v>4611</v>
      </c>
      <c r="B4127" s="786" t="s">
        <v>14144</v>
      </c>
      <c r="C4127" s="22" t="s">
        <v>19022</v>
      </c>
      <c r="D4127" s="22" t="s">
        <v>19023</v>
      </c>
      <c r="E4127" s="22" t="s">
        <v>19024</v>
      </c>
      <c r="F4127" t="s">
        <v>10778</v>
      </c>
    </row>
    <row r="4128" spans="1:6">
      <c r="A4128" t="s">
        <v>4611</v>
      </c>
      <c r="B4128" s="786" t="s">
        <v>14145</v>
      </c>
      <c r="C4128" s="22" t="s">
        <v>19025</v>
      </c>
      <c r="D4128" s="22" t="s">
        <v>19026</v>
      </c>
      <c r="E4128" s="22" t="s">
        <v>19026</v>
      </c>
      <c r="F4128" t="s">
        <v>10778</v>
      </c>
    </row>
    <row r="4129" spans="1:6">
      <c r="A4129" t="s">
        <v>4611</v>
      </c>
      <c r="B4129" s="786" t="s">
        <v>14146</v>
      </c>
      <c r="C4129" s="22" t="s">
        <v>19027</v>
      </c>
      <c r="D4129" s="22" t="s">
        <v>19028</v>
      </c>
      <c r="E4129" s="22" t="s">
        <v>19028</v>
      </c>
      <c r="F4129" t="s">
        <v>10778</v>
      </c>
    </row>
    <row r="4130" spans="1:6">
      <c r="A4130" t="s">
        <v>4611</v>
      </c>
      <c r="B4130" s="786" t="s">
        <v>14147</v>
      </c>
      <c r="C4130" s="22" t="s">
        <v>19029</v>
      </c>
      <c r="D4130" s="22" t="s">
        <v>19030</v>
      </c>
      <c r="E4130" s="22" t="s">
        <v>19031</v>
      </c>
      <c r="F4130" t="s">
        <v>10778</v>
      </c>
    </row>
    <row r="4131" spans="1:6">
      <c r="A4131" t="s">
        <v>4611</v>
      </c>
      <c r="B4131" s="786" t="s">
        <v>14148</v>
      </c>
      <c r="C4131" s="22" t="s">
        <v>19032</v>
      </c>
      <c r="D4131" s="22" t="s">
        <v>19033</v>
      </c>
      <c r="E4131" s="22" t="s">
        <v>19033</v>
      </c>
      <c r="F4131" t="s">
        <v>10778</v>
      </c>
    </row>
    <row r="4132" spans="1:6">
      <c r="A4132" t="s">
        <v>4611</v>
      </c>
      <c r="B4132" s="786" t="s">
        <v>14149</v>
      </c>
      <c r="C4132" s="22" t="s">
        <v>19034</v>
      </c>
      <c r="D4132" s="22" t="s">
        <v>19035</v>
      </c>
      <c r="E4132" s="22" t="s">
        <v>19036</v>
      </c>
      <c r="F4132" t="s">
        <v>10782</v>
      </c>
    </row>
    <row r="4133" spans="1:6">
      <c r="A4133" t="s">
        <v>4611</v>
      </c>
      <c r="B4133" s="786" t="s">
        <v>14150</v>
      </c>
      <c r="C4133" s="22" t="s">
        <v>15096</v>
      </c>
      <c r="D4133" s="22" t="s">
        <v>15097</v>
      </c>
      <c r="E4133" s="22" t="s">
        <v>15098</v>
      </c>
      <c r="F4133" t="s">
        <v>10782</v>
      </c>
    </row>
    <row r="4134" spans="1:6">
      <c r="A4134" t="s">
        <v>4611</v>
      </c>
      <c r="B4134" s="786" t="s">
        <v>14151</v>
      </c>
      <c r="C4134" s="22" t="s">
        <v>15534</v>
      </c>
      <c r="D4134" s="22" t="s">
        <v>15535</v>
      </c>
      <c r="E4134" s="22" t="s">
        <v>15536</v>
      </c>
      <c r="F4134" t="s">
        <v>10786</v>
      </c>
    </row>
    <row r="4135" spans="1:6">
      <c r="A4135" t="s">
        <v>4611</v>
      </c>
      <c r="B4135" s="786" t="s">
        <v>14152</v>
      </c>
      <c r="C4135" s="22" t="s">
        <v>19037</v>
      </c>
      <c r="D4135" s="22" t="s">
        <v>19038</v>
      </c>
      <c r="E4135" s="22" t="s">
        <v>19039</v>
      </c>
      <c r="F4135" t="s">
        <v>10786</v>
      </c>
    </row>
    <row r="4136" spans="1:6">
      <c r="A4136" t="s">
        <v>4611</v>
      </c>
      <c r="B4136" s="786" t="s">
        <v>14153</v>
      </c>
      <c r="C4136" s="22" t="s">
        <v>19040</v>
      </c>
      <c r="D4136" s="22" t="s">
        <v>19041</v>
      </c>
      <c r="E4136" s="22" t="s">
        <v>19042</v>
      </c>
      <c r="F4136" t="s">
        <v>10786</v>
      </c>
    </row>
    <row r="4137" spans="1:6">
      <c r="A4137" t="s">
        <v>4611</v>
      </c>
      <c r="B4137" s="786" t="s">
        <v>14154</v>
      </c>
      <c r="C4137" s="22" t="s">
        <v>19043</v>
      </c>
      <c r="D4137" s="22" t="s">
        <v>19044</v>
      </c>
      <c r="E4137" s="22" t="s">
        <v>19045</v>
      </c>
      <c r="F4137" t="s">
        <v>10786</v>
      </c>
    </row>
    <row r="4138" spans="1:6">
      <c r="A4138" t="s">
        <v>4611</v>
      </c>
      <c r="B4138" s="786" t="s">
        <v>14155</v>
      </c>
      <c r="C4138" s="22" t="s">
        <v>19046</v>
      </c>
      <c r="D4138" s="22" t="s">
        <v>19047</v>
      </c>
      <c r="E4138" s="22" t="s">
        <v>19047</v>
      </c>
      <c r="F4138" t="s">
        <v>10786</v>
      </c>
    </row>
    <row r="4139" spans="1:6">
      <c r="A4139" t="s">
        <v>4611</v>
      </c>
      <c r="B4139" s="786" t="s">
        <v>14156</v>
      </c>
      <c r="C4139" s="22" t="s">
        <v>19048</v>
      </c>
      <c r="D4139" s="22" t="s">
        <v>19049</v>
      </c>
      <c r="E4139" s="22" t="s">
        <v>19049</v>
      </c>
      <c r="F4139" t="s">
        <v>10790</v>
      </c>
    </row>
    <row r="4140" spans="1:6">
      <c r="A4140" t="s">
        <v>4611</v>
      </c>
      <c r="B4140" s="786" t="s">
        <v>14157</v>
      </c>
      <c r="C4140" s="22" t="s">
        <v>19050</v>
      </c>
      <c r="D4140" s="22" t="s">
        <v>19051</v>
      </c>
      <c r="E4140" s="22" t="s">
        <v>19051</v>
      </c>
      <c r="F4140" t="s">
        <v>10790</v>
      </c>
    </row>
    <row r="4141" spans="1:6">
      <c r="A4141" t="s">
        <v>4611</v>
      </c>
      <c r="B4141" s="786" t="s">
        <v>14158</v>
      </c>
      <c r="C4141" s="22" t="s">
        <v>19052</v>
      </c>
      <c r="D4141" s="22" t="s">
        <v>19053</v>
      </c>
      <c r="E4141" s="22" t="s">
        <v>19054</v>
      </c>
      <c r="F4141" t="s">
        <v>10794</v>
      </c>
    </row>
    <row r="4142" spans="1:6">
      <c r="A4142" t="s">
        <v>4611</v>
      </c>
      <c r="B4142" s="786" t="s">
        <v>14159</v>
      </c>
      <c r="C4142" s="22" t="s">
        <v>19055</v>
      </c>
      <c r="D4142" s="22" t="s">
        <v>19056</v>
      </c>
      <c r="E4142" s="22" t="s">
        <v>19057</v>
      </c>
      <c r="F4142" t="s">
        <v>10794</v>
      </c>
    </row>
    <row r="4143" spans="1:6">
      <c r="A4143" t="s">
        <v>4611</v>
      </c>
      <c r="B4143" s="786" t="s">
        <v>14160</v>
      </c>
      <c r="C4143" s="22" t="s">
        <v>19058</v>
      </c>
      <c r="D4143" s="22" t="s">
        <v>19059</v>
      </c>
      <c r="E4143" s="22" t="s">
        <v>19060</v>
      </c>
      <c r="F4143" t="s">
        <v>10794</v>
      </c>
    </row>
    <row r="4144" spans="1:6">
      <c r="A4144" t="s">
        <v>4611</v>
      </c>
      <c r="B4144" s="786" t="s">
        <v>14161</v>
      </c>
      <c r="C4144" s="22" t="s">
        <v>19061</v>
      </c>
      <c r="D4144" s="22" t="s">
        <v>19062</v>
      </c>
      <c r="E4144" s="22" t="s">
        <v>19063</v>
      </c>
      <c r="F4144" t="s">
        <v>10794</v>
      </c>
    </row>
    <row r="4145" spans="1:6">
      <c r="A4145" t="s">
        <v>4611</v>
      </c>
      <c r="B4145" s="786" t="s">
        <v>14162</v>
      </c>
      <c r="C4145" s="22" t="s">
        <v>19064</v>
      </c>
      <c r="D4145" s="22" t="s">
        <v>19065</v>
      </c>
      <c r="E4145" s="22" t="s">
        <v>19065</v>
      </c>
      <c r="F4145" t="s">
        <v>10794</v>
      </c>
    </row>
    <row r="4146" spans="1:6">
      <c r="A4146" t="s">
        <v>4611</v>
      </c>
      <c r="B4146" s="786" t="s">
        <v>14163</v>
      </c>
      <c r="C4146" s="22" t="s">
        <v>15829</v>
      </c>
      <c r="D4146" s="22" t="s">
        <v>15830</v>
      </c>
      <c r="E4146" s="22" t="s">
        <v>15830</v>
      </c>
      <c r="F4146" t="s">
        <v>10798</v>
      </c>
    </row>
    <row r="4147" spans="1:6">
      <c r="A4147" t="s">
        <v>4611</v>
      </c>
      <c r="B4147" s="786" t="s">
        <v>14164</v>
      </c>
      <c r="C4147" s="22" t="s">
        <v>19066</v>
      </c>
      <c r="D4147" s="22" t="s">
        <v>19067</v>
      </c>
      <c r="E4147" s="22" t="s">
        <v>19068</v>
      </c>
      <c r="F4147" t="s">
        <v>10799</v>
      </c>
    </row>
    <row r="4148" spans="1:6">
      <c r="A4148" t="s">
        <v>4611</v>
      </c>
      <c r="B4148" s="786" t="s">
        <v>14165</v>
      </c>
      <c r="C4148" s="22" t="s">
        <v>19069</v>
      </c>
      <c r="D4148" s="22" t="s">
        <v>19070</v>
      </c>
      <c r="E4148" s="22" t="s">
        <v>19071</v>
      </c>
      <c r="F4148" t="s">
        <v>10799</v>
      </c>
    </row>
    <row r="4149" spans="1:6">
      <c r="A4149" t="s">
        <v>4611</v>
      </c>
      <c r="B4149" s="786" t="s">
        <v>14166</v>
      </c>
      <c r="C4149" s="22" t="s">
        <v>19072</v>
      </c>
      <c r="D4149" s="22" t="s">
        <v>19073</v>
      </c>
      <c r="E4149" s="22" t="s">
        <v>19074</v>
      </c>
      <c r="F4149" t="s">
        <v>10799</v>
      </c>
    </row>
    <row r="4150" spans="1:6">
      <c r="A4150" t="s">
        <v>4611</v>
      </c>
      <c r="B4150" s="786" t="s">
        <v>14167</v>
      </c>
      <c r="C4150" s="22" t="s">
        <v>19075</v>
      </c>
      <c r="D4150" s="22" t="s">
        <v>19076</v>
      </c>
      <c r="E4150" s="22" t="s">
        <v>19077</v>
      </c>
      <c r="F4150" t="s">
        <v>10799</v>
      </c>
    </row>
    <row r="4151" spans="1:6">
      <c r="A4151" t="s">
        <v>4611</v>
      </c>
      <c r="B4151" s="786" t="s">
        <v>14168</v>
      </c>
      <c r="C4151" s="22" t="s">
        <v>19078</v>
      </c>
      <c r="D4151" s="22" t="s">
        <v>19079</v>
      </c>
      <c r="E4151" s="22" t="s">
        <v>19080</v>
      </c>
      <c r="F4151" t="s">
        <v>10808</v>
      </c>
    </row>
    <row r="4152" spans="1:6">
      <c r="A4152" t="s">
        <v>4611</v>
      </c>
      <c r="B4152" s="786" t="s">
        <v>14169</v>
      </c>
      <c r="C4152" s="22" t="s">
        <v>19081</v>
      </c>
      <c r="D4152" s="22" t="s">
        <v>19082</v>
      </c>
      <c r="E4152" s="22" t="s">
        <v>19083</v>
      </c>
      <c r="F4152" t="s">
        <v>10808</v>
      </c>
    </row>
    <row r="4153" spans="1:6">
      <c r="A4153" t="s">
        <v>4611</v>
      </c>
      <c r="B4153" s="786" t="s">
        <v>14170</v>
      </c>
      <c r="C4153" s="22" t="s">
        <v>19084</v>
      </c>
      <c r="D4153" s="22" t="s">
        <v>19085</v>
      </c>
      <c r="E4153" s="22" t="s">
        <v>19086</v>
      </c>
      <c r="F4153" t="s">
        <v>10808</v>
      </c>
    </row>
    <row r="4154" spans="1:6">
      <c r="A4154" t="s">
        <v>4611</v>
      </c>
      <c r="B4154" s="786" t="s">
        <v>14171</v>
      </c>
      <c r="C4154" s="22" t="s">
        <v>17539</v>
      </c>
      <c r="D4154" s="22" t="s">
        <v>17540</v>
      </c>
      <c r="E4154" s="22" t="s">
        <v>17541</v>
      </c>
      <c r="F4154" t="s">
        <v>10812</v>
      </c>
    </row>
    <row r="4155" spans="1:6">
      <c r="A4155" t="s">
        <v>4611</v>
      </c>
      <c r="B4155" s="786" t="s">
        <v>14172</v>
      </c>
      <c r="C4155" s="22" t="s">
        <v>19087</v>
      </c>
      <c r="D4155" s="22" t="s">
        <v>19088</v>
      </c>
      <c r="E4155" s="22" t="s">
        <v>19089</v>
      </c>
      <c r="F4155" t="s">
        <v>10812</v>
      </c>
    </row>
    <row r="4156" spans="1:6">
      <c r="A4156" t="s">
        <v>4611</v>
      </c>
      <c r="B4156" s="786" t="s">
        <v>14173</v>
      </c>
      <c r="C4156" s="22" t="s">
        <v>19090</v>
      </c>
      <c r="D4156" s="22" t="s">
        <v>19091</v>
      </c>
      <c r="E4156" s="22" t="s">
        <v>19091</v>
      </c>
      <c r="F4156" t="s">
        <v>10813</v>
      </c>
    </row>
    <row r="4157" spans="1:6">
      <c r="A4157" t="s">
        <v>4611</v>
      </c>
      <c r="B4157" s="786" t="s">
        <v>14174</v>
      </c>
      <c r="C4157" s="22" t="s">
        <v>19092</v>
      </c>
      <c r="D4157" s="22" t="s">
        <v>19093</v>
      </c>
      <c r="E4157" s="22" t="s">
        <v>19094</v>
      </c>
      <c r="F4157" t="s">
        <v>10813</v>
      </c>
    </row>
    <row r="4158" spans="1:6">
      <c r="A4158" t="s">
        <v>4611</v>
      </c>
      <c r="B4158" s="786" t="s">
        <v>14175</v>
      </c>
      <c r="C4158" s="22" t="s">
        <v>19095</v>
      </c>
      <c r="D4158" s="22" t="s">
        <v>19096</v>
      </c>
      <c r="E4158" s="22" t="s">
        <v>19097</v>
      </c>
      <c r="F4158" t="s">
        <v>10813</v>
      </c>
    </row>
    <row r="4159" spans="1:6">
      <c r="A4159" t="s">
        <v>4611</v>
      </c>
      <c r="B4159" s="786" t="s">
        <v>14176</v>
      </c>
      <c r="C4159" s="22" t="s">
        <v>18559</v>
      </c>
      <c r="D4159" s="22" t="s">
        <v>19098</v>
      </c>
      <c r="E4159" s="22" t="s">
        <v>18561</v>
      </c>
      <c r="F4159" t="s">
        <v>10817</v>
      </c>
    </row>
    <row r="4160" spans="1:6">
      <c r="A4160" t="s">
        <v>4611</v>
      </c>
      <c r="B4160" s="786" t="s">
        <v>14177</v>
      </c>
      <c r="C4160" s="22" t="s">
        <v>19099</v>
      </c>
      <c r="D4160" s="22" t="s">
        <v>19100</v>
      </c>
      <c r="E4160" s="22" t="s">
        <v>19101</v>
      </c>
      <c r="F4160" t="s">
        <v>10817</v>
      </c>
    </row>
    <row r="4161" spans="1:6">
      <c r="A4161" t="s">
        <v>4611</v>
      </c>
      <c r="B4161" s="786" t="s">
        <v>14178</v>
      </c>
      <c r="C4161" s="22" t="s">
        <v>19102</v>
      </c>
      <c r="D4161" s="22" t="s">
        <v>19103</v>
      </c>
      <c r="E4161" s="22" t="s">
        <v>19104</v>
      </c>
      <c r="F4161" t="s">
        <v>10818</v>
      </c>
    </row>
    <row r="4162" spans="1:6">
      <c r="A4162" t="s">
        <v>4611</v>
      </c>
      <c r="B4162" s="786" t="s">
        <v>14179</v>
      </c>
      <c r="C4162" s="22" t="s">
        <v>19105</v>
      </c>
      <c r="D4162" s="22" t="s">
        <v>19106</v>
      </c>
      <c r="E4162" s="22" t="s">
        <v>19107</v>
      </c>
      <c r="F4162" t="s">
        <v>10822</v>
      </c>
    </row>
    <row r="4163" spans="1:6">
      <c r="A4163" t="s">
        <v>4611</v>
      </c>
      <c r="B4163" s="786" t="s">
        <v>14180</v>
      </c>
      <c r="C4163" s="22" t="s">
        <v>19108</v>
      </c>
      <c r="D4163" s="22" t="s">
        <v>19109</v>
      </c>
      <c r="E4163" s="22" t="s">
        <v>19110</v>
      </c>
      <c r="F4163" t="s">
        <v>10822</v>
      </c>
    </row>
    <row r="4164" spans="1:6">
      <c r="A4164" t="s">
        <v>4611</v>
      </c>
      <c r="B4164" s="786" t="s">
        <v>14181</v>
      </c>
      <c r="C4164" s="22" t="s">
        <v>19111</v>
      </c>
      <c r="D4164" s="22" t="s">
        <v>19112</v>
      </c>
      <c r="E4164" s="22" t="s">
        <v>19113</v>
      </c>
      <c r="F4164" t="s">
        <v>10835</v>
      </c>
    </row>
    <row r="4165" spans="1:6">
      <c r="A4165" t="s">
        <v>4611</v>
      </c>
      <c r="B4165" s="786" t="s">
        <v>14182</v>
      </c>
      <c r="C4165" s="22" t="s">
        <v>19114</v>
      </c>
      <c r="D4165" s="22" t="s">
        <v>19115</v>
      </c>
      <c r="E4165" s="22" t="s">
        <v>19116</v>
      </c>
      <c r="F4165" t="s">
        <v>10839</v>
      </c>
    </row>
    <row r="4166" spans="1:6">
      <c r="A4166" t="s">
        <v>4611</v>
      </c>
      <c r="B4166" s="786" t="s">
        <v>14183</v>
      </c>
      <c r="C4166" s="22" t="s">
        <v>19117</v>
      </c>
      <c r="D4166" s="22" t="s">
        <v>19118</v>
      </c>
      <c r="E4166" s="22" t="s">
        <v>19119</v>
      </c>
      <c r="F4166" t="s">
        <v>10839</v>
      </c>
    </row>
    <row r="4167" spans="1:6">
      <c r="A4167" t="s">
        <v>4611</v>
      </c>
      <c r="B4167" s="786" t="s">
        <v>14184</v>
      </c>
      <c r="C4167" s="22" t="s">
        <v>16943</v>
      </c>
      <c r="D4167" s="22" t="s">
        <v>19120</v>
      </c>
      <c r="E4167" s="22" t="s">
        <v>16945</v>
      </c>
      <c r="F4167" t="s">
        <v>10851</v>
      </c>
    </row>
    <row r="4168" spans="1:6">
      <c r="A4168" t="s">
        <v>4611</v>
      </c>
      <c r="B4168" s="786" t="s">
        <v>14185</v>
      </c>
      <c r="C4168" s="22" t="s">
        <v>15309</v>
      </c>
      <c r="D4168" s="22" t="s">
        <v>15310</v>
      </c>
      <c r="E4168" s="22" t="s">
        <v>15311</v>
      </c>
      <c r="F4168" t="s">
        <v>10851</v>
      </c>
    </row>
    <row r="4169" spans="1:6">
      <c r="A4169" t="s">
        <v>4611</v>
      </c>
      <c r="B4169" s="786" t="s">
        <v>14186</v>
      </c>
      <c r="C4169" s="22" t="s">
        <v>19121</v>
      </c>
      <c r="D4169" s="22" t="s">
        <v>19122</v>
      </c>
      <c r="E4169" s="22" t="s">
        <v>19123</v>
      </c>
      <c r="F4169" t="s">
        <v>10855</v>
      </c>
    </row>
    <row r="4170" spans="1:6">
      <c r="A4170" t="s">
        <v>4611</v>
      </c>
      <c r="B4170" s="786" t="s">
        <v>14187</v>
      </c>
      <c r="C4170" s="22" t="s">
        <v>19124</v>
      </c>
      <c r="D4170" s="22" t="s">
        <v>19125</v>
      </c>
      <c r="E4170" s="22" t="s">
        <v>19126</v>
      </c>
      <c r="F4170" t="s">
        <v>10855</v>
      </c>
    </row>
    <row r="4171" spans="1:6">
      <c r="A4171" t="s">
        <v>4611</v>
      </c>
      <c r="B4171" s="786" t="s">
        <v>14188</v>
      </c>
      <c r="C4171" s="22" t="s">
        <v>19127</v>
      </c>
      <c r="D4171" s="22" t="s">
        <v>19128</v>
      </c>
      <c r="E4171" s="22" t="s">
        <v>19128</v>
      </c>
      <c r="F4171" t="s">
        <v>10863</v>
      </c>
    </row>
    <row r="4172" spans="1:6">
      <c r="A4172" t="s">
        <v>4611</v>
      </c>
      <c r="B4172" s="786" t="s">
        <v>14189</v>
      </c>
      <c r="C4172" s="22" t="s">
        <v>19129</v>
      </c>
      <c r="D4172" s="22" t="s">
        <v>19130</v>
      </c>
      <c r="E4172" s="22" t="s">
        <v>19130</v>
      </c>
      <c r="F4172" t="s">
        <v>10879</v>
      </c>
    </row>
    <row r="4173" spans="1:6">
      <c r="A4173" t="s">
        <v>4611</v>
      </c>
      <c r="B4173" s="786" t="s">
        <v>14190</v>
      </c>
      <c r="C4173" s="22" t="s">
        <v>19131</v>
      </c>
      <c r="D4173" s="22" t="s">
        <v>19132</v>
      </c>
      <c r="E4173" s="22" t="s">
        <v>19133</v>
      </c>
      <c r="F4173" t="s">
        <v>10887</v>
      </c>
    </row>
    <row r="4174" spans="1:6">
      <c r="A4174" t="s">
        <v>4611</v>
      </c>
      <c r="B4174" s="786" t="s">
        <v>14191</v>
      </c>
      <c r="C4174" s="22" t="s">
        <v>19134</v>
      </c>
      <c r="D4174" s="22" t="s">
        <v>19135</v>
      </c>
      <c r="E4174" s="22" t="s">
        <v>19135</v>
      </c>
      <c r="F4174" t="s">
        <v>10895</v>
      </c>
    </row>
    <row r="4175" spans="1:6">
      <c r="A4175" t="s">
        <v>4611</v>
      </c>
      <c r="B4175" s="786" t="s">
        <v>14192</v>
      </c>
      <c r="C4175" s="22" t="s">
        <v>19136</v>
      </c>
      <c r="D4175" s="22" t="s">
        <v>19137</v>
      </c>
      <c r="E4175" s="22" t="s">
        <v>19137</v>
      </c>
      <c r="F4175" t="s">
        <v>10907</v>
      </c>
    </row>
    <row r="4176" spans="1:6">
      <c r="A4176" t="s">
        <v>4611</v>
      </c>
      <c r="B4176" s="786" t="s">
        <v>14193</v>
      </c>
      <c r="C4176" s="22" t="s">
        <v>15824</v>
      </c>
      <c r="D4176" s="22" t="s">
        <v>15825</v>
      </c>
      <c r="E4176" s="22" t="s">
        <v>15826</v>
      </c>
      <c r="F4176" t="s">
        <v>10911</v>
      </c>
    </row>
    <row r="4177" spans="1:6">
      <c r="A4177" t="s">
        <v>4611</v>
      </c>
      <c r="B4177" s="786" t="s">
        <v>14194</v>
      </c>
      <c r="C4177" s="22" t="s">
        <v>19138</v>
      </c>
      <c r="D4177" s="22" t="s">
        <v>19139</v>
      </c>
      <c r="E4177" s="22" t="s">
        <v>19140</v>
      </c>
      <c r="F4177" t="s">
        <v>10915</v>
      </c>
    </row>
    <row r="4178" spans="1:6">
      <c r="A4178" t="s">
        <v>4611</v>
      </c>
      <c r="B4178" s="786" t="s">
        <v>14195</v>
      </c>
      <c r="C4178" s="22" t="s">
        <v>19141</v>
      </c>
      <c r="D4178" s="22" t="s">
        <v>19142</v>
      </c>
      <c r="E4178" s="22" t="s">
        <v>19143</v>
      </c>
      <c r="F4178" t="s">
        <v>10919</v>
      </c>
    </row>
    <row r="4179" spans="1:6">
      <c r="A4179" t="s">
        <v>4611</v>
      </c>
      <c r="B4179" s="786" t="s">
        <v>14196</v>
      </c>
      <c r="C4179" s="22" t="s">
        <v>14904</v>
      </c>
      <c r="D4179" s="22" t="s">
        <v>14905</v>
      </c>
      <c r="E4179" s="22" t="s">
        <v>14906</v>
      </c>
      <c r="F4179" t="s">
        <v>10923</v>
      </c>
    </row>
    <row r="4180" spans="1:6">
      <c r="A4180" t="s">
        <v>4611</v>
      </c>
      <c r="B4180" s="786" t="s">
        <v>14197</v>
      </c>
      <c r="C4180" s="22" t="s">
        <v>19144</v>
      </c>
      <c r="D4180" s="22" t="s">
        <v>19145</v>
      </c>
      <c r="E4180" s="22" t="s">
        <v>19145</v>
      </c>
      <c r="F4180" t="s">
        <v>10923</v>
      </c>
    </row>
    <row r="4181" spans="1:6">
      <c r="A4181" t="s">
        <v>4611</v>
      </c>
      <c r="B4181" s="786" t="s">
        <v>14198</v>
      </c>
      <c r="C4181" s="22" t="s">
        <v>19146</v>
      </c>
      <c r="D4181" s="22" t="s">
        <v>19147</v>
      </c>
      <c r="E4181" s="22" t="s">
        <v>19148</v>
      </c>
      <c r="F4181" t="s">
        <v>10923</v>
      </c>
    </row>
    <row r="4182" spans="1:6">
      <c r="A4182" t="s">
        <v>4611</v>
      </c>
      <c r="B4182" s="786" t="s">
        <v>14199</v>
      </c>
      <c r="C4182" s="22" t="s">
        <v>15096</v>
      </c>
      <c r="D4182" s="22" t="s">
        <v>15097</v>
      </c>
      <c r="E4182" s="22" t="s">
        <v>15098</v>
      </c>
      <c r="F4182" t="s">
        <v>10929</v>
      </c>
    </row>
    <row r="4183" spans="1:6">
      <c r="A4183" t="s">
        <v>4611</v>
      </c>
      <c r="B4183" s="786" t="s">
        <v>14200</v>
      </c>
      <c r="C4183" s="22" t="s">
        <v>19149</v>
      </c>
      <c r="D4183" s="22" t="s">
        <v>19150</v>
      </c>
      <c r="E4183" s="22" t="s">
        <v>19151</v>
      </c>
      <c r="F4183" t="s">
        <v>10946</v>
      </c>
    </row>
    <row r="4184" spans="1:6">
      <c r="A4184" t="s">
        <v>4611</v>
      </c>
      <c r="B4184" s="786" t="s">
        <v>14201</v>
      </c>
      <c r="C4184" s="22" t="s">
        <v>19152</v>
      </c>
      <c r="D4184" s="22" t="s">
        <v>19153</v>
      </c>
      <c r="E4184" s="22" t="s">
        <v>19154</v>
      </c>
      <c r="F4184" t="s">
        <v>10950</v>
      </c>
    </row>
    <row r="4185" spans="1:6">
      <c r="A4185" t="s">
        <v>4611</v>
      </c>
      <c r="B4185" s="786" t="s">
        <v>14202</v>
      </c>
      <c r="C4185" s="22" t="s">
        <v>19155</v>
      </c>
      <c r="D4185" s="22" t="s">
        <v>19156</v>
      </c>
      <c r="E4185" s="22" t="s">
        <v>19157</v>
      </c>
      <c r="F4185" t="s">
        <v>10954</v>
      </c>
    </row>
    <row r="4186" spans="1:6">
      <c r="A4186" t="s">
        <v>4611</v>
      </c>
      <c r="B4186" s="786" t="s">
        <v>14203</v>
      </c>
      <c r="C4186" s="22" t="s">
        <v>19158</v>
      </c>
      <c r="D4186" s="22" t="s">
        <v>19159</v>
      </c>
      <c r="E4186" s="22" t="s">
        <v>19160</v>
      </c>
      <c r="F4186" t="s">
        <v>10954</v>
      </c>
    </row>
    <row r="4187" spans="1:6">
      <c r="A4187" t="s">
        <v>4611</v>
      </c>
      <c r="B4187" s="786" t="s">
        <v>14204</v>
      </c>
      <c r="C4187" s="22" t="s">
        <v>19161</v>
      </c>
      <c r="D4187" s="22" t="s">
        <v>19162</v>
      </c>
      <c r="E4187" s="22" t="s">
        <v>19163</v>
      </c>
      <c r="F4187" t="s">
        <v>10962</v>
      </c>
    </row>
    <row r="4188" spans="1:6">
      <c r="A4188" t="s">
        <v>4611</v>
      </c>
      <c r="B4188" s="786" t="s">
        <v>14205</v>
      </c>
      <c r="C4188" s="22" t="s">
        <v>19164</v>
      </c>
      <c r="D4188" s="22" t="s">
        <v>19165</v>
      </c>
      <c r="E4188" s="22" t="s">
        <v>19166</v>
      </c>
      <c r="F4188" t="s">
        <v>10974</v>
      </c>
    </row>
    <row r="4189" spans="1:6">
      <c r="A4189" t="s">
        <v>4611</v>
      </c>
      <c r="B4189" s="786" t="s">
        <v>14206</v>
      </c>
      <c r="C4189" s="22" t="s">
        <v>19167</v>
      </c>
      <c r="D4189" s="22" t="s">
        <v>19168</v>
      </c>
      <c r="E4189" s="22" t="s">
        <v>19168</v>
      </c>
      <c r="F4189" t="s">
        <v>10975</v>
      </c>
    </row>
    <row r="4190" spans="1:6">
      <c r="A4190" t="s">
        <v>4611</v>
      </c>
      <c r="B4190" s="786" t="s">
        <v>14207</v>
      </c>
      <c r="C4190" s="22" t="s">
        <v>19169</v>
      </c>
      <c r="D4190" s="22" t="s">
        <v>19170</v>
      </c>
      <c r="E4190" s="22" t="s">
        <v>19171</v>
      </c>
      <c r="F4190" t="s">
        <v>10975</v>
      </c>
    </row>
    <row r="4191" spans="1:6">
      <c r="A4191" t="s">
        <v>4611</v>
      </c>
      <c r="B4191" s="786" t="s">
        <v>14208</v>
      </c>
      <c r="C4191" s="22" t="s">
        <v>19172</v>
      </c>
      <c r="D4191" s="22" t="s">
        <v>19173</v>
      </c>
      <c r="E4191" s="22" t="s">
        <v>19174</v>
      </c>
      <c r="F4191" t="s">
        <v>10975</v>
      </c>
    </row>
    <row r="4192" spans="1:6">
      <c r="A4192" t="s">
        <v>4611</v>
      </c>
      <c r="B4192" s="786" t="s">
        <v>14209</v>
      </c>
      <c r="C4192" s="22" t="s">
        <v>19175</v>
      </c>
      <c r="D4192" s="22" t="s">
        <v>19176</v>
      </c>
      <c r="E4192" s="22" t="s">
        <v>19177</v>
      </c>
      <c r="F4192" t="s">
        <v>10975</v>
      </c>
    </row>
    <row r="4193" spans="1:6">
      <c r="A4193" t="s">
        <v>4611</v>
      </c>
      <c r="B4193" s="786" t="s">
        <v>14210</v>
      </c>
      <c r="C4193" s="22" t="s">
        <v>19178</v>
      </c>
      <c r="D4193" s="22" t="s">
        <v>19179</v>
      </c>
      <c r="E4193" s="22" t="s">
        <v>19180</v>
      </c>
      <c r="F4193" t="s">
        <v>10979</v>
      </c>
    </row>
    <row r="4194" spans="1:6">
      <c r="A4194" t="s">
        <v>4611</v>
      </c>
      <c r="B4194" s="786" t="s">
        <v>14211</v>
      </c>
      <c r="C4194" s="22" t="s">
        <v>19181</v>
      </c>
      <c r="D4194" s="22" t="s">
        <v>19182</v>
      </c>
      <c r="E4194" s="22" t="s">
        <v>19183</v>
      </c>
      <c r="F4194" t="s">
        <v>10994</v>
      </c>
    </row>
    <row r="4195" spans="1:6">
      <c r="A4195" t="s">
        <v>4611</v>
      </c>
      <c r="B4195" s="786" t="s">
        <v>14212</v>
      </c>
      <c r="C4195" s="22" t="s">
        <v>19184</v>
      </c>
      <c r="D4195" s="22" t="s">
        <v>19185</v>
      </c>
      <c r="E4195" s="22" t="s">
        <v>19186</v>
      </c>
      <c r="F4195" t="s">
        <v>10995</v>
      </c>
    </row>
    <row r="4196" spans="1:6">
      <c r="A4196" t="s">
        <v>4611</v>
      </c>
      <c r="B4196" s="786" t="s">
        <v>14213</v>
      </c>
      <c r="C4196" s="22" t="s">
        <v>19187</v>
      </c>
      <c r="D4196" s="22" t="s">
        <v>19188</v>
      </c>
      <c r="E4196" s="22" t="s">
        <v>19189</v>
      </c>
      <c r="F4196" t="s">
        <v>11000</v>
      </c>
    </row>
    <row r="4197" spans="1:6">
      <c r="A4197" t="s">
        <v>4611</v>
      </c>
      <c r="B4197" s="786" t="s">
        <v>14214</v>
      </c>
      <c r="C4197" s="22" t="s">
        <v>19190</v>
      </c>
      <c r="D4197" s="22" t="s">
        <v>19191</v>
      </c>
      <c r="E4197" s="22" t="s">
        <v>19192</v>
      </c>
      <c r="F4197" t="s">
        <v>11005</v>
      </c>
    </row>
    <row r="4198" spans="1:6">
      <c r="A4198" t="s">
        <v>4611</v>
      </c>
      <c r="B4198" s="786" t="s">
        <v>14215</v>
      </c>
      <c r="C4198" s="22" t="s">
        <v>19193</v>
      </c>
      <c r="D4198" s="22" t="s">
        <v>19194</v>
      </c>
      <c r="E4198" s="22" t="s">
        <v>19195</v>
      </c>
      <c r="F4198" t="s">
        <v>11029</v>
      </c>
    </row>
    <row r="4199" spans="1:6">
      <c r="A4199" t="s">
        <v>4611</v>
      </c>
      <c r="B4199" s="786" t="s">
        <v>14216</v>
      </c>
      <c r="C4199" s="22" t="s">
        <v>19196</v>
      </c>
      <c r="D4199" s="22" t="s">
        <v>19197</v>
      </c>
      <c r="E4199" s="22" t="s">
        <v>19197</v>
      </c>
      <c r="F4199" t="s">
        <v>11033</v>
      </c>
    </row>
    <row r="4200" spans="1:6">
      <c r="A4200" t="s">
        <v>4611</v>
      </c>
      <c r="B4200" s="786" t="s">
        <v>14217</v>
      </c>
      <c r="C4200" s="22" t="s">
        <v>19198</v>
      </c>
      <c r="D4200" s="22" t="s">
        <v>19199</v>
      </c>
      <c r="E4200" s="22" t="s">
        <v>19200</v>
      </c>
      <c r="F4200" t="s">
        <v>11046</v>
      </c>
    </row>
    <row r="4201" spans="1:6">
      <c r="A4201" t="s">
        <v>4611</v>
      </c>
      <c r="B4201" s="786" t="s">
        <v>14218</v>
      </c>
      <c r="C4201" s="22" t="s">
        <v>19201</v>
      </c>
      <c r="D4201" s="22" t="s">
        <v>19202</v>
      </c>
      <c r="E4201" s="22" t="s">
        <v>19203</v>
      </c>
      <c r="F4201" t="s">
        <v>11046</v>
      </c>
    </row>
    <row r="4202" spans="1:6">
      <c r="A4202" t="s">
        <v>4611</v>
      </c>
      <c r="B4202" s="786" t="s">
        <v>14219</v>
      </c>
      <c r="C4202" s="22" t="s">
        <v>19204</v>
      </c>
      <c r="D4202" s="22" t="s">
        <v>19205</v>
      </c>
      <c r="E4202" s="22" t="s">
        <v>19206</v>
      </c>
      <c r="F4202" t="s">
        <v>11050</v>
      </c>
    </row>
    <row r="4203" spans="1:6">
      <c r="A4203" t="s">
        <v>4611</v>
      </c>
      <c r="B4203" s="786" t="s">
        <v>14220</v>
      </c>
      <c r="C4203" s="22" t="s">
        <v>19207</v>
      </c>
      <c r="D4203" s="22" t="s">
        <v>19208</v>
      </c>
      <c r="E4203" s="22" t="s">
        <v>19209</v>
      </c>
      <c r="F4203" t="s">
        <v>11050</v>
      </c>
    </row>
    <row r="4204" spans="1:6">
      <c r="A4204" t="s">
        <v>4611</v>
      </c>
      <c r="B4204" s="786" t="s">
        <v>14221</v>
      </c>
      <c r="C4204" s="22" t="s">
        <v>19210</v>
      </c>
      <c r="D4204" s="22" t="s">
        <v>19211</v>
      </c>
      <c r="E4204" s="22" t="s">
        <v>19212</v>
      </c>
      <c r="F4204" t="s">
        <v>11050</v>
      </c>
    </row>
    <row r="4205" spans="1:6">
      <c r="A4205" t="s">
        <v>4611</v>
      </c>
      <c r="B4205" s="786" t="s">
        <v>14222</v>
      </c>
      <c r="C4205" s="22" t="s">
        <v>19213</v>
      </c>
      <c r="D4205" s="22" t="s">
        <v>19214</v>
      </c>
      <c r="E4205" s="22" t="s">
        <v>19215</v>
      </c>
      <c r="F4205" t="s">
        <v>11054</v>
      </c>
    </row>
    <row r="4206" spans="1:6">
      <c r="A4206" t="s">
        <v>4611</v>
      </c>
      <c r="B4206" s="786" t="s">
        <v>14223</v>
      </c>
      <c r="C4206" s="22" t="s">
        <v>19216</v>
      </c>
      <c r="D4206" s="22" t="s">
        <v>19217</v>
      </c>
      <c r="E4206" s="22" t="s">
        <v>19218</v>
      </c>
      <c r="F4206" t="s">
        <v>11054</v>
      </c>
    </row>
    <row r="4207" spans="1:6">
      <c r="A4207" t="s">
        <v>4611</v>
      </c>
      <c r="B4207" s="786" t="s">
        <v>14224</v>
      </c>
      <c r="C4207" s="22" t="s">
        <v>16444</v>
      </c>
      <c r="D4207" s="22" t="s">
        <v>16445</v>
      </c>
      <c r="E4207" s="22" t="s">
        <v>16446</v>
      </c>
      <c r="F4207" t="s">
        <v>11054</v>
      </c>
    </row>
    <row r="4208" spans="1:6">
      <c r="A4208" t="s">
        <v>4611</v>
      </c>
      <c r="B4208" s="786" t="s">
        <v>14225</v>
      </c>
      <c r="C4208" s="22" t="s">
        <v>19219</v>
      </c>
      <c r="D4208" s="22" t="s">
        <v>19220</v>
      </c>
      <c r="E4208" s="22" t="s">
        <v>19221</v>
      </c>
      <c r="F4208" t="s">
        <v>11054</v>
      </c>
    </row>
    <row r="4209" spans="1:6">
      <c r="A4209" t="s">
        <v>4611</v>
      </c>
      <c r="B4209" s="786" t="s">
        <v>14226</v>
      </c>
      <c r="C4209" s="22" t="s">
        <v>19222</v>
      </c>
      <c r="D4209" s="22" t="s">
        <v>19223</v>
      </c>
      <c r="E4209" s="22" t="s">
        <v>19224</v>
      </c>
      <c r="F4209" t="s">
        <v>11062</v>
      </c>
    </row>
    <row r="4210" spans="1:6">
      <c r="A4210" t="s">
        <v>4611</v>
      </c>
      <c r="B4210" s="786" t="s">
        <v>14227</v>
      </c>
      <c r="C4210" s="22" t="s">
        <v>19225</v>
      </c>
      <c r="D4210" s="22" t="s">
        <v>19226</v>
      </c>
      <c r="E4210" s="22" t="s">
        <v>19227</v>
      </c>
      <c r="F4210" t="s">
        <v>11062</v>
      </c>
    </row>
    <row r="4211" spans="1:6">
      <c r="A4211" t="s">
        <v>4611</v>
      </c>
      <c r="B4211" s="786" t="s">
        <v>14228</v>
      </c>
      <c r="C4211" s="22" t="s">
        <v>19228</v>
      </c>
      <c r="D4211" s="22" t="s">
        <v>19229</v>
      </c>
      <c r="E4211" s="22" t="s">
        <v>19230</v>
      </c>
      <c r="F4211" t="s">
        <v>11066</v>
      </c>
    </row>
    <row r="4212" spans="1:6">
      <c r="A4212" t="s">
        <v>4611</v>
      </c>
      <c r="B4212" s="786" t="s">
        <v>14229</v>
      </c>
      <c r="C4212" s="22" t="s">
        <v>19231</v>
      </c>
      <c r="D4212" s="22" t="s">
        <v>19232</v>
      </c>
      <c r="E4212" s="22" t="s">
        <v>19232</v>
      </c>
      <c r="F4212" t="s">
        <v>11066</v>
      </c>
    </row>
    <row r="4213" spans="1:6">
      <c r="A4213" t="s">
        <v>4611</v>
      </c>
      <c r="B4213" s="786" t="s">
        <v>14230</v>
      </c>
      <c r="C4213" s="22" t="s">
        <v>19233</v>
      </c>
      <c r="D4213" s="22" t="s">
        <v>19234</v>
      </c>
      <c r="E4213" s="22" t="s">
        <v>19235</v>
      </c>
      <c r="F4213" t="s">
        <v>11070</v>
      </c>
    </row>
    <row r="4214" spans="1:6">
      <c r="A4214" t="s">
        <v>4611</v>
      </c>
      <c r="B4214" s="786" t="s">
        <v>14231</v>
      </c>
      <c r="C4214" s="22" t="s">
        <v>15093</v>
      </c>
      <c r="D4214" s="22" t="s">
        <v>15094</v>
      </c>
      <c r="E4214" s="22" t="s">
        <v>15095</v>
      </c>
      <c r="F4214" t="s">
        <v>11074</v>
      </c>
    </row>
    <row r="4215" spans="1:6">
      <c r="A4215" t="s">
        <v>4611</v>
      </c>
      <c r="B4215" s="786" t="s">
        <v>14232</v>
      </c>
      <c r="C4215" s="22" t="s">
        <v>19236</v>
      </c>
      <c r="D4215" s="22" t="s">
        <v>19237</v>
      </c>
      <c r="E4215" s="22" t="s">
        <v>19238</v>
      </c>
      <c r="F4215" t="s">
        <v>11078</v>
      </c>
    </row>
    <row r="4216" spans="1:6">
      <c r="A4216" t="s">
        <v>4611</v>
      </c>
      <c r="B4216" s="786" t="s">
        <v>14233</v>
      </c>
      <c r="C4216" s="22" t="s">
        <v>19239</v>
      </c>
      <c r="D4216" s="22" t="s">
        <v>19240</v>
      </c>
      <c r="E4216" s="22" t="s">
        <v>19241</v>
      </c>
      <c r="F4216" t="s">
        <v>11082</v>
      </c>
    </row>
    <row r="4217" spans="1:6">
      <c r="A4217" t="s">
        <v>4611</v>
      </c>
      <c r="B4217" s="786" t="s">
        <v>14234</v>
      </c>
      <c r="C4217" s="22" t="s">
        <v>15009</v>
      </c>
      <c r="D4217" s="22" t="s">
        <v>15010</v>
      </c>
      <c r="E4217" s="22" t="s">
        <v>15011</v>
      </c>
      <c r="F4217" t="s">
        <v>11082</v>
      </c>
    </row>
    <row r="4218" spans="1:6">
      <c r="A4218" t="s">
        <v>4611</v>
      </c>
      <c r="B4218" s="786" t="s">
        <v>14235</v>
      </c>
      <c r="C4218" s="22" t="s">
        <v>19242</v>
      </c>
      <c r="D4218" s="22" t="s">
        <v>19243</v>
      </c>
      <c r="E4218" s="22" t="s">
        <v>19244</v>
      </c>
      <c r="F4218" t="s">
        <v>11082</v>
      </c>
    </row>
    <row r="4219" spans="1:6">
      <c r="A4219" t="s">
        <v>4611</v>
      </c>
      <c r="B4219" s="786" t="s">
        <v>14236</v>
      </c>
      <c r="C4219" s="22" t="s">
        <v>17954</v>
      </c>
      <c r="D4219" s="22" t="s">
        <v>17955</v>
      </c>
      <c r="E4219" s="22" t="s">
        <v>17956</v>
      </c>
      <c r="F4219" t="s">
        <v>11082</v>
      </c>
    </row>
    <row r="4220" spans="1:6">
      <c r="A4220" t="s">
        <v>4611</v>
      </c>
      <c r="B4220" s="786" t="s">
        <v>14237</v>
      </c>
      <c r="C4220" s="22" t="s">
        <v>19245</v>
      </c>
      <c r="D4220" s="22" t="s">
        <v>19246</v>
      </c>
      <c r="E4220" s="22" t="s">
        <v>19247</v>
      </c>
      <c r="F4220" t="s">
        <v>11086</v>
      </c>
    </row>
    <row r="4221" spans="1:6">
      <c r="A4221" t="s">
        <v>4611</v>
      </c>
      <c r="B4221" s="786" t="s">
        <v>14238</v>
      </c>
      <c r="C4221" s="22" t="s">
        <v>19248</v>
      </c>
      <c r="D4221" s="22" t="s">
        <v>19249</v>
      </c>
      <c r="E4221" s="22" t="s">
        <v>19250</v>
      </c>
      <c r="F4221" t="s">
        <v>11090</v>
      </c>
    </row>
    <row r="4222" spans="1:6">
      <c r="A4222" t="s">
        <v>4611</v>
      </c>
      <c r="B4222" s="786" t="s">
        <v>14239</v>
      </c>
      <c r="C4222" s="22" t="s">
        <v>19251</v>
      </c>
      <c r="D4222" s="22" t="s">
        <v>19252</v>
      </c>
      <c r="E4222" s="22" t="s">
        <v>19253</v>
      </c>
      <c r="F4222" t="s">
        <v>11090</v>
      </c>
    </row>
    <row r="4223" spans="1:6">
      <c r="A4223" t="s">
        <v>4611</v>
      </c>
      <c r="B4223" s="786" t="s">
        <v>14240</v>
      </c>
      <c r="C4223" s="22" t="s">
        <v>19254</v>
      </c>
      <c r="D4223" s="22" t="s">
        <v>19255</v>
      </c>
      <c r="E4223" s="22" t="s">
        <v>19256</v>
      </c>
      <c r="F4223" t="s">
        <v>11090</v>
      </c>
    </row>
    <row r="4224" spans="1:6">
      <c r="A4224" t="s">
        <v>4611</v>
      </c>
      <c r="B4224" s="786" t="s">
        <v>14241</v>
      </c>
      <c r="C4224" s="22" t="s">
        <v>19257</v>
      </c>
      <c r="D4224" s="22" t="s">
        <v>19258</v>
      </c>
      <c r="E4224" s="22" t="s">
        <v>19259</v>
      </c>
      <c r="F4224" t="s">
        <v>11094</v>
      </c>
    </row>
    <row r="4225" spans="1:6">
      <c r="A4225" t="s">
        <v>4611</v>
      </c>
      <c r="B4225" s="786" t="s">
        <v>14242</v>
      </c>
      <c r="C4225" s="22" t="s">
        <v>19260</v>
      </c>
      <c r="D4225" s="22" t="s">
        <v>19261</v>
      </c>
      <c r="E4225" s="22" t="s">
        <v>19262</v>
      </c>
      <c r="F4225" t="s">
        <v>11094</v>
      </c>
    </row>
    <row r="4226" spans="1:6">
      <c r="A4226" t="s">
        <v>4611</v>
      </c>
      <c r="B4226" s="786" t="s">
        <v>14243</v>
      </c>
      <c r="C4226" s="22" t="s">
        <v>19263</v>
      </c>
      <c r="D4226" s="22" t="s">
        <v>19264</v>
      </c>
      <c r="E4226" s="22" t="s">
        <v>19265</v>
      </c>
      <c r="F4226" t="s">
        <v>11094</v>
      </c>
    </row>
    <row r="4227" spans="1:6">
      <c r="A4227" t="s">
        <v>4611</v>
      </c>
      <c r="B4227" s="786" t="s">
        <v>14244</v>
      </c>
      <c r="C4227" s="22" t="s">
        <v>19266</v>
      </c>
      <c r="D4227" s="22" t="s">
        <v>19267</v>
      </c>
      <c r="E4227" s="22" t="s">
        <v>19268</v>
      </c>
      <c r="F4227" t="s">
        <v>11094</v>
      </c>
    </row>
    <row r="4228" spans="1:6">
      <c r="A4228" t="s">
        <v>4611</v>
      </c>
      <c r="B4228" s="786" t="s">
        <v>14245</v>
      </c>
      <c r="C4228" s="22" t="s">
        <v>19269</v>
      </c>
      <c r="D4228" s="22" t="s">
        <v>19270</v>
      </c>
      <c r="E4228" s="22" t="s">
        <v>19271</v>
      </c>
      <c r="F4228" t="s">
        <v>11094</v>
      </c>
    </row>
    <row r="4229" spans="1:6">
      <c r="A4229" t="s">
        <v>4611</v>
      </c>
      <c r="B4229" s="786" t="s">
        <v>14246</v>
      </c>
      <c r="C4229" s="22" t="s">
        <v>19272</v>
      </c>
      <c r="D4229" s="22" t="s">
        <v>19273</v>
      </c>
      <c r="E4229" s="22" t="s">
        <v>19274</v>
      </c>
      <c r="F4229" t="s">
        <v>11094</v>
      </c>
    </row>
    <row r="4230" spans="1:6">
      <c r="A4230" t="s">
        <v>4611</v>
      </c>
      <c r="B4230" s="786" t="s">
        <v>14247</v>
      </c>
      <c r="C4230" s="22" t="s">
        <v>19275</v>
      </c>
      <c r="D4230" s="22" t="s">
        <v>19276</v>
      </c>
      <c r="E4230" s="22" t="s">
        <v>19277</v>
      </c>
      <c r="F4230" t="s">
        <v>11094</v>
      </c>
    </row>
    <row r="4231" spans="1:6">
      <c r="A4231" t="s">
        <v>4611</v>
      </c>
      <c r="B4231" s="786" t="s">
        <v>14248</v>
      </c>
      <c r="C4231" s="22" t="s">
        <v>19278</v>
      </c>
      <c r="D4231" s="22" t="s">
        <v>19279</v>
      </c>
      <c r="E4231" s="22" t="s">
        <v>19279</v>
      </c>
      <c r="F4231" t="s">
        <v>11098</v>
      </c>
    </row>
    <row r="4232" spans="1:6">
      <c r="A4232" t="s">
        <v>4611</v>
      </c>
      <c r="B4232" s="786" t="s">
        <v>14249</v>
      </c>
      <c r="C4232" s="22" t="s">
        <v>19280</v>
      </c>
      <c r="D4232" s="22" t="s">
        <v>19281</v>
      </c>
      <c r="E4232" s="22" t="s">
        <v>19282</v>
      </c>
      <c r="F4232" t="s">
        <v>11098</v>
      </c>
    </row>
    <row r="4233" spans="1:6">
      <c r="A4233" t="s">
        <v>4611</v>
      </c>
      <c r="B4233" s="786" t="s">
        <v>14250</v>
      </c>
      <c r="C4233" s="22" t="s">
        <v>19283</v>
      </c>
      <c r="D4233" s="22" t="s">
        <v>19284</v>
      </c>
      <c r="E4233" s="22" t="s">
        <v>19285</v>
      </c>
      <c r="F4233" t="s">
        <v>11098</v>
      </c>
    </row>
    <row r="4234" spans="1:6">
      <c r="A4234" t="s">
        <v>4611</v>
      </c>
      <c r="B4234" s="786" t="s">
        <v>14251</v>
      </c>
      <c r="C4234" s="22" t="s">
        <v>19286</v>
      </c>
      <c r="D4234" s="22" t="s">
        <v>19287</v>
      </c>
      <c r="E4234" s="22" t="s">
        <v>19288</v>
      </c>
      <c r="F4234" t="s">
        <v>11098</v>
      </c>
    </row>
    <row r="4235" spans="1:6">
      <c r="A4235" t="s">
        <v>4611</v>
      </c>
      <c r="B4235" s="786" t="s">
        <v>14252</v>
      </c>
      <c r="C4235" s="22" t="s">
        <v>19289</v>
      </c>
      <c r="D4235" s="22" t="s">
        <v>19290</v>
      </c>
      <c r="E4235" s="22" t="s">
        <v>19291</v>
      </c>
      <c r="F4235" t="s">
        <v>11098</v>
      </c>
    </row>
    <row r="4236" spans="1:6">
      <c r="A4236" t="s">
        <v>4611</v>
      </c>
      <c r="B4236" s="786" t="s">
        <v>14253</v>
      </c>
      <c r="C4236" s="22" t="s">
        <v>19292</v>
      </c>
      <c r="D4236" s="22" t="s">
        <v>19293</v>
      </c>
      <c r="E4236" s="22" t="s">
        <v>19294</v>
      </c>
      <c r="F4236" t="s">
        <v>11098</v>
      </c>
    </row>
    <row r="4237" spans="1:6">
      <c r="A4237" t="s">
        <v>4611</v>
      </c>
      <c r="B4237" s="786" t="s">
        <v>14254</v>
      </c>
      <c r="C4237" s="22" t="s">
        <v>19295</v>
      </c>
      <c r="D4237" s="22" t="s">
        <v>19296</v>
      </c>
      <c r="E4237" s="22" t="s">
        <v>19297</v>
      </c>
      <c r="F4237" t="s">
        <v>11098</v>
      </c>
    </row>
    <row r="4238" spans="1:6">
      <c r="A4238" t="s">
        <v>4611</v>
      </c>
      <c r="B4238" s="786" t="s">
        <v>14255</v>
      </c>
      <c r="C4238" s="22" t="s">
        <v>19298</v>
      </c>
      <c r="D4238" s="22" t="s">
        <v>19299</v>
      </c>
      <c r="E4238" s="22" t="s">
        <v>19300</v>
      </c>
      <c r="F4238" t="s">
        <v>11098</v>
      </c>
    </row>
    <row r="4239" spans="1:6">
      <c r="A4239" t="s">
        <v>4611</v>
      </c>
      <c r="B4239" s="786" t="s">
        <v>14256</v>
      </c>
      <c r="C4239" s="22" t="s">
        <v>19301</v>
      </c>
      <c r="D4239" s="22" t="s">
        <v>19302</v>
      </c>
      <c r="E4239" s="22" t="s">
        <v>19303</v>
      </c>
      <c r="F4239" t="s">
        <v>11098</v>
      </c>
    </row>
    <row r="4240" spans="1:6">
      <c r="A4240" t="s">
        <v>4611</v>
      </c>
      <c r="B4240" s="786" t="s">
        <v>14257</v>
      </c>
      <c r="C4240" s="22" t="s">
        <v>19304</v>
      </c>
      <c r="D4240" s="22" t="s">
        <v>19305</v>
      </c>
      <c r="E4240" s="22" t="s">
        <v>19306</v>
      </c>
      <c r="F4240" t="s">
        <v>11098</v>
      </c>
    </row>
    <row r="4241" spans="1:6">
      <c r="A4241" t="s">
        <v>4611</v>
      </c>
      <c r="B4241" s="786" t="s">
        <v>14258</v>
      </c>
      <c r="C4241" s="22" t="s">
        <v>19307</v>
      </c>
      <c r="D4241" s="22" t="s">
        <v>19308</v>
      </c>
      <c r="E4241" s="22" t="s">
        <v>19309</v>
      </c>
      <c r="F4241" t="s">
        <v>11098</v>
      </c>
    </row>
    <row r="4242" spans="1:6">
      <c r="A4242" t="s">
        <v>4611</v>
      </c>
      <c r="B4242" s="786" t="s">
        <v>14259</v>
      </c>
      <c r="C4242" s="22" t="s">
        <v>19310</v>
      </c>
      <c r="D4242" s="22" t="s">
        <v>19311</v>
      </c>
      <c r="E4242" s="22" t="s">
        <v>19312</v>
      </c>
      <c r="F4242" t="s">
        <v>11098</v>
      </c>
    </row>
    <row r="4243" spans="1:6">
      <c r="A4243" t="s">
        <v>4611</v>
      </c>
      <c r="B4243" s="786" t="s">
        <v>14260</v>
      </c>
      <c r="C4243" s="22" t="s">
        <v>19313</v>
      </c>
      <c r="D4243" s="22" t="s">
        <v>19314</v>
      </c>
      <c r="E4243" s="22" t="s">
        <v>19315</v>
      </c>
      <c r="F4243" t="s">
        <v>11098</v>
      </c>
    </row>
    <row r="4244" spans="1:6">
      <c r="A4244" t="s">
        <v>4611</v>
      </c>
      <c r="B4244" s="786" t="s">
        <v>14261</v>
      </c>
      <c r="C4244" s="22" t="s">
        <v>19316</v>
      </c>
      <c r="D4244" s="22" t="s">
        <v>19317</v>
      </c>
      <c r="E4244" s="22" t="s">
        <v>19318</v>
      </c>
      <c r="F4244" t="s">
        <v>11098</v>
      </c>
    </row>
    <row r="4245" spans="1:6">
      <c r="A4245" t="s">
        <v>4611</v>
      </c>
      <c r="B4245" s="786" t="s">
        <v>14262</v>
      </c>
      <c r="C4245" s="22" t="s">
        <v>19319</v>
      </c>
      <c r="D4245" s="22" t="s">
        <v>19320</v>
      </c>
      <c r="E4245" s="22" t="s">
        <v>19321</v>
      </c>
      <c r="F4245" t="s">
        <v>11098</v>
      </c>
    </row>
    <row r="4246" spans="1:6">
      <c r="A4246" t="s">
        <v>4611</v>
      </c>
      <c r="B4246" s="786" t="s">
        <v>14263</v>
      </c>
      <c r="C4246" s="22" t="s">
        <v>19322</v>
      </c>
      <c r="D4246" s="22" t="s">
        <v>19323</v>
      </c>
      <c r="E4246" s="22" t="s">
        <v>19324</v>
      </c>
      <c r="F4246" t="s">
        <v>11102</v>
      </c>
    </row>
    <row r="4247" spans="1:6">
      <c r="A4247" t="s">
        <v>4611</v>
      </c>
      <c r="B4247" s="786" t="s">
        <v>14264</v>
      </c>
      <c r="C4247" s="22" t="s">
        <v>19325</v>
      </c>
      <c r="D4247" s="22" t="s">
        <v>19326</v>
      </c>
      <c r="E4247" s="22" t="s">
        <v>19327</v>
      </c>
      <c r="F4247" t="s">
        <v>11102</v>
      </c>
    </row>
    <row r="4248" spans="1:6">
      <c r="A4248" t="s">
        <v>4611</v>
      </c>
      <c r="B4248" s="786" t="s">
        <v>14265</v>
      </c>
      <c r="C4248" s="22" t="s">
        <v>19328</v>
      </c>
      <c r="D4248" s="22" t="s">
        <v>19329</v>
      </c>
      <c r="E4248" s="22" t="s">
        <v>19330</v>
      </c>
      <c r="F4248" t="s">
        <v>11102</v>
      </c>
    </row>
    <row r="4249" spans="1:6">
      <c r="A4249" t="s">
        <v>4611</v>
      </c>
      <c r="B4249" s="786" t="s">
        <v>14266</v>
      </c>
      <c r="C4249" s="22" t="s">
        <v>19331</v>
      </c>
      <c r="D4249" s="22" t="s">
        <v>19332</v>
      </c>
      <c r="E4249" s="22" t="s">
        <v>19333</v>
      </c>
      <c r="F4249" t="s">
        <v>11102</v>
      </c>
    </row>
    <row r="4250" spans="1:6">
      <c r="A4250" t="s">
        <v>4611</v>
      </c>
      <c r="B4250" s="786" t="s">
        <v>14267</v>
      </c>
      <c r="C4250" s="22" t="s">
        <v>19334</v>
      </c>
      <c r="D4250" s="22" t="s">
        <v>19335</v>
      </c>
      <c r="E4250" s="22" t="s">
        <v>19336</v>
      </c>
      <c r="F4250" t="s">
        <v>11102</v>
      </c>
    </row>
    <row r="4251" spans="1:6">
      <c r="A4251" t="s">
        <v>4611</v>
      </c>
      <c r="B4251" s="786" t="s">
        <v>14268</v>
      </c>
      <c r="C4251" s="22" t="s">
        <v>19337</v>
      </c>
      <c r="D4251" s="22" t="s">
        <v>19338</v>
      </c>
      <c r="E4251" s="22" t="s">
        <v>19339</v>
      </c>
      <c r="F4251" t="s">
        <v>11102</v>
      </c>
    </row>
    <row r="4252" spans="1:6">
      <c r="A4252" t="s">
        <v>4611</v>
      </c>
      <c r="B4252" s="786" t="s">
        <v>14269</v>
      </c>
      <c r="C4252" s="22" t="s">
        <v>19340</v>
      </c>
      <c r="D4252" s="22" t="s">
        <v>19341</v>
      </c>
      <c r="E4252" s="22" t="s">
        <v>19341</v>
      </c>
      <c r="F4252" t="s">
        <v>11106</v>
      </c>
    </row>
    <row r="4253" spans="1:6">
      <c r="A4253" t="s">
        <v>4611</v>
      </c>
      <c r="B4253" s="786" t="s">
        <v>14270</v>
      </c>
      <c r="C4253" s="22" t="s">
        <v>19342</v>
      </c>
      <c r="D4253" s="22" t="s">
        <v>19343</v>
      </c>
      <c r="E4253" s="22" t="s">
        <v>19344</v>
      </c>
      <c r="F4253" t="s">
        <v>11106</v>
      </c>
    </row>
    <row r="4254" spans="1:6">
      <c r="A4254" t="s">
        <v>4611</v>
      </c>
      <c r="B4254" s="786" t="s">
        <v>14271</v>
      </c>
      <c r="C4254" s="22" t="s">
        <v>19345</v>
      </c>
      <c r="D4254" s="22" t="s">
        <v>19346</v>
      </c>
      <c r="E4254" s="22" t="s">
        <v>19347</v>
      </c>
      <c r="F4254" t="s">
        <v>11106</v>
      </c>
    </row>
    <row r="4255" spans="1:6">
      <c r="A4255" t="s">
        <v>4611</v>
      </c>
      <c r="B4255" s="786" t="s">
        <v>14272</v>
      </c>
      <c r="C4255" s="22" t="s">
        <v>19348</v>
      </c>
      <c r="D4255" s="22" t="s">
        <v>19349</v>
      </c>
      <c r="E4255" s="22" t="s">
        <v>19350</v>
      </c>
      <c r="F4255" t="s">
        <v>11110</v>
      </c>
    </row>
    <row r="4256" spans="1:6">
      <c r="A4256" t="s">
        <v>4611</v>
      </c>
      <c r="B4256" s="786" t="s">
        <v>14273</v>
      </c>
      <c r="C4256" s="22" t="s">
        <v>19351</v>
      </c>
      <c r="D4256" s="22" t="s">
        <v>19352</v>
      </c>
      <c r="E4256" s="22" t="s">
        <v>19353</v>
      </c>
      <c r="F4256" t="s">
        <v>11110</v>
      </c>
    </row>
    <row r="4257" spans="1:6">
      <c r="A4257" t="s">
        <v>4611</v>
      </c>
      <c r="B4257" s="786" t="s">
        <v>14274</v>
      </c>
      <c r="C4257" s="22" t="s">
        <v>19354</v>
      </c>
      <c r="D4257" s="22" t="s">
        <v>19355</v>
      </c>
      <c r="E4257" s="22" t="s">
        <v>19355</v>
      </c>
      <c r="F4257" t="s">
        <v>11111</v>
      </c>
    </row>
    <row r="4258" spans="1:6">
      <c r="A4258" t="s">
        <v>4611</v>
      </c>
      <c r="B4258" s="786" t="s">
        <v>14275</v>
      </c>
      <c r="C4258" s="22" t="s">
        <v>19356</v>
      </c>
      <c r="D4258" s="22" t="s">
        <v>19357</v>
      </c>
      <c r="E4258" s="22" t="s">
        <v>19358</v>
      </c>
      <c r="F4258" t="s">
        <v>11111</v>
      </c>
    </row>
    <row r="4259" spans="1:6">
      <c r="A4259" t="s">
        <v>4611</v>
      </c>
      <c r="B4259" s="786" t="s">
        <v>14276</v>
      </c>
      <c r="C4259" s="22" t="s">
        <v>19359</v>
      </c>
      <c r="D4259" s="22" t="s">
        <v>19360</v>
      </c>
      <c r="E4259" s="22" t="s">
        <v>19361</v>
      </c>
      <c r="F4259" t="s">
        <v>11111</v>
      </c>
    </row>
    <row r="4260" spans="1:6">
      <c r="A4260" t="s">
        <v>4611</v>
      </c>
      <c r="B4260" s="786" t="s">
        <v>14277</v>
      </c>
      <c r="C4260" s="22" t="s">
        <v>19362</v>
      </c>
      <c r="D4260" s="22" t="s">
        <v>19363</v>
      </c>
      <c r="E4260" s="22" t="s">
        <v>19364</v>
      </c>
      <c r="F4260" t="s">
        <v>11111</v>
      </c>
    </row>
    <row r="4261" spans="1:6">
      <c r="A4261" t="s">
        <v>4611</v>
      </c>
      <c r="B4261" s="786" t="s">
        <v>14278</v>
      </c>
      <c r="C4261" s="22" t="s">
        <v>19365</v>
      </c>
      <c r="D4261" s="22" t="s">
        <v>19366</v>
      </c>
      <c r="E4261" s="22" t="s">
        <v>19367</v>
      </c>
      <c r="F4261" t="s">
        <v>11111</v>
      </c>
    </row>
    <row r="4262" spans="1:6">
      <c r="A4262" t="s">
        <v>4611</v>
      </c>
      <c r="B4262" s="786" t="s">
        <v>14279</v>
      </c>
      <c r="C4262" s="22" t="s">
        <v>15004</v>
      </c>
      <c r="D4262" s="22" t="s">
        <v>15005</v>
      </c>
      <c r="E4262" s="22" t="s">
        <v>15005</v>
      </c>
      <c r="F4262" t="s">
        <v>11111</v>
      </c>
    </row>
    <row r="4263" spans="1:6">
      <c r="A4263" t="s">
        <v>4611</v>
      </c>
      <c r="B4263" s="786" t="s">
        <v>14280</v>
      </c>
      <c r="C4263" s="22" t="s">
        <v>19368</v>
      </c>
      <c r="D4263" s="22" t="s">
        <v>19369</v>
      </c>
      <c r="E4263" s="22" t="s">
        <v>19370</v>
      </c>
      <c r="F4263" t="s">
        <v>11111</v>
      </c>
    </row>
    <row r="4264" spans="1:6">
      <c r="A4264" t="s">
        <v>4611</v>
      </c>
      <c r="B4264" s="786" t="s">
        <v>14281</v>
      </c>
      <c r="C4264" s="22" t="s">
        <v>19371</v>
      </c>
      <c r="D4264" s="22" t="s">
        <v>19372</v>
      </c>
      <c r="E4264" s="22" t="s">
        <v>19373</v>
      </c>
      <c r="F4264" t="s">
        <v>11111</v>
      </c>
    </row>
    <row r="4265" spans="1:6">
      <c r="A4265" t="s">
        <v>4611</v>
      </c>
      <c r="B4265" s="786" t="s">
        <v>14282</v>
      </c>
      <c r="C4265" s="22" t="s">
        <v>19374</v>
      </c>
      <c r="D4265" s="22" t="s">
        <v>19375</v>
      </c>
      <c r="E4265" s="22" t="s">
        <v>19376</v>
      </c>
      <c r="F4265" t="s">
        <v>11113</v>
      </c>
    </row>
    <row r="4266" spans="1:6">
      <c r="A4266" t="s">
        <v>4611</v>
      </c>
      <c r="B4266" s="786" t="s">
        <v>14283</v>
      </c>
      <c r="C4266" s="22" t="s">
        <v>19377</v>
      </c>
      <c r="D4266" s="22" t="s">
        <v>19378</v>
      </c>
      <c r="E4266" s="22" t="s">
        <v>19379</v>
      </c>
      <c r="F4266" t="s">
        <v>11113</v>
      </c>
    </row>
    <row r="4267" spans="1:6">
      <c r="A4267" t="s">
        <v>4611</v>
      </c>
      <c r="B4267" s="786" t="s">
        <v>14284</v>
      </c>
      <c r="C4267" s="22" t="s">
        <v>19380</v>
      </c>
      <c r="D4267" s="22" t="s">
        <v>19381</v>
      </c>
      <c r="E4267" s="22" t="s">
        <v>19382</v>
      </c>
      <c r="F4267" t="s">
        <v>11117</v>
      </c>
    </row>
    <row r="4268" spans="1:6">
      <c r="A4268" t="s">
        <v>4611</v>
      </c>
      <c r="B4268" s="786" t="s">
        <v>14285</v>
      </c>
      <c r="C4268" s="22" t="s">
        <v>19383</v>
      </c>
      <c r="D4268" s="22" t="s">
        <v>19384</v>
      </c>
      <c r="E4268" s="22" t="s">
        <v>19385</v>
      </c>
      <c r="F4268" t="s">
        <v>11117</v>
      </c>
    </row>
    <row r="4269" spans="1:6">
      <c r="A4269" t="s">
        <v>4611</v>
      </c>
      <c r="B4269" s="786" t="s">
        <v>14286</v>
      </c>
      <c r="C4269" s="22" t="s">
        <v>19386</v>
      </c>
      <c r="D4269" s="22" t="s">
        <v>19387</v>
      </c>
      <c r="E4269" s="22" t="s">
        <v>19388</v>
      </c>
      <c r="F4269" t="s">
        <v>11125</v>
      </c>
    </row>
    <row r="4270" spans="1:6">
      <c r="A4270" t="s">
        <v>4611</v>
      </c>
      <c r="B4270" s="786" t="s">
        <v>14287</v>
      </c>
      <c r="C4270" s="22" t="s">
        <v>19389</v>
      </c>
      <c r="D4270" s="22" t="s">
        <v>19390</v>
      </c>
      <c r="E4270" s="22" t="s">
        <v>19391</v>
      </c>
      <c r="F4270" t="s">
        <v>11129</v>
      </c>
    </row>
    <row r="4271" spans="1:6">
      <c r="A4271" t="s">
        <v>4611</v>
      </c>
      <c r="B4271" s="786" t="s">
        <v>14288</v>
      </c>
      <c r="C4271" s="22" t="s">
        <v>19392</v>
      </c>
      <c r="D4271" s="22" t="s">
        <v>19393</v>
      </c>
      <c r="E4271" s="22" t="s">
        <v>19394</v>
      </c>
      <c r="F4271" t="s">
        <v>11133</v>
      </c>
    </row>
    <row r="4272" spans="1:6">
      <c r="A4272" t="s">
        <v>4611</v>
      </c>
      <c r="B4272" s="786" t="s">
        <v>14289</v>
      </c>
      <c r="C4272" s="22" t="s">
        <v>18223</v>
      </c>
      <c r="D4272" s="22" t="s">
        <v>18224</v>
      </c>
      <c r="E4272" s="22" t="s">
        <v>18225</v>
      </c>
      <c r="F4272" t="s">
        <v>11137</v>
      </c>
    </row>
    <row r="4273" spans="1:6">
      <c r="A4273" t="s">
        <v>4611</v>
      </c>
      <c r="B4273" s="786" t="s">
        <v>14290</v>
      </c>
      <c r="C4273" s="22" t="s">
        <v>15504</v>
      </c>
      <c r="D4273" s="22" t="s">
        <v>15505</v>
      </c>
      <c r="E4273" s="22" t="s">
        <v>15506</v>
      </c>
      <c r="F4273" t="s">
        <v>11141</v>
      </c>
    </row>
    <row r="4274" spans="1:6">
      <c r="A4274" t="s">
        <v>4611</v>
      </c>
      <c r="B4274" s="786" t="s">
        <v>14291</v>
      </c>
      <c r="C4274" s="22" t="s">
        <v>19395</v>
      </c>
      <c r="D4274" s="22" t="s">
        <v>19396</v>
      </c>
      <c r="E4274" s="22" t="s">
        <v>19397</v>
      </c>
      <c r="F4274" t="s">
        <v>11141</v>
      </c>
    </row>
    <row r="4275" spans="1:6">
      <c r="A4275" t="s">
        <v>4611</v>
      </c>
      <c r="B4275" s="786" t="s">
        <v>14292</v>
      </c>
      <c r="C4275" s="22" t="s">
        <v>19398</v>
      </c>
      <c r="D4275" s="22" t="s">
        <v>19399</v>
      </c>
      <c r="E4275" s="22" t="s">
        <v>19400</v>
      </c>
      <c r="F4275" t="s">
        <v>11141</v>
      </c>
    </row>
    <row r="4276" spans="1:6">
      <c r="A4276" t="s">
        <v>4611</v>
      </c>
      <c r="B4276" s="786" t="s">
        <v>14293</v>
      </c>
      <c r="C4276" s="22" t="s">
        <v>19401</v>
      </c>
      <c r="D4276" s="22" t="s">
        <v>19402</v>
      </c>
      <c r="E4276" s="22" t="s">
        <v>19402</v>
      </c>
      <c r="F4276" t="s">
        <v>11145</v>
      </c>
    </row>
    <row r="4277" spans="1:6">
      <c r="A4277" t="s">
        <v>4611</v>
      </c>
      <c r="B4277" s="786" t="s">
        <v>14294</v>
      </c>
      <c r="C4277" s="22" t="s">
        <v>19403</v>
      </c>
      <c r="D4277" s="22" t="s">
        <v>19404</v>
      </c>
      <c r="E4277" s="22" t="s">
        <v>19405</v>
      </c>
      <c r="F4277" t="s">
        <v>11145</v>
      </c>
    </row>
    <row r="4278" spans="1:6">
      <c r="A4278" t="s">
        <v>4611</v>
      </c>
      <c r="B4278" s="786" t="s">
        <v>14295</v>
      </c>
      <c r="C4278" s="22" t="s">
        <v>19406</v>
      </c>
      <c r="D4278" s="22" t="s">
        <v>19407</v>
      </c>
      <c r="E4278" s="22" t="s">
        <v>19408</v>
      </c>
      <c r="F4278" t="s">
        <v>11145</v>
      </c>
    </row>
    <row r="4279" spans="1:6">
      <c r="A4279" t="s">
        <v>4611</v>
      </c>
      <c r="B4279" s="786" t="s">
        <v>14296</v>
      </c>
      <c r="C4279" s="22" t="s">
        <v>19409</v>
      </c>
      <c r="D4279" s="22" t="s">
        <v>19410</v>
      </c>
      <c r="E4279" s="22" t="s">
        <v>19411</v>
      </c>
      <c r="F4279" t="s">
        <v>11145</v>
      </c>
    </row>
    <row r="4280" spans="1:6">
      <c r="A4280" t="s">
        <v>4611</v>
      </c>
      <c r="B4280" s="786" t="s">
        <v>14297</v>
      </c>
      <c r="C4280" s="22" t="s">
        <v>19412</v>
      </c>
      <c r="D4280" s="22" t="s">
        <v>19413</v>
      </c>
      <c r="E4280" s="22" t="s">
        <v>19414</v>
      </c>
      <c r="F4280" t="s">
        <v>11149</v>
      </c>
    </row>
    <row r="4281" spans="1:6">
      <c r="A4281" t="s">
        <v>4611</v>
      </c>
      <c r="B4281" s="786" t="s">
        <v>14298</v>
      </c>
      <c r="C4281" s="22" t="s">
        <v>19415</v>
      </c>
      <c r="D4281" s="22" t="s">
        <v>19416</v>
      </c>
      <c r="E4281" s="22" t="s">
        <v>19417</v>
      </c>
      <c r="F4281" t="s">
        <v>11149</v>
      </c>
    </row>
    <row r="4282" spans="1:6">
      <c r="A4282" t="s">
        <v>4611</v>
      </c>
      <c r="B4282" s="786" t="s">
        <v>14299</v>
      </c>
      <c r="C4282" s="22" t="s">
        <v>19418</v>
      </c>
      <c r="D4282" s="22" t="s">
        <v>19419</v>
      </c>
      <c r="E4282" s="22" t="s">
        <v>19420</v>
      </c>
      <c r="F4282" t="s">
        <v>11149</v>
      </c>
    </row>
    <row r="4283" spans="1:6">
      <c r="A4283" t="s">
        <v>4611</v>
      </c>
      <c r="B4283" s="786" t="s">
        <v>14300</v>
      </c>
      <c r="C4283" s="22" t="s">
        <v>19421</v>
      </c>
      <c r="D4283" s="22" t="s">
        <v>19422</v>
      </c>
      <c r="E4283" s="22" t="s">
        <v>19422</v>
      </c>
      <c r="F4283" t="s">
        <v>11157</v>
      </c>
    </row>
    <row r="4284" spans="1:6">
      <c r="A4284" t="s">
        <v>4611</v>
      </c>
      <c r="B4284" s="786" t="s">
        <v>14301</v>
      </c>
      <c r="C4284" s="22" t="s">
        <v>19423</v>
      </c>
      <c r="D4284" s="22" t="s">
        <v>19424</v>
      </c>
      <c r="E4284" s="22" t="s">
        <v>19425</v>
      </c>
      <c r="F4284" t="s">
        <v>11161</v>
      </c>
    </row>
    <row r="4285" spans="1:6">
      <c r="A4285" t="s">
        <v>4611</v>
      </c>
      <c r="B4285" s="786" t="s">
        <v>14302</v>
      </c>
      <c r="C4285" s="22" t="s">
        <v>19426</v>
      </c>
      <c r="D4285" s="22" t="s">
        <v>19427</v>
      </c>
      <c r="E4285" s="22" t="s">
        <v>19428</v>
      </c>
      <c r="F4285" t="s">
        <v>11163</v>
      </c>
    </row>
    <row r="4286" spans="1:6">
      <c r="A4286" t="s">
        <v>4611</v>
      </c>
      <c r="B4286" s="786" t="s">
        <v>14303</v>
      </c>
      <c r="C4286" s="22" t="s">
        <v>19429</v>
      </c>
      <c r="D4286" s="22" t="s">
        <v>19430</v>
      </c>
      <c r="E4286" s="22" t="s">
        <v>19431</v>
      </c>
      <c r="F4286" t="s">
        <v>11163</v>
      </c>
    </row>
    <row r="4287" spans="1:6">
      <c r="A4287" t="s">
        <v>4611</v>
      </c>
      <c r="B4287" s="786" t="s">
        <v>14304</v>
      </c>
      <c r="C4287" s="22" t="s">
        <v>14916</v>
      </c>
      <c r="D4287" s="22" t="s">
        <v>14917</v>
      </c>
      <c r="E4287" s="22" t="s">
        <v>14917</v>
      </c>
      <c r="F4287" t="s">
        <v>11163</v>
      </c>
    </row>
    <row r="4288" spans="1:6">
      <c r="A4288" t="s">
        <v>4611</v>
      </c>
      <c r="B4288" s="786" t="s">
        <v>14305</v>
      </c>
      <c r="C4288" s="22" t="s">
        <v>19432</v>
      </c>
      <c r="D4288" s="22" t="s">
        <v>19433</v>
      </c>
      <c r="E4288" s="22" t="s">
        <v>19434</v>
      </c>
      <c r="F4288" t="s">
        <v>11163</v>
      </c>
    </row>
    <row r="4289" spans="1:6">
      <c r="A4289" t="s">
        <v>4611</v>
      </c>
      <c r="B4289" s="786" t="s">
        <v>14306</v>
      </c>
      <c r="C4289" s="22" t="s">
        <v>19435</v>
      </c>
      <c r="D4289" s="22" t="s">
        <v>19436</v>
      </c>
      <c r="E4289" s="22" t="s">
        <v>19436</v>
      </c>
      <c r="F4289" t="s">
        <v>11163</v>
      </c>
    </row>
    <row r="4290" spans="1:6">
      <c r="A4290" t="s">
        <v>4611</v>
      </c>
      <c r="B4290" s="786" t="s">
        <v>14307</v>
      </c>
      <c r="C4290" s="22" t="s">
        <v>16812</v>
      </c>
      <c r="D4290" s="22" t="s">
        <v>16813</v>
      </c>
      <c r="E4290" s="22" t="s">
        <v>16814</v>
      </c>
      <c r="F4290" t="s">
        <v>11163</v>
      </c>
    </row>
    <row r="4291" spans="1:6">
      <c r="A4291" t="s">
        <v>4611</v>
      </c>
      <c r="B4291" s="786" t="s">
        <v>14308</v>
      </c>
      <c r="C4291" s="22" t="s">
        <v>19437</v>
      </c>
      <c r="D4291" s="22" t="s">
        <v>19438</v>
      </c>
      <c r="E4291" s="22" t="s">
        <v>19439</v>
      </c>
      <c r="F4291" t="s">
        <v>11163</v>
      </c>
    </row>
    <row r="4292" spans="1:6">
      <c r="A4292" t="s">
        <v>4611</v>
      </c>
      <c r="B4292" s="786" t="s">
        <v>14309</v>
      </c>
      <c r="C4292" s="22" t="s">
        <v>19440</v>
      </c>
      <c r="D4292" s="22" t="s">
        <v>19441</v>
      </c>
      <c r="E4292" s="22" t="s">
        <v>19442</v>
      </c>
      <c r="F4292" t="s">
        <v>11163</v>
      </c>
    </row>
    <row r="4293" spans="1:6">
      <c r="A4293" t="s">
        <v>4611</v>
      </c>
      <c r="B4293" s="786" t="s">
        <v>14310</v>
      </c>
      <c r="C4293" s="22" t="s">
        <v>19443</v>
      </c>
      <c r="D4293" s="22" t="s">
        <v>19444</v>
      </c>
      <c r="E4293" s="22" t="s">
        <v>19445</v>
      </c>
      <c r="F4293" t="s">
        <v>11163</v>
      </c>
    </row>
    <row r="4294" spans="1:6">
      <c r="A4294" t="s">
        <v>4611</v>
      </c>
      <c r="B4294" s="786" t="s">
        <v>14311</v>
      </c>
      <c r="C4294" s="22" t="s">
        <v>19446</v>
      </c>
      <c r="D4294" s="22" t="s">
        <v>19447</v>
      </c>
      <c r="E4294" s="22" t="s">
        <v>19448</v>
      </c>
      <c r="F4294" t="s">
        <v>11163</v>
      </c>
    </row>
    <row r="4295" spans="1:6">
      <c r="A4295" t="s">
        <v>4611</v>
      </c>
      <c r="B4295" s="786" t="s">
        <v>14312</v>
      </c>
      <c r="C4295" s="22" t="s">
        <v>19449</v>
      </c>
      <c r="D4295" s="22" t="s">
        <v>19450</v>
      </c>
      <c r="E4295" s="22" t="s">
        <v>19451</v>
      </c>
      <c r="F4295" t="s">
        <v>11167</v>
      </c>
    </row>
    <row r="4296" spans="1:6">
      <c r="A4296" t="s">
        <v>4611</v>
      </c>
      <c r="B4296" s="786" t="s">
        <v>14313</v>
      </c>
      <c r="C4296" s="22" t="s">
        <v>19452</v>
      </c>
      <c r="D4296" s="22" t="s">
        <v>19453</v>
      </c>
      <c r="E4296" s="22" t="s">
        <v>19454</v>
      </c>
      <c r="F4296" t="s">
        <v>11167</v>
      </c>
    </row>
    <row r="4297" spans="1:6">
      <c r="A4297" t="s">
        <v>4611</v>
      </c>
      <c r="B4297" s="786" t="s">
        <v>14314</v>
      </c>
      <c r="C4297" s="22" t="s">
        <v>16670</v>
      </c>
      <c r="D4297" s="22" t="s">
        <v>19455</v>
      </c>
      <c r="E4297" s="22" t="s">
        <v>16672</v>
      </c>
      <c r="F4297" t="s">
        <v>11171</v>
      </c>
    </row>
    <row r="4298" spans="1:6">
      <c r="A4298" t="s">
        <v>4611</v>
      </c>
      <c r="B4298" s="786" t="s">
        <v>14315</v>
      </c>
      <c r="C4298" s="22" t="s">
        <v>19456</v>
      </c>
      <c r="D4298" s="22" t="s">
        <v>19457</v>
      </c>
      <c r="E4298" s="22" t="s">
        <v>19457</v>
      </c>
      <c r="F4298" t="s">
        <v>11171</v>
      </c>
    </row>
    <row r="4299" spans="1:6">
      <c r="A4299" t="s">
        <v>4611</v>
      </c>
      <c r="B4299" s="786" t="s">
        <v>14316</v>
      </c>
      <c r="C4299" s="22" t="s">
        <v>19458</v>
      </c>
      <c r="D4299" s="22" t="s">
        <v>19459</v>
      </c>
      <c r="E4299" s="22" t="s">
        <v>19460</v>
      </c>
      <c r="F4299" t="s">
        <v>11171</v>
      </c>
    </row>
    <row r="4300" spans="1:6">
      <c r="A4300" t="s">
        <v>4611</v>
      </c>
      <c r="B4300" s="786" t="s">
        <v>14317</v>
      </c>
      <c r="C4300" s="22" t="s">
        <v>16665</v>
      </c>
      <c r="D4300" s="22" t="s">
        <v>16666</v>
      </c>
      <c r="E4300" s="22" t="s">
        <v>16666</v>
      </c>
      <c r="F4300" t="s">
        <v>11175</v>
      </c>
    </row>
    <row r="4301" spans="1:6">
      <c r="A4301" t="s">
        <v>4611</v>
      </c>
      <c r="B4301" s="786" t="s">
        <v>14318</v>
      </c>
      <c r="C4301" s="22" t="s">
        <v>19461</v>
      </c>
      <c r="D4301" s="22" t="s">
        <v>19462</v>
      </c>
      <c r="E4301" s="22" t="s">
        <v>19463</v>
      </c>
      <c r="F4301" t="s">
        <v>11175</v>
      </c>
    </row>
    <row r="4302" spans="1:6">
      <c r="A4302" t="s">
        <v>4611</v>
      </c>
      <c r="B4302" s="786" t="s">
        <v>14319</v>
      </c>
      <c r="C4302" s="22" t="s">
        <v>19464</v>
      </c>
      <c r="D4302" s="22" t="s">
        <v>19465</v>
      </c>
      <c r="E4302" s="22" t="s">
        <v>19465</v>
      </c>
      <c r="F4302" t="s">
        <v>11187</v>
      </c>
    </row>
    <row r="4303" spans="1:6">
      <c r="A4303" t="s">
        <v>4611</v>
      </c>
      <c r="B4303" s="786" t="s">
        <v>14320</v>
      </c>
      <c r="C4303" s="22" t="s">
        <v>18794</v>
      </c>
      <c r="D4303" s="22" t="s">
        <v>18795</v>
      </c>
      <c r="E4303" s="22" t="s">
        <v>18796</v>
      </c>
      <c r="F4303" t="s">
        <v>11191</v>
      </c>
    </row>
    <row r="4304" spans="1:6">
      <c r="A4304" t="s">
        <v>4611</v>
      </c>
      <c r="B4304" s="786" t="s">
        <v>14321</v>
      </c>
      <c r="C4304" s="22" t="s">
        <v>19466</v>
      </c>
      <c r="D4304" s="22" t="s">
        <v>19467</v>
      </c>
      <c r="E4304" s="22" t="s">
        <v>19468</v>
      </c>
      <c r="F4304" t="s">
        <v>11192</v>
      </c>
    </row>
    <row r="4305" spans="1:6">
      <c r="A4305" t="s">
        <v>4611</v>
      </c>
      <c r="B4305" s="786" t="s">
        <v>14322</v>
      </c>
      <c r="C4305" s="22" t="s">
        <v>18538</v>
      </c>
      <c r="D4305" s="22" t="s">
        <v>18539</v>
      </c>
      <c r="E4305" s="22" t="s">
        <v>18540</v>
      </c>
      <c r="F4305" t="s">
        <v>11192</v>
      </c>
    </row>
    <row r="4306" spans="1:6">
      <c r="A4306" t="s">
        <v>4611</v>
      </c>
      <c r="B4306" s="786" t="s">
        <v>14323</v>
      </c>
      <c r="C4306" s="22" t="s">
        <v>19469</v>
      </c>
      <c r="D4306" s="22" t="s">
        <v>19470</v>
      </c>
      <c r="E4306" s="22" t="s">
        <v>19470</v>
      </c>
      <c r="F4306" t="s">
        <v>11192</v>
      </c>
    </row>
    <row r="4307" spans="1:6">
      <c r="A4307" t="s">
        <v>4611</v>
      </c>
      <c r="B4307" s="786" t="s">
        <v>14324</v>
      </c>
      <c r="C4307" s="22" t="s">
        <v>19471</v>
      </c>
      <c r="D4307" s="22" t="s">
        <v>19472</v>
      </c>
      <c r="E4307" s="22" t="s">
        <v>19473</v>
      </c>
      <c r="F4307" t="s">
        <v>11196</v>
      </c>
    </row>
    <row r="4308" spans="1:6">
      <c r="A4308" t="s">
        <v>4611</v>
      </c>
      <c r="B4308" s="786" t="s">
        <v>14325</v>
      </c>
      <c r="C4308" s="22" t="s">
        <v>19474</v>
      </c>
      <c r="D4308" s="22" t="s">
        <v>19475</v>
      </c>
      <c r="E4308" s="22" t="s">
        <v>19475</v>
      </c>
      <c r="F4308" t="s">
        <v>11196</v>
      </c>
    </row>
    <row r="4309" spans="1:6">
      <c r="A4309" t="s">
        <v>4611</v>
      </c>
      <c r="B4309" s="786" t="s">
        <v>14326</v>
      </c>
      <c r="C4309" s="22" t="s">
        <v>19476</v>
      </c>
      <c r="D4309" s="22" t="s">
        <v>19477</v>
      </c>
      <c r="E4309" s="22" t="s">
        <v>19478</v>
      </c>
      <c r="F4309" t="s">
        <v>11204</v>
      </c>
    </row>
    <row r="4310" spans="1:6">
      <c r="A4310" t="s">
        <v>4611</v>
      </c>
      <c r="B4310" s="786" t="s">
        <v>14327</v>
      </c>
      <c r="C4310" s="22" t="s">
        <v>19479</v>
      </c>
      <c r="D4310" s="22" t="s">
        <v>19480</v>
      </c>
      <c r="E4310" s="22" t="s">
        <v>19481</v>
      </c>
      <c r="F4310" t="s">
        <v>11208</v>
      </c>
    </row>
    <row r="4311" spans="1:6">
      <c r="A4311" t="s">
        <v>4611</v>
      </c>
      <c r="B4311" s="786" t="s">
        <v>14328</v>
      </c>
      <c r="C4311" s="22" t="s">
        <v>19482</v>
      </c>
      <c r="D4311" s="22" t="s">
        <v>19483</v>
      </c>
      <c r="E4311" s="22" t="s">
        <v>19484</v>
      </c>
      <c r="F4311" t="s">
        <v>11212</v>
      </c>
    </row>
    <row r="4312" spans="1:6">
      <c r="A4312" t="s">
        <v>4611</v>
      </c>
      <c r="B4312" s="786" t="s">
        <v>14329</v>
      </c>
      <c r="C4312" s="22" t="s">
        <v>19485</v>
      </c>
      <c r="D4312" s="22" t="s">
        <v>19486</v>
      </c>
      <c r="E4312" s="22" t="s">
        <v>19487</v>
      </c>
      <c r="F4312" t="s">
        <v>11216</v>
      </c>
    </row>
    <row r="4313" spans="1:6">
      <c r="A4313" t="s">
        <v>4611</v>
      </c>
      <c r="B4313" s="786" t="s">
        <v>14330</v>
      </c>
      <c r="C4313" s="22" t="s">
        <v>11221</v>
      </c>
      <c r="D4313" s="22" t="s">
        <v>19488</v>
      </c>
      <c r="E4313" s="22" t="s">
        <v>11223</v>
      </c>
      <c r="F4313" t="s">
        <v>11220</v>
      </c>
    </row>
    <row r="4314" spans="1:6">
      <c r="A4314" t="s">
        <v>4611</v>
      </c>
      <c r="B4314" s="786" t="s">
        <v>14331</v>
      </c>
      <c r="C4314" s="22" t="s">
        <v>19489</v>
      </c>
      <c r="D4314" s="22" t="s">
        <v>19490</v>
      </c>
      <c r="E4314" s="22" t="s">
        <v>19491</v>
      </c>
      <c r="F4314" t="s">
        <v>11220</v>
      </c>
    </row>
    <row r="4315" spans="1:6">
      <c r="A4315" t="s">
        <v>4611</v>
      </c>
      <c r="B4315" s="786" t="s">
        <v>14332</v>
      </c>
      <c r="C4315" s="22" t="s">
        <v>19492</v>
      </c>
      <c r="D4315" s="22" t="s">
        <v>19493</v>
      </c>
      <c r="E4315" s="22" t="s">
        <v>19494</v>
      </c>
      <c r="F4315" t="s">
        <v>11228</v>
      </c>
    </row>
    <row r="4316" spans="1:6">
      <c r="A4316" t="s">
        <v>4611</v>
      </c>
      <c r="B4316" s="786" t="s">
        <v>14333</v>
      </c>
      <c r="C4316" s="22" t="s">
        <v>19495</v>
      </c>
      <c r="D4316" s="22" t="s">
        <v>19496</v>
      </c>
      <c r="E4316" s="22" t="s">
        <v>19497</v>
      </c>
      <c r="F4316" t="s">
        <v>11228</v>
      </c>
    </row>
    <row r="4317" spans="1:6">
      <c r="A4317" t="s">
        <v>4611</v>
      </c>
      <c r="B4317" s="786" t="s">
        <v>14334</v>
      </c>
      <c r="C4317" s="22" t="s">
        <v>19498</v>
      </c>
      <c r="D4317" s="22" t="s">
        <v>19499</v>
      </c>
      <c r="E4317" s="22" t="s">
        <v>19499</v>
      </c>
      <c r="F4317" t="s">
        <v>11228</v>
      </c>
    </row>
    <row r="4318" spans="1:6">
      <c r="A4318" t="s">
        <v>4611</v>
      </c>
      <c r="B4318" s="786" t="s">
        <v>14335</v>
      </c>
      <c r="C4318" s="22" t="s">
        <v>19500</v>
      </c>
      <c r="D4318" s="22" t="s">
        <v>19501</v>
      </c>
      <c r="E4318" s="22" t="s">
        <v>19502</v>
      </c>
      <c r="F4318" t="s">
        <v>11232</v>
      </c>
    </row>
    <row r="4319" spans="1:6">
      <c r="A4319" t="s">
        <v>4611</v>
      </c>
      <c r="B4319" s="786" t="s">
        <v>14336</v>
      </c>
      <c r="C4319" s="22" t="s">
        <v>19503</v>
      </c>
      <c r="D4319" s="22" t="s">
        <v>19504</v>
      </c>
      <c r="E4319" s="22" t="s">
        <v>19505</v>
      </c>
      <c r="F4319" t="s">
        <v>11232</v>
      </c>
    </row>
    <row r="4320" spans="1:6">
      <c r="A4320" t="s">
        <v>4611</v>
      </c>
      <c r="B4320" s="786" t="s">
        <v>14337</v>
      </c>
      <c r="C4320" s="22" t="s">
        <v>19506</v>
      </c>
      <c r="D4320" s="22" t="s">
        <v>19507</v>
      </c>
      <c r="E4320" s="22" t="s">
        <v>19508</v>
      </c>
      <c r="F4320" t="s">
        <v>11232</v>
      </c>
    </row>
    <row r="4321" spans="1:6">
      <c r="A4321" t="s">
        <v>4611</v>
      </c>
      <c r="B4321" s="786" t="s">
        <v>14338</v>
      </c>
      <c r="C4321" s="22" t="s">
        <v>19509</v>
      </c>
      <c r="D4321" s="22" t="s">
        <v>19510</v>
      </c>
      <c r="E4321" s="22" t="s">
        <v>19511</v>
      </c>
      <c r="F4321" t="s">
        <v>11232</v>
      </c>
    </row>
    <row r="4322" spans="1:6">
      <c r="A4322" t="s">
        <v>4611</v>
      </c>
      <c r="B4322" s="786" t="s">
        <v>14339</v>
      </c>
      <c r="C4322" s="22" t="s">
        <v>19512</v>
      </c>
      <c r="D4322" s="22" t="s">
        <v>19513</v>
      </c>
      <c r="E4322" s="22" t="s">
        <v>19513</v>
      </c>
      <c r="F4322" t="s">
        <v>11232</v>
      </c>
    </row>
    <row r="4323" spans="1:6">
      <c r="A4323" t="s">
        <v>4611</v>
      </c>
      <c r="B4323" s="786" t="s">
        <v>14340</v>
      </c>
      <c r="C4323" s="22" t="s">
        <v>19514</v>
      </c>
      <c r="D4323" s="22" t="s">
        <v>19515</v>
      </c>
      <c r="E4323" s="22" t="s">
        <v>19516</v>
      </c>
      <c r="F4323" t="s">
        <v>11236</v>
      </c>
    </row>
    <row r="4324" spans="1:6">
      <c r="A4324" t="s">
        <v>4611</v>
      </c>
      <c r="B4324" s="786" t="s">
        <v>14341</v>
      </c>
      <c r="C4324" s="22" t="s">
        <v>19517</v>
      </c>
      <c r="D4324" s="22" t="s">
        <v>19518</v>
      </c>
      <c r="E4324" s="22" t="s">
        <v>19519</v>
      </c>
      <c r="F4324" t="s">
        <v>11240</v>
      </c>
    </row>
    <row r="4325" spans="1:6">
      <c r="A4325" t="s">
        <v>4611</v>
      </c>
      <c r="B4325" s="786" t="s">
        <v>14342</v>
      </c>
      <c r="C4325" s="22" t="s">
        <v>19520</v>
      </c>
      <c r="D4325" s="22" t="s">
        <v>19521</v>
      </c>
      <c r="E4325" s="22" t="s">
        <v>19522</v>
      </c>
      <c r="F4325" t="s">
        <v>11240</v>
      </c>
    </row>
    <row r="4326" spans="1:6">
      <c r="A4326" t="s">
        <v>4611</v>
      </c>
      <c r="B4326" s="786" t="s">
        <v>14343</v>
      </c>
      <c r="C4326" s="22" t="s">
        <v>19523</v>
      </c>
      <c r="D4326" s="22" t="s">
        <v>19524</v>
      </c>
      <c r="E4326" s="22" t="s">
        <v>19525</v>
      </c>
      <c r="F4326" t="s">
        <v>11240</v>
      </c>
    </row>
    <row r="4327" spans="1:6">
      <c r="A4327" t="s">
        <v>4611</v>
      </c>
      <c r="B4327" s="786" t="s">
        <v>14344</v>
      </c>
      <c r="C4327" s="22" t="s">
        <v>19526</v>
      </c>
      <c r="D4327" s="22" t="s">
        <v>19527</v>
      </c>
      <c r="E4327" s="22" t="s">
        <v>19528</v>
      </c>
      <c r="F4327" t="s">
        <v>11240</v>
      </c>
    </row>
    <row r="4328" spans="1:6">
      <c r="A4328" t="s">
        <v>4611</v>
      </c>
      <c r="B4328" s="786" t="s">
        <v>14345</v>
      </c>
      <c r="C4328" s="22" t="s">
        <v>19529</v>
      </c>
      <c r="D4328" s="22" t="s">
        <v>19530</v>
      </c>
      <c r="E4328" s="22" t="s">
        <v>19531</v>
      </c>
      <c r="F4328" t="s">
        <v>11244</v>
      </c>
    </row>
    <row r="4329" spans="1:6">
      <c r="A4329" t="s">
        <v>4611</v>
      </c>
      <c r="B4329" s="786" t="s">
        <v>14346</v>
      </c>
      <c r="C4329" s="22" t="s">
        <v>19532</v>
      </c>
      <c r="D4329" s="22" t="s">
        <v>19533</v>
      </c>
      <c r="E4329" s="22" t="s">
        <v>19534</v>
      </c>
      <c r="F4329" t="s">
        <v>11248</v>
      </c>
    </row>
    <row r="4330" spans="1:6">
      <c r="A4330" t="s">
        <v>4611</v>
      </c>
      <c r="B4330" s="786" t="s">
        <v>14347</v>
      </c>
      <c r="C4330" s="22" t="s">
        <v>19535</v>
      </c>
      <c r="D4330" s="22" t="s">
        <v>19536</v>
      </c>
      <c r="E4330" s="22" t="s">
        <v>19536</v>
      </c>
      <c r="F4330" t="s">
        <v>11252</v>
      </c>
    </row>
    <row r="4331" spans="1:6">
      <c r="A4331" t="s">
        <v>4611</v>
      </c>
      <c r="B4331" s="786" t="s">
        <v>14348</v>
      </c>
      <c r="C4331" s="22" t="s">
        <v>19537</v>
      </c>
      <c r="D4331" s="22" t="s">
        <v>19538</v>
      </c>
      <c r="E4331" s="22" t="s">
        <v>19539</v>
      </c>
      <c r="F4331" t="s">
        <v>11252</v>
      </c>
    </row>
    <row r="4332" spans="1:6">
      <c r="A4332" t="s">
        <v>4611</v>
      </c>
      <c r="B4332" s="786" t="s">
        <v>14349</v>
      </c>
      <c r="C4332" s="22" t="s">
        <v>19540</v>
      </c>
      <c r="D4332" s="22" t="s">
        <v>19541</v>
      </c>
      <c r="E4332" s="22" t="s">
        <v>19542</v>
      </c>
      <c r="F4332" t="s">
        <v>11252</v>
      </c>
    </row>
    <row r="4333" spans="1:6">
      <c r="A4333" t="s">
        <v>4611</v>
      </c>
      <c r="B4333" s="786" t="s">
        <v>14350</v>
      </c>
      <c r="C4333" s="22" t="s">
        <v>19543</v>
      </c>
      <c r="D4333" s="22" t="s">
        <v>19544</v>
      </c>
      <c r="E4333" s="22" t="s">
        <v>19545</v>
      </c>
      <c r="F4333" t="s">
        <v>11252</v>
      </c>
    </row>
    <row r="4334" spans="1:6">
      <c r="A4334" t="s">
        <v>4611</v>
      </c>
      <c r="B4334" s="786" t="s">
        <v>14351</v>
      </c>
      <c r="C4334" s="22" t="s">
        <v>19546</v>
      </c>
      <c r="D4334" s="22" t="s">
        <v>19547</v>
      </c>
      <c r="E4334" s="22" t="s">
        <v>19548</v>
      </c>
      <c r="F4334" t="s">
        <v>11252</v>
      </c>
    </row>
    <row r="4335" spans="1:6">
      <c r="A4335" t="s">
        <v>4611</v>
      </c>
      <c r="B4335" s="786" t="s">
        <v>14352</v>
      </c>
      <c r="C4335" s="22" t="s">
        <v>19549</v>
      </c>
      <c r="D4335" s="22" t="s">
        <v>19550</v>
      </c>
      <c r="E4335" s="22" t="s">
        <v>19551</v>
      </c>
      <c r="F4335" t="s">
        <v>11252</v>
      </c>
    </row>
    <row r="4336" spans="1:6">
      <c r="A4336" t="s">
        <v>4611</v>
      </c>
      <c r="B4336" s="786" t="s">
        <v>14353</v>
      </c>
      <c r="C4336" s="22" t="s">
        <v>18550</v>
      </c>
      <c r="D4336" s="22" t="s">
        <v>18551</v>
      </c>
      <c r="E4336" s="22" t="s">
        <v>18552</v>
      </c>
      <c r="F4336" t="s">
        <v>11252</v>
      </c>
    </row>
    <row r="4337" spans="1:6">
      <c r="A4337" t="s">
        <v>4611</v>
      </c>
      <c r="B4337" s="786" t="s">
        <v>14354</v>
      </c>
      <c r="C4337" s="22" t="s">
        <v>19552</v>
      </c>
      <c r="D4337" s="22" t="s">
        <v>19553</v>
      </c>
      <c r="E4337" s="22" t="s">
        <v>19554</v>
      </c>
      <c r="F4337" t="s">
        <v>11291</v>
      </c>
    </row>
    <row r="4338" spans="1:6">
      <c r="A4338" t="s">
        <v>4611</v>
      </c>
      <c r="B4338" s="786" t="s">
        <v>14355</v>
      </c>
      <c r="C4338" s="22" t="s">
        <v>19555</v>
      </c>
      <c r="D4338" s="22" t="s">
        <v>19556</v>
      </c>
      <c r="E4338" s="22" t="s">
        <v>19556</v>
      </c>
      <c r="F4338" t="s">
        <v>11291</v>
      </c>
    </row>
    <row r="4339" spans="1:6">
      <c r="A4339" t="s">
        <v>4611</v>
      </c>
      <c r="B4339" s="786" t="s">
        <v>14356</v>
      </c>
      <c r="C4339" s="22" t="s">
        <v>19557</v>
      </c>
      <c r="D4339" s="22" t="s">
        <v>19558</v>
      </c>
      <c r="E4339" s="22" t="s">
        <v>19559</v>
      </c>
      <c r="F4339" t="s">
        <v>11291</v>
      </c>
    </row>
    <row r="4340" spans="1:6">
      <c r="A4340" t="s">
        <v>4611</v>
      </c>
      <c r="B4340" s="786" t="s">
        <v>14357</v>
      </c>
      <c r="C4340" s="22" t="s">
        <v>19560</v>
      </c>
      <c r="D4340" s="22" t="s">
        <v>19561</v>
      </c>
      <c r="E4340" s="22" t="s">
        <v>19561</v>
      </c>
      <c r="F4340" t="s">
        <v>11291</v>
      </c>
    </row>
    <row r="4341" spans="1:6">
      <c r="A4341" t="s">
        <v>4611</v>
      </c>
      <c r="B4341" s="786" t="s">
        <v>14358</v>
      </c>
      <c r="C4341" s="22" t="s">
        <v>18855</v>
      </c>
      <c r="D4341" s="22" t="s">
        <v>18856</v>
      </c>
      <c r="E4341" s="22" t="s">
        <v>18857</v>
      </c>
      <c r="F4341" t="s">
        <v>11291</v>
      </c>
    </row>
    <row r="4342" spans="1:6">
      <c r="A4342" t="s">
        <v>4611</v>
      </c>
      <c r="B4342" s="786" t="s">
        <v>14359</v>
      </c>
      <c r="C4342" s="22" t="s">
        <v>19562</v>
      </c>
      <c r="D4342" s="22" t="s">
        <v>19563</v>
      </c>
      <c r="E4342" s="22" t="s">
        <v>19564</v>
      </c>
      <c r="F4342" t="s">
        <v>11295</v>
      </c>
    </row>
    <row r="4343" spans="1:6">
      <c r="A4343" t="s">
        <v>4611</v>
      </c>
      <c r="B4343" s="786" t="s">
        <v>14360</v>
      </c>
      <c r="C4343" s="22" t="s">
        <v>19565</v>
      </c>
      <c r="D4343" s="22" t="s">
        <v>19566</v>
      </c>
      <c r="E4343" s="22" t="s">
        <v>19566</v>
      </c>
      <c r="F4343" t="s">
        <v>11299</v>
      </c>
    </row>
    <row r="4344" spans="1:6">
      <c r="A4344" t="s">
        <v>4611</v>
      </c>
      <c r="B4344" s="786" t="s">
        <v>14361</v>
      </c>
      <c r="C4344" s="22" t="s">
        <v>19567</v>
      </c>
      <c r="D4344" s="22" t="s">
        <v>19568</v>
      </c>
      <c r="E4344" s="22" t="s">
        <v>19569</v>
      </c>
      <c r="F4344" t="s">
        <v>11311</v>
      </c>
    </row>
    <row r="4345" spans="1:6">
      <c r="A4345" t="s">
        <v>4611</v>
      </c>
      <c r="B4345" s="786" t="s">
        <v>14362</v>
      </c>
      <c r="C4345" s="22" t="s">
        <v>19570</v>
      </c>
      <c r="D4345" s="22" t="s">
        <v>19571</v>
      </c>
      <c r="E4345" s="22" t="s">
        <v>19572</v>
      </c>
      <c r="F4345" t="s">
        <v>11311</v>
      </c>
    </row>
    <row r="4346" spans="1:6">
      <c r="A4346" t="s">
        <v>4611</v>
      </c>
      <c r="B4346" s="786" t="s">
        <v>14363</v>
      </c>
      <c r="C4346" s="22" t="s">
        <v>19573</v>
      </c>
      <c r="D4346" s="22" t="s">
        <v>19574</v>
      </c>
      <c r="E4346" s="22" t="s">
        <v>19575</v>
      </c>
      <c r="F4346" t="s">
        <v>11346</v>
      </c>
    </row>
    <row r="4347" spans="1:6">
      <c r="A4347" t="s">
        <v>4611</v>
      </c>
      <c r="B4347" s="786" t="s">
        <v>14364</v>
      </c>
      <c r="C4347" s="22" t="s">
        <v>6865</v>
      </c>
      <c r="D4347" s="22" t="s">
        <v>6866</v>
      </c>
      <c r="E4347" s="22" t="s">
        <v>6867</v>
      </c>
      <c r="F4347" t="s">
        <v>11354</v>
      </c>
    </row>
    <row r="4348" spans="1:6">
      <c r="A4348" t="s">
        <v>4611</v>
      </c>
      <c r="B4348" s="786" t="s">
        <v>14365</v>
      </c>
      <c r="C4348" s="22" t="s">
        <v>19576</v>
      </c>
      <c r="D4348" s="22" t="s">
        <v>19577</v>
      </c>
      <c r="E4348" s="22" t="s">
        <v>19578</v>
      </c>
      <c r="F4348" t="s">
        <v>11359</v>
      </c>
    </row>
    <row r="4349" spans="1:6">
      <c r="A4349" t="s">
        <v>4611</v>
      </c>
      <c r="B4349" s="786" t="s">
        <v>14366</v>
      </c>
      <c r="C4349" s="22" t="s">
        <v>19579</v>
      </c>
      <c r="D4349" s="22" t="s">
        <v>19580</v>
      </c>
      <c r="E4349" s="22" t="s">
        <v>19580</v>
      </c>
      <c r="F4349" t="s">
        <v>11375</v>
      </c>
    </row>
    <row r="4350" spans="1:6">
      <c r="A4350" t="s">
        <v>4611</v>
      </c>
      <c r="B4350" s="786" t="s">
        <v>14367</v>
      </c>
      <c r="C4350" s="22" t="s">
        <v>19581</v>
      </c>
      <c r="D4350" s="22" t="s">
        <v>19582</v>
      </c>
      <c r="E4350" s="22" t="s">
        <v>19583</v>
      </c>
      <c r="F4350" t="s">
        <v>11387</v>
      </c>
    </row>
    <row r="4351" spans="1:6">
      <c r="A4351" t="s">
        <v>4611</v>
      </c>
      <c r="B4351" s="786" t="s">
        <v>14368</v>
      </c>
      <c r="C4351" s="22" t="s">
        <v>19584</v>
      </c>
      <c r="D4351" s="22" t="s">
        <v>19585</v>
      </c>
      <c r="E4351" s="22" t="s">
        <v>19586</v>
      </c>
      <c r="F4351" t="s">
        <v>11387</v>
      </c>
    </row>
    <row r="4352" spans="1:6">
      <c r="A4352" t="s">
        <v>4611</v>
      </c>
      <c r="B4352" s="786" t="s">
        <v>14369</v>
      </c>
      <c r="C4352" s="22" t="s">
        <v>19587</v>
      </c>
      <c r="D4352" s="22" t="s">
        <v>19588</v>
      </c>
      <c r="E4352" s="22" t="s">
        <v>19589</v>
      </c>
      <c r="F4352" t="s">
        <v>11395</v>
      </c>
    </row>
    <row r="4353" spans="1:6">
      <c r="A4353" t="s">
        <v>4611</v>
      </c>
      <c r="B4353" s="786" t="s">
        <v>14370</v>
      </c>
      <c r="C4353" s="22" t="s">
        <v>19590</v>
      </c>
      <c r="D4353" s="22" t="s">
        <v>19591</v>
      </c>
      <c r="E4353" s="22" t="s">
        <v>19591</v>
      </c>
      <c r="F4353" t="s">
        <v>11399</v>
      </c>
    </row>
    <row r="4354" spans="1:6">
      <c r="A4354" t="s">
        <v>4611</v>
      </c>
      <c r="B4354" s="786" t="s">
        <v>14371</v>
      </c>
      <c r="C4354" s="22" t="s">
        <v>19592</v>
      </c>
      <c r="D4354" s="22" t="s">
        <v>19593</v>
      </c>
      <c r="E4354" s="22" t="s">
        <v>19594</v>
      </c>
      <c r="F4354" t="s">
        <v>11399</v>
      </c>
    </row>
    <row r="4355" spans="1:6">
      <c r="A4355" t="s">
        <v>4611</v>
      </c>
      <c r="B4355" s="786" t="s">
        <v>14372</v>
      </c>
      <c r="C4355" s="22" t="s">
        <v>19595</v>
      </c>
      <c r="D4355" s="22" t="s">
        <v>19596</v>
      </c>
      <c r="E4355" s="22" t="s">
        <v>19597</v>
      </c>
      <c r="F4355" t="s">
        <v>11403</v>
      </c>
    </row>
    <row r="4356" spans="1:6">
      <c r="A4356" t="s">
        <v>4611</v>
      </c>
      <c r="B4356" s="786" t="s">
        <v>14373</v>
      </c>
      <c r="C4356" s="22" t="s">
        <v>19598</v>
      </c>
      <c r="D4356" s="22" t="s">
        <v>19599</v>
      </c>
      <c r="E4356" s="22" t="s">
        <v>19600</v>
      </c>
      <c r="F4356" t="s">
        <v>11407</v>
      </c>
    </row>
    <row r="4357" spans="1:6">
      <c r="A4357" t="s">
        <v>4611</v>
      </c>
      <c r="B4357" s="786" t="s">
        <v>14374</v>
      </c>
      <c r="C4357" s="22" t="s">
        <v>19601</v>
      </c>
      <c r="D4357" s="22" t="s">
        <v>19602</v>
      </c>
      <c r="E4357" s="22" t="s">
        <v>19603</v>
      </c>
      <c r="F4357" t="s">
        <v>11416</v>
      </c>
    </row>
    <row r="4358" spans="1:6">
      <c r="A4358" t="s">
        <v>4611</v>
      </c>
      <c r="B4358" s="786" t="s">
        <v>14375</v>
      </c>
      <c r="C4358" s="22" t="s">
        <v>15510</v>
      </c>
      <c r="D4358" s="22" t="s">
        <v>15511</v>
      </c>
      <c r="E4358" s="22" t="s">
        <v>15512</v>
      </c>
      <c r="F4358" t="s">
        <v>11426</v>
      </c>
    </row>
    <row r="4359" spans="1:6">
      <c r="A4359" t="s">
        <v>4611</v>
      </c>
      <c r="B4359" s="786" t="s">
        <v>14376</v>
      </c>
      <c r="C4359" s="22" t="s">
        <v>15423</v>
      </c>
      <c r="D4359" s="22" t="s">
        <v>15424</v>
      </c>
      <c r="E4359" s="22" t="s">
        <v>15425</v>
      </c>
      <c r="F4359" t="s">
        <v>11426</v>
      </c>
    </row>
    <row r="4360" spans="1:6">
      <c r="A4360" t="s">
        <v>4611</v>
      </c>
      <c r="B4360" s="786" t="s">
        <v>14377</v>
      </c>
      <c r="C4360" s="22" t="s">
        <v>19604</v>
      </c>
      <c r="D4360" s="22" t="s">
        <v>19605</v>
      </c>
      <c r="E4360" s="22" t="s">
        <v>19606</v>
      </c>
      <c r="F4360" t="s">
        <v>11427</v>
      </c>
    </row>
    <row r="4361" spans="1:6">
      <c r="A4361" t="s">
        <v>4611</v>
      </c>
      <c r="B4361" s="786" t="s">
        <v>14378</v>
      </c>
      <c r="C4361" s="22" t="s">
        <v>19607</v>
      </c>
      <c r="D4361" s="22" t="s">
        <v>19608</v>
      </c>
      <c r="E4361" s="22" t="s">
        <v>19609</v>
      </c>
      <c r="F4361" t="s">
        <v>11432</v>
      </c>
    </row>
    <row r="4362" spans="1:6">
      <c r="A4362" t="s">
        <v>4611</v>
      </c>
      <c r="B4362" s="786" t="s">
        <v>14379</v>
      </c>
      <c r="C4362" s="22" t="s">
        <v>19610</v>
      </c>
      <c r="D4362" s="22" t="s">
        <v>19611</v>
      </c>
      <c r="E4362" s="22" t="s">
        <v>19611</v>
      </c>
      <c r="F4362" t="s">
        <v>11432</v>
      </c>
    </row>
    <row r="4363" spans="1:6">
      <c r="A4363" t="s">
        <v>4611</v>
      </c>
      <c r="B4363" s="786" t="s">
        <v>14380</v>
      </c>
      <c r="C4363" s="22" t="s">
        <v>19612</v>
      </c>
      <c r="D4363" s="22" t="s">
        <v>19613</v>
      </c>
      <c r="E4363" s="22" t="s">
        <v>19614</v>
      </c>
      <c r="F4363" t="s">
        <v>11444</v>
      </c>
    </row>
    <row r="4364" spans="1:6">
      <c r="A4364" t="s">
        <v>4611</v>
      </c>
      <c r="B4364" s="786" t="s">
        <v>14381</v>
      </c>
      <c r="C4364" s="22" t="s">
        <v>19615</v>
      </c>
      <c r="D4364" s="22" t="s">
        <v>19616</v>
      </c>
      <c r="E4364" s="22" t="s">
        <v>19616</v>
      </c>
      <c r="F4364" t="s">
        <v>11587</v>
      </c>
    </row>
    <row r="4365" spans="1:6">
      <c r="A4365" t="s">
        <v>4611</v>
      </c>
      <c r="B4365" s="786" t="s">
        <v>14382</v>
      </c>
      <c r="C4365" s="22" t="s">
        <v>19617</v>
      </c>
      <c r="D4365" s="22" t="s">
        <v>19618</v>
      </c>
      <c r="E4365" s="22" t="s">
        <v>19619</v>
      </c>
      <c r="F4365" t="s">
        <v>11596</v>
      </c>
    </row>
    <row r="4366" spans="1:6">
      <c r="A4366" t="s">
        <v>4611</v>
      </c>
      <c r="B4366" s="786" t="s">
        <v>14383</v>
      </c>
      <c r="C4366" s="22" t="s">
        <v>14979</v>
      </c>
      <c r="D4366" s="22" t="s">
        <v>14980</v>
      </c>
      <c r="E4366" s="22" t="s">
        <v>14980</v>
      </c>
      <c r="F4366" t="s">
        <v>11600</v>
      </c>
    </row>
    <row r="4367" spans="1:6">
      <c r="A4367" t="s">
        <v>4611</v>
      </c>
      <c r="B4367" s="786" t="s">
        <v>14384</v>
      </c>
      <c r="C4367" s="22" t="s">
        <v>19620</v>
      </c>
      <c r="D4367" s="22" t="s">
        <v>19621</v>
      </c>
      <c r="E4367" s="22" t="s">
        <v>19622</v>
      </c>
      <c r="F4367" t="s">
        <v>11600</v>
      </c>
    </row>
    <row r="4368" spans="1:6">
      <c r="A4368" t="s">
        <v>4611</v>
      </c>
      <c r="B4368" s="786" t="s">
        <v>14385</v>
      </c>
      <c r="C4368" s="22" t="s">
        <v>19623</v>
      </c>
      <c r="D4368" s="22" t="s">
        <v>19624</v>
      </c>
      <c r="E4368" s="22" t="s">
        <v>19625</v>
      </c>
      <c r="F4368" t="s">
        <v>11600</v>
      </c>
    </row>
    <row r="4369" spans="1:6">
      <c r="A4369" t="s">
        <v>4611</v>
      </c>
      <c r="B4369" s="786" t="s">
        <v>14386</v>
      </c>
      <c r="C4369" s="22" t="s">
        <v>19626</v>
      </c>
      <c r="D4369" s="22" t="s">
        <v>19627</v>
      </c>
      <c r="E4369" s="22" t="s">
        <v>19628</v>
      </c>
      <c r="F4369" t="s">
        <v>11604</v>
      </c>
    </row>
    <row r="4370" spans="1:6">
      <c r="A4370" t="s">
        <v>4611</v>
      </c>
      <c r="B4370" s="786" t="s">
        <v>14387</v>
      </c>
      <c r="C4370" s="22" t="s">
        <v>19629</v>
      </c>
      <c r="D4370" s="22" t="s">
        <v>19630</v>
      </c>
      <c r="E4370" s="22" t="s">
        <v>19631</v>
      </c>
      <c r="F4370" t="s">
        <v>11604</v>
      </c>
    </row>
    <row r="4371" spans="1:6">
      <c r="A4371" t="s">
        <v>4611</v>
      </c>
      <c r="B4371" s="786" t="s">
        <v>14388</v>
      </c>
      <c r="C4371" s="22" t="s">
        <v>19632</v>
      </c>
      <c r="D4371" s="22" t="s">
        <v>19633</v>
      </c>
      <c r="E4371" s="22" t="s">
        <v>19633</v>
      </c>
      <c r="F4371" t="s">
        <v>11604</v>
      </c>
    </row>
    <row r="4372" spans="1:6">
      <c r="A4372" t="s">
        <v>4611</v>
      </c>
      <c r="B4372" s="786" t="s">
        <v>14389</v>
      </c>
      <c r="C4372" s="22" t="s">
        <v>19634</v>
      </c>
      <c r="D4372" s="22" t="s">
        <v>19635</v>
      </c>
      <c r="E4372" s="22" t="s">
        <v>19636</v>
      </c>
      <c r="F4372" t="s">
        <v>11604</v>
      </c>
    </row>
    <row r="4373" spans="1:6">
      <c r="A4373" t="s">
        <v>4611</v>
      </c>
      <c r="B4373" s="786" t="s">
        <v>14390</v>
      </c>
      <c r="C4373" s="22" t="s">
        <v>19637</v>
      </c>
      <c r="D4373" s="22" t="s">
        <v>19638</v>
      </c>
      <c r="E4373" s="22" t="s">
        <v>19639</v>
      </c>
      <c r="F4373" t="s">
        <v>11604</v>
      </c>
    </row>
    <row r="4374" spans="1:6">
      <c r="A4374" t="s">
        <v>4611</v>
      </c>
      <c r="B4374" s="786" t="s">
        <v>14391</v>
      </c>
      <c r="C4374" s="22" t="s">
        <v>19640</v>
      </c>
      <c r="D4374" s="22" t="s">
        <v>19641</v>
      </c>
      <c r="E4374" s="22" t="s">
        <v>19642</v>
      </c>
      <c r="F4374" t="s">
        <v>11604</v>
      </c>
    </row>
    <row r="4375" spans="1:6">
      <c r="A4375" t="s">
        <v>4611</v>
      </c>
      <c r="B4375" s="786" t="s">
        <v>14392</v>
      </c>
      <c r="C4375" s="22" t="s">
        <v>19643</v>
      </c>
      <c r="D4375" s="22" t="s">
        <v>19644</v>
      </c>
      <c r="E4375" s="22" t="s">
        <v>19645</v>
      </c>
      <c r="F4375" t="s">
        <v>11604</v>
      </c>
    </row>
    <row r="4376" spans="1:6">
      <c r="A4376" t="s">
        <v>4611</v>
      </c>
      <c r="B4376" s="786" t="s">
        <v>14393</v>
      </c>
      <c r="C4376" s="22" t="s">
        <v>19646</v>
      </c>
      <c r="D4376" s="22" t="s">
        <v>19647</v>
      </c>
      <c r="E4376" s="22" t="s">
        <v>19647</v>
      </c>
      <c r="F4376" t="s">
        <v>11604</v>
      </c>
    </row>
    <row r="4377" spans="1:6">
      <c r="A4377" t="s">
        <v>4611</v>
      </c>
      <c r="B4377" s="786" t="s">
        <v>14394</v>
      </c>
      <c r="C4377" s="22" t="s">
        <v>19648</v>
      </c>
      <c r="D4377" s="22" t="s">
        <v>19649</v>
      </c>
      <c r="E4377" s="22" t="s">
        <v>19650</v>
      </c>
      <c r="F4377" t="s">
        <v>11604</v>
      </c>
    </row>
    <row r="4378" spans="1:6">
      <c r="A4378" t="s">
        <v>4611</v>
      </c>
      <c r="B4378" s="786" t="s">
        <v>14395</v>
      </c>
      <c r="C4378" s="22" t="s">
        <v>19651</v>
      </c>
      <c r="D4378" s="22" t="s">
        <v>19652</v>
      </c>
      <c r="E4378" s="22" t="s">
        <v>19653</v>
      </c>
      <c r="F4378" t="s">
        <v>11604</v>
      </c>
    </row>
    <row r="4379" spans="1:6">
      <c r="A4379" t="s">
        <v>4611</v>
      </c>
      <c r="B4379" s="786" t="s">
        <v>14396</v>
      </c>
      <c r="C4379" s="22" t="s">
        <v>19654</v>
      </c>
      <c r="D4379" s="22" t="s">
        <v>19655</v>
      </c>
      <c r="E4379" s="22" t="s">
        <v>19655</v>
      </c>
      <c r="F4379" t="s">
        <v>11604</v>
      </c>
    </row>
    <row r="4380" spans="1:6">
      <c r="A4380" t="s">
        <v>4611</v>
      </c>
      <c r="B4380" s="786" t="s">
        <v>14397</v>
      </c>
      <c r="C4380" s="22" t="s">
        <v>19656</v>
      </c>
      <c r="D4380" s="22" t="s">
        <v>19657</v>
      </c>
      <c r="E4380" s="22" t="s">
        <v>19658</v>
      </c>
      <c r="F4380" t="s">
        <v>11604</v>
      </c>
    </row>
    <row r="4381" spans="1:6">
      <c r="A4381" t="s">
        <v>4611</v>
      </c>
      <c r="B4381" s="786" t="s">
        <v>14398</v>
      </c>
      <c r="C4381" s="22" t="s">
        <v>19659</v>
      </c>
      <c r="D4381" s="22" t="s">
        <v>19660</v>
      </c>
      <c r="E4381" s="22" t="s">
        <v>19661</v>
      </c>
      <c r="F4381" t="s">
        <v>11608</v>
      </c>
    </row>
    <row r="4382" spans="1:6">
      <c r="A4382" t="s">
        <v>4611</v>
      </c>
      <c r="B4382" s="786" t="s">
        <v>14399</v>
      </c>
      <c r="C4382" s="22" t="s">
        <v>19662</v>
      </c>
      <c r="D4382" s="22" t="s">
        <v>19663</v>
      </c>
      <c r="E4382" s="22" t="s">
        <v>19664</v>
      </c>
      <c r="F4382" t="s">
        <v>11612</v>
      </c>
    </row>
    <row r="4383" spans="1:6">
      <c r="A4383" t="s">
        <v>4611</v>
      </c>
      <c r="B4383" s="786" t="s">
        <v>14400</v>
      </c>
      <c r="C4383" s="22" t="s">
        <v>16118</v>
      </c>
      <c r="D4383" s="22" t="s">
        <v>16119</v>
      </c>
      <c r="E4383" s="22" t="s">
        <v>16120</v>
      </c>
      <c r="F4383" t="s">
        <v>11612</v>
      </c>
    </row>
    <row r="4384" spans="1:6">
      <c r="A4384" t="s">
        <v>4611</v>
      </c>
      <c r="B4384" s="786" t="s">
        <v>14401</v>
      </c>
      <c r="C4384" s="22" t="s">
        <v>7009</v>
      </c>
      <c r="D4384" s="22" t="s">
        <v>7010</v>
      </c>
      <c r="E4384" s="22" t="s">
        <v>7011</v>
      </c>
      <c r="F4384" t="s">
        <v>11616</v>
      </c>
    </row>
    <row r="4385" spans="1:6">
      <c r="A4385" t="s">
        <v>4611</v>
      </c>
      <c r="B4385" s="786" t="s">
        <v>14402</v>
      </c>
      <c r="C4385" s="22" t="s">
        <v>19665</v>
      </c>
      <c r="D4385" s="22" t="s">
        <v>19666</v>
      </c>
      <c r="E4385" s="22" t="s">
        <v>19667</v>
      </c>
      <c r="F4385" t="s">
        <v>11616</v>
      </c>
    </row>
    <row r="4386" spans="1:6">
      <c r="A4386" t="s">
        <v>4611</v>
      </c>
      <c r="B4386" s="786" t="s">
        <v>14403</v>
      </c>
      <c r="C4386" s="22" t="s">
        <v>19668</v>
      </c>
      <c r="D4386" s="22" t="s">
        <v>19669</v>
      </c>
      <c r="E4386" s="22" t="s">
        <v>19670</v>
      </c>
      <c r="F4386" t="s">
        <v>11616</v>
      </c>
    </row>
    <row r="4387" spans="1:6">
      <c r="A4387" t="s">
        <v>4611</v>
      </c>
      <c r="B4387" s="786" t="s">
        <v>14404</v>
      </c>
      <c r="C4387" s="22" t="s">
        <v>19671</v>
      </c>
      <c r="D4387" s="22" t="s">
        <v>19672</v>
      </c>
      <c r="E4387" s="22" t="s">
        <v>19673</v>
      </c>
      <c r="F4387" t="s">
        <v>11616</v>
      </c>
    </row>
    <row r="4388" spans="1:6">
      <c r="A4388" t="s">
        <v>4611</v>
      </c>
      <c r="B4388" s="786" t="s">
        <v>14405</v>
      </c>
      <c r="C4388" s="22" t="s">
        <v>19674</v>
      </c>
      <c r="D4388" s="22" t="s">
        <v>19675</v>
      </c>
      <c r="E4388" s="22" t="s">
        <v>19676</v>
      </c>
      <c r="F4388" t="s">
        <v>11616</v>
      </c>
    </row>
    <row r="4389" spans="1:6">
      <c r="A4389" t="s">
        <v>4611</v>
      </c>
      <c r="B4389" s="786" t="s">
        <v>14406</v>
      </c>
      <c r="C4389" s="22" t="s">
        <v>19677</v>
      </c>
      <c r="D4389" s="22" t="s">
        <v>19678</v>
      </c>
      <c r="E4389" s="22" t="s">
        <v>19679</v>
      </c>
      <c r="F4389" t="s">
        <v>11616</v>
      </c>
    </row>
    <row r="4390" spans="1:6">
      <c r="A4390" t="s">
        <v>4611</v>
      </c>
      <c r="B4390" s="786" t="s">
        <v>14407</v>
      </c>
      <c r="C4390" s="22" t="s">
        <v>19680</v>
      </c>
      <c r="D4390" s="22" t="s">
        <v>19681</v>
      </c>
      <c r="E4390" s="22" t="s">
        <v>19681</v>
      </c>
      <c r="F4390" t="s">
        <v>11620</v>
      </c>
    </row>
    <row r="4391" spans="1:6">
      <c r="A4391" t="s">
        <v>4611</v>
      </c>
      <c r="B4391" s="786" t="s">
        <v>14408</v>
      </c>
      <c r="C4391" s="22" t="s">
        <v>19682</v>
      </c>
      <c r="D4391" s="22" t="s">
        <v>19683</v>
      </c>
      <c r="E4391" s="22" t="s">
        <v>19684</v>
      </c>
      <c r="F4391" t="s">
        <v>11620</v>
      </c>
    </row>
    <row r="4392" spans="1:6">
      <c r="A4392" t="s">
        <v>4611</v>
      </c>
      <c r="B4392" s="786" t="s">
        <v>14409</v>
      </c>
      <c r="C4392" s="22" t="s">
        <v>19685</v>
      </c>
      <c r="D4392" s="22" t="s">
        <v>19686</v>
      </c>
      <c r="E4392" s="22" t="s">
        <v>19687</v>
      </c>
      <c r="F4392" t="s">
        <v>11621</v>
      </c>
    </row>
    <row r="4393" spans="1:6">
      <c r="A4393" t="s">
        <v>4611</v>
      </c>
      <c r="B4393" s="786" t="s">
        <v>14410</v>
      </c>
      <c r="C4393" s="22" t="s">
        <v>15524</v>
      </c>
      <c r="D4393" s="22" t="s">
        <v>15525</v>
      </c>
      <c r="E4393" s="22" t="s">
        <v>15526</v>
      </c>
      <c r="F4393" t="s">
        <v>11621</v>
      </c>
    </row>
    <row r="4394" spans="1:6">
      <c r="A4394" t="s">
        <v>4611</v>
      </c>
      <c r="B4394" s="786" t="s">
        <v>14411</v>
      </c>
      <c r="C4394" s="22" t="s">
        <v>19688</v>
      </c>
      <c r="D4394" s="22" t="s">
        <v>19689</v>
      </c>
      <c r="E4394" s="22" t="s">
        <v>19690</v>
      </c>
      <c r="F4394" t="s">
        <v>11625</v>
      </c>
    </row>
    <row r="4395" spans="1:6">
      <c r="A4395" t="s">
        <v>4611</v>
      </c>
      <c r="B4395" s="786" t="s">
        <v>14412</v>
      </c>
      <c r="C4395" s="22" t="s">
        <v>19691</v>
      </c>
      <c r="D4395" s="22" t="s">
        <v>19692</v>
      </c>
      <c r="E4395" s="22" t="s">
        <v>19693</v>
      </c>
      <c r="F4395" t="s">
        <v>11625</v>
      </c>
    </row>
    <row r="4396" spans="1:6">
      <c r="A4396" t="s">
        <v>4611</v>
      </c>
      <c r="B4396" s="786" t="s">
        <v>14413</v>
      </c>
      <c r="C4396" s="22" t="s">
        <v>19694</v>
      </c>
      <c r="D4396" s="22" t="s">
        <v>19695</v>
      </c>
      <c r="E4396" s="22" t="s">
        <v>19696</v>
      </c>
      <c r="F4396" t="s">
        <v>11629</v>
      </c>
    </row>
    <row r="4397" spans="1:6">
      <c r="A4397" t="s">
        <v>4611</v>
      </c>
      <c r="B4397" s="786" t="s">
        <v>14414</v>
      </c>
      <c r="C4397" s="22" t="s">
        <v>19697</v>
      </c>
      <c r="D4397" s="22" t="s">
        <v>19698</v>
      </c>
      <c r="E4397" s="22" t="s">
        <v>19698</v>
      </c>
      <c r="F4397" t="s">
        <v>11633</v>
      </c>
    </row>
    <row r="4398" spans="1:6">
      <c r="A4398" t="s">
        <v>4611</v>
      </c>
      <c r="B4398" s="786" t="s">
        <v>14415</v>
      </c>
      <c r="C4398" s="22" t="s">
        <v>18100</v>
      </c>
      <c r="D4398" s="22" t="s">
        <v>18101</v>
      </c>
      <c r="E4398" s="22" t="s">
        <v>18102</v>
      </c>
      <c r="F4398" t="s">
        <v>11637</v>
      </c>
    </row>
    <row r="4399" spans="1:6">
      <c r="A4399" t="s">
        <v>4611</v>
      </c>
      <c r="B4399" s="786" t="s">
        <v>14416</v>
      </c>
      <c r="C4399" s="22" t="s">
        <v>17884</v>
      </c>
      <c r="D4399" s="22" t="s">
        <v>17885</v>
      </c>
      <c r="E4399" s="22" t="s">
        <v>17886</v>
      </c>
      <c r="F4399" t="s">
        <v>11637</v>
      </c>
    </row>
    <row r="4400" spans="1:6">
      <c r="A4400" t="s">
        <v>4611</v>
      </c>
      <c r="B4400" s="786" t="s">
        <v>14417</v>
      </c>
      <c r="C4400" s="22" t="s">
        <v>19699</v>
      </c>
      <c r="D4400" s="22" t="s">
        <v>19700</v>
      </c>
      <c r="E4400" s="22" t="s">
        <v>19700</v>
      </c>
      <c r="F4400" t="s">
        <v>11641</v>
      </c>
    </row>
    <row r="4401" spans="1:6">
      <c r="A4401" t="s">
        <v>4611</v>
      </c>
      <c r="B4401" s="786" t="s">
        <v>14418</v>
      </c>
      <c r="C4401" s="22" t="s">
        <v>19701</v>
      </c>
      <c r="D4401" s="22" t="s">
        <v>19702</v>
      </c>
      <c r="E4401" s="22" t="s">
        <v>19702</v>
      </c>
      <c r="F4401" t="s">
        <v>11641</v>
      </c>
    </row>
    <row r="4402" spans="1:6">
      <c r="A4402" t="s">
        <v>4611</v>
      </c>
      <c r="B4402" s="786" t="s">
        <v>14419</v>
      </c>
      <c r="C4402" s="22" t="s">
        <v>15366</v>
      </c>
      <c r="D4402" s="22" t="s">
        <v>15367</v>
      </c>
      <c r="E4402" s="22" t="s">
        <v>15367</v>
      </c>
      <c r="F4402" t="s">
        <v>11641</v>
      </c>
    </row>
    <row r="4403" spans="1:6">
      <c r="A4403" t="s">
        <v>4611</v>
      </c>
      <c r="B4403" s="786" t="s">
        <v>14420</v>
      </c>
      <c r="C4403" s="22" t="s">
        <v>19703</v>
      </c>
      <c r="D4403" s="22" t="s">
        <v>19704</v>
      </c>
      <c r="E4403" s="22" t="s">
        <v>19705</v>
      </c>
      <c r="F4403" t="s">
        <v>11645</v>
      </c>
    </row>
    <row r="4404" spans="1:6">
      <c r="A4404" t="s">
        <v>4611</v>
      </c>
      <c r="B4404" s="786" t="s">
        <v>14421</v>
      </c>
      <c r="C4404" s="22" t="s">
        <v>19706</v>
      </c>
      <c r="D4404" s="22" t="s">
        <v>19707</v>
      </c>
      <c r="E4404" s="22" t="s">
        <v>19708</v>
      </c>
      <c r="F4404" t="s">
        <v>11645</v>
      </c>
    </row>
    <row r="4405" spans="1:6">
      <c r="A4405" t="s">
        <v>4611</v>
      </c>
      <c r="B4405" s="786" t="s">
        <v>14422</v>
      </c>
      <c r="C4405" s="22" t="s">
        <v>19709</v>
      </c>
      <c r="D4405" s="22" t="s">
        <v>19710</v>
      </c>
      <c r="E4405" s="22" t="s">
        <v>19711</v>
      </c>
      <c r="F4405" t="s">
        <v>11645</v>
      </c>
    </row>
    <row r="4406" spans="1:6">
      <c r="A4406" t="s">
        <v>4611</v>
      </c>
      <c r="B4406" s="786" t="s">
        <v>14423</v>
      </c>
      <c r="C4406" s="22" t="s">
        <v>19712</v>
      </c>
      <c r="D4406" s="22" t="s">
        <v>19713</v>
      </c>
      <c r="E4406" s="22" t="s">
        <v>19714</v>
      </c>
      <c r="F4406" t="s">
        <v>11649</v>
      </c>
    </row>
    <row r="4407" spans="1:6">
      <c r="A4407" t="s">
        <v>4611</v>
      </c>
      <c r="B4407" s="786" t="s">
        <v>14424</v>
      </c>
      <c r="C4407" s="22" t="s">
        <v>19715</v>
      </c>
      <c r="D4407" s="22" t="s">
        <v>19716</v>
      </c>
      <c r="E4407" s="22" t="s">
        <v>19716</v>
      </c>
      <c r="F4407" t="s">
        <v>11649</v>
      </c>
    </row>
    <row r="4408" spans="1:6">
      <c r="A4408" t="s">
        <v>4611</v>
      </c>
      <c r="B4408" s="786" t="s">
        <v>14425</v>
      </c>
      <c r="C4408" s="22" t="s">
        <v>19717</v>
      </c>
      <c r="D4408" s="22" t="s">
        <v>19718</v>
      </c>
      <c r="E4408" s="22" t="s">
        <v>19719</v>
      </c>
      <c r="F4408" t="s">
        <v>11649</v>
      </c>
    </row>
    <row r="4409" spans="1:6">
      <c r="A4409" t="s">
        <v>4611</v>
      </c>
      <c r="B4409" s="786" t="s">
        <v>14426</v>
      </c>
      <c r="C4409" s="22" t="s">
        <v>19720</v>
      </c>
      <c r="D4409" s="22" t="s">
        <v>19721</v>
      </c>
      <c r="E4409" s="22" t="s">
        <v>19722</v>
      </c>
      <c r="F4409" t="s">
        <v>11649</v>
      </c>
    </row>
    <row r="4410" spans="1:6">
      <c r="A4410" t="s">
        <v>4611</v>
      </c>
      <c r="B4410" s="786" t="s">
        <v>14427</v>
      </c>
      <c r="C4410" s="22" t="s">
        <v>19723</v>
      </c>
      <c r="D4410" s="22" t="s">
        <v>19724</v>
      </c>
      <c r="E4410" s="22" t="s">
        <v>19725</v>
      </c>
      <c r="F4410" t="s">
        <v>11649</v>
      </c>
    </row>
    <row r="4411" spans="1:6">
      <c r="A4411" t="s">
        <v>4611</v>
      </c>
      <c r="B4411" s="786" t="s">
        <v>14428</v>
      </c>
      <c r="C4411" s="22" t="s">
        <v>19726</v>
      </c>
      <c r="D4411" s="22" t="s">
        <v>19727</v>
      </c>
      <c r="E4411" s="22" t="s">
        <v>19727</v>
      </c>
      <c r="F4411" t="s">
        <v>11649</v>
      </c>
    </row>
    <row r="4412" spans="1:6">
      <c r="A4412" t="s">
        <v>4611</v>
      </c>
      <c r="B4412" s="786" t="s">
        <v>14429</v>
      </c>
      <c r="C4412" s="22" t="s">
        <v>19728</v>
      </c>
      <c r="D4412" s="22" t="s">
        <v>19729</v>
      </c>
      <c r="E4412" s="22" t="s">
        <v>19730</v>
      </c>
      <c r="F4412" t="s">
        <v>11649</v>
      </c>
    </row>
    <row r="4413" spans="1:6">
      <c r="A4413" t="s">
        <v>4611</v>
      </c>
      <c r="B4413" s="786" t="s">
        <v>14430</v>
      </c>
      <c r="C4413" s="22" t="s">
        <v>17436</v>
      </c>
      <c r="D4413" s="22" t="s">
        <v>17437</v>
      </c>
      <c r="E4413" s="22" t="s">
        <v>17438</v>
      </c>
      <c r="F4413" t="s">
        <v>11649</v>
      </c>
    </row>
    <row r="4414" spans="1:6">
      <c r="A4414" t="s">
        <v>4611</v>
      </c>
      <c r="B4414" s="786" t="s">
        <v>14431</v>
      </c>
      <c r="C4414" s="22" t="s">
        <v>16609</v>
      </c>
      <c r="D4414" s="22" t="s">
        <v>16610</v>
      </c>
      <c r="E4414" s="22" t="s">
        <v>16610</v>
      </c>
      <c r="F4414" t="s">
        <v>11649</v>
      </c>
    </row>
    <row r="4415" spans="1:6">
      <c r="A4415" t="s">
        <v>4611</v>
      </c>
      <c r="B4415" s="786" t="s">
        <v>14432</v>
      </c>
      <c r="C4415" s="22" t="s">
        <v>19731</v>
      </c>
      <c r="D4415" s="22" t="s">
        <v>19732</v>
      </c>
      <c r="E4415" s="22" t="s">
        <v>19733</v>
      </c>
      <c r="F4415" t="s">
        <v>11649</v>
      </c>
    </row>
    <row r="4416" spans="1:6">
      <c r="A4416" t="s">
        <v>4611</v>
      </c>
      <c r="B4416" s="786" t="s">
        <v>14433</v>
      </c>
      <c r="C4416" s="22" t="s">
        <v>19734</v>
      </c>
      <c r="D4416" s="22" t="s">
        <v>19735</v>
      </c>
      <c r="E4416" s="22" t="s">
        <v>19736</v>
      </c>
      <c r="F4416" t="s">
        <v>11653</v>
      </c>
    </row>
    <row r="4417" spans="1:6">
      <c r="A4417" t="s">
        <v>4611</v>
      </c>
      <c r="B4417" s="786" t="s">
        <v>14434</v>
      </c>
      <c r="C4417" s="22" t="s">
        <v>19737</v>
      </c>
      <c r="D4417" s="22" t="s">
        <v>19738</v>
      </c>
      <c r="E4417" s="22" t="s">
        <v>19739</v>
      </c>
      <c r="F4417" t="s">
        <v>11657</v>
      </c>
    </row>
    <row r="4418" spans="1:6">
      <c r="A4418" t="s">
        <v>4611</v>
      </c>
      <c r="B4418" s="786" t="s">
        <v>14435</v>
      </c>
      <c r="C4418" s="22" t="s">
        <v>19740</v>
      </c>
      <c r="D4418" s="22" t="s">
        <v>19741</v>
      </c>
      <c r="E4418" s="22" t="s">
        <v>19742</v>
      </c>
      <c r="F4418" t="s">
        <v>11661</v>
      </c>
    </row>
    <row r="4419" spans="1:6">
      <c r="A4419" t="s">
        <v>4611</v>
      </c>
      <c r="B4419" s="786" t="s">
        <v>14436</v>
      </c>
      <c r="C4419" s="22" t="s">
        <v>19743</v>
      </c>
      <c r="D4419" s="22" t="s">
        <v>19744</v>
      </c>
      <c r="E4419" s="22" t="s">
        <v>19745</v>
      </c>
      <c r="F4419" t="s">
        <v>11661</v>
      </c>
    </row>
    <row r="4420" spans="1:6">
      <c r="A4420" t="s">
        <v>4611</v>
      </c>
      <c r="B4420" s="786" t="s">
        <v>14437</v>
      </c>
      <c r="C4420" s="22" t="s">
        <v>19746</v>
      </c>
      <c r="D4420" s="22" t="s">
        <v>19747</v>
      </c>
      <c r="E4420" s="22" t="s">
        <v>19748</v>
      </c>
      <c r="F4420" t="s">
        <v>11661</v>
      </c>
    </row>
    <row r="4421" spans="1:6">
      <c r="A4421" t="s">
        <v>4611</v>
      </c>
      <c r="B4421" s="786" t="s">
        <v>14438</v>
      </c>
      <c r="C4421" s="22" t="s">
        <v>19749</v>
      </c>
      <c r="D4421" s="22" t="s">
        <v>19750</v>
      </c>
      <c r="E4421" s="22" t="s">
        <v>19750</v>
      </c>
      <c r="F4421" t="s">
        <v>11661</v>
      </c>
    </row>
    <row r="4422" spans="1:6">
      <c r="A4422" t="s">
        <v>4611</v>
      </c>
      <c r="B4422" s="786" t="s">
        <v>14439</v>
      </c>
      <c r="C4422" s="22" t="s">
        <v>19751</v>
      </c>
      <c r="D4422" s="22" t="s">
        <v>19752</v>
      </c>
      <c r="E4422" s="22" t="s">
        <v>19753</v>
      </c>
      <c r="F4422" t="s">
        <v>11661</v>
      </c>
    </row>
    <row r="4423" spans="1:6">
      <c r="A4423" t="s">
        <v>4611</v>
      </c>
      <c r="B4423" s="786" t="s">
        <v>14440</v>
      </c>
      <c r="C4423" s="22" t="s">
        <v>19754</v>
      </c>
      <c r="D4423" s="22" t="s">
        <v>19755</v>
      </c>
      <c r="E4423" s="22" t="s">
        <v>19756</v>
      </c>
      <c r="F4423" t="s">
        <v>11661</v>
      </c>
    </row>
    <row r="4424" spans="1:6">
      <c r="A4424" t="s">
        <v>4611</v>
      </c>
      <c r="B4424" s="786" t="s">
        <v>14441</v>
      </c>
      <c r="C4424" s="22" t="s">
        <v>19757</v>
      </c>
      <c r="D4424" s="22" t="s">
        <v>19758</v>
      </c>
      <c r="E4424" s="22" t="s">
        <v>19759</v>
      </c>
      <c r="F4424" t="s">
        <v>11661</v>
      </c>
    </row>
    <row r="4425" spans="1:6">
      <c r="A4425" t="s">
        <v>4611</v>
      </c>
      <c r="B4425" s="786" t="s">
        <v>14442</v>
      </c>
      <c r="C4425" s="22" t="s">
        <v>19760</v>
      </c>
      <c r="D4425" s="22" t="s">
        <v>19761</v>
      </c>
      <c r="E4425" s="22" t="s">
        <v>19762</v>
      </c>
      <c r="F4425" t="s">
        <v>11665</v>
      </c>
    </row>
    <row r="4426" spans="1:6">
      <c r="A4426" t="s">
        <v>4611</v>
      </c>
      <c r="B4426" s="786" t="s">
        <v>14443</v>
      </c>
      <c r="C4426" s="22" t="s">
        <v>19763</v>
      </c>
      <c r="D4426" s="22" t="s">
        <v>19764</v>
      </c>
      <c r="E4426" s="22" t="s">
        <v>19765</v>
      </c>
      <c r="F4426" t="s">
        <v>11665</v>
      </c>
    </row>
    <row r="4427" spans="1:6">
      <c r="A4427" t="s">
        <v>4611</v>
      </c>
      <c r="B4427" s="786" t="s">
        <v>14444</v>
      </c>
      <c r="C4427" s="22" t="s">
        <v>19766</v>
      </c>
      <c r="D4427" s="22" t="s">
        <v>19767</v>
      </c>
      <c r="E4427" s="22" t="s">
        <v>19768</v>
      </c>
      <c r="F4427" t="s">
        <v>11669</v>
      </c>
    </row>
    <row r="4428" spans="1:6">
      <c r="A4428" t="s">
        <v>4611</v>
      </c>
      <c r="B4428" s="786" t="s">
        <v>14445</v>
      </c>
      <c r="C4428" s="22" t="s">
        <v>19769</v>
      </c>
      <c r="D4428" s="22" t="s">
        <v>19770</v>
      </c>
      <c r="E4428" s="22" t="s">
        <v>19770</v>
      </c>
      <c r="F4428" t="s">
        <v>11669</v>
      </c>
    </row>
    <row r="4429" spans="1:6">
      <c r="A4429" t="s">
        <v>4611</v>
      </c>
      <c r="B4429" s="786" t="s">
        <v>14446</v>
      </c>
      <c r="C4429" s="22" t="s">
        <v>19771</v>
      </c>
      <c r="D4429" s="22" t="s">
        <v>19772</v>
      </c>
      <c r="E4429" s="22" t="s">
        <v>19772</v>
      </c>
      <c r="F4429" t="s">
        <v>11673</v>
      </c>
    </row>
    <row r="4430" spans="1:6">
      <c r="A4430" t="s">
        <v>4611</v>
      </c>
      <c r="B4430" s="786" t="s">
        <v>14447</v>
      </c>
      <c r="C4430" s="22" t="s">
        <v>19773</v>
      </c>
      <c r="D4430" s="22" t="s">
        <v>19774</v>
      </c>
      <c r="E4430" s="22" t="s">
        <v>19775</v>
      </c>
      <c r="F4430" t="s">
        <v>11677</v>
      </c>
    </row>
    <row r="4431" spans="1:6">
      <c r="A4431" t="s">
        <v>4611</v>
      </c>
      <c r="B4431" s="786" t="s">
        <v>14448</v>
      </c>
      <c r="C4431" s="22" t="s">
        <v>19776</v>
      </c>
      <c r="D4431" s="22" t="s">
        <v>19777</v>
      </c>
      <c r="E4431" s="22" t="s">
        <v>19778</v>
      </c>
      <c r="F4431" t="s">
        <v>11677</v>
      </c>
    </row>
    <row r="4432" spans="1:6">
      <c r="A4432" t="s">
        <v>4611</v>
      </c>
      <c r="B4432" s="786" t="s">
        <v>14449</v>
      </c>
      <c r="C4432" s="22" t="s">
        <v>19779</v>
      </c>
      <c r="D4432" s="22" t="s">
        <v>19780</v>
      </c>
      <c r="E4432" s="22" t="s">
        <v>19781</v>
      </c>
      <c r="F4432" t="s">
        <v>11677</v>
      </c>
    </row>
    <row r="4433" spans="1:6">
      <c r="A4433" t="s">
        <v>4611</v>
      </c>
      <c r="B4433" s="786" t="s">
        <v>14450</v>
      </c>
      <c r="C4433" s="22" t="s">
        <v>14904</v>
      </c>
      <c r="D4433" s="22" t="s">
        <v>14905</v>
      </c>
      <c r="E4433" s="22" t="s">
        <v>14906</v>
      </c>
      <c r="F4433" t="s">
        <v>11677</v>
      </c>
    </row>
    <row r="4434" spans="1:6">
      <c r="A4434" t="s">
        <v>4611</v>
      </c>
      <c r="B4434" s="786" t="s">
        <v>14451</v>
      </c>
      <c r="C4434" s="22" t="s">
        <v>19782</v>
      </c>
      <c r="D4434" s="22" t="s">
        <v>19783</v>
      </c>
      <c r="E4434" s="22" t="s">
        <v>19784</v>
      </c>
      <c r="F4434" t="s">
        <v>11678</v>
      </c>
    </row>
    <row r="4435" spans="1:6">
      <c r="A4435" t="s">
        <v>4611</v>
      </c>
      <c r="B4435" s="786" t="s">
        <v>14452</v>
      </c>
      <c r="C4435" s="22" t="s">
        <v>19785</v>
      </c>
      <c r="D4435" s="22" t="s">
        <v>19786</v>
      </c>
      <c r="E4435" s="22" t="s">
        <v>19787</v>
      </c>
      <c r="F4435" t="s">
        <v>11678</v>
      </c>
    </row>
    <row r="4436" spans="1:6">
      <c r="A4436" t="s">
        <v>4611</v>
      </c>
      <c r="B4436" s="786" t="s">
        <v>14453</v>
      </c>
      <c r="C4436" s="22" t="s">
        <v>19788</v>
      </c>
      <c r="D4436" s="22" t="s">
        <v>19789</v>
      </c>
      <c r="E4436" s="22" t="s">
        <v>19790</v>
      </c>
      <c r="F4436" t="s">
        <v>11678</v>
      </c>
    </row>
    <row r="4437" spans="1:6">
      <c r="A4437" t="s">
        <v>4611</v>
      </c>
      <c r="B4437" s="786" t="s">
        <v>14454</v>
      </c>
      <c r="C4437" s="22" t="s">
        <v>19791</v>
      </c>
      <c r="D4437" s="22" t="s">
        <v>19792</v>
      </c>
      <c r="E4437" s="22" t="s">
        <v>19793</v>
      </c>
      <c r="F4437" t="s">
        <v>11678</v>
      </c>
    </row>
    <row r="4438" spans="1:6">
      <c r="A4438" t="s">
        <v>4611</v>
      </c>
      <c r="B4438" s="786" t="s">
        <v>14455</v>
      </c>
      <c r="C4438" s="22" t="s">
        <v>19794</v>
      </c>
      <c r="D4438" s="22" t="s">
        <v>19795</v>
      </c>
      <c r="E4438" s="22" t="s">
        <v>19796</v>
      </c>
      <c r="F4438" t="s">
        <v>11682</v>
      </c>
    </row>
    <row r="4439" spans="1:6">
      <c r="A4439" t="s">
        <v>4611</v>
      </c>
      <c r="B4439" s="786" t="s">
        <v>14456</v>
      </c>
      <c r="C4439" s="22" t="s">
        <v>19797</v>
      </c>
      <c r="D4439" s="22" t="s">
        <v>19798</v>
      </c>
      <c r="E4439" s="22" t="s">
        <v>19799</v>
      </c>
      <c r="F4439" t="s">
        <v>11686</v>
      </c>
    </row>
    <row r="4440" spans="1:6">
      <c r="A4440" t="s">
        <v>4611</v>
      </c>
      <c r="B4440" s="786" t="s">
        <v>14457</v>
      </c>
      <c r="C4440" s="22" t="s">
        <v>19800</v>
      </c>
      <c r="D4440" s="22" t="s">
        <v>19801</v>
      </c>
      <c r="E4440" s="22" t="s">
        <v>19802</v>
      </c>
      <c r="F4440" t="s">
        <v>11688</v>
      </c>
    </row>
    <row r="4441" spans="1:6">
      <c r="A4441" t="s">
        <v>4611</v>
      </c>
      <c r="B4441" s="786" t="s">
        <v>14458</v>
      </c>
      <c r="C4441" s="22" t="s">
        <v>19803</v>
      </c>
      <c r="D4441" s="22" t="s">
        <v>19804</v>
      </c>
      <c r="E4441" s="22" t="s">
        <v>19805</v>
      </c>
      <c r="F4441" t="s">
        <v>11688</v>
      </c>
    </row>
    <row r="4442" spans="1:6">
      <c r="A4442" t="s">
        <v>4611</v>
      </c>
      <c r="B4442" s="786" t="s">
        <v>14459</v>
      </c>
      <c r="C4442" s="22" t="s">
        <v>19806</v>
      </c>
      <c r="D4442" s="22" t="s">
        <v>19807</v>
      </c>
      <c r="E4442" s="22" t="s">
        <v>19808</v>
      </c>
      <c r="F4442" t="s">
        <v>11688</v>
      </c>
    </row>
    <row r="4443" spans="1:6">
      <c r="A4443" t="s">
        <v>4611</v>
      </c>
      <c r="B4443" s="786" t="s">
        <v>14460</v>
      </c>
      <c r="C4443" s="22" t="s">
        <v>19809</v>
      </c>
      <c r="D4443" s="22" t="s">
        <v>19810</v>
      </c>
      <c r="E4443" s="22" t="s">
        <v>19811</v>
      </c>
      <c r="F4443" t="s">
        <v>11688</v>
      </c>
    </row>
    <row r="4444" spans="1:6">
      <c r="A4444" t="s">
        <v>4611</v>
      </c>
      <c r="B4444" s="786" t="s">
        <v>14461</v>
      </c>
      <c r="C4444" s="22" t="s">
        <v>14979</v>
      </c>
      <c r="D4444" s="22" t="s">
        <v>14980</v>
      </c>
      <c r="E4444" s="22" t="s">
        <v>14980</v>
      </c>
      <c r="F4444" t="s">
        <v>11692</v>
      </c>
    </row>
    <row r="4445" spans="1:6">
      <c r="A4445" t="s">
        <v>4611</v>
      </c>
      <c r="B4445" s="786" t="s">
        <v>14462</v>
      </c>
      <c r="C4445" s="22" t="s">
        <v>19812</v>
      </c>
      <c r="D4445" s="22" t="s">
        <v>19813</v>
      </c>
      <c r="E4445" s="22" t="s">
        <v>19814</v>
      </c>
      <c r="F4445" t="s">
        <v>11692</v>
      </c>
    </row>
    <row r="4446" spans="1:6">
      <c r="A4446" t="s">
        <v>4611</v>
      </c>
      <c r="B4446" s="786" t="s">
        <v>14463</v>
      </c>
      <c r="C4446" s="22" t="s">
        <v>19815</v>
      </c>
      <c r="D4446" s="22" t="s">
        <v>19816</v>
      </c>
      <c r="E4446" s="22" t="s">
        <v>19817</v>
      </c>
      <c r="F4446" t="s">
        <v>11692</v>
      </c>
    </row>
    <row r="4447" spans="1:6">
      <c r="A4447" t="s">
        <v>4611</v>
      </c>
      <c r="B4447" s="786" t="s">
        <v>14464</v>
      </c>
      <c r="C4447" s="22" t="s">
        <v>19818</v>
      </c>
      <c r="D4447" s="22" t="s">
        <v>19819</v>
      </c>
      <c r="E4447" s="22" t="s">
        <v>19820</v>
      </c>
      <c r="F4447" t="s">
        <v>11692</v>
      </c>
    </row>
    <row r="4448" spans="1:6">
      <c r="A4448" t="s">
        <v>4611</v>
      </c>
      <c r="B4448" s="786" t="s">
        <v>14465</v>
      </c>
      <c r="C4448" s="22" t="s">
        <v>19821</v>
      </c>
      <c r="D4448" s="22" t="s">
        <v>19822</v>
      </c>
      <c r="E4448" s="22" t="s">
        <v>19823</v>
      </c>
      <c r="F4448" t="s">
        <v>11692</v>
      </c>
    </row>
    <row r="4449" spans="1:6">
      <c r="A4449" t="s">
        <v>4611</v>
      </c>
      <c r="B4449" s="786" t="s">
        <v>14466</v>
      </c>
      <c r="C4449" s="22" t="s">
        <v>19824</v>
      </c>
      <c r="D4449" s="22" t="s">
        <v>19825</v>
      </c>
      <c r="E4449" s="22" t="s">
        <v>19826</v>
      </c>
      <c r="F4449" t="s">
        <v>11696</v>
      </c>
    </row>
    <row r="4450" spans="1:6">
      <c r="A4450" t="s">
        <v>4611</v>
      </c>
      <c r="B4450" s="786" t="s">
        <v>14467</v>
      </c>
      <c r="C4450" s="22" t="s">
        <v>19827</v>
      </c>
      <c r="D4450" s="22" t="s">
        <v>19828</v>
      </c>
      <c r="E4450" s="22" t="s">
        <v>19829</v>
      </c>
      <c r="F4450" t="s">
        <v>11700</v>
      </c>
    </row>
    <row r="4451" spans="1:6">
      <c r="A4451" t="s">
        <v>4611</v>
      </c>
      <c r="B4451" s="786" t="s">
        <v>14468</v>
      </c>
      <c r="C4451" s="22" t="s">
        <v>19500</v>
      </c>
      <c r="D4451" s="22" t="s">
        <v>19501</v>
      </c>
      <c r="E4451" s="22" t="s">
        <v>19502</v>
      </c>
      <c r="F4451" t="s">
        <v>11700</v>
      </c>
    </row>
    <row r="4452" spans="1:6">
      <c r="A4452" t="s">
        <v>4611</v>
      </c>
      <c r="B4452" s="786" t="s">
        <v>14469</v>
      </c>
      <c r="C4452" s="22" t="s">
        <v>19830</v>
      </c>
      <c r="D4452" s="22" t="s">
        <v>19831</v>
      </c>
      <c r="E4452" s="22" t="s">
        <v>19832</v>
      </c>
      <c r="F4452" t="s">
        <v>11700</v>
      </c>
    </row>
    <row r="4453" spans="1:6">
      <c r="A4453" t="s">
        <v>4611</v>
      </c>
      <c r="B4453" s="786" t="s">
        <v>14470</v>
      </c>
      <c r="C4453" s="22" t="s">
        <v>19833</v>
      </c>
      <c r="D4453" s="22" t="s">
        <v>19834</v>
      </c>
      <c r="E4453" s="22" t="s">
        <v>19835</v>
      </c>
      <c r="F4453" t="s">
        <v>11700</v>
      </c>
    </row>
    <row r="4454" spans="1:6">
      <c r="A4454" t="s">
        <v>4611</v>
      </c>
      <c r="B4454" s="786" t="s">
        <v>14471</v>
      </c>
      <c r="C4454" s="22" t="s">
        <v>19836</v>
      </c>
      <c r="D4454" s="22" t="s">
        <v>19837</v>
      </c>
      <c r="E4454" s="22" t="s">
        <v>19838</v>
      </c>
      <c r="F4454" t="s">
        <v>11704</v>
      </c>
    </row>
    <row r="4455" spans="1:6">
      <c r="A4455" t="s">
        <v>4611</v>
      </c>
      <c r="B4455" s="786" t="s">
        <v>14472</v>
      </c>
      <c r="C4455" s="22" t="s">
        <v>19839</v>
      </c>
      <c r="D4455" s="22" t="s">
        <v>19840</v>
      </c>
      <c r="E4455" s="22" t="s">
        <v>19840</v>
      </c>
      <c r="F4455" t="s">
        <v>11704</v>
      </c>
    </row>
    <row r="4456" spans="1:6">
      <c r="A4456" t="s">
        <v>4611</v>
      </c>
      <c r="B4456" s="786" t="s">
        <v>14473</v>
      </c>
      <c r="C4456" s="22" t="s">
        <v>15812</v>
      </c>
      <c r="D4456" s="22" t="s">
        <v>15813</v>
      </c>
      <c r="E4456" s="22" t="s">
        <v>15814</v>
      </c>
      <c r="F4456" t="s">
        <v>11704</v>
      </c>
    </row>
    <row r="4457" spans="1:6">
      <c r="A4457" t="s">
        <v>4611</v>
      </c>
      <c r="B4457" s="786" t="s">
        <v>14474</v>
      </c>
      <c r="C4457" s="22" t="s">
        <v>18556</v>
      </c>
      <c r="D4457" s="22" t="s">
        <v>18557</v>
      </c>
      <c r="E4457" s="22" t="s">
        <v>18558</v>
      </c>
      <c r="F4457" t="s">
        <v>11704</v>
      </c>
    </row>
    <row r="4458" spans="1:6">
      <c r="A4458" t="s">
        <v>4611</v>
      </c>
      <c r="B4458" s="786" t="s">
        <v>14475</v>
      </c>
      <c r="C4458" s="22" t="s">
        <v>19841</v>
      </c>
      <c r="D4458" s="22" t="s">
        <v>3538</v>
      </c>
      <c r="E4458" s="22" t="s">
        <v>3538</v>
      </c>
      <c r="F4458" t="s">
        <v>11704</v>
      </c>
    </row>
    <row r="4459" spans="1:6">
      <c r="A4459" t="s">
        <v>4611</v>
      </c>
      <c r="B4459" s="786" t="s">
        <v>14476</v>
      </c>
      <c r="C4459" s="22" t="s">
        <v>19842</v>
      </c>
      <c r="D4459" s="22" t="s">
        <v>19843</v>
      </c>
      <c r="E4459" s="22" t="s">
        <v>19844</v>
      </c>
      <c r="F4459" t="s">
        <v>11708</v>
      </c>
    </row>
    <row r="4460" spans="1:6">
      <c r="A4460" t="s">
        <v>4611</v>
      </c>
      <c r="B4460" s="786" t="s">
        <v>14477</v>
      </c>
      <c r="C4460" s="22" t="s">
        <v>19845</v>
      </c>
      <c r="D4460" s="22" t="s">
        <v>19846</v>
      </c>
      <c r="E4460" s="22" t="s">
        <v>19847</v>
      </c>
      <c r="F4460" t="s">
        <v>11712</v>
      </c>
    </row>
    <row r="4461" spans="1:6">
      <c r="A4461" t="s">
        <v>4611</v>
      </c>
      <c r="B4461" s="786" t="s">
        <v>14478</v>
      </c>
      <c r="C4461" s="22" t="s">
        <v>17333</v>
      </c>
      <c r="D4461" s="22" t="s">
        <v>17334</v>
      </c>
      <c r="E4461" s="22" t="s">
        <v>17335</v>
      </c>
      <c r="F4461" t="s">
        <v>11712</v>
      </c>
    </row>
    <row r="4462" spans="1:6">
      <c r="A4462" t="s">
        <v>4611</v>
      </c>
      <c r="B4462" s="786" t="s">
        <v>14479</v>
      </c>
      <c r="C4462" s="22" t="s">
        <v>19848</v>
      </c>
      <c r="D4462" s="22" t="s">
        <v>19849</v>
      </c>
      <c r="E4462" s="22" t="s">
        <v>19850</v>
      </c>
      <c r="F4462" t="s">
        <v>11712</v>
      </c>
    </row>
    <row r="4463" spans="1:6">
      <c r="A4463" t="s">
        <v>4611</v>
      </c>
      <c r="B4463" s="786" t="s">
        <v>14480</v>
      </c>
      <c r="C4463" s="22" t="s">
        <v>15524</v>
      </c>
      <c r="D4463" s="22" t="s">
        <v>15525</v>
      </c>
      <c r="E4463" s="22" t="s">
        <v>15526</v>
      </c>
      <c r="F4463" t="s">
        <v>11712</v>
      </c>
    </row>
    <row r="4464" spans="1:6">
      <c r="A4464" t="s">
        <v>4611</v>
      </c>
      <c r="B4464" s="786" t="s">
        <v>14481</v>
      </c>
      <c r="C4464" s="22" t="s">
        <v>19851</v>
      </c>
      <c r="D4464" s="22" t="s">
        <v>19852</v>
      </c>
      <c r="E4464" s="22" t="s">
        <v>19852</v>
      </c>
      <c r="F4464" t="s">
        <v>11712</v>
      </c>
    </row>
    <row r="4465" spans="1:6">
      <c r="A4465" t="s">
        <v>4611</v>
      </c>
      <c r="B4465" s="786" t="s">
        <v>14482</v>
      </c>
      <c r="C4465" s="22" t="s">
        <v>19853</v>
      </c>
      <c r="D4465" s="22" t="s">
        <v>19854</v>
      </c>
      <c r="E4465" s="22" t="s">
        <v>19855</v>
      </c>
      <c r="F4465" t="s">
        <v>11712</v>
      </c>
    </row>
    <row r="4466" spans="1:6">
      <c r="A4466" t="s">
        <v>4611</v>
      </c>
      <c r="B4466" s="786" t="s">
        <v>14483</v>
      </c>
      <c r="C4466" s="22" t="s">
        <v>19856</v>
      </c>
      <c r="D4466" s="22" t="s">
        <v>19857</v>
      </c>
      <c r="E4466" s="22" t="s">
        <v>19858</v>
      </c>
      <c r="F4466" t="s">
        <v>11716</v>
      </c>
    </row>
    <row r="4467" spans="1:6">
      <c r="A4467" t="s">
        <v>4611</v>
      </c>
      <c r="B4467" s="786" t="s">
        <v>14484</v>
      </c>
      <c r="C4467" s="22" t="s">
        <v>19842</v>
      </c>
      <c r="D4467" s="22" t="s">
        <v>19843</v>
      </c>
      <c r="E4467" s="22" t="s">
        <v>19844</v>
      </c>
      <c r="F4467" t="s">
        <v>11716</v>
      </c>
    </row>
    <row r="4468" spans="1:6">
      <c r="A4468" t="s">
        <v>4611</v>
      </c>
      <c r="B4468" s="786" t="s">
        <v>14485</v>
      </c>
      <c r="C4468" s="22" t="s">
        <v>17172</v>
      </c>
      <c r="D4468" s="22" t="s">
        <v>17173</v>
      </c>
      <c r="E4468" s="22" t="s">
        <v>17174</v>
      </c>
      <c r="F4468" t="s">
        <v>11716</v>
      </c>
    </row>
    <row r="4469" spans="1:6">
      <c r="A4469" t="s">
        <v>4611</v>
      </c>
      <c r="B4469" s="786" t="s">
        <v>14486</v>
      </c>
      <c r="C4469" s="22" t="s">
        <v>19859</v>
      </c>
      <c r="D4469" s="22" t="s">
        <v>19860</v>
      </c>
      <c r="E4469" s="22" t="s">
        <v>19861</v>
      </c>
      <c r="F4469" t="s">
        <v>11716</v>
      </c>
    </row>
    <row r="4470" spans="1:6">
      <c r="A4470" t="s">
        <v>4611</v>
      </c>
      <c r="B4470" s="786" t="s">
        <v>14487</v>
      </c>
      <c r="C4470" s="22" t="s">
        <v>19862</v>
      </c>
      <c r="D4470" s="22" t="s">
        <v>19863</v>
      </c>
      <c r="E4470" s="22" t="s">
        <v>19863</v>
      </c>
      <c r="F4470" t="s">
        <v>11716</v>
      </c>
    </row>
    <row r="4471" spans="1:6">
      <c r="A4471" t="s">
        <v>4611</v>
      </c>
      <c r="B4471" s="786" t="s">
        <v>14488</v>
      </c>
      <c r="C4471" s="22" t="s">
        <v>19864</v>
      </c>
      <c r="D4471" s="22" t="s">
        <v>19865</v>
      </c>
      <c r="E4471" s="22" t="s">
        <v>19866</v>
      </c>
      <c r="F4471" t="s">
        <v>11720</v>
      </c>
    </row>
    <row r="4472" spans="1:6">
      <c r="A4472" t="s">
        <v>4611</v>
      </c>
      <c r="B4472" s="786" t="s">
        <v>14489</v>
      </c>
      <c r="C4472" s="22" t="s">
        <v>19867</v>
      </c>
      <c r="D4472" s="22" t="s">
        <v>19868</v>
      </c>
      <c r="E4472" s="22" t="s">
        <v>19869</v>
      </c>
      <c r="F4472" t="s">
        <v>11724</v>
      </c>
    </row>
    <row r="4473" spans="1:6">
      <c r="A4473" t="s">
        <v>4611</v>
      </c>
      <c r="B4473" s="786" t="s">
        <v>14490</v>
      </c>
      <c r="C4473" s="22" t="s">
        <v>19870</v>
      </c>
      <c r="D4473" s="22" t="s">
        <v>19871</v>
      </c>
      <c r="E4473" s="22" t="s">
        <v>19871</v>
      </c>
      <c r="F4473" t="s">
        <v>11724</v>
      </c>
    </row>
    <row r="4474" spans="1:6">
      <c r="A4474" t="s">
        <v>4611</v>
      </c>
      <c r="B4474" s="786" t="s">
        <v>14491</v>
      </c>
      <c r="C4474" s="22" t="s">
        <v>19872</v>
      </c>
      <c r="D4474" s="22" t="s">
        <v>19873</v>
      </c>
      <c r="E4474" s="22" t="s">
        <v>19874</v>
      </c>
      <c r="F4474" t="s">
        <v>11724</v>
      </c>
    </row>
    <row r="4475" spans="1:6">
      <c r="A4475" t="s">
        <v>4611</v>
      </c>
      <c r="B4475" s="786" t="s">
        <v>14492</v>
      </c>
      <c r="C4475" s="22" t="s">
        <v>19875</v>
      </c>
      <c r="D4475" s="22" t="s">
        <v>19876</v>
      </c>
      <c r="E4475" s="22" t="s">
        <v>19877</v>
      </c>
      <c r="F4475" t="s">
        <v>11724</v>
      </c>
    </row>
    <row r="4476" spans="1:6">
      <c r="A4476" t="s">
        <v>4611</v>
      </c>
      <c r="B4476" s="786" t="s">
        <v>14493</v>
      </c>
      <c r="C4476" s="22" t="s">
        <v>19878</v>
      </c>
      <c r="D4476" s="22" t="s">
        <v>19879</v>
      </c>
      <c r="E4476" s="22" t="s">
        <v>19880</v>
      </c>
      <c r="F4476" t="s">
        <v>11724</v>
      </c>
    </row>
    <row r="4477" spans="1:6">
      <c r="A4477" t="s">
        <v>4611</v>
      </c>
      <c r="B4477" s="786" t="s">
        <v>14494</v>
      </c>
      <c r="C4477" s="22" t="s">
        <v>19881</v>
      </c>
      <c r="D4477" s="22" t="s">
        <v>19882</v>
      </c>
      <c r="E4477" s="22" t="s">
        <v>19883</v>
      </c>
      <c r="F4477" t="s">
        <v>11736</v>
      </c>
    </row>
    <row r="4478" spans="1:6">
      <c r="A4478" t="s">
        <v>4611</v>
      </c>
      <c r="B4478" s="786" t="s">
        <v>14495</v>
      </c>
      <c r="C4478" s="22" t="s">
        <v>19884</v>
      </c>
      <c r="D4478" s="22" t="s">
        <v>19885</v>
      </c>
      <c r="E4478" s="22" t="s">
        <v>19886</v>
      </c>
      <c r="F4478" t="s">
        <v>11736</v>
      </c>
    </row>
    <row r="4479" spans="1:6">
      <c r="A4479" t="s">
        <v>4611</v>
      </c>
      <c r="B4479" s="786" t="s">
        <v>14496</v>
      </c>
      <c r="C4479" s="22" t="s">
        <v>19887</v>
      </c>
      <c r="D4479" s="22" t="s">
        <v>19888</v>
      </c>
      <c r="E4479" s="22" t="s">
        <v>19889</v>
      </c>
      <c r="F4479" t="s">
        <v>11736</v>
      </c>
    </row>
    <row r="4480" spans="1:6">
      <c r="A4480" t="s">
        <v>4611</v>
      </c>
      <c r="B4480" s="786" t="s">
        <v>14497</v>
      </c>
      <c r="C4480" s="22" t="s">
        <v>19890</v>
      </c>
      <c r="D4480" s="22" t="s">
        <v>19891</v>
      </c>
      <c r="E4480" s="22" t="s">
        <v>19891</v>
      </c>
      <c r="F4480" t="s">
        <v>11736</v>
      </c>
    </row>
    <row r="4481" spans="1:6">
      <c r="A4481" t="s">
        <v>4611</v>
      </c>
      <c r="B4481" s="786" t="s">
        <v>14498</v>
      </c>
      <c r="C4481" s="22" t="s">
        <v>18167</v>
      </c>
      <c r="D4481" s="22" t="s">
        <v>18168</v>
      </c>
      <c r="E4481" s="22" t="s">
        <v>18169</v>
      </c>
      <c r="F4481" t="s">
        <v>11736</v>
      </c>
    </row>
    <row r="4482" spans="1:6">
      <c r="A4482" t="s">
        <v>4611</v>
      </c>
      <c r="B4482" s="786" t="s">
        <v>14499</v>
      </c>
      <c r="C4482" s="22" t="s">
        <v>19892</v>
      </c>
      <c r="D4482" s="22" t="s">
        <v>19893</v>
      </c>
      <c r="E4482" s="22" t="s">
        <v>19894</v>
      </c>
      <c r="F4482" t="s">
        <v>11736</v>
      </c>
    </row>
    <row r="4483" spans="1:6">
      <c r="A4483" t="s">
        <v>4611</v>
      </c>
      <c r="B4483" s="786" t="s">
        <v>14500</v>
      </c>
      <c r="C4483" s="22" t="s">
        <v>19895</v>
      </c>
      <c r="D4483" s="22" t="s">
        <v>19896</v>
      </c>
      <c r="E4483" s="22" t="s">
        <v>19897</v>
      </c>
      <c r="F4483" t="s">
        <v>11736</v>
      </c>
    </row>
    <row r="4484" spans="1:6">
      <c r="A4484" t="s">
        <v>4611</v>
      </c>
      <c r="B4484" s="786" t="s">
        <v>14501</v>
      </c>
      <c r="C4484" s="22" t="s">
        <v>19898</v>
      </c>
      <c r="D4484" s="22" t="s">
        <v>19899</v>
      </c>
      <c r="E4484" s="22" t="s">
        <v>19900</v>
      </c>
      <c r="F4484" t="s">
        <v>11736</v>
      </c>
    </row>
    <row r="4485" spans="1:6">
      <c r="A4485" t="s">
        <v>4611</v>
      </c>
      <c r="B4485" s="786" t="s">
        <v>14502</v>
      </c>
      <c r="C4485" s="22" t="s">
        <v>19901</v>
      </c>
      <c r="D4485" s="22" t="s">
        <v>19902</v>
      </c>
      <c r="E4485" s="22" t="s">
        <v>19903</v>
      </c>
      <c r="F4485" t="s">
        <v>11736</v>
      </c>
    </row>
    <row r="4486" spans="1:6">
      <c r="A4486" t="s">
        <v>4611</v>
      </c>
      <c r="B4486" s="786" t="s">
        <v>14503</v>
      </c>
      <c r="C4486" s="22" t="s">
        <v>15418</v>
      </c>
      <c r="D4486" s="22" t="s">
        <v>15419</v>
      </c>
      <c r="E4486" s="22" t="s">
        <v>15419</v>
      </c>
      <c r="F4486" t="s">
        <v>11736</v>
      </c>
    </row>
    <row r="4487" spans="1:6">
      <c r="A4487" t="s">
        <v>4611</v>
      </c>
      <c r="B4487" s="786" t="s">
        <v>14504</v>
      </c>
      <c r="C4487" s="22" t="s">
        <v>19904</v>
      </c>
      <c r="D4487" s="22" t="s">
        <v>19905</v>
      </c>
      <c r="E4487" s="22" t="s">
        <v>19906</v>
      </c>
      <c r="F4487" t="s">
        <v>11736</v>
      </c>
    </row>
    <row r="4488" spans="1:6">
      <c r="A4488" t="s">
        <v>4611</v>
      </c>
      <c r="B4488" s="786" t="s">
        <v>14505</v>
      </c>
      <c r="C4488" s="22" t="s">
        <v>19907</v>
      </c>
      <c r="D4488" s="22" t="s">
        <v>19908</v>
      </c>
      <c r="E4488" s="22" t="s">
        <v>19909</v>
      </c>
      <c r="F4488" t="s">
        <v>11736</v>
      </c>
    </row>
    <row r="4489" spans="1:6">
      <c r="A4489" t="s">
        <v>4611</v>
      </c>
      <c r="B4489" s="786" t="s">
        <v>14506</v>
      </c>
      <c r="C4489" s="22" t="s">
        <v>19910</v>
      </c>
      <c r="D4489" s="22" t="s">
        <v>19911</v>
      </c>
      <c r="E4489" s="22" t="s">
        <v>19912</v>
      </c>
      <c r="F4489" t="s">
        <v>11736</v>
      </c>
    </row>
    <row r="4490" spans="1:6">
      <c r="A4490" t="s">
        <v>4611</v>
      </c>
      <c r="B4490" s="786" t="s">
        <v>14507</v>
      </c>
      <c r="C4490" s="22" t="s">
        <v>19913</v>
      </c>
      <c r="D4490" s="22" t="s">
        <v>19914</v>
      </c>
      <c r="E4490" s="22" t="s">
        <v>19915</v>
      </c>
      <c r="F4490" t="s">
        <v>11736</v>
      </c>
    </row>
    <row r="4491" spans="1:6">
      <c r="A4491" t="s">
        <v>4611</v>
      </c>
      <c r="B4491" s="786" t="s">
        <v>14508</v>
      </c>
      <c r="C4491" s="22" t="s">
        <v>19916</v>
      </c>
      <c r="D4491" s="22" t="s">
        <v>19917</v>
      </c>
      <c r="E4491" s="22" t="s">
        <v>19918</v>
      </c>
      <c r="F4491" t="s">
        <v>11736</v>
      </c>
    </row>
    <row r="4492" spans="1:6">
      <c r="A4492" t="s">
        <v>4611</v>
      </c>
      <c r="B4492" s="786" t="s">
        <v>14509</v>
      </c>
      <c r="C4492" s="22" t="s">
        <v>19919</v>
      </c>
      <c r="D4492" s="22" t="s">
        <v>19920</v>
      </c>
      <c r="E4492" s="22" t="s">
        <v>19921</v>
      </c>
      <c r="F4492" t="s">
        <v>11736</v>
      </c>
    </row>
    <row r="4493" spans="1:6">
      <c r="A4493" t="s">
        <v>4611</v>
      </c>
      <c r="B4493" s="786" t="s">
        <v>14510</v>
      </c>
      <c r="C4493" s="22" t="s">
        <v>19922</v>
      </c>
      <c r="D4493" s="22" t="s">
        <v>19923</v>
      </c>
      <c r="E4493" s="22" t="s">
        <v>19924</v>
      </c>
      <c r="F4493" t="s">
        <v>11736</v>
      </c>
    </row>
    <row r="4494" spans="1:6">
      <c r="A4494" t="s">
        <v>4611</v>
      </c>
      <c r="B4494" s="786" t="s">
        <v>14511</v>
      </c>
      <c r="C4494" s="22" t="s">
        <v>19925</v>
      </c>
      <c r="D4494" s="22" t="s">
        <v>19926</v>
      </c>
      <c r="E4494" s="22" t="s">
        <v>19926</v>
      </c>
      <c r="F4494" t="s">
        <v>11736</v>
      </c>
    </row>
    <row r="4495" spans="1:6">
      <c r="A4495" t="s">
        <v>4611</v>
      </c>
      <c r="B4495" s="786" t="s">
        <v>14512</v>
      </c>
      <c r="C4495" s="22" t="s">
        <v>19927</v>
      </c>
      <c r="D4495" s="22" t="s">
        <v>19928</v>
      </c>
      <c r="E4495" s="22" t="s">
        <v>19929</v>
      </c>
      <c r="F4495" t="s">
        <v>11736</v>
      </c>
    </row>
    <row r="4496" spans="1:6">
      <c r="A4496" t="s">
        <v>4611</v>
      </c>
      <c r="B4496" s="786" t="s">
        <v>14513</v>
      </c>
      <c r="C4496" s="22" t="s">
        <v>19930</v>
      </c>
      <c r="D4496" s="22" t="s">
        <v>19931</v>
      </c>
      <c r="E4496" s="22" t="s">
        <v>19932</v>
      </c>
      <c r="F4496" t="s">
        <v>11736</v>
      </c>
    </row>
    <row r="4497" spans="1:6">
      <c r="A4497" t="s">
        <v>4611</v>
      </c>
      <c r="B4497" s="786" t="s">
        <v>14514</v>
      </c>
      <c r="C4497" s="22" t="s">
        <v>19933</v>
      </c>
      <c r="D4497" s="22" t="s">
        <v>19934</v>
      </c>
      <c r="E4497" s="22" t="s">
        <v>19934</v>
      </c>
      <c r="F4497" t="s">
        <v>11736</v>
      </c>
    </row>
    <row r="4498" spans="1:6">
      <c r="A4498" t="s">
        <v>4611</v>
      </c>
      <c r="B4498" s="786" t="s">
        <v>14515</v>
      </c>
      <c r="C4498" s="22" t="s">
        <v>7013</v>
      </c>
      <c r="D4498" s="22" t="s">
        <v>6582</v>
      </c>
      <c r="E4498" s="22" t="s">
        <v>7014</v>
      </c>
      <c r="F4498" t="s">
        <v>11740</v>
      </c>
    </row>
    <row r="4499" spans="1:6">
      <c r="A4499" t="s">
        <v>4611</v>
      </c>
      <c r="B4499" s="786" t="s">
        <v>14516</v>
      </c>
      <c r="C4499" s="22" t="s">
        <v>19935</v>
      </c>
      <c r="D4499" s="22" t="s">
        <v>19936</v>
      </c>
      <c r="E4499" s="22" t="s">
        <v>19937</v>
      </c>
      <c r="F4499" t="s">
        <v>11740</v>
      </c>
    </row>
    <row r="4500" spans="1:6">
      <c r="A4500" t="s">
        <v>4611</v>
      </c>
      <c r="B4500" s="786" t="s">
        <v>14517</v>
      </c>
      <c r="C4500" s="22" t="s">
        <v>18156</v>
      </c>
      <c r="D4500" s="22" t="s">
        <v>18157</v>
      </c>
      <c r="E4500" s="22" t="s">
        <v>18158</v>
      </c>
      <c r="F4500" t="s">
        <v>11741</v>
      </c>
    </row>
    <row r="4501" spans="1:6">
      <c r="A4501" t="s">
        <v>4611</v>
      </c>
      <c r="B4501" s="786" t="s">
        <v>14518</v>
      </c>
      <c r="C4501" s="22" t="s">
        <v>19938</v>
      </c>
      <c r="D4501" s="22" t="s">
        <v>19939</v>
      </c>
      <c r="E4501" s="22" t="s">
        <v>19940</v>
      </c>
      <c r="F4501" t="s">
        <v>11745</v>
      </c>
    </row>
    <row r="4502" spans="1:6">
      <c r="A4502" t="s">
        <v>4611</v>
      </c>
      <c r="B4502" s="786" t="s">
        <v>14519</v>
      </c>
      <c r="C4502" s="22" t="s">
        <v>19941</v>
      </c>
      <c r="D4502" s="22" t="s">
        <v>19942</v>
      </c>
      <c r="E4502" s="22" t="s">
        <v>19943</v>
      </c>
      <c r="F4502" t="s">
        <v>11749</v>
      </c>
    </row>
    <row r="4503" spans="1:6">
      <c r="A4503" t="s">
        <v>4611</v>
      </c>
      <c r="B4503" s="786" t="s">
        <v>14520</v>
      </c>
      <c r="C4503" s="22" t="s">
        <v>19944</v>
      </c>
      <c r="D4503" s="22" t="s">
        <v>19945</v>
      </c>
      <c r="E4503" s="22" t="s">
        <v>19946</v>
      </c>
      <c r="F4503" t="s">
        <v>11749</v>
      </c>
    </row>
    <row r="4504" spans="1:6">
      <c r="A4504" t="s">
        <v>4611</v>
      </c>
      <c r="B4504" s="786" t="s">
        <v>14521</v>
      </c>
      <c r="C4504" s="22" t="s">
        <v>15540</v>
      </c>
      <c r="D4504" s="22" t="s">
        <v>15541</v>
      </c>
      <c r="E4504" s="22" t="s">
        <v>15542</v>
      </c>
      <c r="F4504" t="s">
        <v>11749</v>
      </c>
    </row>
    <row r="4505" spans="1:6">
      <c r="A4505" t="s">
        <v>4611</v>
      </c>
      <c r="B4505" s="786" t="s">
        <v>14522</v>
      </c>
      <c r="C4505" s="22" t="s">
        <v>15205</v>
      </c>
      <c r="D4505" s="22" t="s">
        <v>15206</v>
      </c>
      <c r="E4505" s="22" t="s">
        <v>15206</v>
      </c>
      <c r="F4505" t="s">
        <v>11753</v>
      </c>
    </row>
    <row r="4506" spans="1:6">
      <c r="A4506" t="s">
        <v>4611</v>
      </c>
      <c r="B4506" s="786" t="s">
        <v>14523</v>
      </c>
      <c r="C4506" s="22" t="s">
        <v>19947</v>
      </c>
      <c r="D4506" s="22" t="s">
        <v>19948</v>
      </c>
      <c r="E4506" s="22" t="s">
        <v>19949</v>
      </c>
      <c r="F4506" t="s">
        <v>11753</v>
      </c>
    </row>
    <row r="4507" spans="1:6">
      <c r="A4507" t="s">
        <v>4611</v>
      </c>
      <c r="B4507" s="786" t="s">
        <v>14524</v>
      </c>
      <c r="C4507" s="22" t="s">
        <v>19950</v>
      </c>
      <c r="D4507" s="22" t="s">
        <v>19951</v>
      </c>
      <c r="E4507" s="22" t="s">
        <v>19952</v>
      </c>
      <c r="F4507" t="s">
        <v>11757</v>
      </c>
    </row>
    <row r="4508" spans="1:6">
      <c r="A4508" t="s">
        <v>4611</v>
      </c>
      <c r="B4508" s="786" t="s">
        <v>14525</v>
      </c>
      <c r="C4508" s="22" t="s">
        <v>18324</v>
      </c>
      <c r="D4508" s="22" t="s">
        <v>18325</v>
      </c>
      <c r="E4508" s="22" t="s">
        <v>18326</v>
      </c>
      <c r="F4508" t="s">
        <v>11757</v>
      </c>
    </row>
    <row r="4509" spans="1:6">
      <c r="A4509" t="s">
        <v>4611</v>
      </c>
      <c r="B4509" s="786" t="s">
        <v>14526</v>
      </c>
      <c r="C4509" s="22" t="s">
        <v>19283</v>
      </c>
      <c r="D4509" s="22" t="s">
        <v>19284</v>
      </c>
      <c r="E4509" s="22" t="s">
        <v>19285</v>
      </c>
      <c r="F4509" t="s">
        <v>11757</v>
      </c>
    </row>
    <row r="4510" spans="1:6">
      <c r="A4510" t="s">
        <v>4611</v>
      </c>
      <c r="B4510" s="786" t="s">
        <v>14527</v>
      </c>
      <c r="C4510" s="22" t="s">
        <v>19953</v>
      </c>
      <c r="D4510" s="22" t="s">
        <v>19954</v>
      </c>
      <c r="E4510" s="22" t="s">
        <v>19955</v>
      </c>
      <c r="F4510" t="s">
        <v>11757</v>
      </c>
    </row>
    <row r="4511" spans="1:6">
      <c r="A4511" t="s">
        <v>4611</v>
      </c>
      <c r="B4511" s="786" t="s">
        <v>14528</v>
      </c>
      <c r="C4511" s="22" t="s">
        <v>15309</v>
      </c>
      <c r="D4511" s="22" t="s">
        <v>15310</v>
      </c>
      <c r="E4511" s="22" t="s">
        <v>15311</v>
      </c>
      <c r="F4511" t="s">
        <v>11757</v>
      </c>
    </row>
    <row r="4512" spans="1:6">
      <c r="A4512" t="s">
        <v>4611</v>
      </c>
      <c r="B4512" s="786" t="s">
        <v>14529</v>
      </c>
      <c r="C4512" s="22" t="s">
        <v>19956</v>
      </c>
      <c r="D4512" s="22" t="s">
        <v>19957</v>
      </c>
      <c r="E4512" s="22" t="s">
        <v>19958</v>
      </c>
      <c r="F4512" t="s">
        <v>11757</v>
      </c>
    </row>
    <row r="4513" spans="1:6">
      <c r="A4513" t="s">
        <v>4611</v>
      </c>
      <c r="B4513" s="786" t="s">
        <v>14530</v>
      </c>
      <c r="C4513" s="22" t="s">
        <v>19959</v>
      </c>
      <c r="D4513" s="22" t="s">
        <v>19960</v>
      </c>
      <c r="E4513" s="22" t="s">
        <v>19961</v>
      </c>
      <c r="F4513" t="s">
        <v>11757</v>
      </c>
    </row>
    <row r="4514" spans="1:6">
      <c r="A4514" t="s">
        <v>4611</v>
      </c>
      <c r="B4514" s="786" t="s">
        <v>14531</v>
      </c>
      <c r="C4514" s="22" t="s">
        <v>19962</v>
      </c>
      <c r="D4514" s="22" t="s">
        <v>19963</v>
      </c>
      <c r="E4514" s="22" t="s">
        <v>19963</v>
      </c>
      <c r="F4514" t="s">
        <v>11757</v>
      </c>
    </row>
    <row r="4515" spans="1:6">
      <c r="A4515" t="s">
        <v>4611</v>
      </c>
      <c r="B4515" s="786" t="s">
        <v>14532</v>
      </c>
      <c r="C4515" s="22" t="s">
        <v>19319</v>
      </c>
      <c r="D4515" s="22" t="s">
        <v>19320</v>
      </c>
      <c r="E4515" s="22" t="s">
        <v>19321</v>
      </c>
      <c r="F4515" t="s">
        <v>11757</v>
      </c>
    </row>
    <row r="4516" spans="1:6">
      <c r="A4516" t="s">
        <v>4611</v>
      </c>
      <c r="B4516" s="786" t="s">
        <v>14533</v>
      </c>
      <c r="C4516" s="22" t="s">
        <v>19964</v>
      </c>
      <c r="D4516" s="22" t="s">
        <v>19965</v>
      </c>
      <c r="E4516" s="22" t="s">
        <v>19966</v>
      </c>
      <c r="F4516" t="s">
        <v>11765</v>
      </c>
    </row>
    <row r="4517" spans="1:6">
      <c r="A4517" t="s">
        <v>4611</v>
      </c>
      <c r="B4517" s="786" t="s">
        <v>14534</v>
      </c>
      <c r="C4517" s="22" t="s">
        <v>19967</v>
      </c>
      <c r="D4517" s="22" t="s">
        <v>19968</v>
      </c>
      <c r="E4517" s="22" t="s">
        <v>19969</v>
      </c>
      <c r="F4517" t="s">
        <v>11769</v>
      </c>
    </row>
    <row r="4518" spans="1:6">
      <c r="A4518" t="s">
        <v>4611</v>
      </c>
      <c r="B4518" s="786" t="s">
        <v>14535</v>
      </c>
      <c r="C4518" s="22" t="s">
        <v>19970</v>
      </c>
      <c r="D4518" s="22" t="s">
        <v>19971</v>
      </c>
      <c r="E4518" s="22" t="s">
        <v>19972</v>
      </c>
      <c r="F4518" t="s">
        <v>11773</v>
      </c>
    </row>
    <row r="4519" spans="1:6">
      <c r="A4519" t="s">
        <v>4611</v>
      </c>
      <c r="B4519" s="786" t="s">
        <v>14536</v>
      </c>
      <c r="C4519" s="22" t="s">
        <v>19973</v>
      </c>
      <c r="D4519" s="22" t="s">
        <v>19974</v>
      </c>
      <c r="E4519" s="22" t="s">
        <v>19975</v>
      </c>
      <c r="F4519" t="s">
        <v>11773</v>
      </c>
    </row>
    <row r="4520" spans="1:6">
      <c r="A4520" t="s">
        <v>4611</v>
      </c>
      <c r="B4520" s="786" t="s">
        <v>14537</v>
      </c>
      <c r="C4520" s="22" t="s">
        <v>19976</v>
      </c>
      <c r="D4520" s="22" t="s">
        <v>19977</v>
      </c>
      <c r="E4520" s="22" t="s">
        <v>19978</v>
      </c>
      <c r="F4520" t="s">
        <v>11774</v>
      </c>
    </row>
    <row r="4521" spans="1:6">
      <c r="A4521" t="s">
        <v>4611</v>
      </c>
      <c r="B4521" s="786" t="s">
        <v>14538</v>
      </c>
      <c r="C4521" s="22" t="s">
        <v>19979</v>
      </c>
      <c r="D4521" s="22" t="s">
        <v>19980</v>
      </c>
      <c r="E4521" s="22" t="s">
        <v>19981</v>
      </c>
      <c r="F4521" t="s">
        <v>11774</v>
      </c>
    </row>
    <row r="4522" spans="1:6">
      <c r="A4522" t="s">
        <v>4611</v>
      </c>
      <c r="B4522" s="786" t="s">
        <v>14539</v>
      </c>
      <c r="C4522" s="22" t="s">
        <v>19982</v>
      </c>
      <c r="D4522" s="22" t="s">
        <v>19983</v>
      </c>
      <c r="E4522" s="22" t="s">
        <v>19984</v>
      </c>
      <c r="F4522" t="s">
        <v>11774</v>
      </c>
    </row>
    <row r="4523" spans="1:6">
      <c r="A4523" t="s">
        <v>4611</v>
      </c>
      <c r="B4523" s="786" t="s">
        <v>14540</v>
      </c>
      <c r="C4523" s="22" t="s">
        <v>19985</v>
      </c>
      <c r="D4523" s="22" t="s">
        <v>19986</v>
      </c>
      <c r="E4523" s="22" t="s">
        <v>19986</v>
      </c>
      <c r="F4523" t="s">
        <v>11778</v>
      </c>
    </row>
    <row r="4524" spans="1:6">
      <c r="A4524" t="s">
        <v>4611</v>
      </c>
      <c r="B4524" s="786" t="s">
        <v>14541</v>
      </c>
      <c r="C4524" s="22" t="s">
        <v>19987</v>
      </c>
      <c r="D4524" s="22" t="s">
        <v>19988</v>
      </c>
      <c r="E4524" s="22" t="s">
        <v>19988</v>
      </c>
      <c r="F4524" t="s">
        <v>11778</v>
      </c>
    </row>
    <row r="4525" spans="1:6">
      <c r="A4525" t="s">
        <v>4611</v>
      </c>
      <c r="B4525" s="786" t="s">
        <v>14542</v>
      </c>
      <c r="C4525" s="22" t="s">
        <v>19989</v>
      </c>
      <c r="D4525" s="22" t="s">
        <v>19990</v>
      </c>
      <c r="E4525" s="22" t="s">
        <v>19990</v>
      </c>
      <c r="F4525" t="s">
        <v>11778</v>
      </c>
    </row>
    <row r="4526" spans="1:6">
      <c r="A4526" t="s">
        <v>4611</v>
      </c>
      <c r="B4526" s="786" t="s">
        <v>14543</v>
      </c>
      <c r="C4526" s="22" t="s">
        <v>19991</v>
      </c>
      <c r="D4526" s="22" t="s">
        <v>19992</v>
      </c>
      <c r="E4526" s="22" t="s">
        <v>19993</v>
      </c>
      <c r="F4526" t="s">
        <v>11778</v>
      </c>
    </row>
    <row r="4527" spans="1:6">
      <c r="A4527" t="s">
        <v>4611</v>
      </c>
      <c r="B4527" s="786" t="s">
        <v>14544</v>
      </c>
      <c r="C4527" s="22" t="s">
        <v>19994</v>
      </c>
      <c r="D4527" s="22" t="s">
        <v>19995</v>
      </c>
      <c r="E4527" s="22" t="s">
        <v>19996</v>
      </c>
      <c r="F4527" t="s">
        <v>11778</v>
      </c>
    </row>
    <row r="4528" spans="1:6">
      <c r="A4528" t="s">
        <v>4611</v>
      </c>
      <c r="B4528" s="786" t="s">
        <v>14545</v>
      </c>
      <c r="C4528" s="22" t="s">
        <v>19997</v>
      </c>
      <c r="D4528" s="22" t="s">
        <v>19998</v>
      </c>
      <c r="E4528" s="22" t="s">
        <v>19999</v>
      </c>
      <c r="F4528" t="s">
        <v>11782</v>
      </c>
    </row>
    <row r="4529" spans="1:6">
      <c r="A4529" t="s">
        <v>4611</v>
      </c>
      <c r="B4529" s="786" t="s">
        <v>14546</v>
      </c>
      <c r="C4529" s="22" t="s">
        <v>20000</v>
      </c>
      <c r="D4529" s="22" t="s">
        <v>20001</v>
      </c>
      <c r="E4529" s="22" t="s">
        <v>20002</v>
      </c>
      <c r="F4529" t="s">
        <v>11786</v>
      </c>
    </row>
    <row r="4530" spans="1:6">
      <c r="A4530" t="s">
        <v>4611</v>
      </c>
      <c r="B4530" s="786" t="s">
        <v>14547</v>
      </c>
      <c r="C4530" s="22" t="s">
        <v>20003</v>
      </c>
      <c r="D4530" s="22" t="s">
        <v>20004</v>
      </c>
      <c r="E4530" s="22" t="s">
        <v>20005</v>
      </c>
      <c r="F4530" t="s">
        <v>11786</v>
      </c>
    </row>
    <row r="4531" spans="1:6">
      <c r="A4531" t="s">
        <v>4611</v>
      </c>
      <c r="B4531" s="786" t="s">
        <v>14548</v>
      </c>
      <c r="C4531" s="22" t="s">
        <v>20006</v>
      </c>
      <c r="D4531" s="22" t="s">
        <v>20007</v>
      </c>
      <c r="E4531" s="22" t="s">
        <v>20008</v>
      </c>
      <c r="F4531" t="s">
        <v>11790</v>
      </c>
    </row>
    <row r="4532" spans="1:6">
      <c r="A4532" t="s">
        <v>4611</v>
      </c>
      <c r="B4532" s="786" t="s">
        <v>14549</v>
      </c>
      <c r="C4532" s="22" t="s">
        <v>20009</v>
      </c>
      <c r="D4532" s="22" t="s">
        <v>20010</v>
      </c>
      <c r="E4532" s="22" t="s">
        <v>20011</v>
      </c>
      <c r="F4532" t="s">
        <v>11790</v>
      </c>
    </row>
    <row r="4533" spans="1:6">
      <c r="A4533" t="s">
        <v>4611</v>
      </c>
      <c r="B4533" s="786" t="s">
        <v>14550</v>
      </c>
      <c r="C4533" s="22" t="s">
        <v>20012</v>
      </c>
      <c r="D4533" s="22" t="s">
        <v>20013</v>
      </c>
      <c r="E4533" s="22" t="s">
        <v>20014</v>
      </c>
      <c r="F4533" t="s">
        <v>11794</v>
      </c>
    </row>
    <row r="4534" spans="1:6">
      <c r="A4534" t="s">
        <v>4611</v>
      </c>
      <c r="B4534" s="786" t="s">
        <v>14551</v>
      </c>
      <c r="C4534" s="22" t="s">
        <v>20015</v>
      </c>
      <c r="D4534" s="22" t="s">
        <v>20016</v>
      </c>
      <c r="E4534" s="22" t="s">
        <v>20017</v>
      </c>
      <c r="F4534" t="s">
        <v>11798</v>
      </c>
    </row>
    <row r="4535" spans="1:6">
      <c r="A4535" t="s">
        <v>4611</v>
      </c>
      <c r="B4535" s="786" t="s">
        <v>14552</v>
      </c>
      <c r="C4535" s="22" t="s">
        <v>20018</v>
      </c>
      <c r="D4535" s="22" t="s">
        <v>20019</v>
      </c>
      <c r="E4535" s="22" t="s">
        <v>20019</v>
      </c>
      <c r="F4535" t="s">
        <v>11802</v>
      </c>
    </row>
    <row r="4536" spans="1:6">
      <c r="A4536" t="s">
        <v>4611</v>
      </c>
      <c r="B4536" s="786" t="s">
        <v>14553</v>
      </c>
      <c r="C4536" s="22" t="s">
        <v>15004</v>
      </c>
      <c r="D4536" s="22" t="s">
        <v>15005</v>
      </c>
      <c r="E4536" s="22" t="s">
        <v>15005</v>
      </c>
      <c r="F4536" t="s">
        <v>11806</v>
      </c>
    </row>
    <row r="4537" spans="1:6">
      <c r="A4537" t="s">
        <v>4611</v>
      </c>
      <c r="B4537" s="786" t="s">
        <v>14554</v>
      </c>
      <c r="C4537" s="22" t="s">
        <v>20020</v>
      </c>
      <c r="D4537" s="22" t="s">
        <v>20021</v>
      </c>
      <c r="E4537" s="22" t="s">
        <v>20022</v>
      </c>
      <c r="F4537" t="s">
        <v>11806</v>
      </c>
    </row>
    <row r="4538" spans="1:6">
      <c r="A4538" t="s">
        <v>4611</v>
      </c>
      <c r="B4538" s="786" t="s">
        <v>14555</v>
      </c>
      <c r="C4538" s="22" t="s">
        <v>20023</v>
      </c>
      <c r="D4538" s="22" t="s">
        <v>20024</v>
      </c>
      <c r="E4538" s="22" t="s">
        <v>20025</v>
      </c>
      <c r="F4538" t="s">
        <v>11810</v>
      </c>
    </row>
    <row r="4539" spans="1:6">
      <c r="A4539" t="s">
        <v>4611</v>
      </c>
      <c r="B4539" s="786" t="s">
        <v>14556</v>
      </c>
      <c r="C4539" s="22" t="s">
        <v>15824</v>
      </c>
      <c r="D4539" s="22" t="s">
        <v>15825</v>
      </c>
      <c r="E4539" s="22" t="s">
        <v>15826</v>
      </c>
      <c r="F4539" t="s">
        <v>11810</v>
      </c>
    </row>
    <row r="4540" spans="1:6">
      <c r="A4540" t="s">
        <v>4611</v>
      </c>
      <c r="B4540" s="786" t="s">
        <v>14557</v>
      </c>
      <c r="C4540" s="22" t="s">
        <v>19651</v>
      </c>
      <c r="D4540" s="22" t="s">
        <v>19652</v>
      </c>
      <c r="E4540" s="22" t="s">
        <v>19653</v>
      </c>
      <c r="F4540" t="s">
        <v>11810</v>
      </c>
    </row>
    <row r="4541" spans="1:6">
      <c r="A4541" t="s">
        <v>4611</v>
      </c>
      <c r="B4541" s="786" t="s">
        <v>14558</v>
      </c>
      <c r="C4541" s="22" t="s">
        <v>20026</v>
      </c>
      <c r="D4541" s="22" t="s">
        <v>20027</v>
      </c>
      <c r="E4541" s="22" t="s">
        <v>20027</v>
      </c>
      <c r="F4541" t="s">
        <v>11810</v>
      </c>
    </row>
    <row r="4542" spans="1:6">
      <c r="A4542" t="s">
        <v>4611</v>
      </c>
      <c r="B4542" s="786" t="s">
        <v>14559</v>
      </c>
      <c r="C4542" s="22" t="s">
        <v>20028</v>
      </c>
      <c r="D4542" s="22" t="s">
        <v>20029</v>
      </c>
      <c r="E4542" s="22" t="s">
        <v>20029</v>
      </c>
      <c r="F4542" t="s">
        <v>11810</v>
      </c>
    </row>
    <row r="4543" spans="1:6">
      <c r="A4543" t="s">
        <v>4611</v>
      </c>
      <c r="B4543" s="786" t="s">
        <v>14560</v>
      </c>
      <c r="C4543" s="22" t="s">
        <v>20030</v>
      </c>
      <c r="D4543" s="22" t="s">
        <v>20031</v>
      </c>
      <c r="E4543" s="22" t="s">
        <v>20032</v>
      </c>
      <c r="F4543" t="s">
        <v>11814</v>
      </c>
    </row>
    <row r="4544" spans="1:6">
      <c r="A4544" t="s">
        <v>4611</v>
      </c>
      <c r="B4544" s="786" t="s">
        <v>14561</v>
      </c>
      <c r="C4544" s="22" t="s">
        <v>20033</v>
      </c>
      <c r="D4544" s="22" t="s">
        <v>20034</v>
      </c>
      <c r="E4544" s="22" t="s">
        <v>20035</v>
      </c>
      <c r="F4544" t="s">
        <v>11818</v>
      </c>
    </row>
    <row r="4545" spans="1:6">
      <c r="A4545" t="s">
        <v>4611</v>
      </c>
      <c r="B4545" s="786" t="s">
        <v>14562</v>
      </c>
      <c r="C4545" s="22" t="s">
        <v>20036</v>
      </c>
      <c r="D4545" s="22" t="s">
        <v>20037</v>
      </c>
      <c r="E4545" s="22" t="s">
        <v>20038</v>
      </c>
      <c r="F4545" t="s">
        <v>11818</v>
      </c>
    </row>
    <row r="4546" spans="1:6">
      <c r="A4546" t="s">
        <v>4611</v>
      </c>
      <c r="B4546" s="786" t="s">
        <v>14563</v>
      </c>
      <c r="C4546" s="22" t="s">
        <v>20039</v>
      </c>
      <c r="D4546" s="22" t="s">
        <v>20040</v>
      </c>
      <c r="E4546" s="22" t="s">
        <v>20041</v>
      </c>
      <c r="F4546" t="s">
        <v>11818</v>
      </c>
    </row>
    <row r="4547" spans="1:6">
      <c r="A4547" t="s">
        <v>4611</v>
      </c>
      <c r="B4547" s="786" t="s">
        <v>14564</v>
      </c>
      <c r="C4547" s="22" t="s">
        <v>20042</v>
      </c>
      <c r="D4547" s="22" t="s">
        <v>20043</v>
      </c>
      <c r="E4547" s="22" t="s">
        <v>20044</v>
      </c>
      <c r="F4547" t="s">
        <v>11818</v>
      </c>
    </row>
    <row r="4548" spans="1:6">
      <c r="A4548" t="s">
        <v>4611</v>
      </c>
      <c r="B4548" s="786" t="s">
        <v>14565</v>
      </c>
      <c r="C4548" s="22" t="s">
        <v>20045</v>
      </c>
      <c r="D4548" s="22" t="s">
        <v>20046</v>
      </c>
      <c r="E4548" s="22" t="s">
        <v>20046</v>
      </c>
      <c r="F4548" t="s">
        <v>11819</v>
      </c>
    </row>
    <row r="4549" spans="1:6">
      <c r="A4549" t="s">
        <v>4611</v>
      </c>
      <c r="B4549" s="786" t="s">
        <v>14566</v>
      </c>
      <c r="C4549" s="22" t="s">
        <v>17128</v>
      </c>
      <c r="D4549" s="22" t="s">
        <v>17129</v>
      </c>
      <c r="E4549" s="22" t="s">
        <v>17130</v>
      </c>
      <c r="F4549" t="s">
        <v>11819</v>
      </c>
    </row>
    <row r="4550" spans="1:6">
      <c r="A4550" t="s">
        <v>4611</v>
      </c>
      <c r="B4550" s="786" t="s">
        <v>14567</v>
      </c>
      <c r="C4550" s="22" t="s">
        <v>20047</v>
      </c>
      <c r="D4550" s="22" t="s">
        <v>20048</v>
      </c>
      <c r="E4550" s="22" t="s">
        <v>20048</v>
      </c>
      <c r="F4550" t="s">
        <v>11819</v>
      </c>
    </row>
    <row r="4551" spans="1:6">
      <c r="A4551" t="s">
        <v>4611</v>
      </c>
      <c r="B4551" s="786" t="s">
        <v>14568</v>
      </c>
      <c r="C4551" s="22" t="s">
        <v>20049</v>
      </c>
      <c r="D4551" s="22" t="s">
        <v>20050</v>
      </c>
      <c r="E4551" s="22" t="s">
        <v>20051</v>
      </c>
      <c r="F4551" t="s">
        <v>11823</v>
      </c>
    </row>
    <row r="4552" spans="1:6">
      <c r="A4552" t="s">
        <v>4611</v>
      </c>
      <c r="B4552" s="786" t="s">
        <v>14569</v>
      </c>
      <c r="C4552" s="22" t="s">
        <v>20052</v>
      </c>
      <c r="D4552" s="22" t="s">
        <v>20053</v>
      </c>
      <c r="E4552" s="22" t="s">
        <v>20053</v>
      </c>
      <c r="F4552" t="s">
        <v>11827</v>
      </c>
    </row>
    <row r="4553" spans="1:6">
      <c r="A4553" t="s">
        <v>4611</v>
      </c>
      <c r="B4553" s="786" t="s">
        <v>14570</v>
      </c>
      <c r="C4553" s="22" t="s">
        <v>20054</v>
      </c>
      <c r="D4553" s="22" t="s">
        <v>20055</v>
      </c>
      <c r="E4553" s="22" t="s">
        <v>20056</v>
      </c>
      <c r="F4553" t="s">
        <v>11831</v>
      </c>
    </row>
    <row r="4554" spans="1:6">
      <c r="A4554" t="s">
        <v>4611</v>
      </c>
      <c r="B4554" s="786" t="s">
        <v>14571</v>
      </c>
      <c r="C4554" s="22" t="s">
        <v>20057</v>
      </c>
      <c r="D4554" s="22" t="s">
        <v>20058</v>
      </c>
      <c r="E4554" s="22" t="s">
        <v>20059</v>
      </c>
      <c r="F4554" t="s">
        <v>11831</v>
      </c>
    </row>
    <row r="4555" spans="1:6">
      <c r="A4555" t="s">
        <v>4611</v>
      </c>
      <c r="B4555" s="786" t="s">
        <v>14572</v>
      </c>
      <c r="C4555" s="22" t="s">
        <v>20060</v>
      </c>
      <c r="D4555" s="22" t="s">
        <v>20061</v>
      </c>
      <c r="E4555" s="22" t="s">
        <v>20062</v>
      </c>
      <c r="F4555" t="s">
        <v>11831</v>
      </c>
    </row>
    <row r="4556" spans="1:6">
      <c r="A4556" t="s">
        <v>4611</v>
      </c>
      <c r="B4556" s="786" t="s">
        <v>14573</v>
      </c>
      <c r="C4556" s="22" t="s">
        <v>20063</v>
      </c>
      <c r="D4556" s="22" t="s">
        <v>20064</v>
      </c>
      <c r="E4556" s="22" t="s">
        <v>20065</v>
      </c>
      <c r="F4556" t="s">
        <v>11831</v>
      </c>
    </row>
    <row r="4557" spans="1:6">
      <c r="A4557" t="s">
        <v>4611</v>
      </c>
      <c r="B4557" s="786" t="s">
        <v>14574</v>
      </c>
      <c r="C4557" s="22" t="s">
        <v>17550</v>
      </c>
      <c r="D4557" s="22" t="s">
        <v>17551</v>
      </c>
      <c r="E4557" s="22" t="s">
        <v>17552</v>
      </c>
      <c r="F4557" t="s">
        <v>11832</v>
      </c>
    </row>
    <row r="4558" spans="1:6">
      <c r="A4558" t="s">
        <v>4611</v>
      </c>
      <c r="B4558" s="786" t="s">
        <v>14575</v>
      </c>
      <c r="C4558" s="22" t="s">
        <v>20066</v>
      </c>
      <c r="D4558" s="22" t="s">
        <v>20067</v>
      </c>
      <c r="E4558" s="22" t="s">
        <v>20068</v>
      </c>
      <c r="F4558" t="s">
        <v>11832</v>
      </c>
    </row>
    <row r="4559" spans="1:6">
      <c r="A4559" t="s">
        <v>4611</v>
      </c>
      <c r="B4559" s="786" t="s">
        <v>14576</v>
      </c>
      <c r="C4559" s="22" t="s">
        <v>20069</v>
      </c>
      <c r="D4559" s="22" t="s">
        <v>20070</v>
      </c>
      <c r="E4559" s="22" t="s">
        <v>20071</v>
      </c>
      <c r="F4559" t="s">
        <v>11836</v>
      </c>
    </row>
    <row r="4560" spans="1:6">
      <c r="A4560" t="s">
        <v>4611</v>
      </c>
      <c r="B4560" s="786" t="s">
        <v>14577</v>
      </c>
      <c r="C4560" s="22" t="s">
        <v>20072</v>
      </c>
      <c r="D4560" s="22" t="s">
        <v>20073</v>
      </c>
      <c r="E4560" s="22" t="s">
        <v>20073</v>
      </c>
      <c r="F4560" t="s">
        <v>11840</v>
      </c>
    </row>
    <row r="4561" spans="1:6">
      <c r="A4561" t="s">
        <v>4611</v>
      </c>
      <c r="B4561" s="786" t="s">
        <v>14578</v>
      </c>
      <c r="C4561" s="22" t="s">
        <v>20074</v>
      </c>
      <c r="D4561" s="22" t="s">
        <v>20075</v>
      </c>
      <c r="E4561" s="22" t="s">
        <v>20076</v>
      </c>
      <c r="F4561" t="s">
        <v>11844</v>
      </c>
    </row>
    <row r="4562" spans="1:6">
      <c r="A4562" t="s">
        <v>4611</v>
      </c>
      <c r="B4562" s="786" t="s">
        <v>14579</v>
      </c>
      <c r="C4562" s="22" t="s">
        <v>20077</v>
      </c>
      <c r="D4562" s="22" t="s">
        <v>20078</v>
      </c>
      <c r="E4562" s="22" t="s">
        <v>20078</v>
      </c>
      <c r="F4562" t="s">
        <v>11844</v>
      </c>
    </row>
    <row r="4563" spans="1:6">
      <c r="A4563" t="s">
        <v>4611</v>
      </c>
      <c r="B4563" s="786" t="s">
        <v>14580</v>
      </c>
      <c r="C4563" s="22" t="s">
        <v>20079</v>
      </c>
      <c r="D4563" s="22" t="s">
        <v>20080</v>
      </c>
      <c r="E4563" s="22" t="s">
        <v>20081</v>
      </c>
      <c r="F4563" t="s">
        <v>11844</v>
      </c>
    </row>
    <row r="4564" spans="1:6">
      <c r="A4564" t="s">
        <v>4611</v>
      </c>
      <c r="B4564" s="786" t="s">
        <v>14581</v>
      </c>
      <c r="C4564" s="22" t="s">
        <v>17085</v>
      </c>
      <c r="D4564" s="22" t="s">
        <v>17086</v>
      </c>
      <c r="E4564" s="22" t="s">
        <v>17086</v>
      </c>
      <c r="F4564" t="s">
        <v>11852</v>
      </c>
    </row>
    <row r="4565" spans="1:6">
      <c r="A4565" t="s">
        <v>4611</v>
      </c>
      <c r="B4565" s="786" t="s">
        <v>14582</v>
      </c>
      <c r="C4565" s="22" t="s">
        <v>20082</v>
      </c>
      <c r="D4565" s="22" t="s">
        <v>20083</v>
      </c>
      <c r="E4565" s="22" t="s">
        <v>20084</v>
      </c>
      <c r="F4565" t="s">
        <v>11852</v>
      </c>
    </row>
    <row r="4566" spans="1:6">
      <c r="A4566" t="s">
        <v>4611</v>
      </c>
      <c r="B4566" s="786" t="s">
        <v>14583</v>
      </c>
      <c r="C4566" s="22" t="s">
        <v>20085</v>
      </c>
      <c r="D4566" s="22" t="s">
        <v>20086</v>
      </c>
      <c r="E4566" s="22" t="s">
        <v>20087</v>
      </c>
      <c r="F4566" t="s">
        <v>11852</v>
      </c>
    </row>
    <row r="4567" spans="1:6">
      <c r="A4567" t="s">
        <v>4611</v>
      </c>
      <c r="B4567" s="786" t="s">
        <v>14584</v>
      </c>
      <c r="C4567" s="22" t="s">
        <v>20088</v>
      </c>
      <c r="D4567" s="22" t="s">
        <v>20089</v>
      </c>
      <c r="E4567" s="22" t="s">
        <v>20090</v>
      </c>
      <c r="F4567" t="s">
        <v>11852</v>
      </c>
    </row>
    <row r="4568" spans="1:6">
      <c r="A4568" t="s">
        <v>4611</v>
      </c>
      <c r="B4568" s="786" t="s">
        <v>14585</v>
      </c>
      <c r="C4568" s="22" t="s">
        <v>20091</v>
      </c>
      <c r="D4568" s="22" t="s">
        <v>20092</v>
      </c>
      <c r="E4568" s="22" t="s">
        <v>20093</v>
      </c>
      <c r="F4568" t="s">
        <v>11852</v>
      </c>
    </row>
    <row r="4569" spans="1:6">
      <c r="A4569" t="s">
        <v>4611</v>
      </c>
      <c r="B4569" s="786" t="s">
        <v>14586</v>
      </c>
      <c r="C4569" s="22" t="s">
        <v>20094</v>
      </c>
      <c r="D4569" s="22" t="s">
        <v>20095</v>
      </c>
      <c r="E4569" s="22" t="s">
        <v>20096</v>
      </c>
      <c r="F4569" t="s">
        <v>11852</v>
      </c>
    </row>
    <row r="4570" spans="1:6">
      <c r="A4570" t="s">
        <v>4611</v>
      </c>
      <c r="B4570" s="786" t="s">
        <v>14587</v>
      </c>
      <c r="C4570" s="22" t="s">
        <v>20097</v>
      </c>
      <c r="D4570" s="22" t="s">
        <v>20098</v>
      </c>
      <c r="E4570" s="22" t="s">
        <v>20099</v>
      </c>
      <c r="F4570" t="s">
        <v>11852</v>
      </c>
    </row>
    <row r="4571" spans="1:6">
      <c r="A4571" t="s">
        <v>4611</v>
      </c>
      <c r="B4571" s="786" t="s">
        <v>14588</v>
      </c>
      <c r="C4571" s="22" t="s">
        <v>20100</v>
      </c>
      <c r="D4571" s="22" t="s">
        <v>20101</v>
      </c>
      <c r="E4571" s="22" t="s">
        <v>20102</v>
      </c>
      <c r="F4571" t="s">
        <v>11852</v>
      </c>
    </row>
    <row r="4572" spans="1:6">
      <c r="A4572" t="s">
        <v>4611</v>
      </c>
      <c r="B4572" s="786" t="s">
        <v>14589</v>
      </c>
      <c r="C4572" s="22" t="s">
        <v>20103</v>
      </c>
      <c r="D4572" s="22" t="s">
        <v>20104</v>
      </c>
      <c r="E4572" s="22" t="s">
        <v>20105</v>
      </c>
      <c r="F4572" t="s">
        <v>11860</v>
      </c>
    </row>
    <row r="4573" spans="1:6">
      <c r="A4573" t="s">
        <v>4611</v>
      </c>
      <c r="B4573" s="786" t="s">
        <v>14590</v>
      </c>
      <c r="C4573" s="22" t="s">
        <v>20106</v>
      </c>
      <c r="D4573" s="22" t="s">
        <v>20107</v>
      </c>
      <c r="E4573" s="22" t="s">
        <v>20108</v>
      </c>
      <c r="F4573" t="s">
        <v>11860</v>
      </c>
    </row>
    <row r="4574" spans="1:6">
      <c r="A4574" t="s">
        <v>4611</v>
      </c>
      <c r="B4574" s="786" t="s">
        <v>14591</v>
      </c>
      <c r="C4574" s="22" t="s">
        <v>20109</v>
      </c>
      <c r="D4574" s="22" t="s">
        <v>20110</v>
      </c>
      <c r="E4574" s="22" t="s">
        <v>20111</v>
      </c>
      <c r="F4574" t="s">
        <v>11860</v>
      </c>
    </row>
    <row r="4575" spans="1:6">
      <c r="A4575" t="s">
        <v>4611</v>
      </c>
      <c r="B4575" s="786" t="s">
        <v>14592</v>
      </c>
      <c r="C4575" s="22" t="s">
        <v>20112</v>
      </c>
      <c r="D4575" s="22" t="s">
        <v>20113</v>
      </c>
      <c r="E4575" s="22" t="s">
        <v>20114</v>
      </c>
      <c r="F4575" t="s">
        <v>11860</v>
      </c>
    </row>
    <row r="4576" spans="1:6">
      <c r="A4576" t="s">
        <v>4611</v>
      </c>
      <c r="B4576" s="786" t="s">
        <v>14593</v>
      </c>
      <c r="C4576" s="22" t="s">
        <v>20115</v>
      </c>
      <c r="D4576" s="22" t="s">
        <v>20116</v>
      </c>
      <c r="E4576" s="22" t="s">
        <v>20117</v>
      </c>
      <c r="F4576" t="s">
        <v>11868</v>
      </c>
    </row>
    <row r="4577" spans="1:6">
      <c r="A4577" t="s">
        <v>4611</v>
      </c>
      <c r="B4577" s="786" t="s">
        <v>14594</v>
      </c>
      <c r="C4577" s="22" t="s">
        <v>20118</v>
      </c>
      <c r="D4577" s="22" t="s">
        <v>20119</v>
      </c>
      <c r="E4577" s="22" t="s">
        <v>20120</v>
      </c>
      <c r="F4577" t="s">
        <v>11868</v>
      </c>
    </row>
    <row r="4578" spans="1:6">
      <c r="A4578" t="s">
        <v>4611</v>
      </c>
      <c r="B4578" s="786" t="s">
        <v>14595</v>
      </c>
      <c r="C4578" s="22" t="s">
        <v>20121</v>
      </c>
      <c r="D4578" s="22" t="s">
        <v>20122</v>
      </c>
      <c r="E4578" s="22" t="s">
        <v>20123</v>
      </c>
      <c r="F4578" t="s">
        <v>11872</v>
      </c>
    </row>
    <row r="4579" spans="1:6">
      <c r="A4579" t="s">
        <v>4611</v>
      </c>
      <c r="B4579" s="786" t="s">
        <v>14596</v>
      </c>
      <c r="C4579" s="22" t="s">
        <v>20124</v>
      </c>
      <c r="D4579" s="22" t="s">
        <v>20125</v>
      </c>
      <c r="E4579" s="22" t="s">
        <v>20126</v>
      </c>
      <c r="F4579" t="s">
        <v>11872</v>
      </c>
    </row>
    <row r="4580" spans="1:6">
      <c r="A4580" t="s">
        <v>4611</v>
      </c>
      <c r="B4580" s="786" t="s">
        <v>14597</v>
      </c>
      <c r="C4580" s="22" t="s">
        <v>20127</v>
      </c>
      <c r="D4580" s="22" t="s">
        <v>20128</v>
      </c>
      <c r="E4580" s="22" t="s">
        <v>20128</v>
      </c>
      <c r="F4580" t="s">
        <v>11872</v>
      </c>
    </row>
    <row r="4581" spans="1:6">
      <c r="A4581" t="s">
        <v>4611</v>
      </c>
      <c r="B4581" s="786" t="s">
        <v>14598</v>
      </c>
      <c r="C4581" s="22" t="s">
        <v>15717</v>
      </c>
      <c r="D4581" s="22" t="s">
        <v>15718</v>
      </c>
      <c r="E4581" s="22" t="s">
        <v>15719</v>
      </c>
      <c r="F4581" t="s">
        <v>11876</v>
      </c>
    </row>
    <row r="4582" spans="1:6">
      <c r="A4582" t="s">
        <v>4611</v>
      </c>
      <c r="B4582" s="786" t="s">
        <v>14599</v>
      </c>
      <c r="C4582" s="22" t="s">
        <v>20129</v>
      </c>
      <c r="D4582" s="22" t="s">
        <v>20130</v>
      </c>
      <c r="E4582" s="22" t="s">
        <v>20131</v>
      </c>
      <c r="F4582" t="s">
        <v>11876</v>
      </c>
    </row>
    <row r="4583" spans="1:6">
      <c r="A4583" t="s">
        <v>4611</v>
      </c>
      <c r="B4583" s="786" t="s">
        <v>14600</v>
      </c>
      <c r="C4583" s="22" t="s">
        <v>16148</v>
      </c>
      <c r="D4583" s="22" t="s">
        <v>16149</v>
      </c>
      <c r="E4583" s="22" t="s">
        <v>16150</v>
      </c>
      <c r="F4583" t="s">
        <v>11876</v>
      </c>
    </row>
    <row r="4584" spans="1:6">
      <c r="A4584" t="s">
        <v>4611</v>
      </c>
      <c r="B4584" s="786" t="s">
        <v>14601</v>
      </c>
      <c r="C4584" s="22" t="s">
        <v>20132</v>
      </c>
      <c r="D4584" s="22" t="s">
        <v>20133</v>
      </c>
      <c r="E4584" s="22" t="s">
        <v>20133</v>
      </c>
      <c r="F4584" t="s">
        <v>11877</v>
      </c>
    </row>
    <row r="4585" spans="1:6">
      <c r="A4585" t="s">
        <v>4611</v>
      </c>
      <c r="B4585" s="786" t="s">
        <v>14602</v>
      </c>
      <c r="C4585" s="22" t="s">
        <v>19167</v>
      </c>
      <c r="D4585" s="22" t="s">
        <v>19168</v>
      </c>
      <c r="E4585" s="22" t="s">
        <v>19168</v>
      </c>
      <c r="F4585" t="s">
        <v>11877</v>
      </c>
    </row>
    <row r="4586" spans="1:6">
      <c r="A4586" t="s">
        <v>4611</v>
      </c>
      <c r="B4586" s="786" t="s">
        <v>14603</v>
      </c>
      <c r="C4586" s="22" t="s">
        <v>20134</v>
      </c>
      <c r="D4586" s="22" t="s">
        <v>20135</v>
      </c>
      <c r="E4586" s="22" t="s">
        <v>20136</v>
      </c>
      <c r="F4586" t="s">
        <v>11877</v>
      </c>
    </row>
    <row r="4587" spans="1:6">
      <c r="A4587" t="s">
        <v>4611</v>
      </c>
      <c r="B4587" s="786" t="s">
        <v>14604</v>
      </c>
      <c r="C4587" s="22" t="s">
        <v>18690</v>
      </c>
      <c r="D4587" s="22" t="s">
        <v>18691</v>
      </c>
      <c r="E4587" s="22" t="s">
        <v>18692</v>
      </c>
      <c r="F4587" t="s">
        <v>11877</v>
      </c>
    </row>
    <row r="4588" spans="1:6">
      <c r="A4588" t="s">
        <v>4611</v>
      </c>
      <c r="B4588" s="786" t="s">
        <v>14605</v>
      </c>
      <c r="C4588" s="22" t="s">
        <v>20137</v>
      </c>
      <c r="D4588" s="22" t="s">
        <v>20138</v>
      </c>
      <c r="E4588" s="22" t="s">
        <v>20138</v>
      </c>
      <c r="F4588" t="s">
        <v>11877</v>
      </c>
    </row>
    <row r="4589" spans="1:6">
      <c r="A4589" t="s">
        <v>4611</v>
      </c>
      <c r="B4589" s="786" t="s">
        <v>14606</v>
      </c>
      <c r="C4589" s="22" t="s">
        <v>20139</v>
      </c>
      <c r="D4589" s="22" t="s">
        <v>20140</v>
      </c>
      <c r="E4589" s="22" t="s">
        <v>20141</v>
      </c>
      <c r="F4589" t="s">
        <v>11885</v>
      </c>
    </row>
    <row r="4590" spans="1:6">
      <c r="A4590" t="s">
        <v>4611</v>
      </c>
      <c r="B4590" s="786" t="s">
        <v>14607</v>
      </c>
      <c r="C4590" s="22" t="s">
        <v>20142</v>
      </c>
      <c r="D4590" s="22" t="s">
        <v>20143</v>
      </c>
      <c r="E4590" s="22" t="s">
        <v>20144</v>
      </c>
      <c r="F4590" t="s">
        <v>11886</v>
      </c>
    </row>
    <row r="4591" spans="1:6">
      <c r="A4591" t="s">
        <v>4611</v>
      </c>
      <c r="B4591" s="786" t="s">
        <v>14608</v>
      </c>
      <c r="C4591" s="22" t="s">
        <v>20145</v>
      </c>
      <c r="D4591" s="22" t="s">
        <v>20146</v>
      </c>
      <c r="E4591" s="22" t="s">
        <v>20147</v>
      </c>
      <c r="F4591" t="s">
        <v>11890</v>
      </c>
    </row>
    <row r="4592" spans="1:6">
      <c r="A4592" t="s">
        <v>4611</v>
      </c>
      <c r="B4592" s="786" t="s">
        <v>14609</v>
      </c>
      <c r="C4592" s="22" t="s">
        <v>20148</v>
      </c>
      <c r="D4592" s="22" t="s">
        <v>20149</v>
      </c>
      <c r="E4592" s="22" t="s">
        <v>20149</v>
      </c>
      <c r="F4592" t="s">
        <v>11894</v>
      </c>
    </row>
    <row r="4593" spans="1:6">
      <c r="A4593" t="s">
        <v>4611</v>
      </c>
      <c r="B4593" s="786" t="s">
        <v>14610</v>
      </c>
      <c r="C4593" s="22" t="s">
        <v>20150</v>
      </c>
      <c r="D4593" s="22" t="s">
        <v>20151</v>
      </c>
      <c r="E4593" s="22" t="s">
        <v>20152</v>
      </c>
      <c r="F4593" t="s">
        <v>11898</v>
      </c>
    </row>
    <row r="4594" spans="1:6">
      <c r="A4594" t="s">
        <v>4611</v>
      </c>
      <c r="B4594" s="786" t="s">
        <v>14611</v>
      </c>
      <c r="C4594" s="22" t="s">
        <v>17559</v>
      </c>
      <c r="D4594" s="22" t="s">
        <v>17560</v>
      </c>
      <c r="E4594" s="22" t="s">
        <v>17561</v>
      </c>
      <c r="F4594" t="s">
        <v>11898</v>
      </c>
    </row>
    <row r="4595" spans="1:6">
      <c r="A4595" t="s">
        <v>4611</v>
      </c>
      <c r="B4595" s="786" t="s">
        <v>14612</v>
      </c>
      <c r="C4595" s="22" t="s">
        <v>20153</v>
      </c>
      <c r="D4595" s="22" t="s">
        <v>20154</v>
      </c>
      <c r="E4595" s="22" t="s">
        <v>20155</v>
      </c>
      <c r="F4595" t="s">
        <v>11898</v>
      </c>
    </row>
    <row r="4596" spans="1:6">
      <c r="A4596" t="s">
        <v>4611</v>
      </c>
      <c r="B4596" s="786" t="s">
        <v>14613</v>
      </c>
      <c r="C4596" s="22" t="s">
        <v>20156</v>
      </c>
      <c r="D4596" s="22" t="s">
        <v>20157</v>
      </c>
      <c r="E4596" s="22" t="s">
        <v>20158</v>
      </c>
      <c r="F4596" t="s">
        <v>11898</v>
      </c>
    </row>
    <row r="4597" spans="1:6">
      <c r="A4597" t="s">
        <v>4611</v>
      </c>
      <c r="B4597" s="786" t="s">
        <v>14614</v>
      </c>
      <c r="C4597" s="22" t="s">
        <v>20159</v>
      </c>
      <c r="D4597" s="22" t="s">
        <v>20160</v>
      </c>
      <c r="E4597" s="22" t="s">
        <v>20161</v>
      </c>
      <c r="F4597" t="s">
        <v>11898</v>
      </c>
    </row>
    <row r="4598" spans="1:6">
      <c r="A4598" t="s">
        <v>4611</v>
      </c>
      <c r="B4598" s="786" t="s">
        <v>14615</v>
      </c>
      <c r="C4598" s="22" t="s">
        <v>20162</v>
      </c>
      <c r="D4598" s="22" t="s">
        <v>20163</v>
      </c>
      <c r="E4598" s="22" t="s">
        <v>20163</v>
      </c>
      <c r="F4598" t="s">
        <v>11902</v>
      </c>
    </row>
    <row r="4599" spans="1:6">
      <c r="A4599" t="s">
        <v>4611</v>
      </c>
      <c r="B4599" s="786" t="s">
        <v>14616</v>
      </c>
      <c r="C4599" s="22" t="s">
        <v>20164</v>
      </c>
      <c r="D4599" s="22" t="s">
        <v>20165</v>
      </c>
      <c r="E4599" s="22" t="s">
        <v>20166</v>
      </c>
      <c r="F4599" t="s">
        <v>11906</v>
      </c>
    </row>
    <row r="4600" spans="1:6">
      <c r="A4600" t="s">
        <v>4611</v>
      </c>
      <c r="B4600" s="786" t="s">
        <v>14617</v>
      </c>
      <c r="C4600" s="22" t="s">
        <v>20167</v>
      </c>
      <c r="D4600" s="22" t="s">
        <v>20168</v>
      </c>
      <c r="E4600" s="22" t="s">
        <v>20169</v>
      </c>
      <c r="F4600" t="s">
        <v>11910</v>
      </c>
    </row>
    <row r="4601" spans="1:6">
      <c r="A4601" t="s">
        <v>4611</v>
      </c>
      <c r="B4601" s="786" t="s">
        <v>14618</v>
      </c>
      <c r="C4601" s="22" t="s">
        <v>20170</v>
      </c>
      <c r="D4601" s="22" t="s">
        <v>20171</v>
      </c>
      <c r="E4601" s="22" t="s">
        <v>20172</v>
      </c>
      <c r="F4601" t="s">
        <v>11910</v>
      </c>
    </row>
    <row r="4602" spans="1:6">
      <c r="A4602" t="s">
        <v>4611</v>
      </c>
      <c r="B4602" s="786" t="s">
        <v>14619</v>
      </c>
      <c r="C4602" s="22" t="s">
        <v>20173</v>
      </c>
      <c r="D4602" s="22" t="s">
        <v>20174</v>
      </c>
      <c r="E4602" s="22" t="s">
        <v>20174</v>
      </c>
      <c r="F4602" t="s">
        <v>11910</v>
      </c>
    </row>
    <row r="4603" spans="1:6">
      <c r="A4603" t="s">
        <v>4611</v>
      </c>
      <c r="B4603" s="786" t="s">
        <v>14620</v>
      </c>
      <c r="C4603" s="22" t="s">
        <v>20175</v>
      </c>
      <c r="D4603" s="22" t="s">
        <v>20176</v>
      </c>
      <c r="E4603" s="22" t="s">
        <v>20176</v>
      </c>
      <c r="F4603" t="s">
        <v>11920</v>
      </c>
    </row>
    <row r="4604" spans="1:6">
      <c r="A4604" t="s">
        <v>4611</v>
      </c>
      <c r="B4604" s="786" t="s">
        <v>14621</v>
      </c>
      <c r="C4604" s="22" t="s">
        <v>20177</v>
      </c>
      <c r="D4604" s="22" t="s">
        <v>20178</v>
      </c>
      <c r="E4604" s="22" t="s">
        <v>20179</v>
      </c>
      <c r="F4604" t="s">
        <v>11920</v>
      </c>
    </row>
    <row r="4605" spans="1:6">
      <c r="A4605" t="s">
        <v>4611</v>
      </c>
      <c r="B4605" s="786" t="s">
        <v>14622</v>
      </c>
      <c r="C4605" s="22" t="s">
        <v>15119</v>
      </c>
      <c r="D4605" s="22" t="s">
        <v>15120</v>
      </c>
      <c r="E4605" s="22" t="s">
        <v>15121</v>
      </c>
      <c r="F4605" t="s">
        <v>11920</v>
      </c>
    </row>
    <row r="4606" spans="1:6">
      <c r="A4606" t="s">
        <v>4611</v>
      </c>
      <c r="B4606" s="786" t="s">
        <v>14623</v>
      </c>
      <c r="C4606" s="22" t="s">
        <v>20180</v>
      </c>
      <c r="D4606" s="22" t="s">
        <v>20181</v>
      </c>
      <c r="E4606" s="22" t="s">
        <v>20181</v>
      </c>
      <c r="F4606" t="s">
        <v>11928</v>
      </c>
    </row>
    <row r="4607" spans="1:6">
      <c r="A4607" t="s">
        <v>4611</v>
      </c>
      <c r="B4607" s="786" t="s">
        <v>14624</v>
      </c>
      <c r="C4607" s="22" t="s">
        <v>20182</v>
      </c>
      <c r="D4607" s="22" t="s">
        <v>20183</v>
      </c>
      <c r="E4607" s="22" t="s">
        <v>20184</v>
      </c>
      <c r="F4607" t="s">
        <v>11928</v>
      </c>
    </row>
    <row r="4608" spans="1:6">
      <c r="A4608" t="s">
        <v>4611</v>
      </c>
      <c r="B4608" s="786" t="s">
        <v>14625</v>
      </c>
      <c r="C4608" s="22" t="s">
        <v>20185</v>
      </c>
      <c r="D4608" s="22" t="s">
        <v>20186</v>
      </c>
      <c r="E4608" s="22" t="s">
        <v>20187</v>
      </c>
      <c r="F4608" t="s">
        <v>11928</v>
      </c>
    </row>
    <row r="4609" spans="1:6">
      <c r="A4609" t="s">
        <v>4611</v>
      </c>
      <c r="B4609" s="786" t="s">
        <v>14626</v>
      </c>
      <c r="C4609" s="22" t="s">
        <v>19280</v>
      </c>
      <c r="D4609" s="22" t="s">
        <v>19281</v>
      </c>
      <c r="E4609" s="22" t="s">
        <v>19282</v>
      </c>
      <c r="F4609" t="s">
        <v>11928</v>
      </c>
    </row>
    <row r="4610" spans="1:6">
      <c r="A4610" t="s">
        <v>4611</v>
      </c>
      <c r="B4610" s="786" t="s">
        <v>14627</v>
      </c>
      <c r="C4610" s="22" t="s">
        <v>20188</v>
      </c>
      <c r="D4610" s="22" t="s">
        <v>20189</v>
      </c>
      <c r="E4610" s="22" t="s">
        <v>20190</v>
      </c>
      <c r="F4610" t="s">
        <v>11928</v>
      </c>
    </row>
    <row r="4611" spans="1:6">
      <c r="A4611" t="s">
        <v>4611</v>
      </c>
      <c r="B4611" s="786" t="s">
        <v>14628</v>
      </c>
      <c r="C4611" s="22" t="s">
        <v>20191</v>
      </c>
      <c r="D4611" s="22" t="s">
        <v>20192</v>
      </c>
      <c r="E4611" s="22" t="s">
        <v>20193</v>
      </c>
      <c r="F4611" t="s">
        <v>11928</v>
      </c>
    </row>
    <row r="4612" spans="1:6">
      <c r="A4612" t="s">
        <v>4611</v>
      </c>
      <c r="B4612" s="786" t="s">
        <v>14629</v>
      </c>
      <c r="C4612" s="22" t="s">
        <v>20194</v>
      </c>
      <c r="D4612" s="22" t="s">
        <v>20195</v>
      </c>
      <c r="E4612" s="22" t="s">
        <v>20196</v>
      </c>
      <c r="F4612" t="s">
        <v>11928</v>
      </c>
    </row>
    <row r="4613" spans="1:6">
      <c r="A4613" t="s">
        <v>4611</v>
      </c>
      <c r="B4613" s="786" t="s">
        <v>14630</v>
      </c>
      <c r="C4613" s="22" t="s">
        <v>20197</v>
      </c>
      <c r="D4613" s="22" t="s">
        <v>20198</v>
      </c>
      <c r="E4613" s="22" t="s">
        <v>20199</v>
      </c>
      <c r="F4613" t="s">
        <v>11928</v>
      </c>
    </row>
    <row r="4614" spans="1:6">
      <c r="A4614" t="s">
        <v>4611</v>
      </c>
      <c r="B4614" s="786" t="s">
        <v>14631</v>
      </c>
      <c r="C4614" s="22" t="s">
        <v>20200</v>
      </c>
      <c r="D4614" s="22" t="s">
        <v>20201</v>
      </c>
      <c r="E4614" s="22" t="s">
        <v>20202</v>
      </c>
      <c r="F4614" t="s">
        <v>11928</v>
      </c>
    </row>
    <row r="4615" spans="1:6">
      <c r="A4615" t="s">
        <v>4611</v>
      </c>
      <c r="B4615" s="786" t="s">
        <v>14632</v>
      </c>
      <c r="C4615" s="22" t="s">
        <v>20203</v>
      </c>
      <c r="D4615" s="22" t="s">
        <v>20204</v>
      </c>
      <c r="E4615" s="22" t="s">
        <v>20205</v>
      </c>
      <c r="F4615" t="s">
        <v>11932</v>
      </c>
    </row>
    <row r="4616" spans="1:6">
      <c r="A4616" t="s">
        <v>4611</v>
      </c>
      <c r="B4616" s="786" t="s">
        <v>14633</v>
      </c>
      <c r="C4616" s="22" t="s">
        <v>20206</v>
      </c>
      <c r="D4616" s="22" t="s">
        <v>20207</v>
      </c>
      <c r="E4616" s="22" t="s">
        <v>20208</v>
      </c>
      <c r="F4616" t="s">
        <v>11932</v>
      </c>
    </row>
    <row r="4617" spans="1:6">
      <c r="A4617" t="s">
        <v>4611</v>
      </c>
      <c r="B4617" s="786" t="s">
        <v>14634</v>
      </c>
      <c r="C4617" s="22" t="s">
        <v>20209</v>
      </c>
      <c r="D4617" s="22" t="s">
        <v>20210</v>
      </c>
      <c r="E4617" s="22" t="s">
        <v>20211</v>
      </c>
      <c r="F4617" t="s">
        <v>11932</v>
      </c>
    </row>
    <row r="4618" spans="1:6">
      <c r="A4618" t="s">
        <v>4611</v>
      </c>
      <c r="B4618" s="786" t="s">
        <v>14635</v>
      </c>
      <c r="C4618" s="22" t="s">
        <v>20212</v>
      </c>
      <c r="D4618" s="22" t="s">
        <v>20213</v>
      </c>
      <c r="E4618" s="22" t="s">
        <v>20214</v>
      </c>
      <c r="F4618" t="s">
        <v>11936</v>
      </c>
    </row>
    <row r="4619" spans="1:6">
      <c r="A4619" t="s">
        <v>4611</v>
      </c>
      <c r="B4619" s="786" t="s">
        <v>14636</v>
      </c>
      <c r="C4619" s="22" t="s">
        <v>20215</v>
      </c>
      <c r="D4619" s="22" t="s">
        <v>20216</v>
      </c>
      <c r="E4619" s="22" t="s">
        <v>20217</v>
      </c>
      <c r="F4619" t="s">
        <v>11936</v>
      </c>
    </row>
    <row r="4620" spans="1:6">
      <c r="A4620" t="s">
        <v>4611</v>
      </c>
      <c r="B4620" s="786" t="s">
        <v>14637</v>
      </c>
      <c r="C4620" s="22" t="s">
        <v>20218</v>
      </c>
      <c r="D4620" s="22" t="s">
        <v>20219</v>
      </c>
      <c r="E4620" s="22" t="s">
        <v>20220</v>
      </c>
      <c r="F4620" t="s">
        <v>11936</v>
      </c>
    </row>
    <row r="4621" spans="1:6">
      <c r="A4621" t="s">
        <v>4611</v>
      </c>
      <c r="B4621" s="786" t="s">
        <v>14638</v>
      </c>
      <c r="C4621" s="22" t="s">
        <v>20221</v>
      </c>
      <c r="D4621" s="22" t="s">
        <v>20222</v>
      </c>
      <c r="E4621" s="22" t="s">
        <v>20223</v>
      </c>
      <c r="F4621" t="s">
        <v>11939</v>
      </c>
    </row>
    <row r="4622" spans="1:6">
      <c r="A4622" t="s">
        <v>4611</v>
      </c>
      <c r="B4622" s="786" t="s">
        <v>14639</v>
      </c>
      <c r="C4622" s="22" t="s">
        <v>20224</v>
      </c>
      <c r="D4622" s="22" t="s">
        <v>20225</v>
      </c>
      <c r="E4622" s="22" t="s">
        <v>20226</v>
      </c>
      <c r="F4622" t="s">
        <v>11939</v>
      </c>
    </row>
    <row r="4623" spans="1:6">
      <c r="A4623" t="s">
        <v>4611</v>
      </c>
      <c r="B4623" s="786" t="s">
        <v>14640</v>
      </c>
      <c r="C4623" s="22" t="s">
        <v>20227</v>
      </c>
      <c r="D4623" s="22" t="s">
        <v>20228</v>
      </c>
      <c r="E4623" s="22" t="s">
        <v>20229</v>
      </c>
      <c r="F4623" t="s">
        <v>11940</v>
      </c>
    </row>
    <row r="4624" spans="1:6">
      <c r="A4624" t="s">
        <v>4611</v>
      </c>
      <c r="B4624" s="786" t="s">
        <v>14641</v>
      </c>
      <c r="C4624" s="22" t="s">
        <v>20230</v>
      </c>
      <c r="D4624" s="22" t="s">
        <v>20231</v>
      </c>
      <c r="E4624" s="22" t="s">
        <v>20232</v>
      </c>
      <c r="F4624" t="s">
        <v>11944</v>
      </c>
    </row>
    <row r="4625" spans="1:6">
      <c r="A4625" t="s">
        <v>4611</v>
      </c>
      <c r="B4625" s="786" t="s">
        <v>14642</v>
      </c>
      <c r="C4625" s="22" t="s">
        <v>20233</v>
      </c>
      <c r="D4625" s="22" t="s">
        <v>20234</v>
      </c>
      <c r="E4625" s="22" t="s">
        <v>20235</v>
      </c>
      <c r="F4625" t="s">
        <v>11944</v>
      </c>
    </row>
    <row r="4626" spans="1:6">
      <c r="A4626" t="s">
        <v>4611</v>
      </c>
      <c r="B4626" s="786" t="s">
        <v>14643</v>
      </c>
      <c r="C4626" s="22" t="s">
        <v>20236</v>
      </c>
      <c r="D4626" s="22" t="s">
        <v>20237</v>
      </c>
      <c r="E4626" s="22" t="s">
        <v>20238</v>
      </c>
      <c r="F4626" t="s">
        <v>11944</v>
      </c>
    </row>
    <row r="4627" spans="1:6">
      <c r="A4627" t="s">
        <v>4611</v>
      </c>
      <c r="B4627" s="786" t="s">
        <v>14644</v>
      </c>
      <c r="C4627" s="22" t="s">
        <v>20239</v>
      </c>
      <c r="D4627" s="22" t="s">
        <v>20240</v>
      </c>
      <c r="E4627" s="22" t="s">
        <v>20241</v>
      </c>
      <c r="F4627" t="s">
        <v>11948</v>
      </c>
    </row>
    <row r="4628" spans="1:6">
      <c r="A4628" t="s">
        <v>4611</v>
      </c>
      <c r="B4628" s="786" t="s">
        <v>14645</v>
      </c>
      <c r="C4628" s="22" t="s">
        <v>20242</v>
      </c>
      <c r="D4628" s="22" t="s">
        <v>20243</v>
      </c>
      <c r="E4628" s="22" t="s">
        <v>20244</v>
      </c>
      <c r="F4628" t="s">
        <v>11948</v>
      </c>
    </row>
    <row r="4629" spans="1:6">
      <c r="A4629" t="s">
        <v>4611</v>
      </c>
      <c r="B4629" s="786" t="s">
        <v>14646</v>
      </c>
      <c r="C4629" s="22" t="s">
        <v>15824</v>
      </c>
      <c r="D4629" s="22" t="s">
        <v>15825</v>
      </c>
      <c r="E4629" s="22" t="s">
        <v>15826</v>
      </c>
      <c r="F4629" t="s">
        <v>11948</v>
      </c>
    </row>
    <row r="4630" spans="1:6">
      <c r="A4630" t="s">
        <v>4611</v>
      </c>
      <c r="B4630" s="786" t="s">
        <v>14647</v>
      </c>
      <c r="C4630" s="22" t="s">
        <v>20245</v>
      </c>
      <c r="D4630" s="22" t="s">
        <v>20246</v>
      </c>
      <c r="E4630" s="22" t="s">
        <v>20247</v>
      </c>
      <c r="F4630" t="s">
        <v>11948</v>
      </c>
    </row>
    <row r="4631" spans="1:6">
      <c r="A4631" t="s">
        <v>4611</v>
      </c>
      <c r="B4631" s="786" t="s">
        <v>14648</v>
      </c>
      <c r="C4631" s="22" t="s">
        <v>20248</v>
      </c>
      <c r="D4631" s="22" t="s">
        <v>20249</v>
      </c>
      <c r="E4631" s="22" t="s">
        <v>20250</v>
      </c>
      <c r="F4631" t="s">
        <v>11948</v>
      </c>
    </row>
    <row r="4632" spans="1:6">
      <c r="A4632" t="s">
        <v>4611</v>
      </c>
      <c r="B4632" s="786" t="s">
        <v>14649</v>
      </c>
      <c r="C4632" s="22" t="s">
        <v>20251</v>
      </c>
      <c r="D4632" s="22" t="s">
        <v>20252</v>
      </c>
      <c r="E4632" s="22" t="s">
        <v>20253</v>
      </c>
      <c r="F4632" t="s">
        <v>11948</v>
      </c>
    </row>
    <row r="4633" spans="1:6">
      <c r="A4633" t="s">
        <v>4611</v>
      </c>
      <c r="B4633" s="786" t="s">
        <v>14650</v>
      </c>
      <c r="C4633" s="22" t="s">
        <v>20254</v>
      </c>
      <c r="D4633" s="22" t="s">
        <v>20255</v>
      </c>
      <c r="E4633" s="22" t="s">
        <v>20256</v>
      </c>
      <c r="F4633" t="s">
        <v>11948</v>
      </c>
    </row>
    <row r="4634" spans="1:6">
      <c r="A4634" t="s">
        <v>4611</v>
      </c>
      <c r="B4634" s="786" t="s">
        <v>14651</v>
      </c>
      <c r="C4634" s="22" t="s">
        <v>20257</v>
      </c>
      <c r="D4634" s="22" t="s">
        <v>20258</v>
      </c>
      <c r="E4634" s="22" t="s">
        <v>20258</v>
      </c>
      <c r="F4634" t="s">
        <v>11952</v>
      </c>
    </row>
    <row r="4635" spans="1:6">
      <c r="A4635" t="s">
        <v>4611</v>
      </c>
      <c r="B4635" s="786" t="s">
        <v>14652</v>
      </c>
      <c r="C4635" s="22" t="s">
        <v>20259</v>
      </c>
      <c r="D4635" s="22" t="s">
        <v>20260</v>
      </c>
      <c r="E4635" s="22" t="s">
        <v>20261</v>
      </c>
      <c r="F4635" t="s">
        <v>11952</v>
      </c>
    </row>
    <row r="4636" spans="1:6">
      <c r="A4636" t="s">
        <v>4611</v>
      </c>
      <c r="B4636" s="786" t="s">
        <v>14653</v>
      </c>
      <c r="C4636" s="22" t="s">
        <v>20262</v>
      </c>
      <c r="D4636" s="22" t="s">
        <v>20263</v>
      </c>
      <c r="E4636" s="22" t="s">
        <v>20264</v>
      </c>
      <c r="F4636" t="s">
        <v>11956</v>
      </c>
    </row>
    <row r="4637" spans="1:6">
      <c r="A4637" t="s">
        <v>4611</v>
      </c>
      <c r="B4637" s="786" t="s">
        <v>14654</v>
      </c>
      <c r="C4637" s="22" t="s">
        <v>20265</v>
      </c>
      <c r="D4637" s="22" t="s">
        <v>20266</v>
      </c>
      <c r="E4637" s="22" t="s">
        <v>20266</v>
      </c>
      <c r="F4637" t="s">
        <v>11960</v>
      </c>
    </row>
    <row r="4638" spans="1:6">
      <c r="A4638" t="s">
        <v>4611</v>
      </c>
      <c r="B4638" s="786" t="s">
        <v>14655</v>
      </c>
      <c r="C4638" s="22" t="s">
        <v>20267</v>
      </c>
      <c r="D4638" s="22" t="s">
        <v>20268</v>
      </c>
      <c r="E4638" s="22" t="s">
        <v>20268</v>
      </c>
      <c r="F4638" t="s">
        <v>11960</v>
      </c>
    </row>
    <row r="4639" spans="1:6">
      <c r="A4639" t="s">
        <v>4611</v>
      </c>
      <c r="B4639" s="786" t="s">
        <v>14656</v>
      </c>
      <c r="C4639" s="22" t="s">
        <v>20269</v>
      </c>
      <c r="D4639" s="22" t="s">
        <v>20270</v>
      </c>
      <c r="E4639" s="22" t="s">
        <v>20271</v>
      </c>
      <c r="F4639" t="s">
        <v>11960</v>
      </c>
    </row>
    <row r="4640" spans="1:6">
      <c r="A4640" t="s">
        <v>4611</v>
      </c>
      <c r="B4640" s="786" t="s">
        <v>14657</v>
      </c>
      <c r="C4640" s="22" t="s">
        <v>20272</v>
      </c>
      <c r="D4640" s="22" t="s">
        <v>20273</v>
      </c>
      <c r="E4640" s="22" t="s">
        <v>20274</v>
      </c>
      <c r="F4640" t="s">
        <v>11960</v>
      </c>
    </row>
    <row r="4641" spans="1:6">
      <c r="A4641" t="s">
        <v>4611</v>
      </c>
      <c r="B4641" s="786" t="s">
        <v>14658</v>
      </c>
      <c r="C4641" s="22" t="s">
        <v>20275</v>
      </c>
      <c r="D4641" s="22" t="s">
        <v>20276</v>
      </c>
      <c r="E4641" s="22" t="s">
        <v>20276</v>
      </c>
      <c r="F4641" t="s">
        <v>11964</v>
      </c>
    </row>
    <row r="4642" spans="1:6">
      <c r="A4642" t="s">
        <v>4611</v>
      </c>
      <c r="B4642" s="786" t="s">
        <v>14659</v>
      </c>
      <c r="C4642" s="22" t="s">
        <v>20277</v>
      </c>
      <c r="D4642" s="22" t="s">
        <v>20278</v>
      </c>
      <c r="E4642" s="22" t="s">
        <v>20279</v>
      </c>
      <c r="F4642" t="s">
        <v>11964</v>
      </c>
    </row>
    <row r="4643" spans="1:6">
      <c r="A4643" t="s">
        <v>4611</v>
      </c>
      <c r="B4643" s="786" t="s">
        <v>14660</v>
      </c>
      <c r="C4643" s="22" t="s">
        <v>20280</v>
      </c>
      <c r="D4643" s="22" t="s">
        <v>20281</v>
      </c>
      <c r="E4643" s="22" t="s">
        <v>20281</v>
      </c>
      <c r="F4643" t="s">
        <v>11964</v>
      </c>
    </row>
    <row r="4644" spans="1:6">
      <c r="A4644" t="s">
        <v>4611</v>
      </c>
      <c r="B4644" s="786" t="s">
        <v>14661</v>
      </c>
      <c r="C4644" s="22" t="s">
        <v>20282</v>
      </c>
      <c r="D4644" s="22" t="s">
        <v>20283</v>
      </c>
      <c r="E4644" s="22" t="s">
        <v>20284</v>
      </c>
      <c r="F4644" t="s">
        <v>11972</v>
      </c>
    </row>
    <row r="4645" spans="1:6">
      <c r="A4645" t="s">
        <v>4611</v>
      </c>
      <c r="B4645" s="786" t="s">
        <v>14662</v>
      </c>
      <c r="C4645" s="22" t="s">
        <v>20285</v>
      </c>
      <c r="D4645" s="22" t="s">
        <v>20286</v>
      </c>
      <c r="E4645" s="22" t="s">
        <v>20286</v>
      </c>
      <c r="F4645" t="s">
        <v>11972</v>
      </c>
    </row>
    <row r="4646" spans="1:6">
      <c r="A4646" t="s">
        <v>4611</v>
      </c>
      <c r="B4646" s="786" t="s">
        <v>14663</v>
      </c>
      <c r="C4646" s="22" t="s">
        <v>20287</v>
      </c>
      <c r="D4646" s="22" t="s">
        <v>20288</v>
      </c>
      <c r="E4646" s="22" t="s">
        <v>20288</v>
      </c>
      <c r="F4646" t="s">
        <v>11976</v>
      </c>
    </row>
    <row r="4647" spans="1:6">
      <c r="A4647" t="s">
        <v>4611</v>
      </c>
      <c r="B4647" s="786" t="s">
        <v>14664</v>
      </c>
      <c r="C4647" s="22" t="s">
        <v>20289</v>
      </c>
      <c r="D4647" s="22" t="s">
        <v>20290</v>
      </c>
      <c r="E4647" s="22" t="s">
        <v>20291</v>
      </c>
      <c r="F4647" t="s">
        <v>11976</v>
      </c>
    </row>
    <row r="4648" spans="1:6">
      <c r="A4648" t="s">
        <v>4611</v>
      </c>
      <c r="B4648" s="786" t="s">
        <v>14665</v>
      </c>
      <c r="C4648" s="22" t="s">
        <v>15004</v>
      </c>
      <c r="D4648" s="22" t="s">
        <v>15005</v>
      </c>
      <c r="E4648" s="22" t="s">
        <v>15005</v>
      </c>
      <c r="F4648" t="s">
        <v>11980</v>
      </c>
    </row>
    <row r="4649" spans="1:6">
      <c r="A4649" t="s">
        <v>4611</v>
      </c>
      <c r="B4649" s="786" t="s">
        <v>14666</v>
      </c>
      <c r="C4649" s="22" t="s">
        <v>18100</v>
      </c>
      <c r="D4649" s="22" t="s">
        <v>18101</v>
      </c>
      <c r="E4649" s="22" t="s">
        <v>18102</v>
      </c>
      <c r="F4649" t="s">
        <v>11981</v>
      </c>
    </row>
    <row r="4650" spans="1:6">
      <c r="A4650" t="s">
        <v>4611</v>
      </c>
      <c r="B4650" s="786" t="s">
        <v>14667</v>
      </c>
      <c r="C4650" s="22" t="s">
        <v>20292</v>
      </c>
      <c r="D4650" s="22" t="s">
        <v>20293</v>
      </c>
      <c r="E4650" s="22" t="s">
        <v>20294</v>
      </c>
      <c r="F4650" t="s">
        <v>11982</v>
      </c>
    </row>
    <row r="4651" spans="1:6">
      <c r="A4651" t="s">
        <v>4611</v>
      </c>
      <c r="B4651" s="786" t="s">
        <v>14668</v>
      </c>
      <c r="C4651" s="22" t="s">
        <v>20295</v>
      </c>
      <c r="D4651" s="22" t="s">
        <v>20296</v>
      </c>
      <c r="E4651" s="22" t="s">
        <v>20297</v>
      </c>
      <c r="F4651" t="s">
        <v>11986</v>
      </c>
    </row>
    <row r="4652" spans="1:6">
      <c r="A4652" t="s">
        <v>4611</v>
      </c>
      <c r="B4652" s="786" t="s">
        <v>14669</v>
      </c>
      <c r="C4652" s="22" t="s">
        <v>20298</v>
      </c>
      <c r="D4652" s="22" t="s">
        <v>20299</v>
      </c>
      <c r="E4652" s="22" t="s">
        <v>20299</v>
      </c>
      <c r="F4652" t="s">
        <v>11986</v>
      </c>
    </row>
    <row r="4653" spans="1:6">
      <c r="A4653" t="s">
        <v>4611</v>
      </c>
      <c r="B4653" s="786" t="s">
        <v>14670</v>
      </c>
      <c r="C4653" s="22" t="s">
        <v>20300</v>
      </c>
      <c r="D4653" s="22" t="s">
        <v>20301</v>
      </c>
      <c r="E4653" s="22" t="s">
        <v>20301</v>
      </c>
      <c r="F4653" t="s">
        <v>11990</v>
      </c>
    </row>
    <row r="4654" spans="1:6">
      <c r="A4654" t="s">
        <v>4611</v>
      </c>
      <c r="B4654" s="786" t="s">
        <v>14671</v>
      </c>
      <c r="C4654" s="22" t="s">
        <v>15524</v>
      </c>
      <c r="D4654" s="22" t="s">
        <v>15525</v>
      </c>
      <c r="E4654" s="22" t="s">
        <v>15526</v>
      </c>
      <c r="F4654" t="s">
        <v>12002</v>
      </c>
    </row>
    <row r="4655" spans="1:6">
      <c r="A4655" t="s">
        <v>4611</v>
      </c>
      <c r="B4655" s="786" t="s">
        <v>14672</v>
      </c>
      <c r="C4655" s="22" t="s">
        <v>20302</v>
      </c>
      <c r="D4655" s="22" t="s">
        <v>20303</v>
      </c>
      <c r="E4655" s="22" t="s">
        <v>20303</v>
      </c>
      <c r="F4655" t="s">
        <v>12002</v>
      </c>
    </row>
    <row r="4656" spans="1:6">
      <c r="A4656" t="s">
        <v>4611</v>
      </c>
      <c r="B4656" s="786" t="s">
        <v>14673</v>
      </c>
      <c r="C4656" s="22" t="s">
        <v>20304</v>
      </c>
      <c r="D4656" s="22" t="s">
        <v>20305</v>
      </c>
      <c r="E4656" s="22" t="s">
        <v>20306</v>
      </c>
      <c r="F4656" t="s">
        <v>12002</v>
      </c>
    </row>
    <row r="4657" spans="1:6">
      <c r="A4657" t="s">
        <v>4611</v>
      </c>
      <c r="B4657" s="786" t="s">
        <v>14674</v>
      </c>
      <c r="C4657" s="22" t="s">
        <v>14902</v>
      </c>
      <c r="D4657" s="22" t="s">
        <v>14903</v>
      </c>
      <c r="E4657" s="22" t="s">
        <v>14903</v>
      </c>
      <c r="F4657" t="s">
        <v>12002</v>
      </c>
    </row>
    <row r="4658" spans="1:6">
      <c r="A4658" t="s">
        <v>4611</v>
      </c>
      <c r="B4658" s="786" t="s">
        <v>14675</v>
      </c>
      <c r="C4658" s="22" t="s">
        <v>20307</v>
      </c>
      <c r="D4658" s="22" t="s">
        <v>20308</v>
      </c>
      <c r="E4658" s="22" t="s">
        <v>20309</v>
      </c>
      <c r="F4658" t="s">
        <v>12002</v>
      </c>
    </row>
    <row r="4659" spans="1:6">
      <c r="A4659" t="s">
        <v>4611</v>
      </c>
      <c r="B4659" s="786" t="s">
        <v>14676</v>
      </c>
      <c r="C4659" s="22" t="s">
        <v>20310</v>
      </c>
      <c r="D4659" s="22" t="s">
        <v>20311</v>
      </c>
      <c r="E4659" s="22" t="s">
        <v>20312</v>
      </c>
      <c r="F4659" t="s">
        <v>12002</v>
      </c>
    </row>
    <row r="4660" spans="1:6">
      <c r="A4660" t="s">
        <v>4611</v>
      </c>
      <c r="B4660" s="786" t="s">
        <v>14677</v>
      </c>
      <c r="C4660" s="22" t="s">
        <v>20313</v>
      </c>
      <c r="D4660" s="22" t="s">
        <v>20314</v>
      </c>
      <c r="E4660" s="22" t="s">
        <v>20315</v>
      </c>
      <c r="F4660" t="s">
        <v>12003</v>
      </c>
    </row>
    <row r="4661" spans="1:6">
      <c r="A4661" t="s">
        <v>4611</v>
      </c>
      <c r="B4661" s="786" t="s">
        <v>14678</v>
      </c>
      <c r="C4661" s="22" t="s">
        <v>15578</v>
      </c>
      <c r="D4661" s="22" t="s">
        <v>15579</v>
      </c>
      <c r="E4661" s="22" t="s">
        <v>15580</v>
      </c>
      <c r="F4661" t="s">
        <v>12007</v>
      </c>
    </row>
    <row r="4662" spans="1:6">
      <c r="A4662" t="s">
        <v>4611</v>
      </c>
      <c r="B4662" s="786" t="s">
        <v>14679</v>
      </c>
      <c r="C4662" s="22" t="s">
        <v>20316</v>
      </c>
      <c r="D4662" s="22" t="s">
        <v>20317</v>
      </c>
      <c r="E4662" s="22" t="s">
        <v>20318</v>
      </c>
      <c r="F4662" t="s">
        <v>12011</v>
      </c>
    </row>
    <row r="4663" spans="1:6">
      <c r="A4663" t="s">
        <v>4611</v>
      </c>
      <c r="B4663" s="786" t="s">
        <v>14680</v>
      </c>
      <c r="C4663" s="22" t="s">
        <v>20319</v>
      </c>
      <c r="D4663" s="22" t="s">
        <v>20320</v>
      </c>
      <c r="E4663" s="22" t="s">
        <v>20321</v>
      </c>
      <c r="F4663" t="s">
        <v>12011</v>
      </c>
    </row>
    <row r="4664" spans="1:6">
      <c r="A4664" t="s">
        <v>4611</v>
      </c>
      <c r="B4664" s="786" t="s">
        <v>14681</v>
      </c>
      <c r="C4664" s="22" t="s">
        <v>20322</v>
      </c>
      <c r="D4664" s="22" t="s">
        <v>20323</v>
      </c>
      <c r="E4664" s="22" t="s">
        <v>20324</v>
      </c>
      <c r="F4664" t="s">
        <v>12015</v>
      </c>
    </row>
    <row r="4665" spans="1:6">
      <c r="A4665" t="s">
        <v>4611</v>
      </c>
      <c r="B4665" s="786" t="s">
        <v>14682</v>
      </c>
      <c r="C4665" s="22" t="s">
        <v>20325</v>
      </c>
      <c r="D4665" s="22" t="s">
        <v>20326</v>
      </c>
      <c r="E4665" s="22" t="s">
        <v>20327</v>
      </c>
      <c r="F4665" t="s">
        <v>12015</v>
      </c>
    </row>
    <row r="4666" spans="1:6">
      <c r="A4666" t="s">
        <v>4611</v>
      </c>
      <c r="B4666" s="786" t="s">
        <v>14683</v>
      </c>
      <c r="C4666" s="22" t="s">
        <v>15153</v>
      </c>
      <c r="D4666" s="22" t="s">
        <v>15154</v>
      </c>
      <c r="E4666" s="22" t="s">
        <v>15154</v>
      </c>
      <c r="F4666" t="s">
        <v>12015</v>
      </c>
    </row>
    <row r="4667" spans="1:6">
      <c r="A4667" t="s">
        <v>4611</v>
      </c>
      <c r="B4667" s="786" t="s">
        <v>14684</v>
      </c>
      <c r="C4667" s="22" t="s">
        <v>20328</v>
      </c>
      <c r="D4667" s="22" t="s">
        <v>20329</v>
      </c>
      <c r="E4667" s="22" t="s">
        <v>20329</v>
      </c>
      <c r="F4667" t="s">
        <v>12015</v>
      </c>
    </row>
    <row r="4668" spans="1:6">
      <c r="A4668" t="s">
        <v>4611</v>
      </c>
      <c r="B4668" s="786" t="s">
        <v>14685</v>
      </c>
      <c r="C4668" s="22" t="s">
        <v>20330</v>
      </c>
      <c r="D4668" s="22" t="s">
        <v>20331</v>
      </c>
      <c r="E4668" s="22" t="s">
        <v>20332</v>
      </c>
      <c r="F4668" t="s">
        <v>12015</v>
      </c>
    </row>
    <row r="4669" spans="1:6">
      <c r="A4669" t="s">
        <v>4611</v>
      </c>
      <c r="B4669" s="786" t="s">
        <v>14686</v>
      </c>
      <c r="C4669" s="22" t="s">
        <v>20333</v>
      </c>
      <c r="D4669" s="22" t="s">
        <v>20334</v>
      </c>
      <c r="E4669" s="22" t="s">
        <v>20335</v>
      </c>
      <c r="F4669" t="s">
        <v>12027</v>
      </c>
    </row>
    <row r="4670" spans="1:6">
      <c r="A4670" t="s">
        <v>4611</v>
      </c>
      <c r="B4670" s="786" t="s">
        <v>14687</v>
      </c>
      <c r="C4670" s="22" t="s">
        <v>20336</v>
      </c>
      <c r="D4670" s="22" t="s">
        <v>20337</v>
      </c>
      <c r="E4670" s="22" t="s">
        <v>20338</v>
      </c>
      <c r="F4670" t="s">
        <v>12031</v>
      </c>
    </row>
    <row r="4671" spans="1:6">
      <c r="A4671" t="s">
        <v>4611</v>
      </c>
      <c r="B4671" s="786" t="s">
        <v>14688</v>
      </c>
      <c r="C4671" s="22" t="s">
        <v>15688</v>
      </c>
      <c r="D4671" s="22" t="s">
        <v>15689</v>
      </c>
      <c r="E4671" s="22" t="s">
        <v>15690</v>
      </c>
      <c r="F4671" t="s">
        <v>12039</v>
      </c>
    </row>
    <row r="4672" spans="1:6">
      <c r="A4672" t="s">
        <v>4611</v>
      </c>
      <c r="B4672" s="786" t="s">
        <v>14689</v>
      </c>
      <c r="C4672" s="22" t="s">
        <v>15615</v>
      </c>
      <c r="D4672" s="22" t="s">
        <v>15616</v>
      </c>
      <c r="E4672" s="22" t="s">
        <v>15617</v>
      </c>
      <c r="F4672" t="s">
        <v>12039</v>
      </c>
    </row>
    <row r="4673" spans="1:6">
      <c r="A4673" t="s">
        <v>4611</v>
      </c>
      <c r="B4673" s="786" t="s">
        <v>14690</v>
      </c>
      <c r="C4673" s="22" t="s">
        <v>20339</v>
      </c>
      <c r="D4673" s="22" t="s">
        <v>20340</v>
      </c>
      <c r="E4673" s="22" t="s">
        <v>20341</v>
      </c>
      <c r="F4673" t="s">
        <v>12040</v>
      </c>
    </row>
    <row r="4674" spans="1:6">
      <c r="A4674" t="s">
        <v>4611</v>
      </c>
      <c r="B4674" s="786" t="s">
        <v>14691</v>
      </c>
      <c r="C4674" s="22" t="s">
        <v>20342</v>
      </c>
      <c r="D4674" s="22" t="s">
        <v>20343</v>
      </c>
      <c r="E4674" s="22" t="s">
        <v>20344</v>
      </c>
      <c r="F4674" t="s">
        <v>12044</v>
      </c>
    </row>
    <row r="4675" spans="1:6">
      <c r="A4675" t="s">
        <v>4611</v>
      </c>
      <c r="B4675" s="786" t="s">
        <v>14692</v>
      </c>
      <c r="C4675" s="22" t="s">
        <v>20345</v>
      </c>
      <c r="D4675" s="22" t="s">
        <v>20346</v>
      </c>
      <c r="E4675" s="22" t="s">
        <v>20346</v>
      </c>
      <c r="F4675" t="s">
        <v>12045</v>
      </c>
    </row>
    <row r="4676" spans="1:6">
      <c r="A4676" t="s">
        <v>4611</v>
      </c>
      <c r="B4676" s="786" t="s">
        <v>14693</v>
      </c>
      <c r="C4676" s="22" t="s">
        <v>20347</v>
      </c>
      <c r="D4676" s="22" t="s">
        <v>20348</v>
      </c>
      <c r="E4676" s="22" t="s">
        <v>20349</v>
      </c>
      <c r="F4676" t="s">
        <v>12045</v>
      </c>
    </row>
    <row r="4677" spans="1:6">
      <c r="A4677" t="s">
        <v>4611</v>
      </c>
      <c r="B4677" s="786" t="s">
        <v>14694</v>
      </c>
      <c r="C4677" s="22" t="s">
        <v>17916</v>
      </c>
      <c r="D4677" s="22" t="s">
        <v>17917</v>
      </c>
      <c r="E4677" s="22" t="s">
        <v>17918</v>
      </c>
      <c r="F4677" t="s">
        <v>12049</v>
      </c>
    </row>
    <row r="4678" spans="1:6">
      <c r="A4678" t="s">
        <v>4611</v>
      </c>
      <c r="B4678" s="786" t="s">
        <v>14695</v>
      </c>
      <c r="C4678" s="22" t="s">
        <v>20350</v>
      </c>
      <c r="D4678" s="22" t="s">
        <v>20351</v>
      </c>
      <c r="E4678" s="22" t="s">
        <v>20351</v>
      </c>
      <c r="F4678" t="s">
        <v>12049</v>
      </c>
    </row>
    <row r="4679" spans="1:6">
      <c r="A4679" t="s">
        <v>4611</v>
      </c>
      <c r="B4679" s="786" t="s">
        <v>14696</v>
      </c>
      <c r="C4679" s="22" t="s">
        <v>20352</v>
      </c>
      <c r="D4679" s="22" t="s">
        <v>20353</v>
      </c>
      <c r="E4679" s="22" t="s">
        <v>20354</v>
      </c>
      <c r="F4679" t="s">
        <v>12049</v>
      </c>
    </row>
    <row r="4680" spans="1:6">
      <c r="A4680" t="s">
        <v>4611</v>
      </c>
      <c r="B4680" s="786" t="s">
        <v>14697</v>
      </c>
      <c r="C4680" s="22" t="s">
        <v>20355</v>
      </c>
      <c r="D4680" s="22" t="s">
        <v>20356</v>
      </c>
      <c r="E4680" s="22" t="s">
        <v>20356</v>
      </c>
      <c r="F4680" t="s">
        <v>12053</v>
      </c>
    </row>
    <row r="4681" spans="1:6">
      <c r="A4681" t="s">
        <v>4611</v>
      </c>
      <c r="B4681" s="786" t="s">
        <v>14698</v>
      </c>
      <c r="C4681" s="22" t="s">
        <v>18211</v>
      </c>
      <c r="D4681" s="22" t="s">
        <v>18212</v>
      </c>
      <c r="E4681" s="22" t="s">
        <v>18213</v>
      </c>
      <c r="F4681" t="s">
        <v>12053</v>
      </c>
    </row>
    <row r="4682" spans="1:6">
      <c r="A4682" t="s">
        <v>4611</v>
      </c>
      <c r="B4682" s="786" t="s">
        <v>14699</v>
      </c>
      <c r="C4682" s="22" t="s">
        <v>20357</v>
      </c>
      <c r="D4682" s="22" t="s">
        <v>20358</v>
      </c>
      <c r="E4682" s="22" t="s">
        <v>20359</v>
      </c>
      <c r="F4682" t="s">
        <v>12053</v>
      </c>
    </row>
    <row r="4683" spans="1:6">
      <c r="A4683" t="s">
        <v>4611</v>
      </c>
      <c r="B4683" s="786" t="s">
        <v>14700</v>
      </c>
      <c r="C4683" s="22" t="s">
        <v>20360</v>
      </c>
      <c r="D4683" s="22" t="s">
        <v>17891</v>
      </c>
      <c r="E4683" s="22" t="s">
        <v>20361</v>
      </c>
      <c r="F4683" t="s">
        <v>12053</v>
      </c>
    </row>
    <row r="4684" spans="1:6">
      <c r="A4684" t="s">
        <v>4611</v>
      </c>
      <c r="B4684" s="786" t="s">
        <v>14701</v>
      </c>
      <c r="C4684" s="22" t="s">
        <v>20362</v>
      </c>
      <c r="D4684" s="22" t="s">
        <v>20363</v>
      </c>
      <c r="E4684" s="22" t="s">
        <v>20364</v>
      </c>
      <c r="F4684" t="s">
        <v>12057</v>
      </c>
    </row>
    <row r="4685" spans="1:6">
      <c r="A4685" t="s">
        <v>4611</v>
      </c>
      <c r="B4685" s="786" t="s">
        <v>14702</v>
      </c>
      <c r="C4685" s="22" t="s">
        <v>20365</v>
      </c>
      <c r="D4685" s="22" t="s">
        <v>20366</v>
      </c>
      <c r="E4685" s="22" t="s">
        <v>20367</v>
      </c>
      <c r="F4685" t="s">
        <v>12057</v>
      </c>
    </row>
    <row r="4686" spans="1:6">
      <c r="A4686" t="s">
        <v>4611</v>
      </c>
      <c r="B4686" s="786" t="s">
        <v>14703</v>
      </c>
      <c r="C4686" s="22" t="s">
        <v>20368</v>
      </c>
      <c r="D4686" s="22" t="s">
        <v>20369</v>
      </c>
      <c r="E4686" s="22" t="s">
        <v>20370</v>
      </c>
      <c r="F4686" t="s">
        <v>12057</v>
      </c>
    </row>
    <row r="4687" spans="1:6">
      <c r="A4687" t="s">
        <v>4611</v>
      </c>
      <c r="B4687" s="786" t="s">
        <v>14704</v>
      </c>
      <c r="C4687" s="22" t="s">
        <v>20371</v>
      </c>
      <c r="D4687" s="22" t="s">
        <v>20372</v>
      </c>
      <c r="E4687" s="22" t="s">
        <v>20373</v>
      </c>
      <c r="F4687" t="s">
        <v>12057</v>
      </c>
    </row>
    <row r="4688" spans="1:6">
      <c r="A4688" t="s">
        <v>4611</v>
      </c>
      <c r="B4688" s="786" t="s">
        <v>14705</v>
      </c>
      <c r="C4688" s="22" t="s">
        <v>20374</v>
      </c>
      <c r="D4688" s="22" t="s">
        <v>20375</v>
      </c>
      <c r="E4688" s="22" t="s">
        <v>20376</v>
      </c>
      <c r="F4688" t="s">
        <v>12057</v>
      </c>
    </row>
    <row r="4689" spans="1:6">
      <c r="A4689" t="s">
        <v>4611</v>
      </c>
      <c r="B4689" s="786" t="s">
        <v>14706</v>
      </c>
      <c r="C4689" s="22" t="s">
        <v>20377</v>
      </c>
      <c r="D4689" s="22" t="s">
        <v>20378</v>
      </c>
      <c r="E4689" s="22" t="s">
        <v>20379</v>
      </c>
      <c r="F4689" t="s">
        <v>12061</v>
      </c>
    </row>
    <row r="4690" spans="1:6">
      <c r="A4690" t="s">
        <v>4611</v>
      </c>
      <c r="B4690" s="786" t="s">
        <v>14707</v>
      </c>
      <c r="C4690" s="22" t="s">
        <v>20380</v>
      </c>
      <c r="D4690" s="22" t="s">
        <v>20381</v>
      </c>
      <c r="E4690" s="22" t="s">
        <v>20382</v>
      </c>
      <c r="F4690" t="s">
        <v>12065</v>
      </c>
    </row>
    <row r="4691" spans="1:6">
      <c r="A4691" t="s">
        <v>4611</v>
      </c>
      <c r="B4691" s="786" t="s">
        <v>14708</v>
      </c>
      <c r="C4691" s="22" t="s">
        <v>20383</v>
      </c>
      <c r="D4691" s="22" t="s">
        <v>20384</v>
      </c>
      <c r="E4691" s="22" t="s">
        <v>20385</v>
      </c>
      <c r="F4691" t="s">
        <v>12065</v>
      </c>
    </row>
    <row r="4692" spans="1:6">
      <c r="A4692" t="s">
        <v>4611</v>
      </c>
      <c r="B4692" s="786" t="s">
        <v>14709</v>
      </c>
      <c r="C4692" s="22" t="s">
        <v>20386</v>
      </c>
      <c r="D4692" s="22" t="s">
        <v>20387</v>
      </c>
      <c r="E4692" s="22" t="s">
        <v>20388</v>
      </c>
      <c r="F4692" t="s">
        <v>12065</v>
      </c>
    </row>
    <row r="4693" spans="1:6">
      <c r="A4693" t="s">
        <v>4611</v>
      </c>
      <c r="B4693" s="786" t="s">
        <v>14710</v>
      </c>
      <c r="C4693" s="22" t="s">
        <v>20389</v>
      </c>
      <c r="D4693" s="22" t="s">
        <v>20390</v>
      </c>
      <c r="E4693" s="22" t="s">
        <v>20391</v>
      </c>
      <c r="F4693" t="s">
        <v>12065</v>
      </c>
    </row>
    <row r="4694" spans="1:6">
      <c r="A4694" t="s">
        <v>4611</v>
      </c>
      <c r="B4694" s="786" t="s">
        <v>14711</v>
      </c>
      <c r="C4694" s="22" t="s">
        <v>20392</v>
      </c>
      <c r="D4694" s="22" t="s">
        <v>20393</v>
      </c>
      <c r="E4694" s="22" t="s">
        <v>20393</v>
      </c>
      <c r="F4694" t="s">
        <v>12073</v>
      </c>
    </row>
    <row r="4695" spans="1:6">
      <c r="A4695" t="s">
        <v>4611</v>
      </c>
      <c r="B4695" s="786" t="s">
        <v>14712</v>
      </c>
      <c r="C4695" s="22" t="s">
        <v>20394</v>
      </c>
      <c r="D4695" s="22" t="s">
        <v>20395</v>
      </c>
      <c r="E4695" s="22" t="s">
        <v>20396</v>
      </c>
      <c r="F4695" t="s">
        <v>12073</v>
      </c>
    </row>
    <row r="4696" spans="1:6">
      <c r="A4696" t="s">
        <v>4611</v>
      </c>
      <c r="B4696" s="786" t="s">
        <v>14713</v>
      </c>
      <c r="C4696" s="22" t="s">
        <v>20397</v>
      </c>
      <c r="D4696" s="22" t="s">
        <v>20398</v>
      </c>
      <c r="E4696" s="22" t="s">
        <v>20399</v>
      </c>
      <c r="F4696" t="s">
        <v>12073</v>
      </c>
    </row>
    <row r="4697" spans="1:6">
      <c r="A4697" t="s">
        <v>4611</v>
      </c>
      <c r="B4697" s="786" t="s">
        <v>14714</v>
      </c>
      <c r="C4697" s="22" t="s">
        <v>20400</v>
      </c>
      <c r="D4697" s="22" t="s">
        <v>20401</v>
      </c>
      <c r="E4697" s="22" t="s">
        <v>20402</v>
      </c>
      <c r="F4697" t="s">
        <v>12073</v>
      </c>
    </row>
    <row r="4698" spans="1:6">
      <c r="A4698" t="s">
        <v>4611</v>
      </c>
      <c r="B4698" s="786" t="s">
        <v>14715</v>
      </c>
      <c r="C4698" s="22" t="s">
        <v>20403</v>
      </c>
      <c r="D4698" s="22" t="s">
        <v>20404</v>
      </c>
      <c r="E4698" s="22" t="s">
        <v>20404</v>
      </c>
      <c r="F4698" t="s">
        <v>12077</v>
      </c>
    </row>
    <row r="4699" spans="1:6">
      <c r="A4699" t="s">
        <v>4611</v>
      </c>
      <c r="B4699" s="786" t="s">
        <v>14716</v>
      </c>
      <c r="C4699" s="22" t="s">
        <v>20405</v>
      </c>
      <c r="D4699" s="22" t="s">
        <v>20406</v>
      </c>
      <c r="E4699" s="22" t="s">
        <v>20406</v>
      </c>
      <c r="F4699" t="s">
        <v>12081</v>
      </c>
    </row>
    <row r="4700" spans="1:6">
      <c r="A4700" t="s">
        <v>4611</v>
      </c>
      <c r="B4700" s="786" t="s">
        <v>14717</v>
      </c>
      <c r="C4700" s="22" t="s">
        <v>20407</v>
      </c>
      <c r="D4700" s="22" t="s">
        <v>20408</v>
      </c>
      <c r="E4700" s="22" t="s">
        <v>20409</v>
      </c>
      <c r="F4700" t="s">
        <v>12081</v>
      </c>
    </row>
    <row r="4701" spans="1:6">
      <c r="A4701" t="s">
        <v>4611</v>
      </c>
      <c r="B4701" s="786" t="s">
        <v>14718</v>
      </c>
      <c r="C4701" s="22" t="s">
        <v>20410</v>
      </c>
      <c r="D4701" s="22" t="s">
        <v>20411</v>
      </c>
      <c r="E4701" s="22" t="s">
        <v>20412</v>
      </c>
      <c r="F4701" t="s">
        <v>12081</v>
      </c>
    </row>
    <row r="4702" spans="1:6">
      <c r="A4702" t="s">
        <v>4611</v>
      </c>
      <c r="B4702" s="786" t="s">
        <v>14719</v>
      </c>
      <c r="C4702" s="22" t="s">
        <v>20413</v>
      </c>
      <c r="D4702" s="22" t="s">
        <v>20414</v>
      </c>
      <c r="E4702" s="22" t="s">
        <v>20415</v>
      </c>
      <c r="F4702" t="s">
        <v>12081</v>
      </c>
    </row>
    <row r="4703" spans="1:6">
      <c r="A4703" t="s">
        <v>4611</v>
      </c>
      <c r="B4703" s="786" t="s">
        <v>14720</v>
      </c>
      <c r="C4703" s="22" t="s">
        <v>16840</v>
      </c>
      <c r="D4703" s="22" t="s">
        <v>16841</v>
      </c>
      <c r="E4703" s="22" t="s">
        <v>16842</v>
      </c>
      <c r="F4703" t="s">
        <v>12081</v>
      </c>
    </row>
    <row r="4704" spans="1:6">
      <c r="A4704" t="s">
        <v>4611</v>
      </c>
      <c r="B4704" s="786" t="s">
        <v>14721</v>
      </c>
      <c r="C4704" s="22" t="s">
        <v>20416</v>
      </c>
      <c r="D4704" s="22" t="s">
        <v>20417</v>
      </c>
      <c r="E4704" s="22" t="s">
        <v>20418</v>
      </c>
      <c r="F4704" t="s">
        <v>12085</v>
      </c>
    </row>
    <row r="4705" spans="1:6">
      <c r="A4705" t="s">
        <v>4611</v>
      </c>
      <c r="B4705" s="786" t="s">
        <v>14722</v>
      </c>
      <c r="C4705" s="22" t="s">
        <v>20419</v>
      </c>
      <c r="D4705" s="22" t="s">
        <v>20420</v>
      </c>
      <c r="E4705" s="22" t="s">
        <v>20420</v>
      </c>
      <c r="F4705" t="s">
        <v>12088</v>
      </c>
    </row>
    <row r="4706" spans="1:6">
      <c r="A4706" t="s">
        <v>4611</v>
      </c>
      <c r="B4706" s="786" t="s">
        <v>14723</v>
      </c>
      <c r="C4706" s="22" t="s">
        <v>20421</v>
      </c>
      <c r="D4706" s="22" t="s">
        <v>20422</v>
      </c>
      <c r="E4706" s="22" t="s">
        <v>20423</v>
      </c>
      <c r="F4706" t="s">
        <v>12088</v>
      </c>
    </row>
    <row r="4707" spans="1:6">
      <c r="A4707" t="s">
        <v>4611</v>
      </c>
      <c r="B4707" s="786" t="s">
        <v>14724</v>
      </c>
      <c r="C4707" s="22" t="s">
        <v>20424</v>
      </c>
      <c r="D4707" s="22" t="s">
        <v>20425</v>
      </c>
      <c r="E4707" s="22" t="s">
        <v>20426</v>
      </c>
      <c r="F4707" t="s">
        <v>12088</v>
      </c>
    </row>
    <row r="4708" spans="1:6">
      <c r="A4708" t="s">
        <v>4611</v>
      </c>
      <c r="B4708" s="786" t="s">
        <v>14725</v>
      </c>
      <c r="C4708" s="22" t="s">
        <v>20427</v>
      </c>
      <c r="D4708" s="22" t="s">
        <v>20428</v>
      </c>
      <c r="E4708" s="22" t="s">
        <v>20429</v>
      </c>
      <c r="F4708" t="s">
        <v>12092</v>
      </c>
    </row>
    <row r="4709" spans="1:6">
      <c r="A4709" t="s">
        <v>4611</v>
      </c>
      <c r="B4709" s="786" t="s">
        <v>14726</v>
      </c>
      <c r="C4709" s="22" t="s">
        <v>16018</v>
      </c>
      <c r="D4709" s="22" t="s">
        <v>16019</v>
      </c>
      <c r="E4709" s="22" t="s">
        <v>16019</v>
      </c>
      <c r="F4709" t="s">
        <v>12092</v>
      </c>
    </row>
    <row r="4710" spans="1:6">
      <c r="A4710" t="s">
        <v>4611</v>
      </c>
      <c r="B4710" s="786" t="s">
        <v>14727</v>
      </c>
      <c r="C4710" s="22" t="s">
        <v>20430</v>
      </c>
      <c r="D4710" s="22" t="s">
        <v>20431</v>
      </c>
      <c r="E4710" s="22" t="s">
        <v>20432</v>
      </c>
      <c r="F4710" t="s">
        <v>12092</v>
      </c>
    </row>
    <row r="4711" spans="1:6">
      <c r="A4711" t="s">
        <v>4611</v>
      </c>
      <c r="B4711" s="786" t="s">
        <v>14728</v>
      </c>
      <c r="C4711" s="22" t="s">
        <v>15524</v>
      </c>
      <c r="D4711" s="22" t="s">
        <v>15525</v>
      </c>
      <c r="E4711" s="22" t="s">
        <v>15526</v>
      </c>
      <c r="F4711" t="s">
        <v>12096</v>
      </c>
    </row>
    <row r="4712" spans="1:6">
      <c r="A4712" t="s">
        <v>4611</v>
      </c>
      <c r="B4712" s="786" t="s">
        <v>14729</v>
      </c>
      <c r="C4712" s="22" t="s">
        <v>20433</v>
      </c>
      <c r="D4712" s="22" t="s">
        <v>20434</v>
      </c>
      <c r="E4712" s="22" t="s">
        <v>20435</v>
      </c>
      <c r="F4712" t="s">
        <v>12100</v>
      </c>
    </row>
    <row r="4713" spans="1:6">
      <c r="A4713" t="s">
        <v>4611</v>
      </c>
      <c r="B4713" s="786" t="s">
        <v>14730</v>
      </c>
      <c r="C4713" s="22" t="s">
        <v>20436</v>
      </c>
      <c r="D4713" s="22" t="s">
        <v>20437</v>
      </c>
      <c r="E4713" s="22" t="s">
        <v>20438</v>
      </c>
      <c r="F4713" t="s">
        <v>12100</v>
      </c>
    </row>
    <row r="4714" spans="1:6">
      <c r="A4714" t="s">
        <v>4611</v>
      </c>
      <c r="B4714" s="786" t="s">
        <v>14731</v>
      </c>
      <c r="C4714" s="22" t="s">
        <v>20439</v>
      </c>
      <c r="D4714" s="22" t="s">
        <v>20440</v>
      </c>
      <c r="E4714" s="22" t="s">
        <v>20441</v>
      </c>
      <c r="F4714" t="s">
        <v>12100</v>
      </c>
    </row>
    <row r="4715" spans="1:6">
      <c r="A4715" t="s">
        <v>4611</v>
      </c>
      <c r="B4715" s="786" t="s">
        <v>14732</v>
      </c>
      <c r="C4715" s="22" t="s">
        <v>20442</v>
      </c>
      <c r="D4715" s="22" t="s">
        <v>20443</v>
      </c>
      <c r="E4715" s="22" t="s">
        <v>20444</v>
      </c>
      <c r="F4715" t="s">
        <v>12104</v>
      </c>
    </row>
    <row r="4716" spans="1:6">
      <c r="A4716" t="s">
        <v>4611</v>
      </c>
      <c r="B4716" s="786" t="s">
        <v>14733</v>
      </c>
      <c r="C4716" s="22" t="s">
        <v>20445</v>
      </c>
      <c r="D4716" s="22" t="s">
        <v>20446</v>
      </c>
      <c r="E4716" s="22" t="s">
        <v>20447</v>
      </c>
      <c r="F4716" t="s">
        <v>12104</v>
      </c>
    </row>
    <row r="4717" spans="1:6">
      <c r="A4717" t="s">
        <v>4611</v>
      </c>
      <c r="B4717" s="786" t="s">
        <v>14734</v>
      </c>
      <c r="C4717" s="22" t="s">
        <v>20448</v>
      </c>
      <c r="D4717" s="22" t="s">
        <v>20449</v>
      </c>
      <c r="E4717" s="22" t="s">
        <v>20450</v>
      </c>
      <c r="F4717" t="s">
        <v>12104</v>
      </c>
    </row>
    <row r="4718" spans="1:6">
      <c r="A4718" t="s">
        <v>4611</v>
      </c>
      <c r="B4718" s="786" t="s">
        <v>14735</v>
      </c>
      <c r="C4718" s="22" t="s">
        <v>20451</v>
      </c>
      <c r="D4718" s="22" t="s">
        <v>20452</v>
      </c>
      <c r="E4718" s="22" t="s">
        <v>20453</v>
      </c>
      <c r="F4718" t="s">
        <v>12104</v>
      </c>
    </row>
    <row r="4719" spans="1:6">
      <c r="A4719" t="s">
        <v>4611</v>
      </c>
      <c r="B4719" s="786" t="s">
        <v>14736</v>
      </c>
      <c r="C4719" s="22" t="s">
        <v>20454</v>
      </c>
      <c r="D4719" s="22" t="s">
        <v>20455</v>
      </c>
      <c r="E4719" s="22" t="s">
        <v>20456</v>
      </c>
      <c r="F4719" t="s">
        <v>12108</v>
      </c>
    </row>
    <row r="4720" spans="1:6">
      <c r="A4720" t="s">
        <v>4611</v>
      </c>
      <c r="B4720" s="786" t="s">
        <v>14737</v>
      </c>
      <c r="C4720" s="22" t="s">
        <v>20457</v>
      </c>
      <c r="D4720" s="22" t="s">
        <v>20458</v>
      </c>
      <c r="E4720" s="22" t="s">
        <v>20459</v>
      </c>
      <c r="F4720" t="s">
        <v>12112</v>
      </c>
    </row>
    <row r="4721" spans="1:6">
      <c r="A4721" t="s">
        <v>4611</v>
      </c>
      <c r="B4721" s="786" t="s">
        <v>14738</v>
      </c>
      <c r="C4721" s="22" t="s">
        <v>20460</v>
      </c>
      <c r="D4721" s="22" t="s">
        <v>20461</v>
      </c>
      <c r="E4721" s="22" t="s">
        <v>20462</v>
      </c>
      <c r="F4721" t="s">
        <v>12116</v>
      </c>
    </row>
    <row r="4722" spans="1:6">
      <c r="A4722" t="s">
        <v>4611</v>
      </c>
      <c r="B4722" s="786" t="s">
        <v>14739</v>
      </c>
      <c r="C4722" s="22" t="s">
        <v>20463</v>
      </c>
      <c r="D4722" s="22" t="s">
        <v>20464</v>
      </c>
      <c r="E4722" s="22" t="s">
        <v>20465</v>
      </c>
      <c r="F4722" t="s">
        <v>12116</v>
      </c>
    </row>
    <row r="4723" spans="1:6">
      <c r="A4723" t="s">
        <v>4611</v>
      </c>
      <c r="B4723" s="786" t="s">
        <v>14740</v>
      </c>
      <c r="C4723" s="22" t="s">
        <v>20466</v>
      </c>
      <c r="D4723" s="22" t="s">
        <v>20467</v>
      </c>
      <c r="E4723" s="22" t="s">
        <v>20468</v>
      </c>
      <c r="F4723" t="s">
        <v>12116</v>
      </c>
    </row>
    <row r="4724" spans="1:6">
      <c r="A4724" t="s">
        <v>4611</v>
      </c>
      <c r="B4724" s="786" t="s">
        <v>14741</v>
      </c>
      <c r="C4724" s="22" t="s">
        <v>19108</v>
      </c>
      <c r="D4724" s="22" t="s">
        <v>19110</v>
      </c>
      <c r="E4724" s="22" t="s">
        <v>19110</v>
      </c>
      <c r="F4724" t="s">
        <v>12120</v>
      </c>
    </row>
    <row r="4725" spans="1:6">
      <c r="A4725" t="s">
        <v>4611</v>
      </c>
      <c r="B4725" s="786" t="s">
        <v>14742</v>
      </c>
      <c r="C4725" s="22" t="s">
        <v>20469</v>
      </c>
      <c r="D4725" s="22" t="s">
        <v>20470</v>
      </c>
      <c r="E4725" s="22" t="s">
        <v>20471</v>
      </c>
      <c r="F4725" t="s">
        <v>12120</v>
      </c>
    </row>
    <row r="4726" spans="1:6">
      <c r="A4726" t="s">
        <v>4611</v>
      </c>
      <c r="B4726" s="786" t="s">
        <v>14743</v>
      </c>
      <c r="C4726" s="22" t="s">
        <v>20472</v>
      </c>
      <c r="D4726" s="22" t="s">
        <v>20473</v>
      </c>
      <c r="E4726" s="22" t="s">
        <v>20473</v>
      </c>
      <c r="F4726" t="s">
        <v>12120</v>
      </c>
    </row>
    <row r="4727" spans="1:6">
      <c r="A4727" t="s">
        <v>4611</v>
      </c>
      <c r="B4727" s="786" t="s">
        <v>14744</v>
      </c>
      <c r="C4727" s="22" t="s">
        <v>20474</v>
      </c>
      <c r="D4727" s="22" t="s">
        <v>20475</v>
      </c>
      <c r="E4727" s="22" t="s">
        <v>20476</v>
      </c>
      <c r="F4727" t="s">
        <v>12128</v>
      </c>
    </row>
    <row r="4728" spans="1:6">
      <c r="A4728" t="s">
        <v>4611</v>
      </c>
      <c r="B4728" s="786" t="s">
        <v>14745</v>
      </c>
      <c r="C4728" s="22" t="s">
        <v>20477</v>
      </c>
      <c r="D4728" s="22" t="s">
        <v>20478</v>
      </c>
      <c r="E4728" s="22" t="s">
        <v>20479</v>
      </c>
      <c r="F4728" t="s">
        <v>12128</v>
      </c>
    </row>
    <row r="4729" spans="1:6">
      <c r="A4729" t="s">
        <v>4611</v>
      </c>
      <c r="B4729" s="786" t="s">
        <v>14746</v>
      </c>
      <c r="C4729" s="22" t="s">
        <v>20480</v>
      </c>
      <c r="D4729" s="22" t="s">
        <v>20481</v>
      </c>
      <c r="E4729" s="22" t="s">
        <v>20482</v>
      </c>
      <c r="F4729" t="s">
        <v>12128</v>
      </c>
    </row>
    <row r="4730" spans="1:6">
      <c r="A4730" t="s">
        <v>4611</v>
      </c>
      <c r="B4730" s="786" t="s">
        <v>14747</v>
      </c>
      <c r="C4730" s="22" t="s">
        <v>20483</v>
      </c>
      <c r="D4730" s="22" t="s">
        <v>20484</v>
      </c>
      <c r="E4730" s="22" t="s">
        <v>20485</v>
      </c>
      <c r="F4730" t="s">
        <v>12132</v>
      </c>
    </row>
    <row r="4731" spans="1:6">
      <c r="A4731" t="s">
        <v>4611</v>
      </c>
      <c r="B4731" s="786" t="s">
        <v>14748</v>
      </c>
      <c r="C4731" s="22" t="s">
        <v>20486</v>
      </c>
      <c r="D4731" s="22" t="s">
        <v>20487</v>
      </c>
      <c r="E4731" s="22" t="s">
        <v>20488</v>
      </c>
      <c r="F4731" t="s">
        <v>12132</v>
      </c>
    </row>
    <row r="4732" spans="1:6">
      <c r="A4732" t="s">
        <v>4611</v>
      </c>
      <c r="B4732" s="786" t="s">
        <v>14749</v>
      </c>
      <c r="C4732" s="22" t="s">
        <v>20489</v>
      </c>
      <c r="D4732" s="22" t="s">
        <v>20490</v>
      </c>
      <c r="E4732" s="22" t="s">
        <v>20491</v>
      </c>
      <c r="F4732" t="s">
        <v>12132</v>
      </c>
    </row>
    <row r="4733" spans="1:6">
      <c r="A4733" t="s">
        <v>4611</v>
      </c>
      <c r="B4733" s="786" t="s">
        <v>14750</v>
      </c>
      <c r="C4733" s="22" t="s">
        <v>20419</v>
      </c>
      <c r="D4733" s="22" t="s">
        <v>20420</v>
      </c>
      <c r="E4733" s="22" t="s">
        <v>20420</v>
      </c>
      <c r="F4733" t="s">
        <v>12136</v>
      </c>
    </row>
    <row r="4734" spans="1:6">
      <c r="A4734" t="s">
        <v>4611</v>
      </c>
      <c r="B4734" s="786" t="s">
        <v>14751</v>
      </c>
      <c r="C4734" s="22" t="s">
        <v>20492</v>
      </c>
      <c r="D4734" s="22" t="s">
        <v>20493</v>
      </c>
      <c r="E4734" s="22" t="s">
        <v>20494</v>
      </c>
      <c r="F4734" t="s">
        <v>12140</v>
      </c>
    </row>
    <row r="4735" spans="1:6">
      <c r="A4735" t="s">
        <v>4611</v>
      </c>
      <c r="B4735" s="786" t="s">
        <v>14752</v>
      </c>
      <c r="C4735" s="22" t="s">
        <v>20495</v>
      </c>
      <c r="D4735" s="22" t="s">
        <v>20496</v>
      </c>
      <c r="E4735" s="22" t="s">
        <v>20497</v>
      </c>
      <c r="F4735" t="s">
        <v>12140</v>
      </c>
    </row>
    <row r="4736" spans="1:6">
      <c r="A4736" t="s">
        <v>4611</v>
      </c>
      <c r="B4736" s="786" t="s">
        <v>14753</v>
      </c>
      <c r="C4736" s="22" t="s">
        <v>20498</v>
      </c>
      <c r="D4736" s="22" t="s">
        <v>20499</v>
      </c>
      <c r="E4736" s="22" t="s">
        <v>20499</v>
      </c>
      <c r="F4736" t="s">
        <v>12140</v>
      </c>
    </row>
    <row r="4737" spans="1:6">
      <c r="A4737" t="s">
        <v>4611</v>
      </c>
      <c r="B4737" s="786" t="s">
        <v>14754</v>
      </c>
      <c r="C4737" s="22" t="s">
        <v>20500</v>
      </c>
      <c r="D4737" s="22" t="s">
        <v>20501</v>
      </c>
      <c r="E4737" s="22" t="s">
        <v>20501</v>
      </c>
      <c r="F4737" t="s">
        <v>12140</v>
      </c>
    </row>
    <row r="4738" spans="1:6">
      <c r="A4738" t="s">
        <v>4611</v>
      </c>
      <c r="B4738" s="786" t="s">
        <v>14755</v>
      </c>
      <c r="C4738" s="22" t="s">
        <v>20502</v>
      </c>
      <c r="D4738" s="22" t="s">
        <v>20503</v>
      </c>
      <c r="E4738" s="22" t="s">
        <v>20504</v>
      </c>
      <c r="F4738" t="s">
        <v>12140</v>
      </c>
    </row>
    <row r="4739" spans="1:6">
      <c r="A4739" t="s">
        <v>4611</v>
      </c>
      <c r="B4739" s="786" t="s">
        <v>14756</v>
      </c>
      <c r="C4739" s="22" t="s">
        <v>20505</v>
      </c>
      <c r="D4739" s="22" t="s">
        <v>20506</v>
      </c>
      <c r="E4739" s="22" t="s">
        <v>20506</v>
      </c>
      <c r="F4739" t="s">
        <v>12147</v>
      </c>
    </row>
    <row r="4740" spans="1:6">
      <c r="A4740" t="s">
        <v>4611</v>
      </c>
      <c r="B4740" s="786" t="s">
        <v>14757</v>
      </c>
      <c r="C4740" s="22" t="s">
        <v>20507</v>
      </c>
      <c r="D4740" s="22" t="s">
        <v>20508</v>
      </c>
      <c r="E4740" s="22" t="s">
        <v>20509</v>
      </c>
      <c r="F4740" t="s">
        <v>12147</v>
      </c>
    </row>
    <row r="4741" spans="1:6">
      <c r="A4741" t="s">
        <v>4611</v>
      </c>
      <c r="B4741" s="786" t="s">
        <v>14758</v>
      </c>
      <c r="C4741" s="22" t="s">
        <v>20510</v>
      </c>
      <c r="D4741" s="22" t="s">
        <v>20511</v>
      </c>
      <c r="E4741" s="22" t="s">
        <v>20512</v>
      </c>
      <c r="F4741" t="s">
        <v>12151</v>
      </c>
    </row>
    <row r="4742" spans="1:6">
      <c r="A4742" t="s">
        <v>4611</v>
      </c>
      <c r="B4742" s="786" t="s">
        <v>14759</v>
      </c>
      <c r="C4742" s="22" t="s">
        <v>15524</v>
      </c>
      <c r="D4742" s="22" t="s">
        <v>15525</v>
      </c>
      <c r="E4742" s="22" t="s">
        <v>15526</v>
      </c>
      <c r="F4742" t="s">
        <v>12151</v>
      </c>
    </row>
    <row r="4743" spans="1:6">
      <c r="A4743" t="s">
        <v>4611</v>
      </c>
      <c r="B4743" s="786" t="s">
        <v>14760</v>
      </c>
      <c r="C4743" s="22" t="s">
        <v>20513</v>
      </c>
      <c r="D4743" s="22" t="s">
        <v>20514</v>
      </c>
      <c r="E4743" s="22" t="s">
        <v>20514</v>
      </c>
      <c r="F4743" t="s">
        <v>12159</v>
      </c>
    </row>
    <row r="4744" spans="1:6">
      <c r="A4744" t="s">
        <v>4611</v>
      </c>
      <c r="B4744" s="786" t="s">
        <v>14761</v>
      </c>
      <c r="C4744" s="22" t="s">
        <v>20515</v>
      </c>
      <c r="D4744" s="22" t="s">
        <v>20516</v>
      </c>
      <c r="E4744" s="22" t="s">
        <v>20517</v>
      </c>
      <c r="F4744" t="s">
        <v>12159</v>
      </c>
    </row>
    <row r="4745" spans="1:6">
      <c r="A4745" t="s">
        <v>4611</v>
      </c>
      <c r="B4745" s="786" t="s">
        <v>14762</v>
      </c>
      <c r="C4745" s="22" t="s">
        <v>20518</v>
      </c>
      <c r="D4745" s="22" t="s">
        <v>20519</v>
      </c>
      <c r="E4745" s="22" t="s">
        <v>20520</v>
      </c>
      <c r="F4745" t="s">
        <v>12159</v>
      </c>
    </row>
    <row r="4746" spans="1:6">
      <c r="A4746" t="s">
        <v>4611</v>
      </c>
      <c r="B4746" s="786" t="s">
        <v>14763</v>
      </c>
      <c r="C4746" s="22" t="s">
        <v>20521</v>
      </c>
      <c r="D4746" s="22" t="s">
        <v>20522</v>
      </c>
      <c r="E4746" s="22" t="s">
        <v>20523</v>
      </c>
      <c r="F4746" t="s">
        <v>12163</v>
      </c>
    </row>
    <row r="4747" spans="1:6">
      <c r="A4747" t="s">
        <v>4611</v>
      </c>
      <c r="B4747" s="786" t="s">
        <v>14764</v>
      </c>
      <c r="C4747" s="22" t="s">
        <v>20524</v>
      </c>
      <c r="D4747" s="22" t="s">
        <v>20525</v>
      </c>
      <c r="E4747" s="22" t="s">
        <v>20526</v>
      </c>
      <c r="F4747" t="s">
        <v>12163</v>
      </c>
    </row>
    <row r="4748" spans="1:6">
      <c r="A4748" t="s">
        <v>4611</v>
      </c>
      <c r="B4748" s="786" t="s">
        <v>14765</v>
      </c>
      <c r="C4748" s="22" t="s">
        <v>20527</v>
      </c>
      <c r="D4748" s="22" t="s">
        <v>20528</v>
      </c>
      <c r="E4748" s="22" t="s">
        <v>20529</v>
      </c>
      <c r="F4748" t="s">
        <v>12163</v>
      </c>
    </row>
    <row r="4749" spans="1:6">
      <c r="A4749" t="s">
        <v>4611</v>
      </c>
      <c r="B4749" s="786" t="s">
        <v>14766</v>
      </c>
      <c r="C4749" s="22" t="s">
        <v>18100</v>
      </c>
      <c r="D4749" s="22" t="s">
        <v>18101</v>
      </c>
      <c r="E4749" s="22" t="s">
        <v>18102</v>
      </c>
      <c r="F4749" t="s">
        <v>12167</v>
      </c>
    </row>
    <row r="4750" spans="1:6">
      <c r="A4750" t="s">
        <v>4611</v>
      </c>
      <c r="B4750" s="786" t="s">
        <v>14767</v>
      </c>
      <c r="C4750" s="22" t="s">
        <v>20530</v>
      </c>
      <c r="D4750" s="22" t="s">
        <v>20531</v>
      </c>
      <c r="E4750" s="22" t="s">
        <v>20532</v>
      </c>
      <c r="F4750" t="s">
        <v>12167</v>
      </c>
    </row>
    <row r="4751" spans="1:6">
      <c r="A4751" t="s">
        <v>4611</v>
      </c>
      <c r="B4751" s="786" t="s">
        <v>14768</v>
      </c>
      <c r="C4751" s="22" t="s">
        <v>20533</v>
      </c>
      <c r="D4751" s="22" t="s">
        <v>20534</v>
      </c>
      <c r="E4751" s="22" t="s">
        <v>20535</v>
      </c>
      <c r="F4751" t="s">
        <v>12170</v>
      </c>
    </row>
    <row r="4752" spans="1:6">
      <c r="A4752" t="s">
        <v>4611</v>
      </c>
      <c r="B4752" s="786" t="s">
        <v>14769</v>
      </c>
      <c r="C4752" s="22" t="s">
        <v>20483</v>
      </c>
      <c r="D4752" s="22" t="s">
        <v>20484</v>
      </c>
      <c r="E4752" s="22" t="s">
        <v>20485</v>
      </c>
      <c r="F4752" t="s">
        <v>12170</v>
      </c>
    </row>
    <row r="4753" spans="1:6">
      <c r="A4753" t="s">
        <v>4611</v>
      </c>
      <c r="B4753" s="786" t="s">
        <v>14770</v>
      </c>
      <c r="C4753" s="22" t="s">
        <v>20536</v>
      </c>
      <c r="D4753" s="22" t="s">
        <v>20537</v>
      </c>
      <c r="E4753" s="22" t="s">
        <v>20538</v>
      </c>
      <c r="F4753" t="s">
        <v>12175</v>
      </c>
    </row>
    <row r="4754" spans="1:6">
      <c r="A4754" t="s">
        <v>4611</v>
      </c>
      <c r="B4754" s="786" t="s">
        <v>14771</v>
      </c>
      <c r="C4754" s="22" t="s">
        <v>20539</v>
      </c>
      <c r="D4754" s="22" t="s">
        <v>20540</v>
      </c>
      <c r="E4754" s="22" t="s">
        <v>20541</v>
      </c>
      <c r="F4754" t="s">
        <v>12179</v>
      </c>
    </row>
    <row r="4755" spans="1:6">
      <c r="A4755" t="s">
        <v>4611</v>
      </c>
      <c r="B4755" s="786" t="s">
        <v>14772</v>
      </c>
      <c r="C4755" s="22" t="s">
        <v>20542</v>
      </c>
      <c r="D4755" s="22" t="s">
        <v>20543</v>
      </c>
      <c r="E4755" s="22" t="s">
        <v>20544</v>
      </c>
      <c r="F4755" t="s">
        <v>12183</v>
      </c>
    </row>
    <row r="4756" spans="1:6">
      <c r="A4756" t="s">
        <v>4611</v>
      </c>
      <c r="B4756" s="786" t="s">
        <v>14773</v>
      </c>
      <c r="C4756" s="22" t="s">
        <v>20545</v>
      </c>
      <c r="D4756" s="22" t="s">
        <v>20546</v>
      </c>
      <c r="E4756" s="22" t="s">
        <v>20546</v>
      </c>
      <c r="F4756" t="s">
        <v>12187</v>
      </c>
    </row>
    <row r="4757" spans="1:6">
      <c r="A4757" t="s">
        <v>4611</v>
      </c>
      <c r="B4757" s="786" t="s">
        <v>14774</v>
      </c>
      <c r="C4757" s="22" t="s">
        <v>20547</v>
      </c>
      <c r="D4757" s="22" t="s">
        <v>20548</v>
      </c>
      <c r="E4757" s="22" t="s">
        <v>20549</v>
      </c>
      <c r="F4757" t="s">
        <v>12187</v>
      </c>
    </row>
    <row r="4758" spans="1:6">
      <c r="A4758" t="s">
        <v>4611</v>
      </c>
      <c r="B4758" s="786" t="s">
        <v>14775</v>
      </c>
      <c r="C4758" s="22" t="s">
        <v>20550</v>
      </c>
      <c r="D4758" s="22" t="s">
        <v>20551</v>
      </c>
      <c r="E4758" s="22" t="s">
        <v>20552</v>
      </c>
      <c r="F4758" t="s">
        <v>12187</v>
      </c>
    </row>
    <row r="4759" spans="1:6">
      <c r="A4759" t="s">
        <v>4611</v>
      </c>
      <c r="B4759" s="786" t="s">
        <v>14776</v>
      </c>
      <c r="C4759" s="22" t="s">
        <v>20553</v>
      </c>
      <c r="D4759" s="22" t="s">
        <v>20554</v>
      </c>
      <c r="E4759" s="22" t="s">
        <v>20555</v>
      </c>
      <c r="F4759" t="s">
        <v>12191</v>
      </c>
    </row>
    <row r="4760" spans="1:6">
      <c r="A4760" t="s">
        <v>4611</v>
      </c>
      <c r="B4760" s="786" t="s">
        <v>14777</v>
      </c>
      <c r="C4760" s="22" t="s">
        <v>20556</v>
      </c>
      <c r="D4760" s="22" t="s">
        <v>20557</v>
      </c>
      <c r="E4760" s="22" t="s">
        <v>20558</v>
      </c>
      <c r="F4760" t="s">
        <v>12191</v>
      </c>
    </row>
    <row r="4761" spans="1:6">
      <c r="A4761" t="s">
        <v>4611</v>
      </c>
      <c r="B4761" s="786" t="s">
        <v>14778</v>
      </c>
      <c r="C4761" s="22" t="s">
        <v>20559</v>
      </c>
      <c r="D4761" s="22" t="s">
        <v>20560</v>
      </c>
      <c r="E4761" s="22" t="s">
        <v>20561</v>
      </c>
      <c r="F4761" t="s">
        <v>12195</v>
      </c>
    </row>
    <row r="4762" spans="1:6">
      <c r="A4762" t="s">
        <v>4611</v>
      </c>
      <c r="B4762" s="786" t="s">
        <v>14779</v>
      </c>
      <c r="C4762" s="22" t="s">
        <v>20562</v>
      </c>
      <c r="D4762" s="22" t="s">
        <v>20563</v>
      </c>
      <c r="E4762" s="22" t="s">
        <v>20564</v>
      </c>
      <c r="F4762" t="s">
        <v>12195</v>
      </c>
    </row>
    <row r="4763" spans="1:6">
      <c r="A4763" t="s">
        <v>4611</v>
      </c>
      <c r="B4763" s="786" t="s">
        <v>14780</v>
      </c>
      <c r="C4763" s="22" t="s">
        <v>20565</v>
      </c>
      <c r="D4763" s="22" t="s">
        <v>20566</v>
      </c>
      <c r="E4763" s="22" t="s">
        <v>20567</v>
      </c>
      <c r="F4763" t="s">
        <v>12195</v>
      </c>
    </row>
    <row r="4764" spans="1:6">
      <c r="A4764" t="s">
        <v>4611</v>
      </c>
      <c r="B4764" s="786" t="s">
        <v>14781</v>
      </c>
      <c r="C4764" s="22" t="s">
        <v>15956</v>
      </c>
      <c r="D4764" s="22" t="s">
        <v>15957</v>
      </c>
      <c r="E4764" s="22" t="s">
        <v>15958</v>
      </c>
      <c r="F4764" t="s">
        <v>12199</v>
      </c>
    </row>
    <row r="4765" spans="1:6">
      <c r="A4765" t="s">
        <v>4611</v>
      </c>
      <c r="B4765" s="786" t="s">
        <v>14782</v>
      </c>
      <c r="C4765" s="22" t="s">
        <v>20568</v>
      </c>
      <c r="D4765" s="22" t="s">
        <v>20569</v>
      </c>
      <c r="E4765" s="22" t="s">
        <v>20569</v>
      </c>
      <c r="F4765" t="s">
        <v>12199</v>
      </c>
    </row>
    <row r="4766" spans="1:6">
      <c r="A4766" t="s">
        <v>4611</v>
      </c>
      <c r="B4766" s="786" t="s">
        <v>14783</v>
      </c>
      <c r="C4766" s="22" t="s">
        <v>20570</v>
      </c>
      <c r="D4766" s="22" t="s">
        <v>20571</v>
      </c>
      <c r="E4766" s="22" t="s">
        <v>20572</v>
      </c>
      <c r="F4766" t="s">
        <v>12199</v>
      </c>
    </row>
    <row r="4767" spans="1:6">
      <c r="A4767" t="s">
        <v>4611</v>
      </c>
      <c r="B4767" s="786" t="s">
        <v>14784</v>
      </c>
      <c r="C4767" s="22" t="s">
        <v>20573</v>
      </c>
      <c r="D4767" s="22" t="s">
        <v>20574</v>
      </c>
      <c r="E4767" s="22" t="s">
        <v>20575</v>
      </c>
      <c r="F4767" t="s">
        <v>12199</v>
      </c>
    </row>
    <row r="4768" spans="1:6">
      <c r="A4768" t="s">
        <v>4611</v>
      </c>
      <c r="B4768" s="786" t="s">
        <v>14785</v>
      </c>
      <c r="C4768" s="22" t="s">
        <v>20576</v>
      </c>
      <c r="D4768" s="22" t="s">
        <v>20577</v>
      </c>
      <c r="E4768" s="22" t="s">
        <v>20578</v>
      </c>
      <c r="F4768" t="s">
        <v>12199</v>
      </c>
    </row>
    <row r="4769" spans="1:6">
      <c r="A4769" t="s">
        <v>4611</v>
      </c>
      <c r="B4769" s="786" t="s">
        <v>14786</v>
      </c>
      <c r="C4769" s="22" t="s">
        <v>17567</v>
      </c>
      <c r="D4769" s="22" t="s">
        <v>17568</v>
      </c>
      <c r="E4769" s="22" t="s">
        <v>17569</v>
      </c>
      <c r="F4769" t="s">
        <v>12199</v>
      </c>
    </row>
    <row r="4770" spans="1:6">
      <c r="A4770" t="s">
        <v>4611</v>
      </c>
      <c r="B4770" s="786" t="s">
        <v>14787</v>
      </c>
      <c r="C4770" s="22" t="s">
        <v>20579</v>
      </c>
      <c r="D4770" s="22" t="s">
        <v>20580</v>
      </c>
      <c r="E4770" s="22" t="s">
        <v>20581</v>
      </c>
      <c r="F4770" t="s">
        <v>12199</v>
      </c>
    </row>
    <row r="4771" spans="1:6">
      <c r="A4771" t="s">
        <v>4611</v>
      </c>
      <c r="B4771" s="786" t="s">
        <v>14788</v>
      </c>
      <c r="C4771" s="22" t="s">
        <v>20582</v>
      </c>
      <c r="D4771" s="22" t="s">
        <v>20583</v>
      </c>
      <c r="E4771" s="22" t="s">
        <v>20584</v>
      </c>
      <c r="F4771" t="s">
        <v>12207</v>
      </c>
    </row>
    <row r="4772" spans="1:6">
      <c r="A4772" t="s">
        <v>4611</v>
      </c>
      <c r="B4772" s="786" t="s">
        <v>14789</v>
      </c>
      <c r="C4772" s="22" t="s">
        <v>20585</v>
      </c>
      <c r="D4772" s="22" t="s">
        <v>20586</v>
      </c>
      <c r="E4772" s="22" t="s">
        <v>20587</v>
      </c>
      <c r="F4772" t="s">
        <v>12207</v>
      </c>
    </row>
    <row r="4773" spans="1:6">
      <c r="A4773" t="s">
        <v>4611</v>
      </c>
      <c r="B4773" s="786" t="s">
        <v>14790</v>
      </c>
      <c r="C4773" s="22" t="s">
        <v>20448</v>
      </c>
      <c r="D4773" s="22" t="s">
        <v>20449</v>
      </c>
      <c r="E4773" s="22" t="s">
        <v>20450</v>
      </c>
      <c r="F4773" t="s">
        <v>12211</v>
      </c>
    </row>
    <row r="4774" spans="1:6">
      <c r="A4774" t="s">
        <v>4611</v>
      </c>
      <c r="B4774" s="786" t="s">
        <v>14791</v>
      </c>
      <c r="C4774" s="22" t="s">
        <v>20588</v>
      </c>
      <c r="D4774" s="22" t="s">
        <v>20589</v>
      </c>
      <c r="E4774" s="22" t="s">
        <v>20590</v>
      </c>
      <c r="F4774" t="s">
        <v>12211</v>
      </c>
    </row>
    <row r="4775" spans="1:6">
      <c r="A4775" t="s">
        <v>4611</v>
      </c>
      <c r="B4775" s="786" t="s">
        <v>14792</v>
      </c>
      <c r="C4775" s="22" t="s">
        <v>20591</v>
      </c>
      <c r="D4775" s="22" t="s">
        <v>20592</v>
      </c>
      <c r="E4775" s="22" t="s">
        <v>20593</v>
      </c>
      <c r="F4775" t="s">
        <v>12211</v>
      </c>
    </row>
    <row r="4776" spans="1:6">
      <c r="A4776" t="s">
        <v>4611</v>
      </c>
      <c r="B4776" s="786" t="s">
        <v>14793</v>
      </c>
      <c r="C4776" s="22" t="s">
        <v>20416</v>
      </c>
      <c r="D4776" s="22" t="s">
        <v>20417</v>
      </c>
      <c r="E4776" s="22" t="s">
        <v>20418</v>
      </c>
      <c r="F4776" t="s">
        <v>12211</v>
      </c>
    </row>
    <row r="4777" spans="1:6">
      <c r="A4777" t="s">
        <v>4611</v>
      </c>
      <c r="B4777" s="786" t="s">
        <v>14794</v>
      </c>
      <c r="C4777" s="22" t="s">
        <v>20594</v>
      </c>
      <c r="D4777" s="22" t="s">
        <v>20595</v>
      </c>
      <c r="E4777" s="22" t="s">
        <v>20596</v>
      </c>
      <c r="F4777" t="s">
        <v>12211</v>
      </c>
    </row>
    <row r="4778" spans="1:6">
      <c r="A4778" t="s">
        <v>4611</v>
      </c>
      <c r="B4778" s="786" t="s">
        <v>14795</v>
      </c>
      <c r="C4778" s="22" t="s">
        <v>20597</v>
      </c>
      <c r="D4778" s="22" t="s">
        <v>20598</v>
      </c>
      <c r="E4778" s="22" t="s">
        <v>20599</v>
      </c>
      <c r="F4778" t="s">
        <v>12215</v>
      </c>
    </row>
    <row r="4779" spans="1:6">
      <c r="A4779" t="s">
        <v>4611</v>
      </c>
      <c r="B4779" s="786" t="s">
        <v>14796</v>
      </c>
      <c r="C4779" s="22" t="s">
        <v>20600</v>
      </c>
      <c r="D4779" s="22" t="s">
        <v>20601</v>
      </c>
      <c r="E4779" s="22" t="s">
        <v>20602</v>
      </c>
      <c r="F4779" t="s">
        <v>12215</v>
      </c>
    </row>
    <row r="4780" spans="1:6">
      <c r="A4780" t="s">
        <v>4611</v>
      </c>
      <c r="B4780" s="786" t="s">
        <v>14797</v>
      </c>
      <c r="C4780" s="22" t="s">
        <v>20603</v>
      </c>
      <c r="D4780" s="22" t="s">
        <v>20604</v>
      </c>
      <c r="E4780" s="22" t="s">
        <v>20605</v>
      </c>
      <c r="F4780" t="s">
        <v>12215</v>
      </c>
    </row>
    <row r="4781" spans="1:6">
      <c r="A4781" t="s">
        <v>4611</v>
      </c>
      <c r="B4781" s="786" t="s">
        <v>14798</v>
      </c>
      <c r="C4781" s="22" t="s">
        <v>20606</v>
      </c>
      <c r="D4781" s="22" t="s">
        <v>20607</v>
      </c>
      <c r="E4781" s="22" t="s">
        <v>20607</v>
      </c>
      <c r="F4781" t="s">
        <v>12219</v>
      </c>
    </row>
    <row r="4782" spans="1:6">
      <c r="A4782" t="s">
        <v>4611</v>
      </c>
      <c r="B4782" s="786" t="s">
        <v>14799</v>
      </c>
      <c r="C4782" s="22" t="s">
        <v>20608</v>
      </c>
      <c r="D4782" s="22" t="s">
        <v>20609</v>
      </c>
      <c r="E4782" s="22" t="s">
        <v>20609</v>
      </c>
      <c r="F4782" t="s">
        <v>12223</v>
      </c>
    </row>
    <row r="4783" spans="1:6">
      <c r="A4783" t="s">
        <v>4611</v>
      </c>
      <c r="B4783" s="786" t="s">
        <v>14800</v>
      </c>
      <c r="C4783" s="22" t="s">
        <v>20610</v>
      </c>
      <c r="D4783" s="22" t="s">
        <v>20611</v>
      </c>
      <c r="E4783" s="22" t="s">
        <v>20612</v>
      </c>
      <c r="F4783" t="s">
        <v>12227</v>
      </c>
    </row>
    <row r="4784" spans="1:6">
      <c r="A4784" t="s">
        <v>4611</v>
      </c>
      <c r="B4784" s="786" t="s">
        <v>14801</v>
      </c>
      <c r="C4784" s="22" t="s">
        <v>20613</v>
      </c>
      <c r="D4784" s="22" t="s">
        <v>20614</v>
      </c>
      <c r="E4784" s="22" t="s">
        <v>20615</v>
      </c>
      <c r="F4784" t="s">
        <v>12231</v>
      </c>
    </row>
    <row r="4785" spans="1:6">
      <c r="A4785" t="s">
        <v>4611</v>
      </c>
      <c r="B4785" s="786" t="s">
        <v>14802</v>
      </c>
      <c r="C4785" s="22" t="s">
        <v>20616</v>
      </c>
      <c r="D4785" s="22" t="s">
        <v>20617</v>
      </c>
      <c r="E4785" s="22" t="s">
        <v>20618</v>
      </c>
      <c r="F4785" t="s">
        <v>12231</v>
      </c>
    </row>
    <row r="4786" spans="1:6">
      <c r="A4786" t="s">
        <v>4611</v>
      </c>
      <c r="B4786" s="786" t="s">
        <v>14803</v>
      </c>
      <c r="C4786" s="22" t="s">
        <v>20619</v>
      </c>
      <c r="D4786" s="22" t="s">
        <v>20620</v>
      </c>
      <c r="E4786" s="22" t="s">
        <v>20621</v>
      </c>
      <c r="F4786" t="s">
        <v>12231</v>
      </c>
    </row>
    <row r="4787" spans="1:6">
      <c r="A4787" t="s">
        <v>4611</v>
      </c>
      <c r="B4787" s="786" t="s">
        <v>14804</v>
      </c>
      <c r="C4787" s="22" t="s">
        <v>20622</v>
      </c>
      <c r="D4787" s="22" t="s">
        <v>20623</v>
      </c>
      <c r="E4787" s="22" t="s">
        <v>20624</v>
      </c>
      <c r="F4787" t="s">
        <v>12231</v>
      </c>
    </row>
    <row r="4788" spans="1:6">
      <c r="A4788" t="s">
        <v>4611</v>
      </c>
      <c r="B4788" s="786" t="s">
        <v>14805</v>
      </c>
      <c r="C4788" s="22" t="s">
        <v>20625</v>
      </c>
      <c r="D4788" s="22" t="s">
        <v>20626</v>
      </c>
      <c r="E4788" s="22" t="s">
        <v>20627</v>
      </c>
      <c r="F4788" t="s">
        <v>12235</v>
      </c>
    </row>
    <row r="4789" spans="1:6">
      <c r="A4789" t="s">
        <v>4611</v>
      </c>
      <c r="B4789" s="786" t="s">
        <v>14806</v>
      </c>
      <c r="C4789" s="22" t="s">
        <v>20628</v>
      </c>
      <c r="D4789" s="22" t="s">
        <v>20629</v>
      </c>
      <c r="E4789" s="22" t="s">
        <v>20630</v>
      </c>
      <c r="F4789" t="s">
        <v>12239</v>
      </c>
    </row>
    <row r="4790" spans="1:6">
      <c r="A4790" t="s">
        <v>4611</v>
      </c>
      <c r="B4790" s="786" t="s">
        <v>14807</v>
      </c>
      <c r="C4790" s="22" t="s">
        <v>20631</v>
      </c>
      <c r="D4790" s="22" t="s">
        <v>20632</v>
      </c>
      <c r="E4790" s="22" t="s">
        <v>20633</v>
      </c>
      <c r="F4790" t="s">
        <v>12239</v>
      </c>
    </row>
    <row r="4791" spans="1:6">
      <c r="A4791" t="s">
        <v>4611</v>
      </c>
      <c r="B4791" s="786" t="s">
        <v>14808</v>
      </c>
      <c r="C4791" s="22" t="s">
        <v>20634</v>
      </c>
      <c r="D4791" s="22" t="s">
        <v>20635</v>
      </c>
      <c r="E4791" s="22" t="s">
        <v>20636</v>
      </c>
      <c r="F4791" t="s">
        <v>12239</v>
      </c>
    </row>
    <row r="4792" spans="1:6">
      <c r="A4792" t="s">
        <v>4611</v>
      </c>
      <c r="B4792" s="786" t="s">
        <v>14809</v>
      </c>
      <c r="C4792" s="22" t="s">
        <v>20637</v>
      </c>
      <c r="D4792" s="22" t="s">
        <v>20638</v>
      </c>
      <c r="E4792" s="22" t="s">
        <v>20638</v>
      </c>
      <c r="F4792" t="s">
        <v>12240</v>
      </c>
    </row>
    <row r="4793" spans="1:6">
      <c r="A4793" t="s">
        <v>4611</v>
      </c>
      <c r="B4793" s="786" t="s">
        <v>14810</v>
      </c>
      <c r="C4793" s="22" t="s">
        <v>20639</v>
      </c>
      <c r="D4793" s="22" t="s">
        <v>20640</v>
      </c>
      <c r="E4793" s="22" t="s">
        <v>20641</v>
      </c>
      <c r="F4793" t="s">
        <v>12240</v>
      </c>
    </row>
    <row r="4794" spans="1:6">
      <c r="A4794" t="s">
        <v>4611</v>
      </c>
      <c r="B4794" s="786" t="s">
        <v>14811</v>
      </c>
      <c r="C4794" s="22" t="s">
        <v>20642</v>
      </c>
      <c r="D4794" s="22" t="s">
        <v>20643</v>
      </c>
      <c r="E4794" s="22" t="s">
        <v>20643</v>
      </c>
      <c r="F4794" t="s">
        <v>12240</v>
      </c>
    </row>
    <row r="4795" spans="1:6">
      <c r="A4795" t="s">
        <v>4611</v>
      </c>
      <c r="B4795" s="786" t="s">
        <v>14812</v>
      </c>
      <c r="C4795" s="22" t="s">
        <v>20644</v>
      </c>
      <c r="D4795" s="22" t="s">
        <v>20645</v>
      </c>
      <c r="E4795" s="22" t="s">
        <v>20645</v>
      </c>
      <c r="F4795" t="s">
        <v>12244</v>
      </c>
    </row>
    <row r="4796" spans="1:6">
      <c r="A4796" t="s">
        <v>4611</v>
      </c>
      <c r="B4796" s="786" t="s">
        <v>14813</v>
      </c>
      <c r="C4796" s="22" t="s">
        <v>20646</v>
      </c>
      <c r="D4796" s="22" t="s">
        <v>20647</v>
      </c>
      <c r="E4796" s="22" t="s">
        <v>20648</v>
      </c>
      <c r="F4796" t="s">
        <v>12244</v>
      </c>
    </row>
    <row r="4797" spans="1:6">
      <c r="A4797" t="s">
        <v>4611</v>
      </c>
      <c r="B4797" s="786" t="s">
        <v>14814</v>
      </c>
      <c r="C4797" s="22" t="s">
        <v>20649</v>
      </c>
      <c r="D4797" s="22" t="s">
        <v>20650</v>
      </c>
      <c r="E4797" s="22" t="s">
        <v>20651</v>
      </c>
      <c r="F4797" t="s">
        <v>12276</v>
      </c>
    </row>
    <row r="4798" spans="1:6">
      <c r="A4798" t="s">
        <v>4611</v>
      </c>
      <c r="B4798" s="786" t="s">
        <v>14815</v>
      </c>
      <c r="C4798" s="22" t="s">
        <v>20652</v>
      </c>
      <c r="D4798" s="22" t="s">
        <v>20653</v>
      </c>
      <c r="E4798" s="22" t="s">
        <v>20654</v>
      </c>
      <c r="F4798" t="s">
        <v>12307</v>
      </c>
    </row>
    <row r="4799" spans="1:6">
      <c r="A4799" t="s">
        <v>4611</v>
      </c>
      <c r="B4799" s="786" t="s">
        <v>14816</v>
      </c>
      <c r="C4799" s="22" t="s">
        <v>20655</v>
      </c>
      <c r="D4799" s="22" t="s">
        <v>20656</v>
      </c>
      <c r="E4799" s="22" t="s">
        <v>20657</v>
      </c>
      <c r="F4799" t="s">
        <v>12311</v>
      </c>
    </row>
    <row r="4800" spans="1:6">
      <c r="A4800" t="s">
        <v>4611</v>
      </c>
      <c r="B4800" s="786" t="s">
        <v>14817</v>
      </c>
      <c r="C4800" s="22" t="s">
        <v>20658</v>
      </c>
      <c r="D4800" s="22" t="s">
        <v>20659</v>
      </c>
      <c r="E4800" s="22" t="s">
        <v>20659</v>
      </c>
      <c r="F4800" t="s">
        <v>12348</v>
      </c>
    </row>
    <row r="4801" spans="1:6">
      <c r="A4801" t="s">
        <v>4611</v>
      </c>
      <c r="B4801" s="786" t="s">
        <v>14818</v>
      </c>
      <c r="C4801" s="22" t="s">
        <v>20660</v>
      </c>
      <c r="D4801" s="22" t="s">
        <v>20661</v>
      </c>
      <c r="E4801" s="22" t="s">
        <v>20661</v>
      </c>
      <c r="F4801" t="s">
        <v>12364</v>
      </c>
    </row>
    <row r="4802" spans="1:6">
      <c r="A4802" t="s">
        <v>4611</v>
      </c>
      <c r="B4802" s="786" t="s">
        <v>14819</v>
      </c>
      <c r="C4802" s="22" t="s">
        <v>20662</v>
      </c>
      <c r="D4802" s="22" t="s">
        <v>20663</v>
      </c>
      <c r="E4802" s="22" t="s">
        <v>20664</v>
      </c>
      <c r="F4802" t="s">
        <v>12403</v>
      </c>
    </row>
    <row r="4803" spans="1:6">
      <c r="A4803" t="s">
        <v>4611</v>
      </c>
      <c r="B4803" s="786" t="s">
        <v>14820</v>
      </c>
      <c r="C4803" s="22" t="s">
        <v>18491</v>
      </c>
      <c r="D4803" s="22" t="s">
        <v>18492</v>
      </c>
      <c r="E4803" s="22" t="s">
        <v>18493</v>
      </c>
      <c r="F4803" t="s">
        <v>12403</v>
      </c>
    </row>
    <row r="4804" spans="1:6">
      <c r="A4804" t="s">
        <v>4611</v>
      </c>
      <c r="B4804" s="786" t="s">
        <v>14821</v>
      </c>
      <c r="C4804" s="22" t="s">
        <v>20665</v>
      </c>
      <c r="D4804" s="22" t="s">
        <v>20666</v>
      </c>
      <c r="E4804" s="22" t="s">
        <v>20667</v>
      </c>
      <c r="F4804" t="s">
        <v>12424</v>
      </c>
    </row>
    <row r="4805" spans="1:6">
      <c r="A4805" t="s">
        <v>4611</v>
      </c>
      <c r="B4805" s="786" t="s">
        <v>14822</v>
      </c>
      <c r="C4805" s="22" t="s">
        <v>20668</v>
      </c>
      <c r="D4805" s="22" t="s">
        <v>20669</v>
      </c>
      <c r="E4805" s="22" t="s">
        <v>20670</v>
      </c>
      <c r="F4805" t="s">
        <v>12424</v>
      </c>
    </row>
    <row r="4806" spans="1:6">
      <c r="A4806" t="s">
        <v>4611</v>
      </c>
      <c r="B4806" s="786" t="s">
        <v>14823</v>
      </c>
      <c r="C4806" s="22" t="s">
        <v>20671</v>
      </c>
      <c r="D4806" s="22" t="s">
        <v>20672</v>
      </c>
      <c r="E4806" s="22" t="s">
        <v>20673</v>
      </c>
      <c r="F4806" t="s">
        <v>12448</v>
      </c>
    </row>
    <row r="4807" spans="1:6">
      <c r="A4807" t="s">
        <v>4611</v>
      </c>
      <c r="B4807" s="786" t="s">
        <v>14824</v>
      </c>
      <c r="C4807" s="22" t="s">
        <v>7068</v>
      </c>
      <c r="D4807" s="22" t="s">
        <v>7069</v>
      </c>
      <c r="E4807" s="22" t="s">
        <v>7070</v>
      </c>
      <c r="F4807" t="s">
        <v>12449</v>
      </c>
    </row>
    <row r="4808" spans="1:6">
      <c r="A4808" t="s">
        <v>4611</v>
      </c>
      <c r="B4808" t="s">
        <v>2493</v>
      </c>
      <c r="C4808" t="s">
        <v>2093</v>
      </c>
      <c r="D4808" t="s">
        <v>2094</v>
      </c>
      <c r="E4808" t="s">
        <v>1772</v>
      </c>
      <c r="F4808" t="s">
        <v>4610</v>
      </c>
    </row>
    <row r="4809" spans="1:6">
      <c r="A4809" t="s">
        <v>4611</v>
      </c>
      <c r="B4809" t="s">
        <v>2493</v>
      </c>
      <c r="C4809" t="s">
        <v>2093</v>
      </c>
      <c r="D4809" t="s">
        <v>2094</v>
      </c>
      <c r="E4809" t="s">
        <v>1772</v>
      </c>
      <c r="F4809" t="s">
        <v>7071</v>
      </c>
    </row>
    <row r="4810" spans="1:6">
      <c r="A4810" t="s">
        <v>4611</v>
      </c>
      <c r="B4810" t="s">
        <v>2493</v>
      </c>
      <c r="C4810" t="s">
        <v>2093</v>
      </c>
      <c r="D4810" t="s">
        <v>2094</v>
      </c>
      <c r="E4810" t="s">
        <v>1772</v>
      </c>
      <c r="F4810" t="s">
        <v>7075</v>
      </c>
    </row>
    <row r="4811" spans="1:6">
      <c r="A4811" t="s">
        <v>4611</v>
      </c>
      <c r="B4811" t="s">
        <v>2493</v>
      </c>
      <c r="C4811" t="s">
        <v>2093</v>
      </c>
      <c r="D4811" t="s">
        <v>2094</v>
      </c>
      <c r="E4811" t="s">
        <v>1772</v>
      </c>
      <c r="F4811" t="s">
        <v>7079</v>
      </c>
    </row>
    <row r="4812" spans="1:6">
      <c r="A4812" t="s">
        <v>4611</v>
      </c>
      <c r="B4812" t="s">
        <v>2493</v>
      </c>
      <c r="C4812" t="s">
        <v>2093</v>
      </c>
      <c r="D4812" t="s">
        <v>2094</v>
      </c>
      <c r="E4812" t="s">
        <v>1772</v>
      </c>
      <c r="F4812" t="s">
        <v>7083</v>
      </c>
    </row>
    <row r="4813" spans="1:6">
      <c r="A4813" t="s">
        <v>4611</v>
      </c>
      <c r="B4813" t="s">
        <v>2493</v>
      </c>
      <c r="C4813" t="s">
        <v>2093</v>
      </c>
      <c r="D4813" t="s">
        <v>2094</v>
      </c>
      <c r="E4813" t="s">
        <v>1772</v>
      </c>
      <c r="F4813" t="s">
        <v>7087</v>
      </c>
    </row>
    <row r="4814" spans="1:6">
      <c r="A4814" t="s">
        <v>4611</v>
      </c>
      <c r="B4814" t="s">
        <v>2493</v>
      </c>
      <c r="C4814" t="s">
        <v>2093</v>
      </c>
      <c r="D4814" t="s">
        <v>2094</v>
      </c>
      <c r="E4814" t="s">
        <v>1772</v>
      </c>
      <c r="F4814" t="s">
        <v>7091</v>
      </c>
    </row>
    <row r="4815" spans="1:6">
      <c r="A4815" t="s">
        <v>4611</v>
      </c>
      <c r="B4815" t="s">
        <v>2493</v>
      </c>
      <c r="C4815" t="s">
        <v>2093</v>
      </c>
      <c r="D4815" t="s">
        <v>2094</v>
      </c>
      <c r="E4815" t="s">
        <v>1772</v>
      </c>
      <c r="F4815" t="s">
        <v>7095</v>
      </c>
    </row>
    <row r="4816" spans="1:6">
      <c r="A4816" t="s">
        <v>4611</v>
      </c>
      <c r="B4816" t="s">
        <v>2493</v>
      </c>
      <c r="C4816" t="s">
        <v>2093</v>
      </c>
      <c r="D4816" t="s">
        <v>2094</v>
      </c>
      <c r="E4816" t="s">
        <v>1772</v>
      </c>
      <c r="F4816" t="s">
        <v>7099</v>
      </c>
    </row>
    <row r="4817" spans="1:6">
      <c r="A4817" t="s">
        <v>4611</v>
      </c>
      <c r="B4817" t="s">
        <v>2493</v>
      </c>
      <c r="C4817" t="s">
        <v>2093</v>
      </c>
      <c r="D4817" t="s">
        <v>2094</v>
      </c>
      <c r="E4817" t="s">
        <v>1772</v>
      </c>
      <c r="F4817" t="s">
        <v>7103</v>
      </c>
    </row>
    <row r="4818" spans="1:6">
      <c r="A4818" t="s">
        <v>4611</v>
      </c>
      <c r="B4818" t="s">
        <v>2493</v>
      </c>
      <c r="C4818" t="s">
        <v>2093</v>
      </c>
      <c r="D4818" t="s">
        <v>2094</v>
      </c>
      <c r="E4818" t="s">
        <v>1772</v>
      </c>
      <c r="F4818" t="s">
        <v>7107</v>
      </c>
    </row>
    <row r="4819" spans="1:6">
      <c r="A4819" t="s">
        <v>4611</v>
      </c>
      <c r="B4819" t="s">
        <v>2493</v>
      </c>
      <c r="C4819" t="s">
        <v>2093</v>
      </c>
      <c r="D4819" t="s">
        <v>2094</v>
      </c>
      <c r="E4819" t="s">
        <v>1772</v>
      </c>
      <c r="F4819" t="s">
        <v>7111</v>
      </c>
    </row>
    <row r="4820" spans="1:6">
      <c r="A4820" t="s">
        <v>4611</v>
      </c>
      <c r="B4820" t="s">
        <v>2493</v>
      </c>
      <c r="C4820" t="s">
        <v>2093</v>
      </c>
      <c r="D4820" t="s">
        <v>2094</v>
      </c>
      <c r="E4820" t="s">
        <v>1772</v>
      </c>
      <c r="F4820" t="s">
        <v>7115</v>
      </c>
    </row>
    <row r="4821" spans="1:6">
      <c r="A4821" t="s">
        <v>4611</v>
      </c>
      <c r="B4821" t="s">
        <v>2493</v>
      </c>
      <c r="C4821" t="s">
        <v>2093</v>
      </c>
      <c r="D4821" t="s">
        <v>2094</v>
      </c>
      <c r="E4821" t="s">
        <v>1772</v>
      </c>
      <c r="F4821" t="s">
        <v>7119</v>
      </c>
    </row>
    <row r="4822" spans="1:6">
      <c r="A4822" t="s">
        <v>4611</v>
      </c>
      <c r="B4822" t="s">
        <v>2493</v>
      </c>
      <c r="C4822" t="s">
        <v>2093</v>
      </c>
      <c r="D4822" t="s">
        <v>2094</v>
      </c>
      <c r="E4822" t="s">
        <v>1772</v>
      </c>
      <c r="F4822" t="s">
        <v>7123</v>
      </c>
    </row>
    <row r="4823" spans="1:6">
      <c r="A4823" t="s">
        <v>4611</v>
      </c>
      <c r="B4823" t="s">
        <v>2493</v>
      </c>
      <c r="C4823" t="s">
        <v>2093</v>
      </c>
      <c r="D4823" t="s">
        <v>2094</v>
      </c>
      <c r="E4823" t="s">
        <v>1772</v>
      </c>
      <c r="F4823" t="s">
        <v>7127</v>
      </c>
    </row>
    <row r="4824" spans="1:6">
      <c r="A4824" t="s">
        <v>4611</v>
      </c>
      <c r="B4824" t="s">
        <v>2493</v>
      </c>
      <c r="C4824" t="s">
        <v>2093</v>
      </c>
      <c r="D4824" t="s">
        <v>2094</v>
      </c>
      <c r="E4824" t="s">
        <v>1772</v>
      </c>
      <c r="F4824" t="s">
        <v>7131</v>
      </c>
    </row>
    <row r="4825" spans="1:6">
      <c r="A4825" t="s">
        <v>4611</v>
      </c>
      <c r="B4825" t="s">
        <v>2493</v>
      </c>
      <c r="C4825" t="s">
        <v>2093</v>
      </c>
      <c r="D4825" t="s">
        <v>2094</v>
      </c>
      <c r="E4825" t="s">
        <v>1772</v>
      </c>
      <c r="F4825" t="s">
        <v>7135</v>
      </c>
    </row>
    <row r="4826" spans="1:6">
      <c r="A4826" t="s">
        <v>4611</v>
      </c>
      <c r="B4826" t="s">
        <v>2493</v>
      </c>
      <c r="C4826" t="s">
        <v>2093</v>
      </c>
      <c r="D4826" t="s">
        <v>2094</v>
      </c>
      <c r="E4826" t="s">
        <v>1772</v>
      </c>
      <c r="F4826" t="s">
        <v>7139</v>
      </c>
    </row>
    <row r="4827" spans="1:6">
      <c r="A4827" t="s">
        <v>4611</v>
      </c>
      <c r="B4827" t="s">
        <v>2493</v>
      </c>
      <c r="C4827" t="s">
        <v>2093</v>
      </c>
      <c r="D4827" t="s">
        <v>2094</v>
      </c>
      <c r="E4827" t="s">
        <v>1772</v>
      </c>
      <c r="F4827" t="s">
        <v>7143</v>
      </c>
    </row>
    <row r="4828" spans="1:6">
      <c r="A4828" t="s">
        <v>4611</v>
      </c>
      <c r="B4828" t="s">
        <v>2493</v>
      </c>
      <c r="C4828" t="s">
        <v>2093</v>
      </c>
      <c r="D4828" t="s">
        <v>2094</v>
      </c>
      <c r="E4828" t="s">
        <v>1772</v>
      </c>
      <c r="F4828" t="s">
        <v>7147</v>
      </c>
    </row>
    <row r="4829" spans="1:6">
      <c r="A4829" t="s">
        <v>4611</v>
      </c>
      <c r="B4829" t="s">
        <v>2493</v>
      </c>
      <c r="C4829" t="s">
        <v>2093</v>
      </c>
      <c r="D4829" t="s">
        <v>2094</v>
      </c>
      <c r="E4829" t="s">
        <v>1772</v>
      </c>
      <c r="F4829" t="s">
        <v>7151</v>
      </c>
    </row>
    <row r="4830" spans="1:6">
      <c r="A4830" t="s">
        <v>4611</v>
      </c>
      <c r="B4830" t="s">
        <v>2493</v>
      </c>
      <c r="C4830" t="s">
        <v>2093</v>
      </c>
      <c r="D4830" t="s">
        <v>2094</v>
      </c>
      <c r="E4830" t="s">
        <v>1772</v>
      </c>
      <c r="F4830" t="s">
        <v>7155</v>
      </c>
    </row>
    <row r="4831" spans="1:6">
      <c r="A4831" t="s">
        <v>4611</v>
      </c>
      <c r="B4831" t="s">
        <v>2493</v>
      </c>
      <c r="C4831" t="s">
        <v>2093</v>
      </c>
      <c r="D4831" t="s">
        <v>2094</v>
      </c>
      <c r="E4831" t="s">
        <v>1772</v>
      </c>
      <c r="F4831" t="s">
        <v>7159</v>
      </c>
    </row>
    <row r="4832" spans="1:6">
      <c r="A4832" t="s">
        <v>4611</v>
      </c>
      <c r="B4832" t="s">
        <v>2493</v>
      </c>
      <c r="C4832" t="s">
        <v>2093</v>
      </c>
      <c r="D4832" t="s">
        <v>2094</v>
      </c>
      <c r="E4832" t="s">
        <v>1772</v>
      </c>
      <c r="F4832" t="s">
        <v>7163</v>
      </c>
    </row>
    <row r="4833" spans="1:6">
      <c r="A4833" t="s">
        <v>4611</v>
      </c>
      <c r="B4833" t="s">
        <v>2493</v>
      </c>
      <c r="C4833" t="s">
        <v>2093</v>
      </c>
      <c r="D4833" t="s">
        <v>2094</v>
      </c>
      <c r="E4833" t="s">
        <v>1772</v>
      </c>
      <c r="F4833" t="s">
        <v>7167</v>
      </c>
    </row>
    <row r="4834" spans="1:6">
      <c r="A4834" t="s">
        <v>4611</v>
      </c>
      <c r="B4834" t="s">
        <v>2493</v>
      </c>
      <c r="C4834" t="s">
        <v>2093</v>
      </c>
      <c r="D4834" t="s">
        <v>2094</v>
      </c>
      <c r="E4834" t="s">
        <v>1772</v>
      </c>
      <c r="F4834" t="s">
        <v>7171</v>
      </c>
    </row>
    <row r="4835" spans="1:6">
      <c r="A4835" t="s">
        <v>4611</v>
      </c>
      <c r="B4835" t="s">
        <v>2493</v>
      </c>
      <c r="C4835" t="s">
        <v>2093</v>
      </c>
      <c r="D4835" t="s">
        <v>2094</v>
      </c>
      <c r="E4835" t="s">
        <v>1772</v>
      </c>
      <c r="F4835" t="s">
        <v>7175</v>
      </c>
    </row>
    <row r="4836" spans="1:6">
      <c r="A4836" t="s">
        <v>4611</v>
      </c>
      <c r="B4836" t="s">
        <v>2493</v>
      </c>
      <c r="C4836" t="s">
        <v>2093</v>
      </c>
      <c r="D4836" t="s">
        <v>2094</v>
      </c>
      <c r="E4836" t="s">
        <v>1772</v>
      </c>
      <c r="F4836" t="s">
        <v>7179</v>
      </c>
    </row>
    <row r="4837" spans="1:6">
      <c r="A4837" t="s">
        <v>4611</v>
      </c>
      <c r="B4837" t="s">
        <v>2493</v>
      </c>
      <c r="C4837" t="s">
        <v>2093</v>
      </c>
      <c r="D4837" t="s">
        <v>2094</v>
      </c>
      <c r="E4837" t="s">
        <v>1772</v>
      </c>
      <c r="F4837" t="s">
        <v>7183</v>
      </c>
    </row>
    <row r="4838" spans="1:6">
      <c r="A4838" t="s">
        <v>4611</v>
      </c>
      <c r="B4838" t="s">
        <v>2493</v>
      </c>
      <c r="C4838" t="s">
        <v>2093</v>
      </c>
      <c r="D4838" t="s">
        <v>2094</v>
      </c>
      <c r="E4838" t="s">
        <v>1772</v>
      </c>
      <c r="F4838" t="s">
        <v>7187</v>
      </c>
    </row>
    <row r="4839" spans="1:6">
      <c r="A4839" t="s">
        <v>4611</v>
      </c>
      <c r="B4839" t="s">
        <v>2493</v>
      </c>
      <c r="C4839" t="s">
        <v>2093</v>
      </c>
      <c r="D4839" t="s">
        <v>2094</v>
      </c>
      <c r="E4839" t="s">
        <v>1772</v>
      </c>
      <c r="F4839" t="s">
        <v>7191</v>
      </c>
    </row>
    <row r="4840" spans="1:6">
      <c r="A4840" t="s">
        <v>4611</v>
      </c>
      <c r="B4840" t="s">
        <v>2493</v>
      </c>
      <c r="C4840" t="s">
        <v>2093</v>
      </c>
      <c r="D4840" t="s">
        <v>2094</v>
      </c>
      <c r="E4840" t="s">
        <v>1772</v>
      </c>
      <c r="F4840" t="s">
        <v>7195</v>
      </c>
    </row>
    <row r="4841" spans="1:6">
      <c r="A4841" t="s">
        <v>4611</v>
      </c>
      <c r="B4841" t="s">
        <v>2493</v>
      </c>
      <c r="C4841" t="s">
        <v>2093</v>
      </c>
      <c r="D4841" t="s">
        <v>2094</v>
      </c>
      <c r="E4841" t="s">
        <v>1772</v>
      </c>
      <c r="F4841" t="s">
        <v>7199</v>
      </c>
    </row>
    <row r="4842" spans="1:6">
      <c r="A4842" t="s">
        <v>4611</v>
      </c>
      <c r="B4842" t="s">
        <v>2493</v>
      </c>
      <c r="C4842" t="s">
        <v>2093</v>
      </c>
      <c r="D4842" t="s">
        <v>2094</v>
      </c>
      <c r="E4842" t="s">
        <v>1772</v>
      </c>
      <c r="F4842" t="s">
        <v>7203</v>
      </c>
    </row>
    <row r="4843" spans="1:6">
      <c r="A4843" t="s">
        <v>4611</v>
      </c>
      <c r="B4843" t="s">
        <v>2493</v>
      </c>
      <c r="C4843" t="s">
        <v>2093</v>
      </c>
      <c r="D4843" t="s">
        <v>2094</v>
      </c>
      <c r="E4843" t="s">
        <v>1772</v>
      </c>
      <c r="F4843" t="s">
        <v>7207</v>
      </c>
    </row>
    <row r="4844" spans="1:6">
      <c r="A4844" t="s">
        <v>4611</v>
      </c>
      <c r="B4844" t="s">
        <v>2493</v>
      </c>
      <c r="C4844" t="s">
        <v>2093</v>
      </c>
      <c r="D4844" t="s">
        <v>2094</v>
      </c>
      <c r="E4844" t="s">
        <v>1772</v>
      </c>
      <c r="F4844" t="s">
        <v>7211</v>
      </c>
    </row>
    <row r="4845" spans="1:6">
      <c r="A4845" t="s">
        <v>4611</v>
      </c>
      <c r="B4845" t="s">
        <v>2493</v>
      </c>
      <c r="C4845" t="s">
        <v>2093</v>
      </c>
      <c r="D4845" t="s">
        <v>2094</v>
      </c>
      <c r="E4845" t="s">
        <v>1772</v>
      </c>
      <c r="F4845" t="s">
        <v>7215</v>
      </c>
    </row>
    <row r="4846" spans="1:6">
      <c r="A4846" t="s">
        <v>4611</v>
      </c>
      <c r="B4846" t="s">
        <v>2493</v>
      </c>
      <c r="C4846" t="s">
        <v>2093</v>
      </c>
      <c r="D4846" t="s">
        <v>2094</v>
      </c>
      <c r="E4846" t="s">
        <v>1772</v>
      </c>
      <c r="F4846" t="s">
        <v>7219</v>
      </c>
    </row>
    <row r="4847" spans="1:6">
      <c r="A4847" t="s">
        <v>4611</v>
      </c>
      <c r="B4847" t="s">
        <v>2493</v>
      </c>
      <c r="C4847" t="s">
        <v>2093</v>
      </c>
      <c r="D4847" t="s">
        <v>2094</v>
      </c>
      <c r="E4847" t="s">
        <v>1772</v>
      </c>
      <c r="F4847" t="s">
        <v>7223</v>
      </c>
    </row>
    <row r="4848" spans="1:6">
      <c r="A4848" t="s">
        <v>4611</v>
      </c>
      <c r="B4848" t="s">
        <v>2493</v>
      </c>
      <c r="C4848" t="s">
        <v>2093</v>
      </c>
      <c r="D4848" t="s">
        <v>2094</v>
      </c>
      <c r="E4848" t="s">
        <v>1772</v>
      </c>
      <c r="F4848" t="s">
        <v>7227</v>
      </c>
    </row>
    <row r="4849" spans="1:6">
      <c r="A4849" t="s">
        <v>4611</v>
      </c>
      <c r="B4849" t="s">
        <v>2493</v>
      </c>
      <c r="C4849" t="s">
        <v>2093</v>
      </c>
      <c r="D4849" t="s">
        <v>2094</v>
      </c>
      <c r="E4849" t="s">
        <v>1772</v>
      </c>
      <c r="F4849" t="s">
        <v>7231</v>
      </c>
    </row>
    <row r="4850" spans="1:6">
      <c r="A4850" t="s">
        <v>4611</v>
      </c>
      <c r="B4850" t="s">
        <v>2493</v>
      </c>
      <c r="C4850" t="s">
        <v>2093</v>
      </c>
      <c r="D4850" t="s">
        <v>2094</v>
      </c>
      <c r="E4850" t="s">
        <v>1772</v>
      </c>
      <c r="F4850" t="s">
        <v>7235</v>
      </c>
    </row>
    <row r="4851" spans="1:6">
      <c r="A4851" t="s">
        <v>4611</v>
      </c>
      <c r="B4851" t="s">
        <v>2493</v>
      </c>
      <c r="C4851" t="s">
        <v>2093</v>
      </c>
      <c r="D4851" t="s">
        <v>2094</v>
      </c>
      <c r="E4851" t="s">
        <v>1772</v>
      </c>
      <c r="F4851" t="s">
        <v>7237</v>
      </c>
    </row>
    <row r="4852" spans="1:6">
      <c r="A4852" t="s">
        <v>4611</v>
      </c>
      <c r="B4852" t="s">
        <v>2493</v>
      </c>
      <c r="C4852" t="s">
        <v>2093</v>
      </c>
      <c r="D4852" t="s">
        <v>2094</v>
      </c>
      <c r="E4852" t="s">
        <v>1772</v>
      </c>
      <c r="F4852" t="s">
        <v>7241</v>
      </c>
    </row>
    <row r="4853" spans="1:6">
      <c r="A4853" t="s">
        <v>4611</v>
      </c>
      <c r="B4853" t="s">
        <v>2493</v>
      </c>
      <c r="C4853" t="s">
        <v>2093</v>
      </c>
      <c r="D4853" t="s">
        <v>2094</v>
      </c>
      <c r="E4853" t="s">
        <v>1772</v>
      </c>
      <c r="F4853" t="s">
        <v>7245</v>
      </c>
    </row>
    <row r="4854" spans="1:6">
      <c r="A4854" t="s">
        <v>4611</v>
      </c>
      <c r="B4854" t="s">
        <v>2493</v>
      </c>
      <c r="C4854" t="s">
        <v>2093</v>
      </c>
      <c r="D4854" t="s">
        <v>2094</v>
      </c>
      <c r="E4854" t="s">
        <v>1772</v>
      </c>
      <c r="F4854" t="s">
        <v>7249</v>
      </c>
    </row>
    <row r="4855" spans="1:6">
      <c r="A4855" t="s">
        <v>4611</v>
      </c>
      <c r="B4855" t="s">
        <v>2493</v>
      </c>
      <c r="C4855" t="s">
        <v>2093</v>
      </c>
      <c r="D4855" t="s">
        <v>2094</v>
      </c>
      <c r="E4855" t="s">
        <v>1772</v>
      </c>
      <c r="F4855" t="s">
        <v>7253</v>
      </c>
    </row>
    <row r="4856" spans="1:6">
      <c r="A4856" t="s">
        <v>4611</v>
      </c>
      <c r="B4856" t="s">
        <v>2493</v>
      </c>
      <c r="C4856" t="s">
        <v>2093</v>
      </c>
      <c r="D4856" t="s">
        <v>2094</v>
      </c>
      <c r="E4856" t="s">
        <v>1772</v>
      </c>
      <c r="F4856" t="s">
        <v>7257</v>
      </c>
    </row>
    <row r="4857" spans="1:6">
      <c r="A4857" t="s">
        <v>4611</v>
      </c>
      <c r="B4857" t="s">
        <v>2493</v>
      </c>
      <c r="C4857" t="s">
        <v>2093</v>
      </c>
      <c r="D4857" t="s">
        <v>2094</v>
      </c>
      <c r="E4857" t="s">
        <v>1772</v>
      </c>
      <c r="F4857" t="s">
        <v>7261</v>
      </c>
    </row>
    <row r="4858" spans="1:6">
      <c r="A4858" t="s">
        <v>4611</v>
      </c>
      <c r="B4858" t="s">
        <v>2493</v>
      </c>
      <c r="C4858" t="s">
        <v>2093</v>
      </c>
      <c r="D4858" t="s">
        <v>2094</v>
      </c>
      <c r="E4858" t="s">
        <v>1772</v>
      </c>
      <c r="F4858" t="s">
        <v>7265</v>
      </c>
    </row>
    <row r="4859" spans="1:6">
      <c r="A4859" t="s">
        <v>4611</v>
      </c>
      <c r="B4859" t="s">
        <v>2493</v>
      </c>
      <c r="C4859" t="s">
        <v>2093</v>
      </c>
      <c r="D4859" t="s">
        <v>2094</v>
      </c>
      <c r="E4859" t="s">
        <v>1772</v>
      </c>
      <c r="F4859" t="s">
        <v>7269</v>
      </c>
    </row>
    <row r="4860" spans="1:6">
      <c r="A4860" t="s">
        <v>4611</v>
      </c>
      <c r="B4860" t="s">
        <v>2493</v>
      </c>
      <c r="C4860" t="s">
        <v>2093</v>
      </c>
      <c r="D4860" t="s">
        <v>2094</v>
      </c>
      <c r="E4860" t="s">
        <v>1772</v>
      </c>
      <c r="F4860" t="s">
        <v>7273</v>
      </c>
    </row>
    <row r="4861" spans="1:6">
      <c r="A4861" t="s">
        <v>4611</v>
      </c>
      <c r="B4861" t="s">
        <v>2493</v>
      </c>
      <c r="C4861" t="s">
        <v>2093</v>
      </c>
      <c r="D4861" t="s">
        <v>2094</v>
      </c>
      <c r="E4861" t="s">
        <v>1772</v>
      </c>
      <c r="F4861" t="s">
        <v>7277</v>
      </c>
    </row>
    <row r="4862" spans="1:6">
      <c r="A4862" t="s">
        <v>4611</v>
      </c>
      <c r="B4862" t="s">
        <v>2493</v>
      </c>
      <c r="C4862" t="s">
        <v>2093</v>
      </c>
      <c r="D4862" t="s">
        <v>2094</v>
      </c>
      <c r="E4862" t="s">
        <v>1772</v>
      </c>
      <c r="F4862" t="s">
        <v>7281</v>
      </c>
    </row>
    <row r="4863" spans="1:6">
      <c r="A4863" t="s">
        <v>4611</v>
      </c>
      <c r="B4863" t="s">
        <v>2493</v>
      </c>
      <c r="C4863" t="s">
        <v>2093</v>
      </c>
      <c r="D4863" t="s">
        <v>2094</v>
      </c>
      <c r="E4863" t="s">
        <v>1772</v>
      </c>
      <c r="F4863" t="s">
        <v>7285</v>
      </c>
    </row>
    <row r="4864" spans="1:6">
      <c r="A4864" t="s">
        <v>4611</v>
      </c>
      <c r="B4864" t="s">
        <v>2493</v>
      </c>
      <c r="C4864" t="s">
        <v>2093</v>
      </c>
      <c r="D4864" t="s">
        <v>2094</v>
      </c>
      <c r="E4864" t="s">
        <v>1772</v>
      </c>
      <c r="F4864" t="s">
        <v>7289</v>
      </c>
    </row>
    <row r="4865" spans="1:6">
      <c r="A4865" t="s">
        <v>4611</v>
      </c>
      <c r="B4865" t="s">
        <v>2493</v>
      </c>
      <c r="C4865" t="s">
        <v>2093</v>
      </c>
      <c r="D4865" t="s">
        <v>2094</v>
      </c>
      <c r="E4865" t="s">
        <v>1772</v>
      </c>
      <c r="F4865" t="s">
        <v>7293</v>
      </c>
    </row>
    <row r="4866" spans="1:6">
      <c r="A4866" t="s">
        <v>4611</v>
      </c>
      <c r="B4866" t="s">
        <v>2493</v>
      </c>
      <c r="C4866" t="s">
        <v>2093</v>
      </c>
      <c r="D4866" t="s">
        <v>2094</v>
      </c>
      <c r="E4866" t="s">
        <v>1772</v>
      </c>
      <c r="F4866" t="s">
        <v>7297</v>
      </c>
    </row>
    <row r="4867" spans="1:6">
      <c r="A4867" t="s">
        <v>4611</v>
      </c>
      <c r="B4867" t="s">
        <v>2493</v>
      </c>
      <c r="C4867" t="s">
        <v>2093</v>
      </c>
      <c r="D4867" t="s">
        <v>2094</v>
      </c>
      <c r="E4867" t="s">
        <v>1772</v>
      </c>
      <c r="F4867" t="s">
        <v>7301</v>
      </c>
    </row>
    <row r="4868" spans="1:6">
      <c r="A4868" t="s">
        <v>4611</v>
      </c>
      <c r="B4868" t="s">
        <v>2493</v>
      </c>
      <c r="C4868" t="s">
        <v>2093</v>
      </c>
      <c r="D4868" t="s">
        <v>2094</v>
      </c>
      <c r="E4868" t="s">
        <v>1772</v>
      </c>
      <c r="F4868" t="s">
        <v>7305</v>
      </c>
    </row>
    <row r="4869" spans="1:6">
      <c r="A4869" t="s">
        <v>4611</v>
      </c>
      <c r="B4869" t="s">
        <v>2493</v>
      </c>
      <c r="C4869" t="s">
        <v>2093</v>
      </c>
      <c r="D4869" t="s">
        <v>2094</v>
      </c>
      <c r="E4869" t="s">
        <v>1772</v>
      </c>
      <c r="F4869" t="s">
        <v>7309</v>
      </c>
    </row>
    <row r="4870" spans="1:6">
      <c r="A4870" t="s">
        <v>4611</v>
      </c>
      <c r="B4870" t="s">
        <v>2493</v>
      </c>
      <c r="C4870" t="s">
        <v>2093</v>
      </c>
      <c r="D4870" t="s">
        <v>2094</v>
      </c>
      <c r="E4870" t="s">
        <v>1772</v>
      </c>
      <c r="F4870" t="s">
        <v>7313</v>
      </c>
    </row>
    <row r="4871" spans="1:6">
      <c r="A4871" t="s">
        <v>4611</v>
      </c>
      <c r="B4871" t="s">
        <v>2493</v>
      </c>
      <c r="C4871" t="s">
        <v>2093</v>
      </c>
      <c r="D4871" t="s">
        <v>2094</v>
      </c>
      <c r="E4871" t="s">
        <v>1772</v>
      </c>
      <c r="F4871" t="s">
        <v>7316</v>
      </c>
    </row>
    <row r="4872" spans="1:6">
      <c r="A4872" t="s">
        <v>4611</v>
      </c>
      <c r="B4872" t="s">
        <v>2493</v>
      </c>
      <c r="C4872" t="s">
        <v>2093</v>
      </c>
      <c r="D4872" t="s">
        <v>2094</v>
      </c>
      <c r="E4872" t="s">
        <v>1772</v>
      </c>
      <c r="F4872" t="s">
        <v>7320</v>
      </c>
    </row>
    <row r="4873" spans="1:6">
      <c r="A4873" t="s">
        <v>4611</v>
      </c>
      <c r="B4873" t="s">
        <v>2493</v>
      </c>
      <c r="C4873" t="s">
        <v>2093</v>
      </c>
      <c r="D4873" t="s">
        <v>2094</v>
      </c>
      <c r="E4873" t="s">
        <v>1772</v>
      </c>
      <c r="F4873" t="s">
        <v>7324</v>
      </c>
    </row>
    <row r="4874" spans="1:6">
      <c r="A4874" t="s">
        <v>4611</v>
      </c>
      <c r="B4874" t="s">
        <v>2493</v>
      </c>
      <c r="C4874" t="s">
        <v>2093</v>
      </c>
      <c r="D4874" t="s">
        <v>2094</v>
      </c>
      <c r="E4874" t="s">
        <v>1772</v>
      </c>
      <c r="F4874" t="s">
        <v>7328</v>
      </c>
    </row>
    <row r="4875" spans="1:6">
      <c r="A4875" t="s">
        <v>4611</v>
      </c>
      <c r="B4875" t="s">
        <v>2493</v>
      </c>
      <c r="C4875" t="s">
        <v>2093</v>
      </c>
      <c r="D4875" t="s">
        <v>2094</v>
      </c>
      <c r="E4875" t="s">
        <v>1772</v>
      </c>
      <c r="F4875" t="s">
        <v>7332</v>
      </c>
    </row>
    <row r="4876" spans="1:6">
      <c r="A4876" t="s">
        <v>4611</v>
      </c>
      <c r="B4876" t="s">
        <v>2493</v>
      </c>
      <c r="C4876" t="s">
        <v>2093</v>
      </c>
      <c r="D4876" t="s">
        <v>2094</v>
      </c>
      <c r="E4876" t="s">
        <v>1772</v>
      </c>
      <c r="F4876" t="s">
        <v>7336</v>
      </c>
    </row>
    <row r="4877" spans="1:6">
      <c r="A4877" t="s">
        <v>4611</v>
      </c>
      <c r="B4877" t="s">
        <v>2493</v>
      </c>
      <c r="C4877" t="s">
        <v>2093</v>
      </c>
      <c r="D4877" t="s">
        <v>2094</v>
      </c>
      <c r="E4877" t="s">
        <v>1772</v>
      </c>
      <c r="F4877" t="s">
        <v>7340</v>
      </c>
    </row>
    <row r="4878" spans="1:6">
      <c r="A4878" t="s">
        <v>4611</v>
      </c>
      <c r="B4878" t="s">
        <v>2493</v>
      </c>
      <c r="C4878" t="s">
        <v>2093</v>
      </c>
      <c r="D4878" t="s">
        <v>2094</v>
      </c>
      <c r="E4878" t="s">
        <v>1772</v>
      </c>
      <c r="F4878" t="s">
        <v>7344</v>
      </c>
    </row>
    <row r="4879" spans="1:6">
      <c r="A4879" t="s">
        <v>4611</v>
      </c>
      <c r="B4879" t="s">
        <v>2493</v>
      </c>
      <c r="C4879" t="s">
        <v>2093</v>
      </c>
      <c r="D4879" t="s">
        <v>2094</v>
      </c>
      <c r="E4879" t="s">
        <v>1772</v>
      </c>
      <c r="F4879" t="s">
        <v>7348</v>
      </c>
    </row>
    <row r="4880" spans="1:6">
      <c r="A4880" t="s">
        <v>4611</v>
      </c>
      <c r="B4880" t="s">
        <v>2493</v>
      </c>
      <c r="C4880" t="s">
        <v>2093</v>
      </c>
      <c r="D4880" t="s">
        <v>2094</v>
      </c>
      <c r="E4880" t="s">
        <v>1772</v>
      </c>
      <c r="F4880" t="s">
        <v>7352</v>
      </c>
    </row>
    <row r="4881" spans="1:6">
      <c r="A4881" t="s">
        <v>4611</v>
      </c>
      <c r="B4881" t="s">
        <v>2493</v>
      </c>
      <c r="C4881" t="s">
        <v>2093</v>
      </c>
      <c r="D4881" t="s">
        <v>2094</v>
      </c>
      <c r="E4881" t="s">
        <v>1772</v>
      </c>
      <c r="F4881" t="s">
        <v>7356</v>
      </c>
    </row>
    <row r="4882" spans="1:6">
      <c r="A4882" t="s">
        <v>4611</v>
      </c>
      <c r="B4882" t="s">
        <v>2493</v>
      </c>
      <c r="C4882" t="s">
        <v>2093</v>
      </c>
      <c r="D4882" t="s">
        <v>2094</v>
      </c>
      <c r="E4882" t="s">
        <v>1772</v>
      </c>
      <c r="F4882" t="s">
        <v>7360</v>
      </c>
    </row>
    <row r="4883" spans="1:6">
      <c r="A4883" t="s">
        <v>4611</v>
      </c>
      <c r="B4883" t="s">
        <v>2493</v>
      </c>
      <c r="C4883" t="s">
        <v>2093</v>
      </c>
      <c r="D4883" t="s">
        <v>2094</v>
      </c>
      <c r="E4883" t="s">
        <v>1772</v>
      </c>
      <c r="F4883" t="s">
        <v>7364</v>
      </c>
    </row>
    <row r="4884" spans="1:6">
      <c r="A4884" t="s">
        <v>4611</v>
      </c>
      <c r="B4884" t="s">
        <v>2493</v>
      </c>
      <c r="C4884" t="s">
        <v>2093</v>
      </c>
      <c r="D4884" t="s">
        <v>2094</v>
      </c>
      <c r="E4884" t="s">
        <v>1772</v>
      </c>
      <c r="F4884" t="s">
        <v>7368</v>
      </c>
    </row>
    <row r="4885" spans="1:6">
      <c r="A4885" t="s">
        <v>4611</v>
      </c>
      <c r="B4885" t="s">
        <v>2493</v>
      </c>
      <c r="C4885" t="s">
        <v>2093</v>
      </c>
      <c r="D4885" t="s">
        <v>2094</v>
      </c>
      <c r="E4885" t="s">
        <v>1772</v>
      </c>
      <c r="F4885" t="s">
        <v>7372</v>
      </c>
    </row>
    <row r="4886" spans="1:6">
      <c r="A4886" t="s">
        <v>4611</v>
      </c>
      <c r="B4886" t="s">
        <v>2493</v>
      </c>
      <c r="C4886" t="s">
        <v>2093</v>
      </c>
      <c r="D4886" t="s">
        <v>2094</v>
      </c>
      <c r="E4886" t="s">
        <v>1772</v>
      </c>
      <c r="F4886" t="s">
        <v>7376</v>
      </c>
    </row>
    <row r="4887" spans="1:6">
      <c r="A4887" t="s">
        <v>4611</v>
      </c>
      <c r="B4887" t="s">
        <v>2493</v>
      </c>
      <c r="C4887" t="s">
        <v>2093</v>
      </c>
      <c r="D4887" t="s">
        <v>2094</v>
      </c>
      <c r="E4887" t="s">
        <v>1772</v>
      </c>
      <c r="F4887" t="s">
        <v>7380</v>
      </c>
    </row>
    <row r="4888" spans="1:6">
      <c r="A4888" t="s">
        <v>4611</v>
      </c>
      <c r="B4888" t="s">
        <v>2493</v>
      </c>
      <c r="C4888" t="s">
        <v>2093</v>
      </c>
      <c r="D4888" t="s">
        <v>2094</v>
      </c>
      <c r="E4888" t="s">
        <v>1772</v>
      </c>
      <c r="F4888" t="s">
        <v>7384</v>
      </c>
    </row>
    <row r="4889" spans="1:6">
      <c r="A4889" t="s">
        <v>4611</v>
      </c>
      <c r="B4889" t="s">
        <v>2493</v>
      </c>
      <c r="C4889" t="s">
        <v>2093</v>
      </c>
      <c r="D4889" t="s">
        <v>2094</v>
      </c>
      <c r="E4889" t="s">
        <v>1772</v>
      </c>
      <c r="F4889" t="s">
        <v>7388</v>
      </c>
    </row>
    <row r="4890" spans="1:6">
      <c r="A4890" t="s">
        <v>4611</v>
      </c>
      <c r="B4890" t="s">
        <v>2493</v>
      </c>
      <c r="C4890" t="s">
        <v>2093</v>
      </c>
      <c r="D4890" t="s">
        <v>2094</v>
      </c>
      <c r="E4890" t="s">
        <v>1772</v>
      </c>
      <c r="F4890" t="s">
        <v>7392</v>
      </c>
    </row>
    <row r="4891" spans="1:6">
      <c r="A4891" t="s">
        <v>4611</v>
      </c>
      <c r="B4891" t="s">
        <v>2493</v>
      </c>
      <c r="C4891" t="s">
        <v>2093</v>
      </c>
      <c r="D4891" t="s">
        <v>2094</v>
      </c>
      <c r="E4891" t="s">
        <v>1772</v>
      </c>
      <c r="F4891" t="s">
        <v>7396</v>
      </c>
    </row>
    <row r="4892" spans="1:6">
      <c r="A4892" t="s">
        <v>4611</v>
      </c>
      <c r="B4892" t="s">
        <v>2493</v>
      </c>
      <c r="C4892" t="s">
        <v>2093</v>
      </c>
      <c r="D4892" t="s">
        <v>2094</v>
      </c>
      <c r="E4892" t="s">
        <v>1772</v>
      </c>
      <c r="F4892" t="s">
        <v>7400</v>
      </c>
    </row>
    <row r="4893" spans="1:6">
      <c r="A4893" t="s">
        <v>4611</v>
      </c>
      <c r="B4893" t="s">
        <v>2493</v>
      </c>
      <c r="C4893" t="s">
        <v>2093</v>
      </c>
      <c r="D4893" t="s">
        <v>2094</v>
      </c>
      <c r="E4893" t="s">
        <v>1772</v>
      </c>
      <c r="F4893" t="s">
        <v>7404</v>
      </c>
    </row>
    <row r="4894" spans="1:6">
      <c r="A4894" t="s">
        <v>4611</v>
      </c>
      <c r="B4894" t="s">
        <v>2493</v>
      </c>
      <c r="C4894" t="s">
        <v>2093</v>
      </c>
      <c r="D4894" t="s">
        <v>2094</v>
      </c>
      <c r="E4894" t="s">
        <v>1772</v>
      </c>
      <c r="F4894" t="s">
        <v>7408</v>
      </c>
    </row>
    <row r="4895" spans="1:6">
      <c r="A4895" t="s">
        <v>4611</v>
      </c>
      <c r="B4895" t="s">
        <v>2493</v>
      </c>
      <c r="C4895" t="s">
        <v>2093</v>
      </c>
      <c r="D4895" t="s">
        <v>2094</v>
      </c>
      <c r="E4895" t="s">
        <v>1772</v>
      </c>
      <c r="F4895" t="s">
        <v>7412</v>
      </c>
    </row>
    <row r="4896" spans="1:6">
      <c r="A4896" t="s">
        <v>4611</v>
      </c>
      <c r="B4896" t="s">
        <v>2493</v>
      </c>
      <c r="C4896" t="s">
        <v>2093</v>
      </c>
      <c r="D4896" t="s">
        <v>2094</v>
      </c>
      <c r="E4896" t="s">
        <v>1772</v>
      </c>
      <c r="F4896" t="s">
        <v>7416</v>
      </c>
    </row>
    <row r="4897" spans="1:6">
      <c r="A4897" t="s">
        <v>4611</v>
      </c>
      <c r="B4897" t="s">
        <v>2493</v>
      </c>
      <c r="C4897" t="s">
        <v>2093</v>
      </c>
      <c r="D4897" t="s">
        <v>2094</v>
      </c>
      <c r="E4897" t="s">
        <v>1772</v>
      </c>
      <c r="F4897" t="s">
        <v>7420</v>
      </c>
    </row>
    <row r="4898" spans="1:6">
      <c r="A4898" t="s">
        <v>4611</v>
      </c>
      <c r="B4898" t="s">
        <v>2493</v>
      </c>
      <c r="C4898" t="s">
        <v>2093</v>
      </c>
      <c r="D4898" t="s">
        <v>2094</v>
      </c>
      <c r="E4898" t="s">
        <v>1772</v>
      </c>
      <c r="F4898" t="s">
        <v>7424</v>
      </c>
    </row>
    <row r="4899" spans="1:6">
      <c r="A4899" t="s">
        <v>4611</v>
      </c>
      <c r="B4899" t="s">
        <v>2493</v>
      </c>
      <c r="C4899" t="s">
        <v>2093</v>
      </c>
      <c r="D4899" t="s">
        <v>2094</v>
      </c>
      <c r="E4899" t="s">
        <v>1772</v>
      </c>
      <c r="F4899" t="s">
        <v>7428</v>
      </c>
    </row>
    <row r="4900" spans="1:6">
      <c r="A4900" t="s">
        <v>4611</v>
      </c>
      <c r="B4900" t="s">
        <v>2493</v>
      </c>
      <c r="C4900" t="s">
        <v>2093</v>
      </c>
      <c r="D4900" t="s">
        <v>2094</v>
      </c>
      <c r="E4900" t="s">
        <v>1772</v>
      </c>
      <c r="F4900" t="s">
        <v>7432</v>
      </c>
    </row>
    <row r="4901" spans="1:6">
      <c r="A4901" t="s">
        <v>4611</v>
      </c>
      <c r="B4901" t="s">
        <v>2493</v>
      </c>
      <c r="C4901" t="s">
        <v>2093</v>
      </c>
      <c r="D4901" t="s">
        <v>2094</v>
      </c>
      <c r="E4901" t="s">
        <v>1772</v>
      </c>
      <c r="F4901" t="s">
        <v>7436</v>
      </c>
    </row>
    <row r="4902" spans="1:6">
      <c r="A4902" t="s">
        <v>4611</v>
      </c>
      <c r="B4902" t="s">
        <v>2493</v>
      </c>
      <c r="C4902" t="s">
        <v>2093</v>
      </c>
      <c r="D4902" t="s">
        <v>2094</v>
      </c>
      <c r="E4902" t="s">
        <v>1772</v>
      </c>
      <c r="F4902" t="s">
        <v>7440</v>
      </c>
    </row>
    <row r="4903" spans="1:6">
      <c r="A4903" t="s">
        <v>4611</v>
      </c>
      <c r="B4903" t="s">
        <v>2493</v>
      </c>
      <c r="C4903" t="s">
        <v>2093</v>
      </c>
      <c r="D4903" t="s">
        <v>2094</v>
      </c>
      <c r="E4903" t="s">
        <v>1772</v>
      </c>
      <c r="F4903" t="s">
        <v>7444</v>
      </c>
    </row>
    <row r="4904" spans="1:6">
      <c r="A4904" t="s">
        <v>4611</v>
      </c>
      <c r="B4904" t="s">
        <v>2493</v>
      </c>
      <c r="C4904" t="s">
        <v>2093</v>
      </c>
      <c r="D4904" t="s">
        <v>2094</v>
      </c>
      <c r="E4904" t="s">
        <v>1772</v>
      </c>
      <c r="F4904" t="s">
        <v>7445</v>
      </c>
    </row>
    <row r="4905" spans="1:6">
      <c r="A4905" t="s">
        <v>4611</v>
      </c>
      <c r="B4905" t="s">
        <v>2493</v>
      </c>
      <c r="C4905" t="s">
        <v>2093</v>
      </c>
      <c r="D4905" t="s">
        <v>2094</v>
      </c>
      <c r="E4905" t="s">
        <v>1772</v>
      </c>
      <c r="F4905" t="s">
        <v>7449</v>
      </c>
    </row>
    <row r="4906" spans="1:6">
      <c r="A4906" t="s">
        <v>4611</v>
      </c>
      <c r="B4906" t="s">
        <v>2493</v>
      </c>
      <c r="C4906" t="s">
        <v>2093</v>
      </c>
      <c r="D4906" t="s">
        <v>2094</v>
      </c>
      <c r="E4906" t="s">
        <v>1772</v>
      </c>
      <c r="F4906" t="s">
        <v>7453</v>
      </c>
    </row>
    <row r="4907" spans="1:6">
      <c r="A4907" t="s">
        <v>4611</v>
      </c>
      <c r="B4907" t="s">
        <v>2493</v>
      </c>
      <c r="C4907" t="s">
        <v>2093</v>
      </c>
      <c r="D4907" t="s">
        <v>2094</v>
      </c>
      <c r="E4907" t="s">
        <v>1772</v>
      </c>
      <c r="F4907" t="s">
        <v>7457</v>
      </c>
    </row>
    <row r="4908" spans="1:6">
      <c r="A4908" t="s">
        <v>4611</v>
      </c>
      <c r="B4908" t="s">
        <v>2493</v>
      </c>
      <c r="C4908" t="s">
        <v>2093</v>
      </c>
      <c r="D4908" t="s">
        <v>2094</v>
      </c>
      <c r="E4908" t="s">
        <v>1772</v>
      </c>
      <c r="F4908" t="s">
        <v>7461</v>
      </c>
    </row>
    <row r="4909" spans="1:6">
      <c r="A4909" t="s">
        <v>4611</v>
      </c>
      <c r="B4909" t="s">
        <v>2493</v>
      </c>
      <c r="C4909" t="s">
        <v>2093</v>
      </c>
      <c r="D4909" t="s">
        <v>2094</v>
      </c>
      <c r="E4909" t="s">
        <v>1772</v>
      </c>
      <c r="F4909" t="s">
        <v>7465</v>
      </c>
    </row>
    <row r="4910" spans="1:6">
      <c r="A4910" t="s">
        <v>4611</v>
      </c>
      <c r="B4910" t="s">
        <v>2493</v>
      </c>
      <c r="C4910" t="s">
        <v>2093</v>
      </c>
      <c r="D4910" t="s">
        <v>2094</v>
      </c>
      <c r="E4910" t="s">
        <v>1772</v>
      </c>
      <c r="F4910" t="s">
        <v>7469</v>
      </c>
    </row>
    <row r="4911" spans="1:6">
      <c r="A4911" t="s">
        <v>4611</v>
      </c>
      <c r="B4911" t="s">
        <v>2493</v>
      </c>
      <c r="C4911" t="s">
        <v>2093</v>
      </c>
      <c r="D4911" t="s">
        <v>2094</v>
      </c>
      <c r="E4911" t="s">
        <v>1772</v>
      </c>
      <c r="F4911" t="s">
        <v>7473</v>
      </c>
    </row>
    <row r="4912" spans="1:6">
      <c r="A4912" t="s">
        <v>4611</v>
      </c>
      <c r="B4912" t="s">
        <v>2493</v>
      </c>
      <c r="C4912" t="s">
        <v>2093</v>
      </c>
      <c r="D4912" t="s">
        <v>2094</v>
      </c>
      <c r="E4912" t="s">
        <v>1772</v>
      </c>
      <c r="F4912" t="s">
        <v>7477</v>
      </c>
    </row>
    <row r="4913" spans="1:6">
      <c r="A4913" t="s">
        <v>4611</v>
      </c>
      <c r="B4913" t="s">
        <v>2493</v>
      </c>
      <c r="C4913" t="s">
        <v>2093</v>
      </c>
      <c r="D4913" t="s">
        <v>2094</v>
      </c>
      <c r="E4913" t="s">
        <v>1772</v>
      </c>
      <c r="F4913" t="s">
        <v>7481</v>
      </c>
    </row>
    <row r="4914" spans="1:6">
      <c r="A4914" t="s">
        <v>4611</v>
      </c>
      <c r="B4914" t="s">
        <v>2493</v>
      </c>
      <c r="C4914" t="s">
        <v>2093</v>
      </c>
      <c r="D4914" t="s">
        <v>2094</v>
      </c>
      <c r="E4914" t="s">
        <v>1772</v>
      </c>
      <c r="F4914" t="s">
        <v>7485</v>
      </c>
    </row>
    <row r="4915" spans="1:6">
      <c r="A4915" t="s">
        <v>4611</v>
      </c>
      <c r="B4915" t="s">
        <v>2493</v>
      </c>
      <c r="C4915" t="s">
        <v>2093</v>
      </c>
      <c r="D4915" t="s">
        <v>2094</v>
      </c>
      <c r="E4915" t="s">
        <v>1772</v>
      </c>
      <c r="F4915" t="s">
        <v>7489</v>
      </c>
    </row>
    <row r="4916" spans="1:6">
      <c r="A4916" t="s">
        <v>4611</v>
      </c>
      <c r="B4916" t="s">
        <v>2493</v>
      </c>
      <c r="C4916" t="s">
        <v>2093</v>
      </c>
      <c r="D4916" t="s">
        <v>2094</v>
      </c>
      <c r="E4916" t="s">
        <v>1772</v>
      </c>
      <c r="F4916" t="s">
        <v>7493</v>
      </c>
    </row>
    <row r="4917" spans="1:6">
      <c r="A4917" t="s">
        <v>4611</v>
      </c>
      <c r="B4917" t="s">
        <v>2493</v>
      </c>
      <c r="C4917" t="s">
        <v>2093</v>
      </c>
      <c r="D4917" t="s">
        <v>2094</v>
      </c>
      <c r="E4917" t="s">
        <v>1772</v>
      </c>
      <c r="F4917" t="s">
        <v>7497</v>
      </c>
    </row>
    <row r="4918" spans="1:6">
      <c r="A4918" t="s">
        <v>4611</v>
      </c>
      <c r="B4918" t="s">
        <v>2493</v>
      </c>
      <c r="C4918" t="s">
        <v>2093</v>
      </c>
      <c r="D4918" t="s">
        <v>2094</v>
      </c>
      <c r="E4918" t="s">
        <v>1772</v>
      </c>
      <c r="F4918" t="s">
        <v>7501</v>
      </c>
    </row>
    <row r="4919" spans="1:6">
      <c r="A4919" t="s">
        <v>4611</v>
      </c>
      <c r="B4919" t="s">
        <v>2493</v>
      </c>
      <c r="C4919" t="s">
        <v>2093</v>
      </c>
      <c r="D4919" t="s">
        <v>2094</v>
      </c>
      <c r="E4919" t="s">
        <v>1772</v>
      </c>
      <c r="F4919" t="s">
        <v>7505</v>
      </c>
    </row>
    <row r="4920" spans="1:6">
      <c r="A4920" t="s">
        <v>4611</v>
      </c>
      <c r="B4920" t="s">
        <v>2493</v>
      </c>
      <c r="C4920" t="s">
        <v>2093</v>
      </c>
      <c r="D4920" t="s">
        <v>2094</v>
      </c>
      <c r="E4920" t="s">
        <v>1772</v>
      </c>
      <c r="F4920" t="s">
        <v>7509</v>
      </c>
    </row>
    <row r="4921" spans="1:6">
      <c r="A4921" t="s">
        <v>4611</v>
      </c>
      <c r="B4921" t="s">
        <v>2493</v>
      </c>
      <c r="C4921" t="s">
        <v>2093</v>
      </c>
      <c r="D4921" t="s">
        <v>2094</v>
      </c>
      <c r="E4921" t="s">
        <v>1772</v>
      </c>
      <c r="F4921" t="s">
        <v>7513</v>
      </c>
    </row>
    <row r="4922" spans="1:6">
      <c r="A4922" t="s">
        <v>4611</v>
      </c>
      <c r="B4922" t="s">
        <v>2493</v>
      </c>
      <c r="C4922" t="s">
        <v>2093</v>
      </c>
      <c r="D4922" t="s">
        <v>2094</v>
      </c>
      <c r="E4922" t="s">
        <v>1772</v>
      </c>
      <c r="F4922" t="s">
        <v>7517</v>
      </c>
    </row>
    <row r="4923" spans="1:6">
      <c r="A4923" t="s">
        <v>4611</v>
      </c>
      <c r="B4923" t="s">
        <v>2493</v>
      </c>
      <c r="C4923" t="s">
        <v>2093</v>
      </c>
      <c r="D4923" t="s">
        <v>2094</v>
      </c>
      <c r="E4923" t="s">
        <v>1772</v>
      </c>
      <c r="F4923" t="s">
        <v>7521</v>
      </c>
    </row>
    <row r="4924" spans="1:6">
      <c r="A4924" t="s">
        <v>4611</v>
      </c>
      <c r="B4924" t="s">
        <v>2493</v>
      </c>
      <c r="C4924" t="s">
        <v>2093</v>
      </c>
      <c r="D4924" t="s">
        <v>2094</v>
      </c>
      <c r="E4924" t="s">
        <v>1772</v>
      </c>
      <c r="F4924" t="s">
        <v>7525</v>
      </c>
    </row>
    <row r="4925" spans="1:6">
      <c r="A4925" t="s">
        <v>4611</v>
      </c>
      <c r="B4925" t="s">
        <v>2493</v>
      </c>
      <c r="C4925" t="s">
        <v>2093</v>
      </c>
      <c r="D4925" t="s">
        <v>2094</v>
      </c>
      <c r="E4925" t="s">
        <v>1772</v>
      </c>
      <c r="F4925" t="s">
        <v>7529</v>
      </c>
    </row>
    <row r="4926" spans="1:6">
      <c r="A4926" t="s">
        <v>4611</v>
      </c>
      <c r="B4926" t="s">
        <v>2493</v>
      </c>
      <c r="C4926" t="s">
        <v>2093</v>
      </c>
      <c r="D4926" t="s">
        <v>2094</v>
      </c>
      <c r="E4926" t="s">
        <v>1772</v>
      </c>
      <c r="F4926" t="s">
        <v>7533</v>
      </c>
    </row>
    <row r="4927" spans="1:6">
      <c r="A4927" t="s">
        <v>4611</v>
      </c>
      <c r="B4927" t="s">
        <v>2493</v>
      </c>
      <c r="C4927" t="s">
        <v>2093</v>
      </c>
      <c r="D4927" t="s">
        <v>2094</v>
      </c>
      <c r="E4927" t="s">
        <v>1772</v>
      </c>
      <c r="F4927" t="s">
        <v>7537</v>
      </c>
    </row>
    <row r="4928" spans="1:6">
      <c r="A4928" t="s">
        <v>4611</v>
      </c>
      <c r="B4928" t="s">
        <v>2493</v>
      </c>
      <c r="C4928" t="s">
        <v>2093</v>
      </c>
      <c r="D4928" t="s">
        <v>2094</v>
      </c>
      <c r="E4928" t="s">
        <v>1772</v>
      </c>
      <c r="F4928" t="s">
        <v>7541</v>
      </c>
    </row>
    <row r="4929" spans="1:6">
      <c r="A4929" t="s">
        <v>4611</v>
      </c>
      <c r="B4929" t="s">
        <v>2493</v>
      </c>
      <c r="C4929" t="s">
        <v>2093</v>
      </c>
      <c r="D4929" t="s">
        <v>2094</v>
      </c>
      <c r="E4929" t="s">
        <v>1772</v>
      </c>
      <c r="F4929" t="s">
        <v>7545</v>
      </c>
    </row>
    <row r="4930" spans="1:6">
      <c r="A4930" t="s">
        <v>4611</v>
      </c>
      <c r="B4930" t="s">
        <v>2493</v>
      </c>
      <c r="C4930" t="s">
        <v>2093</v>
      </c>
      <c r="D4930" t="s">
        <v>2094</v>
      </c>
      <c r="E4930" t="s">
        <v>1772</v>
      </c>
      <c r="F4930" t="s">
        <v>7546</v>
      </c>
    </row>
    <row r="4931" spans="1:6">
      <c r="A4931" t="s">
        <v>4611</v>
      </c>
      <c r="B4931" t="s">
        <v>2493</v>
      </c>
      <c r="C4931" t="s">
        <v>2093</v>
      </c>
      <c r="D4931" t="s">
        <v>2094</v>
      </c>
      <c r="E4931" t="s">
        <v>1772</v>
      </c>
      <c r="F4931" t="s">
        <v>7550</v>
      </c>
    </row>
    <row r="4932" spans="1:6">
      <c r="A4932" t="s">
        <v>4611</v>
      </c>
      <c r="B4932" t="s">
        <v>2493</v>
      </c>
      <c r="C4932" t="s">
        <v>2093</v>
      </c>
      <c r="D4932" t="s">
        <v>2094</v>
      </c>
      <c r="E4932" t="s">
        <v>1772</v>
      </c>
      <c r="F4932" t="s">
        <v>7554</v>
      </c>
    </row>
    <row r="4933" spans="1:6">
      <c r="A4933" t="s">
        <v>4611</v>
      </c>
      <c r="B4933" t="s">
        <v>2493</v>
      </c>
      <c r="C4933" t="s">
        <v>2093</v>
      </c>
      <c r="D4933" t="s">
        <v>2094</v>
      </c>
      <c r="E4933" t="s">
        <v>1772</v>
      </c>
      <c r="F4933" t="s">
        <v>7558</v>
      </c>
    </row>
    <row r="4934" spans="1:6">
      <c r="A4934" t="s">
        <v>4611</v>
      </c>
      <c r="B4934" t="s">
        <v>2493</v>
      </c>
      <c r="C4934" t="s">
        <v>2093</v>
      </c>
      <c r="D4934" t="s">
        <v>2094</v>
      </c>
      <c r="E4934" t="s">
        <v>1772</v>
      </c>
      <c r="F4934" t="s">
        <v>7562</v>
      </c>
    </row>
    <row r="4935" spans="1:6">
      <c r="A4935" t="s">
        <v>4611</v>
      </c>
      <c r="B4935" t="s">
        <v>2493</v>
      </c>
      <c r="C4935" t="s">
        <v>2093</v>
      </c>
      <c r="D4935" t="s">
        <v>2094</v>
      </c>
      <c r="E4935" t="s">
        <v>1772</v>
      </c>
      <c r="F4935" t="s">
        <v>7566</v>
      </c>
    </row>
    <row r="4936" spans="1:6">
      <c r="A4936" t="s">
        <v>4611</v>
      </c>
      <c r="B4936" t="s">
        <v>2493</v>
      </c>
      <c r="C4936" t="s">
        <v>2093</v>
      </c>
      <c r="D4936" t="s">
        <v>2094</v>
      </c>
      <c r="E4936" t="s">
        <v>1772</v>
      </c>
      <c r="F4936" t="s">
        <v>7570</v>
      </c>
    </row>
    <row r="4937" spans="1:6">
      <c r="A4937" t="s">
        <v>4611</v>
      </c>
      <c r="B4937" t="s">
        <v>2493</v>
      </c>
      <c r="C4937" t="s">
        <v>2093</v>
      </c>
      <c r="D4937" t="s">
        <v>2094</v>
      </c>
      <c r="E4937" t="s">
        <v>1772</v>
      </c>
      <c r="F4937" t="s">
        <v>7574</v>
      </c>
    </row>
    <row r="4938" spans="1:6">
      <c r="A4938" t="s">
        <v>4611</v>
      </c>
      <c r="B4938" t="s">
        <v>2493</v>
      </c>
      <c r="C4938" t="s">
        <v>2093</v>
      </c>
      <c r="D4938" t="s">
        <v>2094</v>
      </c>
      <c r="E4938" t="s">
        <v>1772</v>
      </c>
      <c r="F4938" t="s">
        <v>7578</v>
      </c>
    </row>
    <row r="4939" spans="1:6">
      <c r="A4939" t="s">
        <v>4611</v>
      </c>
      <c r="B4939" t="s">
        <v>2493</v>
      </c>
      <c r="C4939" t="s">
        <v>2093</v>
      </c>
      <c r="D4939" t="s">
        <v>2094</v>
      </c>
      <c r="E4939" t="s">
        <v>1772</v>
      </c>
      <c r="F4939" t="s">
        <v>7582</v>
      </c>
    </row>
    <row r="4940" spans="1:6">
      <c r="A4940" t="s">
        <v>4611</v>
      </c>
      <c r="B4940" t="s">
        <v>2493</v>
      </c>
      <c r="C4940" t="s">
        <v>2093</v>
      </c>
      <c r="D4940" t="s">
        <v>2094</v>
      </c>
      <c r="E4940" t="s">
        <v>1772</v>
      </c>
      <c r="F4940" t="s">
        <v>7586</v>
      </c>
    </row>
    <row r="4941" spans="1:6">
      <c r="A4941" t="s">
        <v>4611</v>
      </c>
      <c r="B4941" t="s">
        <v>2493</v>
      </c>
      <c r="C4941" t="s">
        <v>2093</v>
      </c>
      <c r="D4941" t="s">
        <v>2094</v>
      </c>
      <c r="E4941" t="s">
        <v>1772</v>
      </c>
      <c r="F4941" t="s">
        <v>7590</v>
      </c>
    </row>
    <row r="4942" spans="1:6">
      <c r="A4942" t="s">
        <v>4611</v>
      </c>
      <c r="B4942" t="s">
        <v>2493</v>
      </c>
      <c r="C4942" t="s">
        <v>2093</v>
      </c>
      <c r="D4942" t="s">
        <v>2094</v>
      </c>
      <c r="E4942" t="s">
        <v>1772</v>
      </c>
      <c r="F4942" t="s">
        <v>7594</v>
      </c>
    </row>
    <row r="4943" spans="1:6">
      <c r="A4943" t="s">
        <v>4611</v>
      </c>
      <c r="B4943" t="s">
        <v>2493</v>
      </c>
      <c r="C4943" t="s">
        <v>2093</v>
      </c>
      <c r="D4943" t="s">
        <v>2094</v>
      </c>
      <c r="E4943" t="s">
        <v>1772</v>
      </c>
      <c r="F4943" t="s">
        <v>7598</v>
      </c>
    </row>
    <row r="4944" spans="1:6">
      <c r="A4944" t="s">
        <v>4611</v>
      </c>
      <c r="B4944" t="s">
        <v>2493</v>
      </c>
      <c r="C4944" t="s">
        <v>2093</v>
      </c>
      <c r="D4944" t="s">
        <v>2094</v>
      </c>
      <c r="E4944" t="s">
        <v>1772</v>
      </c>
      <c r="F4944" t="s">
        <v>7602</v>
      </c>
    </row>
    <row r="4945" spans="1:6">
      <c r="A4945" t="s">
        <v>4611</v>
      </c>
      <c r="B4945" t="s">
        <v>2493</v>
      </c>
      <c r="C4945" t="s">
        <v>2093</v>
      </c>
      <c r="D4945" t="s">
        <v>2094</v>
      </c>
      <c r="E4945" t="s">
        <v>1772</v>
      </c>
      <c r="F4945" t="s">
        <v>7606</v>
      </c>
    </row>
    <row r="4946" spans="1:6">
      <c r="A4946" t="s">
        <v>4611</v>
      </c>
      <c r="B4946" t="s">
        <v>2493</v>
      </c>
      <c r="C4946" t="s">
        <v>2093</v>
      </c>
      <c r="D4946" t="s">
        <v>2094</v>
      </c>
      <c r="E4946" t="s">
        <v>1772</v>
      </c>
      <c r="F4946" t="s">
        <v>7607</v>
      </c>
    </row>
    <row r="4947" spans="1:6">
      <c r="A4947" t="s">
        <v>4611</v>
      </c>
      <c r="B4947" t="s">
        <v>2493</v>
      </c>
      <c r="C4947" t="s">
        <v>2093</v>
      </c>
      <c r="D4947" t="s">
        <v>2094</v>
      </c>
      <c r="E4947" t="s">
        <v>1772</v>
      </c>
      <c r="F4947" t="s">
        <v>7611</v>
      </c>
    </row>
    <row r="4948" spans="1:6">
      <c r="A4948" t="s">
        <v>4611</v>
      </c>
      <c r="B4948" t="s">
        <v>2493</v>
      </c>
      <c r="C4948" t="s">
        <v>2093</v>
      </c>
      <c r="D4948" t="s">
        <v>2094</v>
      </c>
      <c r="E4948" t="s">
        <v>1772</v>
      </c>
      <c r="F4948" t="s">
        <v>7615</v>
      </c>
    </row>
    <row r="4949" spans="1:6">
      <c r="A4949" t="s">
        <v>4611</v>
      </c>
      <c r="B4949" t="s">
        <v>2493</v>
      </c>
      <c r="C4949" t="s">
        <v>2093</v>
      </c>
      <c r="D4949" t="s">
        <v>2094</v>
      </c>
      <c r="E4949" t="s">
        <v>1772</v>
      </c>
      <c r="F4949" t="s">
        <v>7619</v>
      </c>
    </row>
    <row r="4950" spans="1:6">
      <c r="A4950" t="s">
        <v>4611</v>
      </c>
      <c r="B4950" t="s">
        <v>2493</v>
      </c>
      <c r="C4950" t="s">
        <v>2093</v>
      </c>
      <c r="D4950" t="s">
        <v>2094</v>
      </c>
      <c r="E4950" t="s">
        <v>1772</v>
      </c>
      <c r="F4950" t="s">
        <v>7623</v>
      </c>
    </row>
    <row r="4951" spans="1:6">
      <c r="A4951" t="s">
        <v>4611</v>
      </c>
      <c r="B4951" t="s">
        <v>2493</v>
      </c>
      <c r="C4951" t="s">
        <v>2093</v>
      </c>
      <c r="D4951" t="s">
        <v>2094</v>
      </c>
      <c r="E4951" t="s">
        <v>1772</v>
      </c>
      <c r="F4951" t="s">
        <v>7627</v>
      </c>
    </row>
    <row r="4952" spans="1:6">
      <c r="A4952" t="s">
        <v>4611</v>
      </c>
      <c r="B4952" t="s">
        <v>2493</v>
      </c>
      <c r="C4952" t="s">
        <v>2093</v>
      </c>
      <c r="D4952" t="s">
        <v>2094</v>
      </c>
      <c r="E4952" t="s">
        <v>1772</v>
      </c>
      <c r="F4952" t="s">
        <v>7631</v>
      </c>
    </row>
    <row r="4953" spans="1:6">
      <c r="A4953" t="s">
        <v>4611</v>
      </c>
      <c r="B4953" t="s">
        <v>2493</v>
      </c>
      <c r="C4953" t="s">
        <v>2093</v>
      </c>
      <c r="D4953" t="s">
        <v>2094</v>
      </c>
      <c r="E4953" t="s">
        <v>1772</v>
      </c>
      <c r="F4953" t="s">
        <v>7635</v>
      </c>
    </row>
    <row r="4954" spans="1:6">
      <c r="A4954" t="s">
        <v>4611</v>
      </c>
      <c r="B4954" t="s">
        <v>2493</v>
      </c>
      <c r="C4954" t="s">
        <v>2093</v>
      </c>
      <c r="D4954" t="s">
        <v>2094</v>
      </c>
      <c r="E4954" t="s">
        <v>1772</v>
      </c>
      <c r="F4954" t="s">
        <v>7639</v>
      </c>
    </row>
    <row r="4955" spans="1:6">
      <c r="A4955" t="s">
        <v>4611</v>
      </c>
      <c r="B4955" t="s">
        <v>2493</v>
      </c>
      <c r="C4955" t="s">
        <v>2093</v>
      </c>
      <c r="D4955" t="s">
        <v>2094</v>
      </c>
      <c r="E4955" t="s">
        <v>1772</v>
      </c>
      <c r="F4955" t="s">
        <v>7643</v>
      </c>
    </row>
    <row r="4956" spans="1:6">
      <c r="A4956" t="s">
        <v>4611</v>
      </c>
      <c r="B4956" t="s">
        <v>2493</v>
      </c>
      <c r="C4956" t="s">
        <v>2093</v>
      </c>
      <c r="D4956" t="s">
        <v>2094</v>
      </c>
      <c r="E4956" t="s">
        <v>1772</v>
      </c>
      <c r="F4956" t="s">
        <v>7647</v>
      </c>
    </row>
    <row r="4957" spans="1:6">
      <c r="A4957" t="s">
        <v>4611</v>
      </c>
      <c r="B4957" t="s">
        <v>2493</v>
      </c>
      <c r="C4957" t="s">
        <v>2093</v>
      </c>
      <c r="D4957" t="s">
        <v>2094</v>
      </c>
      <c r="E4957" t="s">
        <v>1772</v>
      </c>
      <c r="F4957" t="s">
        <v>7651</v>
      </c>
    </row>
    <row r="4958" spans="1:6">
      <c r="A4958" t="s">
        <v>4611</v>
      </c>
      <c r="B4958" t="s">
        <v>2493</v>
      </c>
      <c r="C4958" t="s">
        <v>2093</v>
      </c>
      <c r="D4958" t="s">
        <v>2094</v>
      </c>
      <c r="E4958" t="s">
        <v>1772</v>
      </c>
      <c r="F4958" t="s">
        <v>7655</v>
      </c>
    </row>
    <row r="4959" spans="1:6">
      <c r="A4959" t="s">
        <v>4611</v>
      </c>
      <c r="B4959" t="s">
        <v>2493</v>
      </c>
      <c r="C4959" t="s">
        <v>2093</v>
      </c>
      <c r="D4959" t="s">
        <v>2094</v>
      </c>
      <c r="E4959" t="s">
        <v>1772</v>
      </c>
      <c r="F4959" t="s">
        <v>7659</v>
      </c>
    </row>
    <row r="4960" spans="1:6">
      <c r="A4960" t="s">
        <v>4611</v>
      </c>
      <c r="B4960" t="s">
        <v>2493</v>
      </c>
      <c r="C4960" t="s">
        <v>2093</v>
      </c>
      <c r="D4960" t="s">
        <v>2094</v>
      </c>
      <c r="E4960" t="s">
        <v>1772</v>
      </c>
      <c r="F4960" t="s">
        <v>7663</v>
      </c>
    </row>
    <row r="4961" spans="1:6">
      <c r="A4961" t="s">
        <v>4611</v>
      </c>
      <c r="B4961" t="s">
        <v>2493</v>
      </c>
      <c r="C4961" t="s">
        <v>2093</v>
      </c>
      <c r="D4961" t="s">
        <v>2094</v>
      </c>
      <c r="E4961" t="s">
        <v>1772</v>
      </c>
      <c r="F4961" t="s">
        <v>7667</v>
      </c>
    </row>
    <row r="4962" spans="1:6">
      <c r="A4962" t="s">
        <v>4611</v>
      </c>
      <c r="B4962" t="s">
        <v>2493</v>
      </c>
      <c r="C4962" t="s">
        <v>2093</v>
      </c>
      <c r="D4962" t="s">
        <v>2094</v>
      </c>
      <c r="E4962" t="s">
        <v>1772</v>
      </c>
      <c r="F4962" t="s">
        <v>7671</v>
      </c>
    </row>
    <row r="4963" spans="1:6">
      <c r="A4963" t="s">
        <v>4611</v>
      </c>
      <c r="B4963" t="s">
        <v>2493</v>
      </c>
      <c r="C4963" t="s">
        <v>2093</v>
      </c>
      <c r="D4963" t="s">
        <v>2094</v>
      </c>
      <c r="E4963" t="s">
        <v>1772</v>
      </c>
      <c r="F4963" t="s">
        <v>7675</v>
      </c>
    </row>
    <row r="4964" spans="1:6">
      <c r="A4964" t="s">
        <v>4611</v>
      </c>
      <c r="B4964" t="s">
        <v>2493</v>
      </c>
      <c r="C4964" t="s">
        <v>2093</v>
      </c>
      <c r="D4964" t="s">
        <v>2094</v>
      </c>
      <c r="E4964" t="s">
        <v>1772</v>
      </c>
      <c r="F4964" t="s">
        <v>7679</v>
      </c>
    </row>
    <row r="4965" spans="1:6">
      <c r="A4965" t="s">
        <v>4611</v>
      </c>
      <c r="B4965" t="s">
        <v>2493</v>
      </c>
      <c r="C4965" t="s">
        <v>2093</v>
      </c>
      <c r="D4965" t="s">
        <v>2094</v>
      </c>
      <c r="E4965" t="s">
        <v>1772</v>
      </c>
      <c r="F4965" t="s">
        <v>7683</v>
      </c>
    </row>
    <row r="4966" spans="1:6">
      <c r="A4966" t="s">
        <v>4611</v>
      </c>
      <c r="B4966" t="s">
        <v>2493</v>
      </c>
      <c r="C4966" t="s">
        <v>2093</v>
      </c>
      <c r="D4966" t="s">
        <v>2094</v>
      </c>
      <c r="E4966" t="s">
        <v>1772</v>
      </c>
      <c r="F4966" t="s">
        <v>7687</v>
      </c>
    </row>
    <row r="4967" spans="1:6">
      <c r="A4967" t="s">
        <v>4611</v>
      </c>
      <c r="B4967" t="s">
        <v>2493</v>
      </c>
      <c r="C4967" t="s">
        <v>2093</v>
      </c>
      <c r="D4967" t="s">
        <v>2094</v>
      </c>
      <c r="E4967" t="s">
        <v>1772</v>
      </c>
      <c r="F4967" t="s">
        <v>7691</v>
      </c>
    </row>
    <row r="4968" spans="1:6">
      <c r="A4968" t="s">
        <v>4611</v>
      </c>
      <c r="B4968" t="s">
        <v>2493</v>
      </c>
      <c r="C4968" t="s">
        <v>2093</v>
      </c>
      <c r="D4968" t="s">
        <v>2094</v>
      </c>
      <c r="E4968" t="s">
        <v>1772</v>
      </c>
      <c r="F4968" t="s">
        <v>7695</v>
      </c>
    </row>
    <row r="4969" spans="1:6">
      <c r="A4969" t="s">
        <v>4611</v>
      </c>
      <c r="B4969" t="s">
        <v>2493</v>
      </c>
      <c r="C4969" t="s">
        <v>2093</v>
      </c>
      <c r="D4969" t="s">
        <v>2094</v>
      </c>
      <c r="E4969" t="s">
        <v>1772</v>
      </c>
      <c r="F4969" t="s">
        <v>7699</v>
      </c>
    </row>
    <row r="4970" spans="1:6">
      <c r="A4970" t="s">
        <v>4611</v>
      </c>
      <c r="B4970" t="s">
        <v>2493</v>
      </c>
      <c r="C4970" t="s">
        <v>2093</v>
      </c>
      <c r="D4970" t="s">
        <v>2094</v>
      </c>
      <c r="E4970" t="s">
        <v>1772</v>
      </c>
      <c r="F4970" t="s">
        <v>7703</v>
      </c>
    </row>
    <row r="4971" spans="1:6">
      <c r="A4971" t="s">
        <v>4611</v>
      </c>
      <c r="B4971" t="s">
        <v>2493</v>
      </c>
      <c r="C4971" t="s">
        <v>2093</v>
      </c>
      <c r="D4971" t="s">
        <v>2094</v>
      </c>
      <c r="E4971" t="s">
        <v>1772</v>
      </c>
      <c r="F4971" t="s">
        <v>7707</v>
      </c>
    </row>
    <row r="4972" spans="1:6">
      <c r="A4972" t="s">
        <v>4611</v>
      </c>
      <c r="B4972" t="s">
        <v>2493</v>
      </c>
      <c r="C4972" t="s">
        <v>2093</v>
      </c>
      <c r="D4972" t="s">
        <v>2094</v>
      </c>
      <c r="E4972" t="s">
        <v>1772</v>
      </c>
      <c r="F4972" t="s">
        <v>7711</v>
      </c>
    </row>
    <row r="4973" spans="1:6">
      <c r="A4973" t="s">
        <v>4611</v>
      </c>
      <c r="B4973" t="s">
        <v>2493</v>
      </c>
      <c r="C4973" t="s">
        <v>2093</v>
      </c>
      <c r="D4973" t="s">
        <v>2094</v>
      </c>
      <c r="E4973" t="s">
        <v>1772</v>
      </c>
      <c r="F4973" t="s">
        <v>7715</v>
      </c>
    </row>
    <row r="4974" spans="1:6">
      <c r="A4974" t="s">
        <v>4611</v>
      </c>
      <c r="B4974" t="s">
        <v>2493</v>
      </c>
      <c r="C4974" t="s">
        <v>2093</v>
      </c>
      <c r="D4974" t="s">
        <v>2094</v>
      </c>
      <c r="E4974" t="s">
        <v>1772</v>
      </c>
      <c r="F4974" t="s">
        <v>7719</v>
      </c>
    </row>
    <row r="4975" spans="1:6">
      <c r="A4975" t="s">
        <v>4611</v>
      </c>
      <c r="B4975" t="s">
        <v>2493</v>
      </c>
      <c r="C4975" t="s">
        <v>2093</v>
      </c>
      <c r="D4975" t="s">
        <v>2094</v>
      </c>
      <c r="E4975" t="s">
        <v>1772</v>
      </c>
      <c r="F4975" t="s">
        <v>7720</v>
      </c>
    </row>
    <row r="4976" spans="1:6">
      <c r="A4976" t="s">
        <v>4611</v>
      </c>
      <c r="B4976" t="s">
        <v>2493</v>
      </c>
      <c r="C4976" t="s">
        <v>2093</v>
      </c>
      <c r="D4976" t="s">
        <v>2094</v>
      </c>
      <c r="E4976" t="s">
        <v>1772</v>
      </c>
      <c r="F4976" t="s">
        <v>7724</v>
      </c>
    </row>
    <row r="4977" spans="1:6">
      <c r="A4977" t="s">
        <v>4611</v>
      </c>
      <c r="B4977" t="s">
        <v>2493</v>
      </c>
      <c r="C4977" t="s">
        <v>2093</v>
      </c>
      <c r="D4977" t="s">
        <v>2094</v>
      </c>
      <c r="E4977" t="s">
        <v>1772</v>
      </c>
      <c r="F4977" t="s">
        <v>7728</v>
      </c>
    </row>
    <row r="4978" spans="1:6">
      <c r="A4978" t="s">
        <v>4611</v>
      </c>
      <c r="B4978" t="s">
        <v>2493</v>
      </c>
      <c r="C4978" t="s">
        <v>2093</v>
      </c>
      <c r="D4978" t="s">
        <v>2094</v>
      </c>
      <c r="E4978" t="s">
        <v>1772</v>
      </c>
      <c r="F4978" t="s">
        <v>7732</v>
      </c>
    </row>
    <row r="4979" spans="1:6">
      <c r="A4979" t="s">
        <v>4611</v>
      </c>
      <c r="B4979" t="s">
        <v>2493</v>
      </c>
      <c r="C4979" t="s">
        <v>2093</v>
      </c>
      <c r="D4979" t="s">
        <v>2094</v>
      </c>
      <c r="E4979" t="s">
        <v>1772</v>
      </c>
      <c r="F4979" t="s">
        <v>7736</v>
      </c>
    </row>
    <row r="4980" spans="1:6">
      <c r="A4980" t="s">
        <v>4611</v>
      </c>
      <c r="B4980" t="s">
        <v>2493</v>
      </c>
      <c r="C4980" t="s">
        <v>2093</v>
      </c>
      <c r="D4980" t="s">
        <v>2094</v>
      </c>
      <c r="E4980" t="s">
        <v>1772</v>
      </c>
      <c r="F4980" t="s">
        <v>7740</v>
      </c>
    </row>
    <row r="4981" spans="1:6">
      <c r="A4981" t="s">
        <v>4611</v>
      </c>
      <c r="B4981" t="s">
        <v>2493</v>
      </c>
      <c r="C4981" t="s">
        <v>2093</v>
      </c>
      <c r="D4981" t="s">
        <v>2094</v>
      </c>
      <c r="E4981" t="s">
        <v>1772</v>
      </c>
      <c r="F4981" t="s">
        <v>7744</v>
      </c>
    </row>
    <row r="4982" spans="1:6">
      <c r="A4982" t="s">
        <v>4611</v>
      </c>
      <c r="B4982" t="s">
        <v>2493</v>
      </c>
      <c r="C4982" t="s">
        <v>2093</v>
      </c>
      <c r="D4982" t="s">
        <v>2094</v>
      </c>
      <c r="E4982" t="s">
        <v>1772</v>
      </c>
      <c r="F4982" t="s">
        <v>7748</v>
      </c>
    </row>
    <row r="4983" spans="1:6">
      <c r="A4983" t="s">
        <v>4611</v>
      </c>
      <c r="B4983" t="s">
        <v>2493</v>
      </c>
      <c r="C4983" t="s">
        <v>2093</v>
      </c>
      <c r="D4983" t="s">
        <v>2094</v>
      </c>
      <c r="E4983" t="s">
        <v>1772</v>
      </c>
      <c r="F4983" t="s">
        <v>7749</v>
      </c>
    </row>
    <row r="4984" spans="1:6">
      <c r="A4984" t="s">
        <v>4611</v>
      </c>
      <c r="B4984" t="s">
        <v>2493</v>
      </c>
      <c r="C4984" t="s">
        <v>2093</v>
      </c>
      <c r="D4984" t="s">
        <v>2094</v>
      </c>
      <c r="E4984" t="s">
        <v>1772</v>
      </c>
      <c r="F4984" t="s">
        <v>7750</v>
      </c>
    </row>
    <row r="4985" spans="1:6">
      <c r="A4985" t="s">
        <v>4611</v>
      </c>
      <c r="B4985" t="s">
        <v>2493</v>
      </c>
      <c r="C4985" t="s">
        <v>2093</v>
      </c>
      <c r="D4985" t="s">
        <v>2094</v>
      </c>
      <c r="E4985" t="s">
        <v>1772</v>
      </c>
      <c r="F4985" t="s">
        <v>7754</v>
      </c>
    </row>
    <row r="4986" spans="1:6">
      <c r="A4986" t="s">
        <v>4611</v>
      </c>
      <c r="B4986" t="s">
        <v>2493</v>
      </c>
      <c r="C4986" t="s">
        <v>2093</v>
      </c>
      <c r="D4986" t="s">
        <v>2094</v>
      </c>
      <c r="E4986" t="s">
        <v>1772</v>
      </c>
      <c r="F4986" t="s">
        <v>7758</v>
      </c>
    </row>
    <row r="4987" spans="1:6">
      <c r="A4987" t="s">
        <v>4611</v>
      </c>
      <c r="B4987" t="s">
        <v>2493</v>
      </c>
      <c r="C4987" t="s">
        <v>2093</v>
      </c>
      <c r="D4987" t="s">
        <v>2094</v>
      </c>
      <c r="E4987" t="s">
        <v>1772</v>
      </c>
      <c r="F4987" t="s">
        <v>7762</v>
      </c>
    </row>
    <row r="4988" spans="1:6">
      <c r="A4988" t="s">
        <v>4611</v>
      </c>
      <c r="B4988" t="s">
        <v>2493</v>
      </c>
      <c r="C4988" t="s">
        <v>2093</v>
      </c>
      <c r="D4988" t="s">
        <v>2094</v>
      </c>
      <c r="E4988" t="s">
        <v>1772</v>
      </c>
      <c r="F4988" t="s">
        <v>7766</v>
      </c>
    </row>
    <row r="4989" spans="1:6">
      <c r="A4989" t="s">
        <v>4611</v>
      </c>
      <c r="B4989" t="s">
        <v>2493</v>
      </c>
      <c r="C4989" t="s">
        <v>2093</v>
      </c>
      <c r="D4989" t="s">
        <v>2094</v>
      </c>
      <c r="E4989" t="s">
        <v>1772</v>
      </c>
      <c r="F4989" t="s">
        <v>7770</v>
      </c>
    </row>
    <row r="4990" spans="1:6">
      <c r="A4990" t="s">
        <v>4611</v>
      </c>
      <c r="B4990" t="s">
        <v>2493</v>
      </c>
      <c r="C4990" t="s">
        <v>2093</v>
      </c>
      <c r="D4990" t="s">
        <v>2094</v>
      </c>
      <c r="E4990" t="s">
        <v>1772</v>
      </c>
      <c r="F4990" t="s">
        <v>7774</v>
      </c>
    </row>
    <row r="4991" spans="1:6">
      <c r="A4991" t="s">
        <v>4611</v>
      </c>
      <c r="B4991" t="s">
        <v>2493</v>
      </c>
      <c r="C4991" t="s">
        <v>2093</v>
      </c>
      <c r="D4991" t="s">
        <v>2094</v>
      </c>
      <c r="E4991" t="s">
        <v>1772</v>
      </c>
      <c r="F4991" t="s">
        <v>7778</v>
      </c>
    </row>
    <row r="4992" spans="1:6">
      <c r="A4992" t="s">
        <v>4611</v>
      </c>
      <c r="B4992" t="s">
        <v>2493</v>
      </c>
      <c r="C4992" t="s">
        <v>2093</v>
      </c>
      <c r="D4992" t="s">
        <v>2094</v>
      </c>
      <c r="E4992" t="s">
        <v>1772</v>
      </c>
      <c r="F4992" t="s">
        <v>7782</v>
      </c>
    </row>
    <row r="4993" spans="1:6">
      <c r="A4993" t="s">
        <v>4611</v>
      </c>
      <c r="B4993" t="s">
        <v>2493</v>
      </c>
      <c r="C4993" t="s">
        <v>2093</v>
      </c>
      <c r="D4993" t="s">
        <v>2094</v>
      </c>
      <c r="E4993" t="s">
        <v>1772</v>
      </c>
      <c r="F4993" t="s">
        <v>7786</v>
      </c>
    </row>
    <row r="4994" spans="1:6">
      <c r="A4994" t="s">
        <v>4611</v>
      </c>
      <c r="B4994" t="s">
        <v>2493</v>
      </c>
      <c r="C4994" t="s">
        <v>2093</v>
      </c>
      <c r="D4994" t="s">
        <v>2094</v>
      </c>
      <c r="E4994" t="s">
        <v>1772</v>
      </c>
      <c r="F4994" t="s">
        <v>7790</v>
      </c>
    </row>
    <row r="4995" spans="1:6">
      <c r="A4995" t="s">
        <v>4611</v>
      </c>
      <c r="B4995" t="s">
        <v>2493</v>
      </c>
      <c r="C4995" t="s">
        <v>2093</v>
      </c>
      <c r="D4995" t="s">
        <v>2094</v>
      </c>
      <c r="E4995" t="s">
        <v>1772</v>
      </c>
      <c r="F4995" t="s">
        <v>7794</v>
      </c>
    </row>
    <row r="4996" spans="1:6">
      <c r="A4996" t="s">
        <v>4611</v>
      </c>
      <c r="B4996" t="s">
        <v>2493</v>
      </c>
      <c r="C4996" t="s">
        <v>2093</v>
      </c>
      <c r="D4996" t="s">
        <v>2094</v>
      </c>
      <c r="E4996" t="s">
        <v>1772</v>
      </c>
      <c r="F4996" t="s">
        <v>7798</v>
      </c>
    </row>
    <row r="4997" spans="1:6">
      <c r="A4997" t="s">
        <v>4611</v>
      </c>
      <c r="B4997" t="s">
        <v>2493</v>
      </c>
      <c r="C4997" t="s">
        <v>2093</v>
      </c>
      <c r="D4997" t="s">
        <v>2094</v>
      </c>
      <c r="E4997" t="s">
        <v>1772</v>
      </c>
      <c r="F4997" t="s">
        <v>7802</v>
      </c>
    </row>
    <row r="4998" spans="1:6">
      <c r="A4998" t="s">
        <v>4611</v>
      </c>
      <c r="B4998" t="s">
        <v>2493</v>
      </c>
      <c r="C4998" t="s">
        <v>2093</v>
      </c>
      <c r="D4998" t="s">
        <v>2094</v>
      </c>
      <c r="E4998" t="s">
        <v>1772</v>
      </c>
      <c r="F4998" t="s">
        <v>7806</v>
      </c>
    </row>
    <row r="4999" spans="1:6">
      <c r="A4999" t="s">
        <v>4611</v>
      </c>
      <c r="B4999" t="s">
        <v>2493</v>
      </c>
      <c r="C4999" t="s">
        <v>2093</v>
      </c>
      <c r="D4999" t="s">
        <v>2094</v>
      </c>
      <c r="E4999" t="s">
        <v>1772</v>
      </c>
      <c r="F4999" t="s">
        <v>7810</v>
      </c>
    </row>
    <row r="5000" spans="1:6">
      <c r="A5000" t="s">
        <v>4611</v>
      </c>
      <c r="B5000" t="s">
        <v>2493</v>
      </c>
      <c r="C5000" t="s">
        <v>2093</v>
      </c>
      <c r="D5000" t="s">
        <v>2094</v>
      </c>
      <c r="E5000" t="s">
        <v>1772</v>
      </c>
      <c r="F5000" t="s">
        <v>7814</v>
      </c>
    </row>
    <row r="5001" spans="1:6">
      <c r="A5001" t="s">
        <v>4611</v>
      </c>
      <c r="B5001" t="s">
        <v>2493</v>
      </c>
      <c r="C5001" t="s">
        <v>2093</v>
      </c>
      <c r="D5001" t="s">
        <v>2094</v>
      </c>
      <c r="E5001" t="s">
        <v>1772</v>
      </c>
      <c r="F5001" t="s">
        <v>7815</v>
      </c>
    </row>
    <row r="5002" spans="1:6">
      <c r="A5002" t="s">
        <v>4611</v>
      </c>
      <c r="B5002" t="s">
        <v>2493</v>
      </c>
      <c r="C5002" t="s">
        <v>2093</v>
      </c>
      <c r="D5002" t="s">
        <v>2094</v>
      </c>
      <c r="E5002" t="s">
        <v>1772</v>
      </c>
      <c r="F5002" t="s">
        <v>7819</v>
      </c>
    </row>
    <row r="5003" spans="1:6">
      <c r="A5003" t="s">
        <v>4611</v>
      </c>
      <c r="B5003" t="s">
        <v>2493</v>
      </c>
      <c r="C5003" t="s">
        <v>2093</v>
      </c>
      <c r="D5003" t="s">
        <v>2094</v>
      </c>
      <c r="E5003" t="s">
        <v>1772</v>
      </c>
      <c r="F5003" t="s">
        <v>7823</v>
      </c>
    </row>
    <row r="5004" spans="1:6">
      <c r="A5004" t="s">
        <v>4611</v>
      </c>
      <c r="B5004" t="s">
        <v>2493</v>
      </c>
      <c r="C5004" t="s">
        <v>2093</v>
      </c>
      <c r="D5004" t="s">
        <v>2094</v>
      </c>
      <c r="E5004" t="s">
        <v>1772</v>
      </c>
      <c r="F5004" t="s">
        <v>7827</v>
      </c>
    </row>
    <row r="5005" spans="1:6">
      <c r="A5005" t="s">
        <v>4611</v>
      </c>
      <c r="B5005" t="s">
        <v>2493</v>
      </c>
      <c r="C5005" t="s">
        <v>2093</v>
      </c>
      <c r="D5005" t="s">
        <v>2094</v>
      </c>
      <c r="E5005" t="s">
        <v>1772</v>
      </c>
      <c r="F5005" t="s">
        <v>7828</v>
      </c>
    </row>
    <row r="5006" spans="1:6">
      <c r="A5006" t="s">
        <v>4611</v>
      </c>
      <c r="B5006" t="s">
        <v>2493</v>
      </c>
      <c r="C5006" t="s">
        <v>2093</v>
      </c>
      <c r="D5006" t="s">
        <v>2094</v>
      </c>
      <c r="E5006" t="s">
        <v>1772</v>
      </c>
      <c r="F5006" t="s">
        <v>7832</v>
      </c>
    </row>
    <row r="5007" spans="1:6">
      <c r="A5007" t="s">
        <v>4611</v>
      </c>
      <c r="B5007" t="s">
        <v>2493</v>
      </c>
      <c r="C5007" t="s">
        <v>2093</v>
      </c>
      <c r="D5007" t="s">
        <v>2094</v>
      </c>
      <c r="E5007" t="s">
        <v>1772</v>
      </c>
      <c r="F5007" t="s">
        <v>7836</v>
      </c>
    </row>
    <row r="5008" spans="1:6">
      <c r="A5008" t="s">
        <v>4611</v>
      </c>
      <c r="B5008" t="s">
        <v>2493</v>
      </c>
      <c r="C5008" t="s">
        <v>2093</v>
      </c>
      <c r="D5008" t="s">
        <v>2094</v>
      </c>
      <c r="E5008" t="s">
        <v>1772</v>
      </c>
      <c r="F5008" t="s">
        <v>7840</v>
      </c>
    </row>
    <row r="5009" spans="1:6">
      <c r="A5009" t="s">
        <v>4611</v>
      </c>
      <c r="B5009" t="s">
        <v>2493</v>
      </c>
      <c r="C5009" t="s">
        <v>2093</v>
      </c>
      <c r="D5009" t="s">
        <v>2094</v>
      </c>
      <c r="E5009" t="s">
        <v>1772</v>
      </c>
      <c r="F5009" t="s">
        <v>7844</v>
      </c>
    </row>
    <row r="5010" spans="1:6">
      <c r="A5010" t="s">
        <v>4611</v>
      </c>
      <c r="B5010" t="s">
        <v>2493</v>
      </c>
      <c r="C5010" t="s">
        <v>2093</v>
      </c>
      <c r="D5010" t="s">
        <v>2094</v>
      </c>
      <c r="E5010" t="s">
        <v>1772</v>
      </c>
      <c r="F5010" t="s">
        <v>7848</v>
      </c>
    </row>
    <row r="5011" spans="1:6">
      <c r="A5011" t="s">
        <v>4611</v>
      </c>
      <c r="B5011" t="s">
        <v>2493</v>
      </c>
      <c r="C5011" t="s">
        <v>2093</v>
      </c>
      <c r="D5011" t="s">
        <v>2094</v>
      </c>
      <c r="E5011" t="s">
        <v>1772</v>
      </c>
      <c r="F5011" t="s">
        <v>7852</v>
      </c>
    </row>
    <row r="5012" spans="1:6">
      <c r="A5012" t="s">
        <v>4611</v>
      </c>
      <c r="B5012" t="s">
        <v>2493</v>
      </c>
      <c r="C5012" t="s">
        <v>2093</v>
      </c>
      <c r="D5012" t="s">
        <v>2094</v>
      </c>
      <c r="E5012" t="s">
        <v>1772</v>
      </c>
      <c r="F5012" t="s">
        <v>7856</v>
      </c>
    </row>
    <row r="5013" spans="1:6">
      <c r="A5013" t="s">
        <v>4611</v>
      </c>
      <c r="B5013" t="s">
        <v>2493</v>
      </c>
      <c r="C5013" t="s">
        <v>2093</v>
      </c>
      <c r="D5013" t="s">
        <v>2094</v>
      </c>
      <c r="E5013" t="s">
        <v>1772</v>
      </c>
      <c r="F5013" t="s">
        <v>7860</v>
      </c>
    </row>
    <row r="5014" spans="1:6">
      <c r="A5014" t="s">
        <v>4611</v>
      </c>
      <c r="B5014" t="s">
        <v>2493</v>
      </c>
      <c r="C5014" t="s">
        <v>2093</v>
      </c>
      <c r="D5014" t="s">
        <v>2094</v>
      </c>
      <c r="E5014" t="s">
        <v>1772</v>
      </c>
      <c r="F5014" t="s">
        <v>7864</v>
      </c>
    </row>
    <row r="5015" spans="1:6">
      <c r="A5015" t="s">
        <v>4611</v>
      </c>
      <c r="B5015" t="s">
        <v>2493</v>
      </c>
      <c r="C5015" t="s">
        <v>2093</v>
      </c>
      <c r="D5015" t="s">
        <v>2094</v>
      </c>
      <c r="E5015" t="s">
        <v>1772</v>
      </c>
      <c r="F5015" t="s">
        <v>7868</v>
      </c>
    </row>
    <row r="5016" spans="1:6">
      <c r="A5016" t="s">
        <v>4611</v>
      </c>
      <c r="B5016" t="s">
        <v>2493</v>
      </c>
      <c r="C5016" t="s">
        <v>2093</v>
      </c>
      <c r="D5016" t="s">
        <v>2094</v>
      </c>
      <c r="E5016" t="s">
        <v>1772</v>
      </c>
      <c r="F5016" t="s">
        <v>7872</v>
      </c>
    </row>
    <row r="5017" spans="1:6">
      <c r="A5017" t="s">
        <v>4611</v>
      </c>
      <c r="B5017" t="s">
        <v>2493</v>
      </c>
      <c r="C5017" t="s">
        <v>2093</v>
      </c>
      <c r="D5017" t="s">
        <v>2094</v>
      </c>
      <c r="E5017" t="s">
        <v>1772</v>
      </c>
      <c r="F5017" t="s">
        <v>7876</v>
      </c>
    </row>
    <row r="5018" spans="1:6">
      <c r="A5018" t="s">
        <v>4611</v>
      </c>
      <c r="B5018" t="s">
        <v>2493</v>
      </c>
      <c r="C5018" t="s">
        <v>2093</v>
      </c>
      <c r="D5018" t="s">
        <v>2094</v>
      </c>
      <c r="E5018" t="s">
        <v>1772</v>
      </c>
      <c r="F5018" t="s">
        <v>7880</v>
      </c>
    </row>
    <row r="5019" spans="1:6">
      <c r="A5019" t="s">
        <v>4611</v>
      </c>
      <c r="B5019" t="s">
        <v>2493</v>
      </c>
      <c r="C5019" t="s">
        <v>2093</v>
      </c>
      <c r="D5019" t="s">
        <v>2094</v>
      </c>
      <c r="E5019" t="s">
        <v>1772</v>
      </c>
      <c r="F5019" t="s">
        <v>7884</v>
      </c>
    </row>
    <row r="5020" spans="1:6">
      <c r="A5020" t="s">
        <v>4611</v>
      </c>
      <c r="B5020" t="s">
        <v>2493</v>
      </c>
      <c r="C5020" t="s">
        <v>2093</v>
      </c>
      <c r="D5020" t="s">
        <v>2094</v>
      </c>
      <c r="E5020" t="s">
        <v>1772</v>
      </c>
      <c r="F5020" t="s">
        <v>7888</v>
      </c>
    </row>
    <row r="5021" spans="1:6">
      <c r="A5021" t="s">
        <v>4611</v>
      </c>
      <c r="B5021" t="s">
        <v>2493</v>
      </c>
      <c r="C5021" t="s">
        <v>2093</v>
      </c>
      <c r="D5021" t="s">
        <v>2094</v>
      </c>
      <c r="E5021" t="s">
        <v>1772</v>
      </c>
      <c r="F5021" t="s">
        <v>7892</v>
      </c>
    </row>
    <row r="5022" spans="1:6">
      <c r="A5022" t="s">
        <v>4611</v>
      </c>
      <c r="B5022" t="s">
        <v>2493</v>
      </c>
      <c r="C5022" t="s">
        <v>2093</v>
      </c>
      <c r="D5022" t="s">
        <v>2094</v>
      </c>
      <c r="E5022" t="s">
        <v>1772</v>
      </c>
      <c r="F5022" t="s">
        <v>7896</v>
      </c>
    </row>
    <row r="5023" spans="1:6">
      <c r="A5023" t="s">
        <v>4611</v>
      </c>
      <c r="B5023" t="s">
        <v>2493</v>
      </c>
      <c r="C5023" t="s">
        <v>2093</v>
      </c>
      <c r="D5023" t="s">
        <v>2094</v>
      </c>
      <c r="E5023" t="s">
        <v>1772</v>
      </c>
      <c r="F5023" t="s">
        <v>7900</v>
      </c>
    </row>
    <row r="5024" spans="1:6">
      <c r="A5024" t="s">
        <v>4611</v>
      </c>
      <c r="B5024" t="s">
        <v>2493</v>
      </c>
      <c r="C5024" t="s">
        <v>2093</v>
      </c>
      <c r="D5024" t="s">
        <v>2094</v>
      </c>
      <c r="E5024" t="s">
        <v>1772</v>
      </c>
      <c r="F5024" t="s">
        <v>7904</v>
      </c>
    </row>
    <row r="5025" spans="1:6">
      <c r="A5025" t="s">
        <v>4611</v>
      </c>
      <c r="B5025" t="s">
        <v>2493</v>
      </c>
      <c r="C5025" t="s">
        <v>2093</v>
      </c>
      <c r="D5025" t="s">
        <v>2094</v>
      </c>
      <c r="E5025" t="s">
        <v>1772</v>
      </c>
      <c r="F5025" t="s">
        <v>7908</v>
      </c>
    </row>
    <row r="5026" spans="1:6">
      <c r="A5026" t="s">
        <v>4611</v>
      </c>
      <c r="B5026" t="s">
        <v>2493</v>
      </c>
      <c r="C5026" t="s">
        <v>2093</v>
      </c>
      <c r="D5026" t="s">
        <v>2094</v>
      </c>
      <c r="E5026" t="s">
        <v>1772</v>
      </c>
      <c r="F5026" t="s">
        <v>7912</v>
      </c>
    </row>
    <row r="5027" spans="1:6">
      <c r="A5027" t="s">
        <v>4611</v>
      </c>
      <c r="B5027" t="s">
        <v>2493</v>
      </c>
      <c r="C5027" t="s">
        <v>2093</v>
      </c>
      <c r="D5027" t="s">
        <v>2094</v>
      </c>
      <c r="E5027" t="s">
        <v>1772</v>
      </c>
      <c r="F5027" t="s">
        <v>7916</v>
      </c>
    </row>
    <row r="5028" spans="1:6">
      <c r="A5028" t="s">
        <v>4611</v>
      </c>
      <c r="B5028" t="s">
        <v>2493</v>
      </c>
      <c r="C5028" t="s">
        <v>2093</v>
      </c>
      <c r="D5028" t="s">
        <v>2094</v>
      </c>
      <c r="E5028" t="s">
        <v>1772</v>
      </c>
      <c r="F5028" t="s">
        <v>7920</v>
      </c>
    </row>
    <row r="5029" spans="1:6">
      <c r="A5029" t="s">
        <v>4611</v>
      </c>
      <c r="B5029" t="s">
        <v>2493</v>
      </c>
      <c r="C5029" t="s">
        <v>2093</v>
      </c>
      <c r="D5029" t="s">
        <v>2094</v>
      </c>
      <c r="E5029" t="s">
        <v>1772</v>
      </c>
      <c r="F5029" t="s">
        <v>7924</v>
      </c>
    </row>
    <row r="5030" spans="1:6">
      <c r="A5030" t="s">
        <v>4611</v>
      </c>
      <c r="B5030" t="s">
        <v>2493</v>
      </c>
      <c r="C5030" t="s">
        <v>2093</v>
      </c>
      <c r="D5030" t="s">
        <v>2094</v>
      </c>
      <c r="E5030" t="s">
        <v>1772</v>
      </c>
      <c r="F5030" t="s">
        <v>7928</v>
      </c>
    </row>
    <row r="5031" spans="1:6">
      <c r="A5031" t="s">
        <v>4611</v>
      </c>
      <c r="B5031" t="s">
        <v>2493</v>
      </c>
      <c r="C5031" t="s">
        <v>2093</v>
      </c>
      <c r="D5031" t="s">
        <v>2094</v>
      </c>
      <c r="E5031" t="s">
        <v>1772</v>
      </c>
      <c r="F5031" t="s">
        <v>7929</v>
      </c>
    </row>
    <row r="5032" spans="1:6">
      <c r="A5032" t="s">
        <v>4611</v>
      </c>
      <c r="B5032" t="s">
        <v>2493</v>
      </c>
      <c r="C5032" t="s">
        <v>2093</v>
      </c>
      <c r="D5032" t="s">
        <v>2094</v>
      </c>
      <c r="E5032" t="s">
        <v>1772</v>
      </c>
      <c r="F5032" t="s">
        <v>7933</v>
      </c>
    </row>
    <row r="5033" spans="1:6">
      <c r="A5033" t="s">
        <v>4611</v>
      </c>
      <c r="B5033" t="s">
        <v>2493</v>
      </c>
      <c r="C5033" t="s">
        <v>2093</v>
      </c>
      <c r="D5033" t="s">
        <v>2094</v>
      </c>
      <c r="E5033" t="s">
        <v>1772</v>
      </c>
      <c r="F5033" t="s">
        <v>7937</v>
      </c>
    </row>
    <row r="5034" spans="1:6">
      <c r="A5034" t="s">
        <v>4611</v>
      </c>
      <c r="B5034" t="s">
        <v>2493</v>
      </c>
      <c r="C5034" t="s">
        <v>2093</v>
      </c>
      <c r="D5034" t="s">
        <v>2094</v>
      </c>
      <c r="E5034" t="s">
        <v>1772</v>
      </c>
      <c r="F5034" t="s">
        <v>7941</v>
      </c>
    </row>
    <row r="5035" spans="1:6">
      <c r="A5035" t="s">
        <v>4611</v>
      </c>
      <c r="B5035" t="s">
        <v>2493</v>
      </c>
      <c r="C5035" t="s">
        <v>2093</v>
      </c>
      <c r="D5035" t="s">
        <v>2094</v>
      </c>
      <c r="E5035" t="s">
        <v>1772</v>
      </c>
      <c r="F5035" t="s">
        <v>7945</v>
      </c>
    </row>
    <row r="5036" spans="1:6">
      <c r="A5036" t="s">
        <v>4611</v>
      </c>
      <c r="B5036" t="s">
        <v>2493</v>
      </c>
      <c r="C5036" t="s">
        <v>2093</v>
      </c>
      <c r="D5036" t="s">
        <v>2094</v>
      </c>
      <c r="E5036" t="s">
        <v>1772</v>
      </c>
      <c r="F5036" t="s">
        <v>7949</v>
      </c>
    </row>
    <row r="5037" spans="1:6">
      <c r="A5037" t="s">
        <v>4611</v>
      </c>
      <c r="B5037" t="s">
        <v>2493</v>
      </c>
      <c r="C5037" t="s">
        <v>2093</v>
      </c>
      <c r="D5037" t="s">
        <v>2094</v>
      </c>
      <c r="E5037" t="s">
        <v>1772</v>
      </c>
      <c r="F5037" t="s">
        <v>7950</v>
      </c>
    </row>
    <row r="5038" spans="1:6">
      <c r="A5038" t="s">
        <v>4611</v>
      </c>
      <c r="B5038" t="s">
        <v>2493</v>
      </c>
      <c r="C5038" t="s">
        <v>2093</v>
      </c>
      <c r="D5038" t="s">
        <v>2094</v>
      </c>
      <c r="E5038" t="s">
        <v>1772</v>
      </c>
      <c r="F5038" t="s">
        <v>7954</v>
      </c>
    </row>
    <row r="5039" spans="1:6">
      <c r="A5039" t="s">
        <v>4611</v>
      </c>
      <c r="B5039" t="s">
        <v>2493</v>
      </c>
      <c r="C5039" t="s">
        <v>2093</v>
      </c>
      <c r="D5039" t="s">
        <v>2094</v>
      </c>
      <c r="E5039" t="s">
        <v>1772</v>
      </c>
      <c r="F5039" t="s">
        <v>7958</v>
      </c>
    </row>
    <row r="5040" spans="1:6">
      <c r="A5040" t="s">
        <v>4611</v>
      </c>
      <c r="B5040" t="s">
        <v>2493</v>
      </c>
      <c r="C5040" t="s">
        <v>2093</v>
      </c>
      <c r="D5040" t="s">
        <v>2094</v>
      </c>
      <c r="E5040" t="s">
        <v>1772</v>
      </c>
      <c r="F5040" t="s">
        <v>7962</v>
      </c>
    </row>
    <row r="5041" spans="1:6">
      <c r="A5041" t="s">
        <v>4611</v>
      </c>
      <c r="B5041" t="s">
        <v>2493</v>
      </c>
      <c r="C5041" t="s">
        <v>2093</v>
      </c>
      <c r="D5041" t="s">
        <v>2094</v>
      </c>
      <c r="E5041" t="s">
        <v>1772</v>
      </c>
      <c r="F5041" t="s">
        <v>7966</v>
      </c>
    </row>
    <row r="5042" spans="1:6">
      <c r="A5042" t="s">
        <v>4611</v>
      </c>
      <c r="B5042" t="s">
        <v>2493</v>
      </c>
      <c r="C5042" t="s">
        <v>2093</v>
      </c>
      <c r="D5042" t="s">
        <v>2094</v>
      </c>
      <c r="E5042" t="s">
        <v>1772</v>
      </c>
      <c r="F5042" t="s">
        <v>7970</v>
      </c>
    </row>
    <row r="5043" spans="1:6">
      <c r="A5043" t="s">
        <v>4611</v>
      </c>
      <c r="B5043" t="s">
        <v>2493</v>
      </c>
      <c r="C5043" t="s">
        <v>2093</v>
      </c>
      <c r="D5043" t="s">
        <v>2094</v>
      </c>
      <c r="E5043" t="s">
        <v>1772</v>
      </c>
      <c r="F5043" t="s">
        <v>7974</v>
      </c>
    </row>
    <row r="5044" spans="1:6">
      <c r="A5044" t="s">
        <v>4611</v>
      </c>
      <c r="B5044" t="s">
        <v>2493</v>
      </c>
      <c r="C5044" t="s">
        <v>2093</v>
      </c>
      <c r="D5044" t="s">
        <v>2094</v>
      </c>
      <c r="E5044" t="s">
        <v>1772</v>
      </c>
      <c r="F5044" t="s">
        <v>7978</v>
      </c>
    </row>
    <row r="5045" spans="1:6">
      <c r="A5045" t="s">
        <v>4611</v>
      </c>
      <c r="B5045" t="s">
        <v>2493</v>
      </c>
      <c r="C5045" t="s">
        <v>2093</v>
      </c>
      <c r="D5045" t="s">
        <v>2094</v>
      </c>
      <c r="E5045" t="s">
        <v>1772</v>
      </c>
      <c r="F5045" t="s">
        <v>7982</v>
      </c>
    </row>
    <row r="5046" spans="1:6">
      <c r="A5046" t="s">
        <v>4611</v>
      </c>
      <c r="B5046" t="s">
        <v>2493</v>
      </c>
      <c r="C5046" t="s">
        <v>2093</v>
      </c>
      <c r="D5046" t="s">
        <v>2094</v>
      </c>
      <c r="E5046" t="s">
        <v>1772</v>
      </c>
      <c r="F5046" t="s">
        <v>7986</v>
      </c>
    </row>
    <row r="5047" spans="1:6">
      <c r="A5047" t="s">
        <v>4611</v>
      </c>
      <c r="B5047" t="s">
        <v>2493</v>
      </c>
      <c r="C5047" t="s">
        <v>2093</v>
      </c>
      <c r="D5047" t="s">
        <v>2094</v>
      </c>
      <c r="E5047" t="s">
        <v>1772</v>
      </c>
      <c r="F5047" t="s">
        <v>7990</v>
      </c>
    </row>
    <row r="5048" spans="1:6">
      <c r="A5048" t="s">
        <v>4611</v>
      </c>
      <c r="B5048" t="s">
        <v>2493</v>
      </c>
      <c r="C5048" t="s">
        <v>2093</v>
      </c>
      <c r="D5048" t="s">
        <v>2094</v>
      </c>
      <c r="E5048" t="s">
        <v>1772</v>
      </c>
      <c r="F5048" t="s">
        <v>7994</v>
      </c>
    </row>
    <row r="5049" spans="1:6">
      <c r="A5049" t="s">
        <v>4611</v>
      </c>
      <c r="B5049" t="s">
        <v>2493</v>
      </c>
      <c r="C5049" t="s">
        <v>2093</v>
      </c>
      <c r="D5049" t="s">
        <v>2094</v>
      </c>
      <c r="E5049" t="s">
        <v>1772</v>
      </c>
      <c r="F5049" t="s">
        <v>7998</v>
      </c>
    </row>
    <row r="5050" spans="1:6">
      <c r="A5050" t="s">
        <v>4611</v>
      </c>
      <c r="B5050" t="s">
        <v>2493</v>
      </c>
      <c r="C5050" t="s">
        <v>2093</v>
      </c>
      <c r="D5050" t="s">
        <v>2094</v>
      </c>
      <c r="E5050" t="s">
        <v>1772</v>
      </c>
      <c r="F5050" t="s">
        <v>8002</v>
      </c>
    </row>
    <row r="5051" spans="1:6">
      <c r="A5051" t="s">
        <v>4611</v>
      </c>
      <c r="B5051" t="s">
        <v>2493</v>
      </c>
      <c r="C5051" t="s">
        <v>2093</v>
      </c>
      <c r="D5051" t="s">
        <v>2094</v>
      </c>
      <c r="E5051" t="s">
        <v>1772</v>
      </c>
      <c r="F5051" t="s">
        <v>8006</v>
      </c>
    </row>
    <row r="5052" spans="1:6">
      <c r="A5052" t="s">
        <v>4611</v>
      </c>
      <c r="B5052" t="s">
        <v>2493</v>
      </c>
      <c r="C5052" t="s">
        <v>2093</v>
      </c>
      <c r="D5052" t="s">
        <v>2094</v>
      </c>
      <c r="E5052" t="s">
        <v>1772</v>
      </c>
      <c r="F5052" t="s">
        <v>8010</v>
      </c>
    </row>
    <row r="5053" spans="1:6">
      <c r="A5053" t="s">
        <v>4611</v>
      </c>
      <c r="B5053" t="s">
        <v>2493</v>
      </c>
      <c r="C5053" t="s">
        <v>2093</v>
      </c>
      <c r="D5053" t="s">
        <v>2094</v>
      </c>
      <c r="E5053" t="s">
        <v>1772</v>
      </c>
      <c r="F5053" t="s">
        <v>8011</v>
      </c>
    </row>
    <row r="5054" spans="1:6">
      <c r="A5054" t="s">
        <v>4611</v>
      </c>
      <c r="B5054" t="s">
        <v>2493</v>
      </c>
      <c r="C5054" t="s">
        <v>2093</v>
      </c>
      <c r="D5054" t="s">
        <v>2094</v>
      </c>
      <c r="E5054" t="s">
        <v>1772</v>
      </c>
      <c r="F5054" t="s">
        <v>8015</v>
      </c>
    </row>
    <row r="5055" spans="1:6">
      <c r="A5055" t="s">
        <v>4611</v>
      </c>
      <c r="B5055" t="s">
        <v>2493</v>
      </c>
      <c r="C5055" t="s">
        <v>2093</v>
      </c>
      <c r="D5055" t="s">
        <v>2094</v>
      </c>
      <c r="E5055" t="s">
        <v>1772</v>
      </c>
      <c r="F5055" t="s">
        <v>8019</v>
      </c>
    </row>
    <row r="5056" spans="1:6">
      <c r="A5056" t="s">
        <v>4611</v>
      </c>
      <c r="B5056" t="s">
        <v>2493</v>
      </c>
      <c r="C5056" t="s">
        <v>2093</v>
      </c>
      <c r="D5056" t="s">
        <v>2094</v>
      </c>
      <c r="E5056" t="s">
        <v>1772</v>
      </c>
      <c r="F5056" t="s">
        <v>8023</v>
      </c>
    </row>
    <row r="5057" spans="1:6">
      <c r="A5057" t="s">
        <v>4611</v>
      </c>
      <c r="B5057" t="s">
        <v>2493</v>
      </c>
      <c r="C5057" t="s">
        <v>2093</v>
      </c>
      <c r="D5057" t="s">
        <v>2094</v>
      </c>
      <c r="E5057" t="s">
        <v>1772</v>
      </c>
      <c r="F5057" t="s">
        <v>8024</v>
      </c>
    </row>
    <row r="5058" spans="1:6">
      <c r="A5058" t="s">
        <v>4611</v>
      </c>
      <c r="B5058" t="s">
        <v>2493</v>
      </c>
      <c r="C5058" t="s">
        <v>2093</v>
      </c>
      <c r="D5058" t="s">
        <v>2094</v>
      </c>
      <c r="E5058" t="s">
        <v>1772</v>
      </c>
      <c r="F5058" t="s">
        <v>8025</v>
      </c>
    </row>
    <row r="5059" spans="1:6">
      <c r="A5059" t="s">
        <v>4611</v>
      </c>
      <c r="B5059" t="s">
        <v>2493</v>
      </c>
      <c r="C5059" t="s">
        <v>2093</v>
      </c>
      <c r="D5059" t="s">
        <v>2094</v>
      </c>
      <c r="E5059" t="s">
        <v>1772</v>
      </c>
      <c r="F5059" t="s">
        <v>8029</v>
      </c>
    </row>
    <row r="5060" spans="1:6">
      <c r="A5060" t="s">
        <v>4611</v>
      </c>
      <c r="B5060" t="s">
        <v>2493</v>
      </c>
      <c r="C5060" t="s">
        <v>2093</v>
      </c>
      <c r="D5060" t="s">
        <v>2094</v>
      </c>
      <c r="E5060" t="s">
        <v>1772</v>
      </c>
      <c r="F5060" t="s">
        <v>8033</v>
      </c>
    </row>
    <row r="5061" spans="1:6">
      <c r="A5061" t="s">
        <v>4611</v>
      </c>
      <c r="B5061" t="s">
        <v>2493</v>
      </c>
      <c r="C5061" t="s">
        <v>2093</v>
      </c>
      <c r="D5061" t="s">
        <v>2094</v>
      </c>
      <c r="E5061" t="s">
        <v>1772</v>
      </c>
      <c r="F5061" t="s">
        <v>8037</v>
      </c>
    </row>
    <row r="5062" spans="1:6">
      <c r="A5062" t="s">
        <v>4611</v>
      </c>
      <c r="B5062" t="s">
        <v>2493</v>
      </c>
      <c r="C5062" t="s">
        <v>2093</v>
      </c>
      <c r="D5062" t="s">
        <v>2094</v>
      </c>
      <c r="E5062" t="s">
        <v>1772</v>
      </c>
      <c r="F5062" t="s">
        <v>8041</v>
      </c>
    </row>
    <row r="5063" spans="1:6">
      <c r="A5063" t="s">
        <v>4611</v>
      </c>
      <c r="B5063" t="s">
        <v>2493</v>
      </c>
      <c r="C5063" t="s">
        <v>2093</v>
      </c>
      <c r="D5063" t="s">
        <v>2094</v>
      </c>
      <c r="E5063" t="s">
        <v>1772</v>
      </c>
      <c r="F5063" t="s">
        <v>8045</v>
      </c>
    </row>
    <row r="5064" spans="1:6">
      <c r="A5064" t="s">
        <v>4611</v>
      </c>
      <c r="B5064" t="s">
        <v>2493</v>
      </c>
      <c r="C5064" t="s">
        <v>2093</v>
      </c>
      <c r="D5064" t="s">
        <v>2094</v>
      </c>
      <c r="E5064" t="s">
        <v>1772</v>
      </c>
      <c r="F5064" t="s">
        <v>8049</v>
      </c>
    </row>
    <row r="5065" spans="1:6">
      <c r="A5065" t="s">
        <v>4611</v>
      </c>
      <c r="B5065" t="s">
        <v>2493</v>
      </c>
      <c r="C5065" t="s">
        <v>2093</v>
      </c>
      <c r="D5065" t="s">
        <v>2094</v>
      </c>
      <c r="E5065" t="s">
        <v>1772</v>
      </c>
      <c r="F5065" t="s">
        <v>8053</v>
      </c>
    </row>
    <row r="5066" spans="1:6">
      <c r="A5066" t="s">
        <v>4611</v>
      </c>
      <c r="B5066" t="s">
        <v>2493</v>
      </c>
      <c r="C5066" t="s">
        <v>2093</v>
      </c>
      <c r="D5066" t="s">
        <v>2094</v>
      </c>
      <c r="E5066" t="s">
        <v>1772</v>
      </c>
      <c r="F5066" t="s">
        <v>8057</v>
      </c>
    </row>
    <row r="5067" spans="1:6">
      <c r="A5067" t="s">
        <v>4611</v>
      </c>
      <c r="B5067" t="s">
        <v>2493</v>
      </c>
      <c r="C5067" t="s">
        <v>2093</v>
      </c>
      <c r="D5067" t="s">
        <v>2094</v>
      </c>
      <c r="E5067" t="s">
        <v>1772</v>
      </c>
      <c r="F5067" t="s">
        <v>8061</v>
      </c>
    </row>
    <row r="5068" spans="1:6">
      <c r="A5068" t="s">
        <v>4611</v>
      </c>
      <c r="B5068" t="s">
        <v>2493</v>
      </c>
      <c r="C5068" t="s">
        <v>2093</v>
      </c>
      <c r="D5068" t="s">
        <v>2094</v>
      </c>
      <c r="E5068" t="s">
        <v>1772</v>
      </c>
      <c r="F5068" t="s">
        <v>8062</v>
      </c>
    </row>
    <row r="5069" spans="1:6">
      <c r="A5069" t="s">
        <v>4611</v>
      </c>
      <c r="B5069" t="s">
        <v>2493</v>
      </c>
      <c r="C5069" t="s">
        <v>2093</v>
      </c>
      <c r="D5069" t="s">
        <v>2094</v>
      </c>
      <c r="E5069" t="s">
        <v>1772</v>
      </c>
      <c r="F5069" t="s">
        <v>8066</v>
      </c>
    </row>
    <row r="5070" spans="1:6">
      <c r="A5070" t="s">
        <v>4611</v>
      </c>
      <c r="B5070" t="s">
        <v>2493</v>
      </c>
      <c r="C5070" t="s">
        <v>2093</v>
      </c>
      <c r="D5070" t="s">
        <v>2094</v>
      </c>
      <c r="E5070" t="s">
        <v>1772</v>
      </c>
      <c r="F5070" t="s">
        <v>8070</v>
      </c>
    </row>
    <row r="5071" spans="1:6">
      <c r="A5071" t="s">
        <v>4611</v>
      </c>
      <c r="B5071" t="s">
        <v>2493</v>
      </c>
      <c r="C5071" t="s">
        <v>2093</v>
      </c>
      <c r="D5071" t="s">
        <v>2094</v>
      </c>
      <c r="E5071" t="s">
        <v>1772</v>
      </c>
      <c r="F5071" t="s">
        <v>8074</v>
      </c>
    </row>
    <row r="5072" spans="1:6">
      <c r="A5072" t="s">
        <v>4611</v>
      </c>
      <c r="B5072" t="s">
        <v>2493</v>
      </c>
      <c r="C5072" t="s">
        <v>2093</v>
      </c>
      <c r="D5072" t="s">
        <v>2094</v>
      </c>
      <c r="E5072" t="s">
        <v>1772</v>
      </c>
      <c r="F5072" t="s">
        <v>8078</v>
      </c>
    </row>
    <row r="5073" spans="1:6">
      <c r="A5073" t="s">
        <v>4611</v>
      </c>
      <c r="B5073" t="s">
        <v>2493</v>
      </c>
      <c r="C5073" t="s">
        <v>2093</v>
      </c>
      <c r="D5073" t="s">
        <v>2094</v>
      </c>
      <c r="E5073" t="s">
        <v>1772</v>
      </c>
      <c r="F5073" t="s">
        <v>8082</v>
      </c>
    </row>
    <row r="5074" spans="1:6">
      <c r="A5074" t="s">
        <v>4611</v>
      </c>
      <c r="B5074" t="s">
        <v>2493</v>
      </c>
      <c r="C5074" t="s">
        <v>2093</v>
      </c>
      <c r="D5074" t="s">
        <v>2094</v>
      </c>
      <c r="E5074" t="s">
        <v>1772</v>
      </c>
      <c r="F5074" t="s">
        <v>8083</v>
      </c>
    </row>
    <row r="5075" spans="1:6">
      <c r="A5075" t="s">
        <v>4611</v>
      </c>
      <c r="B5075" t="s">
        <v>2493</v>
      </c>
      <c r="C5075" t="s">
        <v>2093</v>
      </c>
      <c r="D5075" t="s">
        <v>2094</v>
      </c>
      <c r="E5075" t="s">
        <v>1772</v>
      </c>
      <c r="F5075" t="s">
        <v>8087</v>
      </c>
    </row>
    <row r="5076" spans="1:6">
      <c r="A5076" t="s">
        <v>4611</v>
      </c>
      <c r="B5076" t="s">
        <v>2493</v>
      </c>
      <c r="C5076" t="s">
        <v>2093</v>
      </c>
      <c r="D5076" t="s">
        <v>2094</v>
      </c>
      <c r="E5076" t="s">
        <v>1772</v>
      </c>
      <c r="F5076" t="s">
        <v>8091</v>
      </c>
    </row>
    <row r="5077" spans="1:6">
      <c r="A5077" t="s">
        <v>4611</v>
      </c>
      <c r="B5077" t="s">
        <v>2493</v>
      </c>
      <c r="C5077" t="s">
        <v>2093</v>
      </c>
      <c r="D5077" t="s">
        <v>2094</v>
      </c>
      <c r="E5077" t="s">
        <v>1772</v>
      </c>
      <c r="F5077" t="s">
        <v>8095</v>
      </c>
    </row>
    <row r="5078" spans="1:6">
      <c r="A5078" t="s">
        <v>4611</v>
      </c>
      <c r="B5078" t="s">
        <v>2493</v>
      </c>
      <c r="C5078" t="s">
        <v>2093</v>
      </c>
      <c r="D5078" t="s">
        <v>2094</v>
      </c>
      <c r="E5078" t="s">
        <v>1772</v>
      </c>
      <c r="F5078" t="s">
        <v>8099</v>
      </c>
    </row>
    <row r="5079" spans="1:6">
      <c r="A5079" t="s">
        <v>4611</v>
      </c>
      <c r="B5079" t="s">
        <v>2493</v>
      </c>
      <c r="C5079" t="s">
        <v>2093</v>
      </c>
      <c r="D5079" t="s">
        <v>2094</v>
      </c>
      <c r="E5079" t="s">
        <v>1772</v>
      </c>
      <c r="F5079" t="s">
        <v>8103</v>
      </c>
    </row>
    <row r="5080" spans="1:6">
      <c r="A5080" t="s">
        <v>4611</v>
      </c>
      <c r="B5080" t="s">
        <v>2493</v>
      </c>
      <c r="C5080" t="s">
        <v>2093</v>
      </c>
      <c r="D5080" t="s">
        <v>2094</v>
      </c>
      <c r="E5080" t="s">
        <v>1772</v>
      </c>
      <c r="F5080" t="s">
        <v>8107</v>
      </c>
    </row>
    <row r="5081" spans="1:6">
      <c r="A5081" t="s">
        <v>4611</v>
      </c>
      <c r="B5081" t="s">
        <v>2493</v>
      </c>
      <c r="C5081" t="s">
        <v>2093</v>
      </c>
      <c r="D5081" t="s">
        <v>2094</v>
      </c>
      <c r="E5081" t="s">
        <v>1772</v>
      </c>
      <c r="F5081" t="s">
        <v>8111</v>
      </c>
    </row>
    <row r="5082" spans="1:6">
      <c r="A5082" t="s">
        <v>4611</v>
      </c>
      <c r="B5082" t="s">
        <v>2493</v>
      </c>
      <c r="C5082" t="s">
        <v>2093</v>
      </c>
      <c r="D5082" t="s">
        <v>2094</v>
      </c>
      <c r="E5082" t="s">
        <v>1772</v>
      </c>
      <c r="F5082" t="s">
        <v>8112</v>
      </c>
    </row>
    <row r="5083" spans="1:6">
      <c r="A5083" t="s">
        <v>4611</v>
      </c>
      <c r="B5083" t="s">
        <v>2493</v>
      </c>
      <c r="C5083" t="s">
        <v>2093</v>
      </c>
      <c r="D5083" t="s">
        <v>2094</v>
      </c>
      <c r="E5083" t="s">
        <v>1772</v>
      </c>
      <c r="F5083" t="s">
        <v>8116</v>
      </c>
    </row>
    <row r="5084" spans="1:6">
      <c r="A5084" t="s">
        <v>4611</v>
      </c>
      <c r="B5084" t="s">
        <v>2493</v>
      </c>
      <c r="C5084" t="s">
        <v>2093</v>
      </c>
      <c r="D5084" t="s">
        <v>2094</v>
      </c>
      <c r="E5084" t="s">
        <v>1772</v>
      </c>
      <c r="F5084" t="s">
        <v>8120</v>
      </c>
    </row>
    <row r="5085" spans="1:6">
      <c r="A5085" t="s">
        <v>4611</v>
      </c>
      <c r="B5085" t="s">
        <v>2493</v>
      </c>
      <c r="C5085" t="s">
        <v>2093</v>
      </c>
      <c r="D5085" t="s">
        <v>2094</v>
      </c>
      <c r="E5085" t="s">
        <v>1772</v>
      </c>
      <c r="F5085" t="s">
        <v>8124</v>
      </c>
    </row>
    <row r="5086" spans="1:6">
      <c r="A5086" t="s">
        <v>4611</v>
      </c>
      <c r="B5086" t="s">
        <v>2493</v>
      </c>
      <c r="C5086" t="s">
        <v>2093</v>
      </c>
      <c r="D5086" t="s">
        <v>2094</v>
      </c>
      <c r="E5086" t="s">
        <v>1772</v>
      </c>
      <c r="F5086" t="s">
        <v>8128</v>
      </c>
    </row>
    <row r="5087" spans="1:6">
      <c r="A5087" t="s">
        <v>4611</v>
      </c>
      <c r="B5087" t="s">
        <v>2493</v>
      </c>
      <c r="C5087" t="s">
        <v>2093</v>
      </c>
      <c r="D5087" t="s">
        <v>2094</v>
      </c>
      <c r="E5087" t="s">
        <v>1772</v>
      </c>
      <c r="F5087" t="s">
        <v>8132</v>
      </c>
    </row>
    <row r="5088" spans="1:6">
      <c r="A5088" t="s">
        <v>4611</v>
      </c>
      <c r="B5088" t="s">
        <v>2493</v>
      </c>
      <c r="C5088" t="s">
        <v>2093</v>
      </c>
      <c r="D5088" t="s">
        <v>2094</v>
      </c>
      <c r="E5088" t="s">
        <v>1772</v>
      </c>
      <c r="F5088" t="s">
        <v>8136</v>
      </c>
    </row>
    <row r="5089" spans="1:6">
      <c r="A5089" t="s">
        <v>4611</v>
      </c>
      <c r="B5089" t="s">
        <v>2493</v>
      </c>
      <c r="C5089" t="s">
        <v>2093</v>
      </c>
      <c r="D5089" t="s">
        <v>2094</v>
      </c>
      <c r="E5089" t="s">
        <v>1772</v>
      </c>
      <c r="F5089" t="s">
        <v>8140</v>
      </c>
    </row>
    <row r="5090" spans="1:6">
      <c r="A5090" t="s">
        <v>4611</v>
      </c>
      <c r="B5090" t="s">
        <v>2493</v>
      </c>
      <c r="C5090" t="s">
        <v>2093</v>
      </c>
      <c r="D5090" t="s">
        <v>2094</v>
      </c>
      <c r="E5090" t="s">
        <v>1772</v>
      </c>
      <c r="F5090" t="s">
        <v>8144</v>
      </c>
    </row>
    <row r="5091" spans="1:6">
      <c r="A5091" t="s">
        <v>4611</v>
      </c>
      <c r="B5091" t="s">
        <v>2493</v>
      </c>
      <c r="C5091" t="s">
        <v>2093</v>
      </c>
      <c r="D5091" t="s">
        <v>2094</v>
      </c>
      <c r="E5091" t="s">
        <v>1772</v>
      </c>
      <c r="F5091" t="s">
        <v>8148</v>
      </c>
    </row>
    <row r="5092" spans="1:6">
      <c r="A5092" t="s">
        <v>4611</v>
      </c>
      <c r="B5092" t="s">
        <v>2493</v>
      </c>
      <c r="C5092" t="s">
        <v>2093</v>
      </c>
      <c r="D5092" t="s">
        <v>2094</v>
      </c>
      <c r="E5092" t="s">
        <v>1772</v>
      </c>
      <c r="F5092" t="s">
        <v>8152</v>
      </c>
    </row>
    <row r="5093" spans="1:6">
      <c r="A5093" t="s">
        <v>4611</v>
      </c>
      <c r="B5093" t="s">
        <v>2493</v>
      </c>
      <c r="C5093" t="s">
        <v>2093</v>
      </c>
      <c r="D5093" t="s">
        <v>2094</v>
      </c>
      <c r="E5093" t="s">
        <v>1772</v>
      </c>
      <c r="F5093" t="s">
        <v>8156</v>
      </c>
    </row>
    <row r="5094" spans="1:6">
      <c r="A5094" t="s">
        <v>4611</v>
      </c>
      <c r="B5094" t="s">
        <v>2493</v>
      </c>
      <c r="C5094" t="s">
        <v>2093</v>
      </c>
      <c r="D5094" t="s">
        <v>2094</v>
      </c>
      <c r="E5094" t="s">
        <v>1772</v>
      </c>
      <c r="F5094" t="s">
        <v>8160</v>
      </c>
    </row>
    <row r="5095" spans="1:6">
      <c r="A5095" t="s">
        <v>4611</v>
      </c>
      <c r="B5095" t="s">
        <v>2493</v>
      </c>
      <c r="C5095" t="s">
        <v>2093</v>
      </c>
      <c r="D5095" t="s">
        <v>2094</v>
      </c>
      <c r="E5095" t="s">
        <v>1772</v>
      </c>
      <c r="F5095" t="s">
        <v>8164</v>
      </c>
    </row>
    <row r="5096" spans="1:6">
      <c r="A5096" t="s">
        <v>4611</v>
      </c>
      <c r="B5096" t="s">
        <v>2493</v>
      </c>
      <c r="C5096" t="s">
        <v>2093</v>
      </c>
      <c r="D5096" t="s">
        <v>2094</v>
      </c>
      <c r="E5096" t="s">
        <v>1772</v>
      </c>
      <c r="F5096" t="s">
        <v>8168</v>
      </c>
    </row>
    <row r="5097" spans="1:6">
      <c r="A5097" t="s">
        <v>4611</v>
      </c>
      <c r="B5097" t="s">
        <v>2493</v>
      </c>
      <c r="C5097" t="s">
        <v>2093</v>
      </c>
      <c r="D5097" t="s">
        <v>2094</v>
      </c>
      <c r="E5097" t="s">
        <v>1772</v>
      </c>
      <c r="F5097" t="s">
        <v>8169</v>
      </c>
    </row>
    <row r="5098" spans="1:6">
      <c r="A5098" t="s">
        <v>4611</v>
      </c>
      <c r="B5098" t="s">
        <v>2493</v>
      </c>
      <c r="C5098" t="s">
        <v>2093</v>
      </c>
      <c r="D5098" t="s">
        <v>2094</v>
      </c>
      <c r="E5098" t="s">
        <v>1772</v>
      </c>
      <c r="F5098" t="s">
        <v>8173</v>
      </c>
    </row>
    <row r="5099" spans="1:6">
      <c r="A5099" t="s">
        <v>4611</v>
      </c>
      <c r="B5099" t="s">
        <v>2493</v>
      </c>
      <c r="C5099" t="s">
        <v>2093</v>
      </c>
      <c r="D5099" t="s">
        <v>2094</v>
      </c>
      <c r="E5099" t="s">
        <v>1772</v>
      </c>
      <c r="F5099" t="s">
        <v>8177</v>
      </c>
    </row>
    <row r="5100" spans="1:6">
      <c r="A5100" t="s">
        <v>4611</v>
      </c>
      <c r="B5100" t="s">
        <v>2493</v>
      </c>
      <c r="C5100" t="s">
        <v>2093</v>
      </c>
      <c r="D5100" t="s">
        <v>2094</v>
      </c>
      <c r="E5100" t="s">
        <v>1772</v>
      </c>
      <c r="F5100" t="s">
        <v>8181</v>
      </c>
    </row>
    <row r="5101" spans="1:6">
      <c r="A5101" t="s">
        <v>4611</v>
      </c>
      <c r="B5101" t="s">
        <v>2493</v>
      </c>
      <c r="C5101" t="s">
        <v>2093</v>
      </c>
      <c r="D5101" t="s">
        <v>2094</v>
      </c>
      <c r="E5101" t="s">
        <v>1772</v>
      </c>
      <c r="F5101" t="s">
        <v>8185</v>
      </c>
    </row>
    <row r="5102" spans="1:6">
      <c r="A5102" t="s">
        <v>4611</v>
      </c>
      <c r="B5102" t="s">
        <v>2493</v>
      </c>
      <c r="C5102" t="s">
        <v>2093</v>
      </c>
      <c r="D5102" t="s">
        <v>2094</v>
      </c>
      <c r="E5102" t="s">
        <v>1772</v>
      </c>
      <c r="F5102" t="s">
        <v>8189</v>
      </c>
    </row>
    <row r="5103" spans="1:6">
      <c r="A5103" t="s">
        <v>4611</v>
      </c>
      <c r="B5103" t="s">
        <v>2493</v>
      </c>
      <c r="C5103" t="s">
        <v>2093</v>
      </c>
      <c r="D5103" t="s">
        <v>2094</v>
      </c>
      <c r="E5103" t="s">
        <v>1772</v>
      </c>
      <c r="F5103" t="s">
        <v>8193</v>
      </c>
    </row>
    <row r="5104" spans="1:6">
      <c r="A5104" t="s">
        <v>4611</v>
      </c>
      <c r="B5104" t="s">
        <v>2493</v>
      </c>
      <c r="C5104" t="s">
        <v>2093</v>
      </c>
      <c r="D5104" t="s">
        <v>2094</v>
      </c>
      <c r="E5104" t="s">
        <v>1772</v>
      </c>
      <c r="F5104" t="s">
        <v>8197</v>
      </c>
    </row>
    <row r="5105" spans="1:6">
      <c r="A5105" t="s">
        <v>4611</v>
      </c>
      <c r="B5105" t="s">
        <v>2493</v>
      </c>
      <c r="C5105" t="s">
        <v>2093</v>
      </c>
      <c r="D5105" t="s">
        <v>2094</v>
      </c>
      <c r="E5105" t="s">
        <v>1772</v>
      </c>
      <c r="F5105" t="s">
        <v>8201</v>
      </c>
    </row>
    <row r="5106" spans="1:6">
      <c r="A5106" t="s">
        <v>4611</v>
      </c>
      <c r="B5106" t="s">
        <v>2493</v>
      </c>
      <c r="C5106" t="s">
        <v>2093</v>
      </c>
      <c r="D5106" t="s">
        <v>2094</v>
      </c>
      <c r="E5106" t="s">
        <v>1772</v>
      </c>
      <c r="F5106" t="s">
        <v>8205</v>
      </c>
    </row>
    <row r="5107" spans="1:6">
      <c r="A5107" t="s">
        <v>4611</v>
      </c>
      <c r="B5107" t="s">
        <v>2493</v>
      </c>
      <c r="C5107" t="s">
        <v>2093</v>
      </c>
      <c r="D5107" t="s">
        <v>2094</v>
      </c>
      <c r="E5107" t="s">
        <v>1772</v>
      </c>
      <c r="F5107" t="s">
        <v>8209</v>
      </c>
    </row>
    <row r="5108" spans="1:6">
      <c r="A5108" t="s">
        <v>4611</v>
      </c>
      <c r="B5108" t="s">
        <v>2493</v>
      </c>
      <c r="C5108" t="s">
        <v>2093</v>
      </c>
      <c r="D5108" t="s">
        <v>2094</v>
      </c>
      <c r="E5108" t="s">
        <v>1772</v>
      </c>
      <c r="F5108" t="s">
        <v>8213</v>
      </c>
    </row>
    <row r="5109" spans="1:6">
      <c r="A5109" t="s">
        <v>4611</v>
      </c>
      <c r="B5109" t="s">
        <v>2493</v>
      </c>
      <c r="C5109" t="s">
        <v>2093</v>
      </c>
      <c r="D5109" t="s">
        <v>2094</v>
      </c>
      <c r="E5109" t="s">
        <v>1772</v>
      </c>
      <c r="F5109" t="s">
        <v>8217</v>
      </c>
    </row>
    <row r="5110" spans="1:6">
      <c r="A5110" t="s">
        <v>4611</v>
      </c>
      <c r="B5110" t="s">
        <v>2493</v>
      </c>
      <c r="C5110" t="s">
        <v>2093</v>
      </c>
      <c r="D5110" t="s">
        <v>2094</v>
      </c>
      <c r="E5110" t="s">
        <v>1772</v>
      </c>
      <c r="F5110" t="s">
        <v>8221</v>
      </c>
    </row>
    <row r="5111" spans="1:6">
      <c r="A5111" t="s">
        <v>4611</v>
      </c>
      <c r="B5111" t="s">
        <v>2493</v>
      </c>
      <c r="C5111" t="s">
        <v>2093</v>
      </c>
      <c r="D5111" t="s">
        <v>2094</v>
      </c>
      <c r="E5111" t="s">
        <v>1772</v>
      </c>
      <c r="F5111" t="s">
        <v>8225</v>
      </c>
    </row>
    <row r="5112" spans="1:6">
      <c r="A5112" t="s">
        <v>4611</v>
      </c>
      <c r="B5112" t="s">
        <v>2493</v>
      </c>
      <c r="C5112" t="s">
        <v>2093</v>
      </c>
      <c r="D5112" t="s">
        <v>2094</v>
      </c>
      <c r="E5112" t="s">
        <v>1772</v>
      </c>
      <c r="F5112" t="s">
        <v>8229</v>
      </c>
    </row>
    <row r="5113" spans="1:6">
      <c r="A5113" t="s">
        <v>4611</v>
      </c>
      <c r="B5113" t="s">
        <v>2493</v>
      </c>
      <c r="C5113" t="s">
        <v>2093</v>
      </c>
      <c r="D5113" t="s">
        <v>2094</v>
      </c>
      <c r="E5113" t="s">
        <v>1772</v>
      </c>
      <c r="F5113" t="s">
        <v>8233</v>
      </c>
    </row>
    <row r="5114" spans="1:6">
      <c r="A5114" t="s">
        <v>4611</v>
      </c>
      <c r="B5114" t="s">
        <v>2493</v>
      </c>
      <c r="C5114" t="s">
        <v>2093</v>
      </c>
      <c r="D5114" t="s">
        <v>2094</v>
      </c>
      <c r="E5114" t="s">
        <v>1772</v>
      </c>
      <c r="F5114" t="s">
        <v>8237</v>
      </c>
    </row>
    <row r="5115" spans="1:6">
      <c r="A5115" t="s">
        <v>4611</v>
      </c>
      <c r="B5115" t="s">
        <v>2493</v>
      </c>
      <c r="C5115" t="s">
        <v>2093</v>
      </c>
      <c r="D5115" t="s">
        <v>2094</v>
      </c>
      <c r="E5115" t="s">
        <v>1772</v>
      </c>
      <c r="F5115" t="s">
        <v>8241</v>
      </c>
    </row>
    <row r="5116" spans="1:6">
      <c r="A5116" t="s">
        <v>4611</v>
      </c>
      <c r="B5116" t="s">
        <v>2493</v>
      </c>
      <c r="C5116" t="s">
        <v>2093</v>
      </c>
      <c r="D5116" t="s">
        <v>2094</v>
      </c>
      <c r="E5116" t="s">
        <v>1772</v>
      </c>
      <c r="F5116" t="s">
        <v>8245</v>
      </c>
    </row>
    <row r="5117" spans="1:6">
      <c r="A5117" t="s">
        <v>4611</v>
      </c>
      <c r="B5117" t="s">
        <v>2493</v>
      </c>
      <c r="C5117" t="s">
        <v>2093</v>
      </c>
      <c r="D5117" t="s">
        <v>2094</v>
      </c>
      <c r="E5117" t="s">
        <v>1772</v>
      </c>
      <c r="F5117" t="s">
        <v>8249</v>
      </c>
    </row>
    <row r="5118" spans="1:6">
      <c r="A5118" t="s">
        <v>4611</v>
      </c>
      <c r="B5118" t="s">
        <v>2493</v>
      </c>
      <c r="C5118" t="s">
        <v>2093</v>
      </c>
      <c r="D5118" t="s">
        <v>2094</v>
      </c>
      <c r="E5118" t="s">
        <v>1772</v>
      </c>
      <c r="F5118" t="s">
        <v>8253</v>
      </c>
    </row>
    <row r="5119" spans="1:6">
      <c r="A5119" t="s">
        <v>4611</v>
      </c>
      <c r="B5119" t="s">
        <v>2493</v>
      </c>
      <c r="C5119" t="s">
        <v>2093</v>
      </c>
      <c r="D5119" t="s">
        <v>2094</v>
      </c>
      <c r="E5119" t="s">
        <v>1772</v>
      </c>
      <c r="F5119" t="s">
        <v>8257</v>
      </c>
    </row>
    <row r="5120" spans="1:6">
      <c r="A5120" t="s">
        <v>4611</v>
      </c>
      <c r="B5120" t="s">
        <v>2493</v>
      </c>
      <c r="C5120" t="s">
        <v>2093</v>
      </c>
      <c r="D5120" t="s">
        <v>2094</v>
      </c>
      <c r="E5120" t="s">
        <v>1772</v>
      </c>
      <c r="F5120" t="s">
        <v>8261</v>
      </c>
    </row>
    <row r="5121" spans="1:6">
      <c r="A5121" t="s">
        <v>4611</v>
      </c>
      <c r="B5121" t="s">
        <v>2493</v>
      </c>
      <c r="C5121" t="s">
        <v>2093</v>
      </c>
      <c r="D5121" t="s">
        <v>2094</v>
      </c>
      <c r="E5121" t="s">
        <v>1772</v>
      </c>
      <c r="F5121" t="s">
        <v>8265</v>
      </c>
    </row>
    <row r="5122" spans="1:6">
      <c r="A5122" t="s">
        <v>4611</v>
      </c>
      <c r="B5122" t="s">
        <v>2493</v>
      </c>
      <c r="C5122" t="s">
        <v>2093</v>
      </c>
      <c r="D5122" t="s">
        <v>2094</v>
      </c>
      <c r="E5122" t="s">
        <v>1772</v>
      </c>
      <c r="F5122" t="s">
        <v>8269</v>
      </c>
    </row>
    <row r="5123" spans="1:6">
      <c r="A5123" t="s">
        <v>4611</v>
      </c>
      <c r="B5123" t="s">
        <v>2493</v>
      </c>
      <c r="C5123" t="s">
        <v>2093</v>
      </c>
      <c r="D5123" t="s">
        <v>2094</v>
      </c>
      <c r="E5123" t="s">
        <v>1772</v>
      </c>
      <c r="F5123" t="s">
        <v>8273</v>
      </c>
    </row>
    <row r="5124" spans="1:6">
      <c r="A5124" t="s">
        <v>4611</v>
      </c>
      <c r="B5124" t="s">
        <v>2493</v>
      </c>
      <c r="C5124" t="s">
        <v>2093</v>
      </c>
      <c r="D5124" t="s">
        <v>2094</v>
      </c>
      <c r="E5124" t="s">
        <v>1772</v>
      </c>
      <c r="F5124" t="s">
        <v>8277</v>
      </c>
    </row>
    <row r="5125" spans="1:6">
      <c r="A5125" t="s">
        <v>4611</v>
      </c>
      <c r="B5125" t="s">
        <v>2493</v>
      </c>
      <c r="C5125" t="s">
        <v>2093</v>
      </c>
      <c r="D5125" t="s">
        <v>2094</v>
      </c>
      <c r="E5125" t="s">
        <v>1772</v>
      </c>
      <c r="F5125" t="s">
        <v>8281</v>
      </c>
    </row>
    <row r="5126" spans="1:6">
      <c r="A5126" t="s">
        <v>4611</v>
      </c>
      <c r="B5126" t="s">
        <v>2493</v>
      </c>
      <c r="C5126" t="s">
        <v>2093</v>
      </c>
      <c r="D5126" t="s">
        <v>2094</v>
      </c>
      <c r="E5126" t="s">
        <v>1772</v>
      </c>
      <c r="F5126" t="s">
        <v>8285</v>
      </c>
    </row>
    <row r="5127" spans="1:6">
      <c r="A5127" t="s">
        <v>4611</v>
      </c>
      <c r="B5127" t="s">
        <v>2493</v>
      </c>
      <c r="C5127" t="s">
        <v>2093</v>
      </c>
      <c r="D5127" t="s">
        <v>2094</v>
      </c>
      <c r="E5127" t="s">
        <v>1772</v>
      </c>
      <c r="F5127" t="s">
        <v>8289</v>
      </c>
    </row>
    <row r="5128" spans="1:6">
      <c r="A5128" t="s">
        <v>4611</v>
      </c>
      <c r="B5128" t="s">
        <v>2493</v>
      </c>
      <c r="C5128" t="s">
        <v>2093</v>
      </c>
      <c r="D5128" t="s">
        <v>2094</v>
      </c>
      <c r="E5128" t="s">
        <v>1772</v>
      </c>
      <c r="F5128" t="s">
        <v>8293</v>
      </c>
    </row>
    <row r="5129" spans="1:6">
      <c r="A5129" t="s">
        <v>4611</v>
      </c>
      <c r="B5129" t="s">
        <v>2493</v>
      </c>
      <c r="C5129" t="s">
        <v>2093</v>
      </c>
      <c r="D5129" t="s">
        <v>2094</v>
      </c>
      <c r="E5129" t="s">
        <v>1772</v>
      </c>
      <c r="F5129" t="s">
        <v>8297</v>
      </c>
    </row>
    <row r="5130" spans="1:6">
      <c r="A5130" t="s">
        <v>4611</v>
      </c>
      <c r="B5130" t="s">
        <v>2493</v>
      </c>
      <c r="C5130" t="s">
        <v>2093</v>
      </c>
      <c r="D5130" t="s">
        <v>2094</v>
      </c>
      <c r="E5130" t="s">
        <v>1772</v>
      </c>
      <c r="F5130" t="s">
        <v>8301</v>
      </c>
    </row>
    <row r="5131" spans="1:6">
      <c r="A5131" t="s">
        <v>4611</v>
      </c>
      <c r="B5131" t="s">
        <v>2493</v>
      </c>
      <c r="C5131" t="s">
        <v>2093</v>
      </c>
      <c r="D5131" t="s">
        <v>2094</v>
      </c>
      <c r="E5131" t="s">
        <v>1772</v>
      </c>
      <c r="F5131" t="s">
        <v>8305</v>
      </c>
    </row>
    <row r="5132" spans="1:6">
      <c r="A5132" t="s">
        <v>4611</v>
      </c>
      <c r="B5132" t="s">
        <v>2493</v>
      </c>
      <c r="C5132" t="s">
        <v>2093</v>
      </c>
      <c r="D5132" t="s">
        <v>2094</v>
      </c>
      <c r="E5132" t="s">
        <v>1772</v>
      </c>
      <c r="F5132" t="s">
        <v>8309</v>
      </c>
    </row>
    <row r="5133" spans="1:6">
      <c r="A5133" t="s">
        <v>4611</v>
      </c>
      <c r="B5133" t="s">
        <v>2493</v>
      </c>
      <c r="C5133" t="s">
        <v>2093</v>
      </c>
      <c r="D5133" t="s">
        <v>2094</v>
      </c>
      <c r="E5133" t="s">
        <v>1772</v>
      </c>
      <c r="F5133" t="s">
        <v>8313</v>
      </c>
    </row>
    <row r="5134" spans="1:6">
      <c r="A5134" t="s">
        <v>4611</v>
      </c>
      <c r="B5134" t="s">
        <v>2493</v>
      </c>
      <c r="C5134" t="s">
        <v>2093</v>
      </c>
      <c r="D5134" t="s">
        <v>2094</v>
      </c>
      <c r="E5134" t="s">
        <v>1772</v>
      </c>
      <c r="F5134" t="s">
        <v>8317</v>
      </c>
    </row>
    <row r="5135" spans="1:6">
      <c r="A5135" t="s">
        <v>4611</v>
      </c>
      <c r="B5135" t="s">
        <v>2493</v>
      </c>
      <c r="C5135" t="s">
        <v>2093</v>
      </c>
      <c r="D5135" t="s">
        <v>2094</v>
      </c>
      <c r="E5135" t="s">
        <v>1772</v>
      </c>
      <c r="F5135" t="s">
        <v>8321</v>
      </c>
    </row>
    <row r="5136" spans="1:6">
      <c r="A5136" t="s">
        <v>4611</v>
      </c>
      <c r="B5136" t="s">
        <v>2493</v>
      </c>
      <c r="C5136" t="s">
        <v>2093</v>
      </c>
      <c r="D5136" t="s">
        <v>2094</v>
      </c>
      <c r="E5136" t="s">
        <v>1772</v>
      </c>
      <c r="F5136" t="s">
        <v>8325</v>
      </c>
    </row>
    <row r="5137" spans="1:6">
      <c r="A5137" t="s">
        <v>4611</v>
      </c>
      <c r="B5137" t="s">
        <v>2493</v>
      </c>
      <c r="C5137" t="s">
        <v>2093</v>
      </c>
      <c r="D5137" t="s">
        <v>2094</v>
      </c>
      <c r="E5137" t="s">
        <v>1772</v>
      </c>
      <c r="F5137" t="s">
        <v>8329</v>
      </c>
    </row>
    <row r="5138" spans="1:6">
      <c r="A5138" t="s">
        <v>4611</v>
      </c>
      <c r="B5138" t="s">
        <v>2493</v>
      </c>
      <c r="C5138" t="s">
        <v>2093</v>
      </c>
      <c r="D5138" t="s">
        <v>2094</v>
      </c>
      <c r="E5138" t="s">
        <v>1772</v>
      </c>
      <c r="F5138" t="s">
        <v>8333</v>
      </c>
    </row>
    <row r="5139" spans="1:6">
      <c r="A5139" t="s">
        <v>4611</v>
      </c>
      <c r="B5139" t="s">
        <v>2493</v>
      </c>
      <c r="C5139" t="s">
        <v>2093</v>
      </c>
      <c r="D5139" t="s">
        <v>2094</v>
      </c>
      <c r="E5139" t="s">
        <v>1772</v>
      </c>
      <c r="F5139" t="s">
        <v>8337</v>
      </c>
    </row>
    <row r="5140" spans="1:6">
      <c r="A5140" t="s">
        <v>4611</v>
      </c>
      <c r="B5140" t="s">
        <v>2493</v>
      </c>
      <c r="C5140" t="s">
        <v>2093</v>
      </c>
      <c r="D5140" t="s">
        <v>2094</v>
      </c>
      <c r="E5140" t="s">
        <v>1772</v>
      </c>
      <c r="F5140" t="s">
        <v>8341</v>
      </c>
    </row>
    <row r="5141" spans="1:6">
      <c r="A5141" t="s">
        <v>4611</v>
      </c>
      <c r="B5141" t="s">
        <v>2493</v>
      </c>
      <c r="C5141" t="s">
        <v>2093</v>
      </c>
      <c r="D5141" t="s">
        <v>2094</v>
      </c>
      <c r="E5141" t="s">
        <v>1772</v>
      </c>
      <c r="F5141" t="s">
        <v>8345</v>
      </c>
    </row>
    <row r="5142" spans="1:6">
      <c r="A5142" t="s">
        <v>4611</v>
      </c>
      <c r="B5142" t="s">
        <v>2493</v>
      </c>
      <c r="C5142" t="s">
        <v>2093</v>
      </c>
      <c r="D5142" t="s">
        <v>2094</v>
      </c>
      <c r="E5142" t="s">
        <v>1772</v>
      </c>
      <c r="F5142" t="s">
        <v>8349</v>
      </c>
    </row>
    <row r="5143" spans="1:6">
      <c r="A5143" t="s">
        <v>4611</v>
      </c>
      <c r="B5143" t="s">
        <v>2493</v>
      </c>
      <c r="C5143" t="s">
        <v>2093</v>
      </c>
      <c r="D5143" t="s">
        <v>2094</v>
      </c>
      <c r="E5143" t="s">
        <v>1772</v>
      </c>
      <c r="F5143" t="s">
        <v>8353</v>
      </c>
    </row>
    <row r="5144" spans="1:6">
      <c r="A5144" t="s">
        <v>4611</v>
      </c>
      <c r="B5144" t="s">
        <v>2493</v>
      </c>
      <c r="C5144" t="s">
        <v>2093</v>
      </c>
      <c r="D5144" t="s">
        <v>2094</v>
      </c>
      <c r="E5144" t="s">
        <v>1772</v>
      </c>
      <c r="F5144" t="s">
        <v>8357</v>
      </c>
    </row>
    <row r="5145" spans="1:6">
      <c r="A5145" t="s">
        <v>4611</v>
      </c>
      <c r="B5145" t="s">
        <v>2493</v>
      </c>
      <c r="C5145" t="s">
        <v>2093</v>
      </c>
      <c r="D5145" t="s">
        <v>2094</v>
      </c>
      <c r="E5145" t="s">
        <v>1772</v>
      </c>
      <c r="F5145" t="s">
        <v>8361</v>
      </c>
    </row>
    <row r="5146" spans="1:6">
      <c r="A5146" t="s">
        <v>4611</v>
      </c>
      <c r="B5146" t="s">
        <v>2493</v>
      </c>
      <c r="C5146" t="s">
        <v>2093</v>
      </c>
      <c r="D5146" t="s">
        <v>2094</v>
      </c>
      <c r="E5146" t="s">
        <v>1772</v>
      </c>
      <c r="F5146" t="s">
        <v>8365</v>
      </c>
    </row>
    <row r="5147" spans="1:6">
      <c r="A5147" t="s">
        <v>4611</v>
      </c>
      <c r="B5147" t="s">
        <v>2493</v>
      </c>
      <c r="C5147" t="s">
        <v>2093</v>
      </c>
      <c r="D5147" t="s">
        <v>2094</v>
      </c>
      <c r="E5147" t="s">
        <v>1772</v>
      </c>
      <c r="F5147" t="s">
        <v>8369</v>
      </c>
    </row>
    <row r="5148" spans="1:6">
      <c r="A5148" t="s">
        <v>4611</v>
      </c>
      <c r="B5148" t="s">
        <v>2493</v>
      </c>
      <c r="C5148" t="s">
        <v>2093</v>
      </c>
      <c r="D5148" t="s">
        <v>2094</v>
      </c>
      <c r="E5148" t="s">
        <v>1772</v>
      </c>
      <c r="F5148" t="s">
        <v>8373</v>
      </c>
    </row>
    <row r="5149" spans="1:6">
      <c r="A5149" t="s">
        <v>4611</v>
      </c>
      <c r="B5149" t="s">
        <v>2493</v>
      </c>
      <c r="C5149" t="s">
        <v>2093</v>
      </c>
      <c r="D5149" t="s">
        <v>2094</v>
      </c>
      <c r="E5149" t="s">
        <v>1772</v>
      </c>
      <c r="F5149" t="s">
        <v>8377</v>
      </c>
    </row>
    <row r="5150" spans="1:6">
      <c r="A5150" t="s">
        <v>4611</v>
      </c>
      <c r="B5150" t="s">
        <v>2493</v>
      </c>
      <c r="C5150" t="s">
        <v>2093</v>
      </c>
      <c r="D5150" t="s">
        <v>2094</v>
      </c>
      <c r="E5150" t="s">
        <v>1772</v>
      </c>
      <c r="F5150" t="s">
        <v>8378</v>
      </c>
    </row>
    <row r="5151" spans="1:6">
      <c r="A5151" t="s">
        <v>4611</v>
      </c>
      <c r="B5151" t="s">
        <v>2493</v>
      </c>
      <c r="C5151" t="s">
        <v>2093</v>
      </c>
      <c r="D5151" t="s">
        <v>2094</v>
      </c>
      <c r="E5151" t="s">
        <v>1772</v>
      </c>
      <c r="F5151" t="s">
        <v>8382</v>
      </c>
    </row>
    <row r="5152" spans="1:6">
      <c r="A5152" t="s">
        <v>4611</v>
      </c>
      <c r="B5152" t="s">
        <v>2493</v>
      </c>
      <c r="C5152" t="s">
        <v>2093</v>
      </c>
      <c r="D5152" t="s">
        <v>2094</v>
      </c>
      <c r="E5152" t="s">
        <v>1772</v>
      </c>
      <c r="F5152" t="s">
        <v>8386</v>
      </c>
    </row>
    <row r="5153" spans="1:6">
      <c r="A5153" t="s">
        <v>4611</v>
      </c>
      <c r="B5153" t="s">
        <v>2493</v>
      </c>
      <c r="C5153" t="s">
        <v>2093</v>
      </c>
      <c r="D5153" t="s">
        <v>2094</v>
      </c>
      <c r="E5153" t="s">
        <v>1772</v>
      </c>
      <c r="F5153" t="s">
        <v>8390</v>
      </c>
    </row>
    <row r="5154" spans="1:6">
      <c r="A5154" t="s">
        <v>4611</v>
      </c>
      <c r="B5154" t="s">
        <v>2493</v>
      </c>
      <c r="C5154" t="s">
        <v>2093</v>
      </c>
      <c r="D5154" t="s">
        <v>2094</v>
      </c>
      <c r="E5154" t="s">
        <v>1772</v>
      </c>
      <c r="F5154" t="s">
        <v>8394</v>
      </c>
    </row>
    <row r="5155" spans="1:6">
      <c r="A5155" t="s">
        <v>4611</v>
      </c>
      <c r="B5155" t="s">
        <v>2493</v>
      </c>
      <c r="C5155" t="s">
        <v>2093</v>
      </c>
      <c r="D5155" t="s">
        <v>2094</v>
      </c>
      <c r="E5155" t="s">
        <v>1772</v>
      </c>
      <c r="F5155" t="s">
        <v>8398</v>
      </c>
    </row>
    <row r="5156" spans="1:6">
      <c r="A5156" t="s">
        <v>4611</v>
      </c>
      <c r="B5156" t="s">
        <v>2493</v>
      </c>
      <c r="C5156" t="s">
        <v>2093</v>
      </c>
      <c r="D5156" t="s">
        <v>2094</v>
      </c>
      <c r="E5156" t="s">
        <v>1772</v>
      </c>
      <c r="F5156" t="s">
        <v>8402</v>
      </c>
    </row>
    <row r="5157" spans="1:6">
      <c r="A5157" t="s">
        <v>4611</v>
      </c>
      <c r="B5157" t="s">
        <v>2493</v>
      </c>
      <c r="C5157" t="s">
        <v>2093</v>
      </c>
      <c r="D5157" t="s">
        <v>2094</v>
      </c>
      <c r="E5157" t="s">
        <v>1772</v>
      </c>
      <c r="F5157" t="s">
        <v>8406</v>
      </c>
    </row>
    <row r="5158" spans="1:6">
      <c r="A5158" t="s">
        <v>4611</v>
      </c>
      <c r="B5158" t="s">
        <v>2493</v>
      </c>
      <c r="C5158" t="s">
        <v>2093</v>
      </c>
      <c r="D5158" t="s">
        <v>2094</v>
      </c>
      <c r="E5158" t="s">
        <v>1772</v>
      </c>
      <c r="F5158" t="s">
        <v>8410</v>
      </c>
    </row>
    <row r="5159" spans="1:6">
      <c r="A5159" t="s">
        <v>4611</v>
      </c>
      <c r="B5159" t="s">
        <v>2493</v>
      </c>
      <c r="C5159" t="s">
        <v>2093</v>
      </c>
      <c r="D5159" t="s">
        <v>2094</v>
      </c>
      <c r="E5159" t="s">
        <v>1772</v>
      </c>
      <c r="F5159" t="s">
        <v>8414</v>
      </c>
    </row>
    <row r="5160" spans="1:6">
      <c r="A5160" t="s">
        <v>4611</v>
      </c>
      <c r="B5160" t="s">
        <v>2493</v>
      </c>
      <c r="C5160" t="s">
        <v>2093</v>
      </c>
      <c r="D5160" t="s">
        <v>2094</v>
      </c>
      <c r="E5160" t="s">
        <v>1772</v>
      </c>
      <c r="F5160" t="s">
        <v>8418</v>
      </c>
    </row>
    <row r="5161" spans="1:6">
      <c r="A5161" t="s">
        <v>4611</v>
      </c>
      <c r="B5161" t="s">
        <v>2493</v>
      </c>
      <c r="C5161" t="s">
        <v>2093</v>
      </c>
      <c r="D5161" t="s">
        <v>2094</v>
      </c>
      <c r="E5161" t="s">
        <v>1772</v>
      </c>
      <c r="F5161" t="s">
        <v>8422</v>
      </c>
    </row>
    <row r="5162" spans="1:6">
      <c r="A5162" t="s">
        <v>4611</v>
      </c>
      <c r="B5162" t="s">
        <v>2493</v>
      </c>
      <c r="C5162" t="s">
        <v>2093</v>
      </c>
      <c r="D5162" t="s">
        <v>2094</v>
      </c>
      <c r="E5162" t="s">
        <v>1772</v>
      </c>
      <c r="F5162" t="s">
        <v>8426</v>
      </c>
    </row>
    <row r="5163" spans="1:6">
      <c r="A5163" t="s">
        <v>4611</v>
      </c>
      <c r="B5163" t="s">
        <v>2493</v>
      </c>
      <c r="C5163" t="s">
        <v>2093</v>
      </c>
      <c r="D5163" t="s">
        <v>2094</v>
      </c>
      <c r="E5163" t="s">
        <v>1772</v>
      </c>
      <c r="F5163" t="s">
        <v>8430</v>
      </c>
    </row>
    <row r="5164" spans="1:6">
      <c r="A5164" t="s">
        <v>4611</v>
      </c>
      <c r="B5164" t="s">
        <v>2493</v>
      </c>
      <c r="C5164" t="s">
        <v>2093</v>
      </c>
      <c r="D5164" t="s">
        <v>2094</v>
      </c>
      <c r="E5164" t="s">
        <v>1772</v>
      </c>
      <c r="F5164" t="s">
        <v>8434</v>
      </c>
    </row>
    <row r="5165" spans="1:6">
      <c r="A5165" t="s">
        <v>4611</v>
      </c>
      <c r="B5165" t="s">
        <v>2493</v>
      </c>
      <c r="C5165" t="s">
        <v>2093</v>
      </c>
      <c r="D5165" t="s">
        <v>2094</v>
      </c>
      <c r="E5165" t="s">
        <v>1772</v>
      </c>
      <c r="F5165" t="s">
        <v>8438</v>
      </c>
    </row>
    <row r="5166" spans="1:6">
      <c r="A5166" t="s">
        <v>4611</v>
      </c>
      <c r="B5166" t="s">
        <v>2493</v>
      </c>
      <c r="C5166" t="s">
        <v>2093</v>
      </c>
      <c r="D5166" t="s">
        <v>2094</v>
      </c>
      <c r="E5166" t="s">
        <v>1772</v>
      </c>
      <c r="F5166" t="s">
        <v>8442</v>
      </c>
    </row>
    <row r="5167" spans="1:6">
      <c r="A5167" t="s">
        <v>4611</v>
      </c>
      <c r="B5167" t="s">
        <v>2493</v>
      </c>
      <c r="C5167" t="s">
        <v>2093</v>
      </c>
      <c r="D5167" t="s">
        <v>2094</v>
      </c>
      <c r="E5167" t="s">
        <v>1772</v>
      </c>
      <c r="F5167" t="s">
        <v>8446</v>
      </c>
    </row>
    <row r="5168" spans="1:6">
      <c r="A5168" t="s">
        <v>4611</v>
      </c>
      <c r="B5168" t="s">
        <v>2493</v>
      </c>
      <c r="C5168" t="s">
        <v>2093</v>
      </c>
      <c r="D5168" t="s">
        <v>2094</v>
      </c>
      <c r="E5168" t="s">
        <v>1772</v>
      </c>
      <c r="F5168" t="s">
        <v>8450</v>
      </c>
    </row>
    <row r="5169" spans="1:6">
      <c r="A5169" t="s">
        <v>4611</v>
      </c>
      <c r="B5169" t="s">
        <v>2493</v>
      </c>
      <c r="C5169" t="s">
        <v>2093</v>
      </c>
      <c r="D5169" t="s">
        <v>2094</v>
      </c>
      <c r="E5169" t="s">
        <v>1772</v>
      </c>
      <c r="F5169" t="s">
        <v>8454</v>
      </c>
    </row>
    <row r="5170" spans="1:6">
      <c r="A5170" t="s">
        <v>4611</v>
      </c>
      <c r="B5170" t="s">
        <v>2493</v>
      </c>
      <c r="C5170" t="s">
        <v>2093</v>
      </c>
      <c r="D5170" t="s">
        <v>2094</v>
      </c>
      <c r="E5170" t="s">
        <v>1772</v>
      </c>
      <c r="F5170" t="s">
        <v>8458</v>
      </c>
    </row>
    <row r="5171" spans="1:6">
      <c r="A5171" t="s">
        <v>4611</v>
      </c>
      <c r="B5171" t="s">
        <v>2493</v>
      </c>
      <c r="C5171" t="s">
        <v>2093</v>
      </c>
      <c r="D5171" t="s">
        <v>2094</v>
      </c>
      <c r="E5171" t="s">
        <v>1772</v>
      </c>
      <c r="F5171" t="s">
        <v>8462</v>
      </c>
    </row>
    <row r="5172" spans="1:6">
      <c r="A5172" t="s">
        <v>4611</v>
      </c>
      <c r="B5172" t="s">
        <v>2493</v>
      </c>
      <c r="C5172" t="s">
        <v>2093</v>
      </c>
      <c r="D5172" t="s">
        <v>2094</v>
      </c>
      <c r="E5172" t="s">
        <v>1772</v>
      </c>
      <c r="F5172" t="s">
        <v>8466</v>
      </c>
    </row>
    <row r="5173" spans="1:6">
      <c r="A5173" t="s">
        <v>4611</v>
      </c>
      <c r="B5173" t="s">
        <v>2493</v>
      </c>
      <c r="C5173" t="s">
        <v>2093</v>
      </c>
      <c r="D5173" t="s">
        <v>2094</v>
      </c>
      <c r="E5173" t="s">
        <v>1772</v>
      </c>
      <c r="F5173" t="s">
        <v>8470</v>
      </c>
    </row>
    <row r="5174" spans="1:6">
      <c r="A5174" t="s">
        <v>4611</v>
      </c>
      <c r="B5174" t="s">
        <v>2493</v>
      </c>
      <c r="C5174" t="s">
        <v>2093</v>
      </c>
      <c r="D5174" t="s">
        <v>2094</v>
      </c>
      <c r="E5174" t="s">
        <v>1772</v>
      </c>
      <c r="F5174" t="s">
        <v>8471</v>
      </c>
    </row>
    <row r="5175" spans="1:6">
      <c r="A5175" t="s">
        <v>4611</v>
      </c>
      <c r="B5175" t="s">
        <v>2493</v>
      </c>
      <c r="C5175" t="s">
        <v>2093</v>
      </c>
      <c r="D5175" t="s">
        <v>2094</v>
      </c>
      <c r="E5175" t="s">
        <v>1772</v>
      </c>
      <c r="F5175" t="s">
        <v>8475</v>
      </c>
    </row>
    <row r="5176" spans="1:6">
      <c r="A5176" t="s">
        <v>4611</v>
      </c>
      <c r="B5176" t="s">
        <v>2493</v>
      </c>
      <c r="C5176" t="s">
        <v>2093</v>
      </c>
      <c r="D5176" t="s">
        <v>2094</v>
      </c>
      <c r="E5176" t="s">
        <v>1772</v>
      </c>
      <c r="F5176" t="s">
        <v>8479</v>
      </c>
    </row>
    <row r="5177" spans="1:6">
      <c r="A5177" t="s">
        <v>4611</v>
      </c>
      <c r="B5177" t="s">
        <v>2493</v>
      </c>
      <c r="C5177" t="s">
        <v>2093</v>
      </c>
      <c r="D5177" t="s">
        <v>2094</v>
      </c>
      <c r="E5177" t="s">
        <v>1772</v>
      </c>
      <c r="F5177" t="s">
        <v>8483</v>
      </c>
    </row>
    <row r="5178" spans="1:6">
      <c r="A5178" t="s">
        <v>4611</v>
      </c>
      <c r="B5178" t="s">
        <v>2493</v>
      </c>
      <c r="C5178" t="s">
        <v>2093</v>
      </c>
      <c r="D5178" t="s">
        <v>2094</v>
      </c>
      <c r="E5178" t="s">
        <v>1772</v>
      </c>
      <c r="F5178" t="s">
        <v>8487</v>
      </c>
    </row>
    <row r="5179" spans="1:6">
      <c r="A5179" t="s">
        <v>4611</v>
      </c>
      <c r="B5179" t="s">
        <v>2493</v>
      </c>
      <c r="C5179" t="s">
        <v>2093</v>
      </c>
      <c r="D5179" t="s">
        <v>2094</v>
      </c>
      <c r="E5179" t="s">
        <v>1772</v>
      </c>
      <c r="F5179" t="s">
        <v>8491</v>
      </c>
    </row>
    <row r="5180" spans="1:6">
      <c r="A5180" t="s">
        <v>4611</v>
      </c>
      <c r="B5180" t="s">
        <v>2493</v>
      </c>
      <c r="C5180" t="s">
        <v>2093</v>
      </c>
      <c r="D5180" t="s">
        <v>2094</v>
      </c>
      <c r="E5180" t="s">
        <v>1772</v>
      </c>
      <c r="F5180" t="s">
        <v>8495</v>
      </c>
    </row>
    <row r="5181" spans="1:6">
      <c r="A5181" t="s">
        <v>4611</v>
      </c>
      <c r="B5181" t="s">
        <v>2493</v>
      </c>
      <c r="C5181" t="s">
        <v>2093</v>
      </c>
      <c r="D5181" t="s">
        <v>2094</v>
      </c>
      <c r="E5181" t="s">
        <v>1772</v>
      </c>
      <c r="F5181" t="s">
        <v>8499</v>
      </c>
    </row>
    <row r="5182" spans="1:6">
      <c r="A5182" t="s">
        <v>4611</v>
      </c>
      <c r="B5182" t="s">
        <v>2493</v>
      </c>
      <c r="C5182" t="s">
        <v>2093</v>
      </c>
      <c r="D5182" t="s">
        <v>2094</v>
      </c>
      <c r="E5182" t="s">
        <v>1772</v>
      </c>
      <c r="F5182" t="s">
        <v>8503</v>
      </c>
    </row>
    <row r="5183" spans="1:6">
      <c r="A5183" t="s">
        <v>4611</v>
      </c>
      <c r="B5183" t="s">
        <v>2493</v>
      </c>
      <c r="C5183" t="s">
        <v>2093</v>
      </c>
      <c r="D5183" t="s">
        <v>2094</v>
      </c>
      <c r="E5183" t="s">
        <v>1772</v>
      </c>
      <c r="F5183" t="s">
        <v>8507</v>
      </c>
    </row>
    <row r="5184" spans="1:6">
      <c r="A5184" t="s">
        <v>4611</v>
      </c>
      <c r="B5184" t="s">
        <v>2493</v>
      </c>
      <c r="C5184" t="s">
        <v>2093</v>
      </c>
      <c r="D5184" t="s">
        <v>2094</v>
      </c>
      <c r="E5184" t="s">
        <v>1772</v>
      </c>
      <c r="F5184" t="s">
        <v>8511</v>
      </c>
    </row>
    <row r="5185" spans="1:6">
      <c r="A5185" t="s">
        <v>4611</v>
      </c>
      <c r="B5185" t="s">
        <v>2493</v>
      </c>
      <c r="C5185" t="s">
        <v>2093</v>
      </c>
      <c r="D5185" t="s">
        <v>2094</v>
      </c>
      <c r="E5185" t="s">
        <v>1772</v>
      </c>
      <c r="F5185" t="s">
        <v>8515</v>
      </c>
    </row>
    <row r="5186" spans="1:6">
      <c r="A5186" t="s">
        <v>4611</v>
      </c>
      <c r="B5186" t="s">
        <v>2493</v>
      </c>
      <c r="C5186" t="s">
        <v>2093</v>
      </c>
      <c r="D5186" t="s">
        <v>2094</v>
      </c>
      <c r="E5186" t="s">
        <v>1772</v>
      </c>
      <c r="F5186" t="s">
        <v>8519</v>
      </c>
    </row>
    <row r="5187" spans="1:6">
      <c r="A5187" t="s">
        <v>4611</v>
      </c>
      <c r="B5187" t="s">
        <v>2493</v>
      </c>
      <c r="C5187" t="s">
        <v>2093</v>
      </c>
      <c r="D5187" t="s">
        <v>2094</v>
      </c>
      <c r="E5187" t="s">
        <v>1772</v>
      </c>
      <c r="F5187" t="s">
        <v>8523</v>
      </c>
    </row>
    <row r="5188" spans="1:6">
      <c r="A5188" t="s">
        <v>4611</v>
      </c>
      <c r="B5188" t="s">
        <v>2493</v>
      </c>
      <c r="C5188" t="s">
        <v>2093</v>
      </c>
      <c r="D5188" t="s">
        <v>2094</v>
      </c>
      <c r="E5188" t="s">
        <v>1772</v>
      </c>
      <c r="F5188" t="s">
        <v>8527</v>
      </c>
    </row>
    <row r="5189" spans="1:6">
      <c r="A5189" t="s">
        <v>4611</v>
      </c>
      <c r="B5189" t="s">
        <v>2493</v>
      </c>
      <c r="C5189" t="s">
        <v>2093</v>
      </c>
      <c r="D5189" t="s">
        <v>2094</v>
      </c>
      <c r="E5189" t="s">
        <v>1772</v>
      </c>
      <c r="F5189" t="s">
        <v>8531</v>
      </c>
    </row>
    <row r="5190" spans="1:6">
      <c r="A5190" t="s">
        <v>4611</v>
      </c>
      <c r="B5190" t="s">
        <v>2493</v>
      </c>
      <c r="C5190" t="s">
        <v>2093</v>
      </c>
      <c r="D5190" t="s">
        <v>2094</v>
      </c>
      <c r="E5190" t="s">
        <v>1772</v>
      </c>
      <c r="F5190" t="s">
        <v>8535</v>
      </c>
    </row>
    <row r="5191" spans="1:6">
      <c r="A5191" t="s">
        <v>4611</v>
      </c>
      <c r="B5191" t="s">
        <v>2493</v>
      </c>
      <c r="C5191" t="s">
        <v>2093</v>
      </c>
      <c r="D5191" t="s">
        <v>2094</v>
      </c>
      <c r="E5191" t="s">
        <v>1772</v>
      </c>
      <c r="F5191" t="s">
        <v>8539</v>
      </c>
    </row>
    <row r="5192" spans="1:6">
      <c r="A5192" t="s">
        <v>4611</v>
      </c>
      <c r="B5192" t="s">
        <v>2493</v>
      </c>
      <c r="C5192" t="s">
        <v>2093</v>
      </c>
      <c r="D5192" t="s">
        <v>2094</v>
      </c>
      <c r="E5192" t="s">
        <v>1772</v>
      </c>
      <c r="F5192" t="s">
        <v>8543</v>
      </c>
    </row>
    <row r="5193" spans="1:6">
      <c r="A5193" t="s">
        <v>4611</v>
      </c>
      <c r="B5193" t="s">
        <v>2493</v>
      </c>
      <c r="C5193" t="s">
        <v>2093</v>
      </c>
      <c r="D5193" t="s">
        <v>2094</v>
      </c>
      <c r="E5193" t="s">
        <v>1772</v>
      </c>
      <c r="F5193" t="s">
        <v>8547</v>
      </c>
    </row>
    <row r="5194" spans="1:6">
      <c r="A5194" t="s">
        <v>4611</v>
      </c>
      <c r="B5194" t="s">
        <v>2493</v>
      </c>
      <c r="C5194" t="s">
        <v>2093</v>
      </c>
      <c r="D5194" t="s">
        <v>2094</v>
      </c>
      <c r="E5194" t="s">
        <v>1772</v>
      </c>
      <c r="F5194" t="s">
        <v>8551</v>
      </c>
    </row>
    <row r="5195" spans="1:6">
      <c r="A5195" t="s">
        <v>4611</v>
      </c>
      <c r="B5195" t="s">
        <v>2493</v>
      </c>
      <c r="C5195" t="s">
        <v>2093</v>
      </c>
      <c r="D5195" t="s">
        <v>2094</v>
      </c>
      <c r="E5195" t="s">
        <v>1772</v>
      </c>
      <c r="F5195" t="s">
        <v>8555</v>
      </c>
    </row>
    <row r="5196" spans="1:6">
      <c r="A5196" t="s">
        <v>4611</v>
      </c>
      <c r="B5196" t="s">
        <v>2493</v>
      </c>
      <c r="C5196" t="s">
        <v>2093</v>
      </c>
      <c r="D5196" t="s">
        <v>2094</v>
      </c>
      <c r="E5196" t="s">
        <v>1772</v>
      </c>
      <c r="F5196" t="s">
        <v>8559</v>
      </c>
    </row>
    <row r="5197" spans="1:6">
      <c r="A5197" t="s">
        <v>4611</v>
      </c>
      <c r="B5197" t="s">
        <v>2493</v>
      </c>
      <c r="C5197" t="s">
        <v>2093</v>
      </c>
      <c r="D5197" t="s">
        <v>2094</v>
      </c>
      <c r="E5197" t="s">
        <v>1772</v>
      </c>
      <c r="F5197" t="s">
        <v>8563</v>
      </c>
    </row>
    <row r="5198" spans="1:6">
      <c r="A5198" t="s">
        <v>4611</v>
      </c>
      <c r="B5198" t="s">
        <v>2493</v>
      </c>
      <c r="C5198" t="s">
        <v>2093</v>
      </c>
      <c r="D5198" t="s">
        <v>2094</v>
      </c>
      <c r="E5198" t="s">
        <v>1772</v>
      </c>
      <c r="F5198" t="s">
        <v>8567</v>
      </c>
    </row>
    <row r="5199" spans="1:6">
      <c r="A5199" t="s">
        <v>4611</v>
      </c>
      <c r="B5199" t="s">
        <v>2493</v>
      </c>
      <c r="C5199" t="s">
        <v>2093</v>
      </c>
      <c r="D5199" t="s">
        <v>2094</v>
      </c>
      <c r="E5199" t="s">
        <v>1772</v>
      </c>
      <c r="F5199" t="s">
        <v>8571</v>
      </c>
    </row>
    <row r="5200" spans="1:6">
      <c r="A5200" t="s">
        <v>4611</v>
      </c>
      <c r="B5200" t="s">
        <v>2493</v>
      </c>
      <c r="C5200" t="s">
        <v>2093</v>
      </c>
      <c r="D5200" t="s">
        <v>2094</v>
      </c>
      <c r="E5200" t="s">
        <v>1772</v>
      </c>
      <c r="F5200" t="s">
        <v>8575</v>
      </c>
    </row>
    <row r="5201" spans="1:6">
      <c r="A5201" t="s">
        <v>4611</v>
      </c>
      <c r="B5201" t="s">
        <v>2493</v>
      </c>
      <c r="C5201" t="s">
        <v>2093</v>
      </c>
      <c r="D5201" t="s">
        <v>2094</v>
      </c>
      <c r="E5201" t="s">
        <v>1772</v>
      </c>
      <c r="F5201" t="s">
        <v>8579</v>
      </c>
    </row>
    <row r="5202" spans="1:6">
      <c r="A5202" t="s">
        <v>4611</v>
      </c>
      <c r="B5202" t="s">
        <v>2493</v>
      </c>
      <c r="C5202" t="s">
        <v>2093</v>
      </c>
      <c r="D5202" t="s">
        <v>2094</v>
      </c>
      <c r="E5202" t="s">
        <v>1772</v>
      </c>
      <c r="F5202" t="s">
        <v>8583</v>
      </c>
    </row>
    <row r="5203" spans="1:6">
      <c r="A5203" t="s">
        <v>4611</v>
      </c>
      <c r="B5203" t="s">
        <v>2493</v>
      </c>
      <c r="C5203" t="s">
        <v>2093</v>
      </c>
      <c r="D5203" t="s">
        <v>2094</v>
      </c>
      <c r="E5203" t="s">
        <v>1772</v>
      </c>
      <c r="F5203" t="s">
        <v>8587</v>
      </c>
    </row>
    <row r="5204" spans="1:6">
      <c r="A5204" t="s">
        <v>4611</v>
      </c>
      <c r="B5204" t="s">
        <v>2493</v>
      </c>
      <c r="C5204" t="s">
        <v>2093</v>
      </c>
      <c r="D5204" t="s">
        <v>2094</v>
      </c>
      <c r="E5204" t="s">
        <v>1772</v>
      </c>
      <c r="F5204" t="s">
        <v>8591</v>
      </c>
    </row>
    <row r="5205" spans="1:6">
      <c r="A5205" t="s">
        <v>4611</v>
      </c>
      <c r="B5205" t="s">
        <v>2493</v>
      </c>
      <c r="C5205" t="s">
        <v>2093</v>
      </c>
      <c r="D5205" t="s">
        <v>2094</v>
      </c>
      <c r="E5205" t="s">
        <v>1772</v>
      </c>
      <c r="F5205" t="s">
        <v>8595</v>
      </c>
    </row>
    <row r="5206" spans="1:6">
      <c r="A5206" t="s">
        <v>4611</v>
      </c>
      <c r="B5206" t="s">
        <v>2493</v>
      </c>
      <c r="C5206" t="s">
        <v>2093</v>
      </c>
      <c r="D5206" t="s">
        <v>2094</v>
      </c>
      <c r="E5206" t="s">
        <v>1772</v>
      </c>
      <c r="F5206" t="s">
        <v>8599</v>
      </c>
    </row>
    <row r="5207" spans="1:6">
      <c r="A5207" t="s">
        <v>4611</v>
      </c>
      <c r="B5207" t="s">
        <v>2493</v>
      </c>
      <c r="C5207" t="s">
        <v>2093</v>
      </c>
      <c r="D5207" t="s">
        <v>2094</v>
      </c>
      <c r="E5207" t="s">
        <v>1772</v>
      </c>
      <c r="F5207" t="s">
        <v>8603</v>
      </c>
    </row>
    <row r="5208" spans="1:6">
      <c r="A5208" t="s">
        <v>4611</v>
      </c>
      <c r="B5208" t="s">
        <v>2493</v>
      </c>
      <c r="C5208" t="s">
        <v>2093</v>
      </c>
      <c r="D5208" t="s">
        <v>2094</v>
      </c>
      <c r="E5208" t="s">
        <v>1772</v>
      </c>
      <c r="F5208" t="s">
        <v>8607</v>
      </c>
    </row>
    <row r="5209" spans="1:6">
      <c r="A5209" t="s">
        <v>4611</v>
      </c>
      <c r="B5209" t="s">
        <v>2493</v>
      </c>
      <c r="C5209" t="s">
        <v>2093</v>
      </c>
      <c r="D5209" t="s">
        <v>2094</v>
      </c>
      <c r="E5209" t="s">
        <v>1772</v>
      </c>
      <c r="F5209" t="s">
        <v>8608</v>
      </c>
    </row>
    <row r="5210" spans="1:6">
      <c r="A5210" t="s">
        <v>4611</v>
      </c>
      <c r="B5210" t="s">
        <v>2493</v>
      </c>
      <c r="C5210" t="s">
        <v>2093</v>
      </c>
      <c r="D5210" t="s">
        <v>2094</v>
      </c>
      <c r="E5210" t="s">
        <v>1772</v>
      </c>
      <c r="F5210" t="s">
        <v>8612</v>
      </c>
    </row>
    <row r="5211" spans="1:6">
      <c r="A5211" t="s">
        <v>4611</v>
      </c>
      <c r="B5211" t="s">
        <v>2493</v>
      </c>
      <c r="C5211" t="s">
        <v>2093</v>
      </c>
      <c r="D5211" t="s">
        <v>2094</v>
      </c>
      <c r="E5211" t="s">
        <v>1772</v>
      </c>
      <c r="F5211" t="s">
        <v>8616</v>
      </c>
    </row>
    <row r="5212" spans="1:6">
      <c r="A5212" t="s">
        <v>4611</v>
      </c>
      <c r="B5212" t="s">
        <v>2493</v>
      </c>
      <c r="C5212" t="s">
        <v>2093</v>
      </c>
      <c r="D5212" t="s">
        <v>2094</v>
      </c>
      <c r="E5212" t="s">
        <v>1772</v>
      </c>
      <c r="F5212" t="s">
        <v>8620</v>
      </c>
    </row>
    <row r="5213" spans="1:6">
      <c r="A5213" t="s">
        <v>4611</v>
      </c>
      <c r="B5213" t="s">
        <v>2493</v>
      </c>
      <c r="C5213" t="s">
        <v>2093</v>
      </c>
      <c r="D5213" t="s">
        <v>2094</v>
      </c>
      <c r="E5213" t="s">
        <v>1772</v>
      </c>
      <c r="F5213" t="s">
        <v>8624</v>
      </c>
    </row>
    <row r="5214" spans="1:6">
      <c r="A5214" t="s">
        <v>4611</v>
      </c>
      <c r="B5214" t="s">
        <v>2493</v>
      </c>
      <c r="C5214" t="s">
        <v>2093</v>
      </c>
      <c r="D5214" t="s">
        <v>2094</v>
      </c>
      <c r="E5214" t="s">
        <v>1772</v>
      </c>
      <c r="F5214" t="s">
        <v>8628</v>
      </c>
    </row>
    <row r="5215" spans="1:6">
      <c r="A5215" t="s">
        <v>4611</v>
      </c>
      <c r="B5215" t="s">
        <v>2493</v>
      </c>
      <c r="C5215" t="s">
        <v>2093</v>
      </c>
      <c r="D5215" t="s">
        <v>2094</v>
      </c>
      <c r="E5215" t="s">
        <v>1772</v>
      </c>
      <c r="F5215" t="s">
        <v>8629</v>
      </c>
    </row>
    <row r="5216" spans="1:6">
      <c r="A5216" t="s">
        <v>4611</v>
      </c>
      <c r="B5216" t="s">
        <v>2493</v>
      </c>
      <c r="C5216" t="s">
        <v>2093</v>
      </c>
      <c r="D5216" t="s">
        <v>2094</v>
      </c>
      <c r="E5216" t="s">
        <v>1772</v>
      </c>
      <c r="F5216" t="s">
        <v>8633</v>
      </c>
    </row>
    <row r="5217" spans="1:6">
      <c r="A5217" t="s">
        <v>4611</v>
      </c>
      <c r="B5217" t="s">
        <v>2493</v>
      </c>
      <c r="C5217" t="s">
        <v>2093</v>
      </c>
      <c r="D5217" t="s">
        <v>2094</v>
      </c>
      <c r="E5217" t="s">
        <v>1772</v>
      </c>
      <c r="F5217" t="s">
        <v>8637</v>
      </c>
    </row>
    <row r="5218" spans="1:6">
      <c r="A5218" t="s">
        <v>4611</v>
      </c>
      <c r="B5218" t="s">
        <v>2493</v>
      </c>
      <c r="C5218" t="s">
        <v>2093</v>
      </c>
      <c r="D5218" t="s">
        <v>2094</v>
      </c>
      <c r="E5218" t="s">
        <v>1772</v>
      </c>
      <c r="F5218" t="s">
        <v>8641</v>
      </c>
    </row>
    <row r="5219" spans="1:6">
      <c r="A5219" t="s">
        <v>4611</v>
      </c>
      <c r="B5219" t="s">
        <v>2493</v>
      </c>
      <c r="C5219" t="s">
        <v>2093</v>
      </c>
      <c r="D5219" t="s">
        <v>2094</v>
      </c>
      <c r="E5219" t="s">
        <v>1772</v>
      </c>
      <c r="F5219" t="s">
        <v>8645</v>
      </c>
    </row>
    <row r="5220" spans="1:6">
      <c r="A5220" t="s">
        <v>4611</v>
      </c>
      <c r="B5220" t="s">
        <v>2493</v>
      </c>
      <c r="C5220" t="s">
        <v>2093</v>
      </c>
      <c r="D5220" t="s">
        <v>2094</v>
      </c>
      <c r="E5220" t="s">
        <v>1772</v>
      </c>
      <c r="F5220" t="s">
        <v>8649</v>
      </c>
    </row>
    <row r="5221" spans="1:6">
      <c r="A5221" t="s">
        <v>4611</v>
      </c>
      <c r="B5221" t="s">
        <v>2493</v>
      </c>
      <c r="C5221" t="s">
        <v>2093</v>
      </c>
      <c r="D5221" t="s">
        <v>2094</v>
      </c>
      <c r="E5221" t="s">
        <v>1772</v>
      </c>
      <c r="F5221" t="s">
        <v>8653</v>
      </c>
    </row>
    <row r="5222" spans="1:6">
      <c r="A5222" t="s">
        <v>4611</v>
      </c>
      <c r="B5222" t="s">
        <v>2493</v>
      </c>
      <c r="C5222" t="s">
        <v>2093</v>
      </c>
      <c r="D5222" t="s">
        <v>2094</v>
      </c>
      <c r="E5222" t="s">
        <v>1772</v>
      </c>
      <c r="F5222" t="s">
        <v>8657</v>
      </c>
    </row>
    <row r="5223" spans="1:6">
      <c r="A5223" t="s">
        <v>4611</v>
      </c>
      <c r="B5223" t="s">
        <v>2493</v>
      </c>
      <c r="C5223" t="s">
        <v>2093</v>
      </c>
      <c r="D5223" t="s">
        <v>2094</v>
      </c>
      <c r="E5223" t="s">
        <v>1772</v>
      </c>
      <c r="F5223" t="s">
        <v>8661</v>
      </c>
    </row>
    <row r="5224" spans="1:6">
      <c r="A5224" t="s">
        <v>4611</v>
      </c>
      <c r="B5224" t="s">
        <v>2493</v>
      </c>
      <c r="C5224" t="s">
        <v>2093</v>
      </c>
      <c r="D5224" t="s">
        <v>2094</v>
      </c>
      <c r="E5224" t="s">
        <v>1772</v>
      </c>
      <c r="F5224" t="s">
        <v>8665</v>
      </c>
    </row>
    <row r="5225" spans="1:6">
      <c r="A5225" t="s">
        <v>4611</v>
      </c>
      <c r="B5225" t="s">
        <v>2493</v>
      </c>
      <c r="C5225" t="s">
        <v>2093</v>
      </c>
      <c r="D5225" t="s">
        <v>2094</v>
      </c>
      <c r="E5225" t="s">
        <v>1772</v>
      </c>
      <c r="F5225" t="s">
        <v>8669</v>
      </c>
    </row>
    <row r="5226" spans="1:6">
      <c r="A5226" t="s">
        <v>4611</v>
      </c>
      <c r="B5226" t="s">
        <v>2493</v>
      </c>
      <c r="C5226" t="s">
        <v>2093</v>
      </c>
      <c r="D5226" t="s">
        <v>2094</v>
      </c>
      <c r="E5226" t="s">
        <v>1772</v>
      </c>
      <c r="F5226" t="s">
        <v>8673</v>
      </c>
    </row>
    <row r="5227" spans="1:6">
      <c r="A5227" t="s">
        <v>4611</v>
      </c>
      <c r="B5227" t="s">
        <v>2493</v>
      </c>
      <c r="C5227" t="s">
        <v>2093</v>
      </c>
      <c r="D5227" t="s">
        <v>2094</v>
      </c>
      <c r="E5227" t="s">
        <v>1772</v>
      </c>
      <c r="F5227" t="s">
        <v>8677</v>
      </c>
    </row>
    <row r="5228" spans="1:6">
      <c r="A5228" t="s">
        <v>4611</v>
      </c>
      <c r="B5228" t="s">
        <v>2493</v>
      </c>
      <c r="C5228" t="s">
        <v>2093</v>
      </c>
      <c r="D5228" t="s">
        <v>2094</v>
      </c>
      <c r="E5228" t="s">
        <v>1772</v>
      </c>
      <c r="F5228" t="s">
        <v>8681</v>
      </c>
    </row>
    <row r="5229" spans="1:6">
      <c r="A5229" t="s">
        <v>4611</v>
      </c>
      <c r="B5229" t="s">
        <v>2493</v>
      </c>
      <c r="C5229" t="s">
        <v>2093</v>
      </c>
      <c r="D5229" t="s">
        <v>2094</v>
      </c>
      <c r="E5229" t="s">
        <v>1772</v>
      </c>
      <c r="F5229" t="s">
        <v>8685</v>
      </c>
    </row>
    <row r="5230" spans="1:6">
      <c r="A5230" t="s">
        <v>4611</v>
      </c>
      <c r="B5230" t="s">
        <v>2493</v>
      </c>
      <c r="C5230" t="s">
        <v>2093</v>
      </c>
      <c r="D5230" t="s">
        <v>2094</v>
      </c>
      <c r="E5230" t="s">
        <v>1772</v>
      </c>
      <c r="F5230" t="s">
        <v>8686</v>
      </c>
    </row>
    <row r="5231" spans="1:6">
      <c r="A5231" t="s">
        <v>4611</v>
      </c>
      <c r="B5231" t="s">
        <v>2493</v>
      </c>
      <c r="C5231" t="s">
        <v>2093</v>
      </c>
      <c r="D5231" t="s">
        <v>2094</v>
      </c>
      <c r="E5231" t="s">
        <v>1772</v>
      </c>
      <c r="F5231" t="s">
        <v>8690</v>
      </c>
    </row>
    <row r="5232" spans="1:6">
      <c r="A5232" t="s">
        <v>4611</v>
      </c>
      <c r="B5232" t="s">
        <v>2493</v>
      </c>
      <c r="C5232" t="s">
        <v>2093</v>
      </c>
      <c r="D5232" t="s">
        <v>2094</v>
      </c>
      <c r="E5232" t="s">
        <v>1772</v>
      </c>
      <c r="F5232" t="s">
        <v>8694</v>
      </c>
    </row>
    <row r="5233" spans="1:6">
      <c r="A5233" t="s">
        <v>4611</v>
      </c>
      <c r="B5233" t="s">
        <v>2493</v>
      </c>
      <c r="C5233" t="s">
        <v>2093</v>
      </c>
      <c r="D5233" t="s">
        <v>2094</v>
      </c>
      <c r="E5233" t="s">
        <v>1772</v>
      </c>
      <c r="F5233" t="s">
        <v>8698</v>
      </c>
    </row>
    <row r="5234" spans="1:6">
      <c r="A5234" t="s">
        <v>4611</v>
      </c>
      <c r="B5234" t="s">
        <v>2493</v>
      </c>
      <c r="C5234" t="s">
        <v>2093</v>
      </c>
      <c r="D5234" t="s">
        <v>2094</v>
      </c>
      <c r="E5234" t="s">
        <v>1772</v>
      </c>
      <c r="F5234" t="s">
        <v>8699</v>
      </c>
    </row>
    <row r="5235" spans="1:6">
      <c r="A5235" t="s">
        <v>4611</v>
      </c>
      <c r="B5235" t="s">
        <v>2493</v>
      </c>
      <c r="C5235" t="s">
        <v>2093</v>
      </c>
      <c r="D5235" t="s">
        <v>2094</v>
      </c>
      <c r="E5235" t="s">
        <v>1772</v>
      </c>
      <c r="F5235" t="s">
        <v>8703</v>
      </c>
    </row>
    <row r="5236" spans="1:6">
      <c r="A5236" t="s">
        <v>4611</v>
      </c>
      <c r="B5236" t="s">
        <v>2493</v>
      </c>
      <c r="C5236" t="s">
        <v>2093</v>
      </c>
      <c r="D5236" t="s">
        <v>2094</v>
      </c>
      <c r="E5236" t="s">
        <v>1772</v>
      </c>
      <c r="F5236" t="s">
        <v>8707</v>
      </c>
    </row>
    <row r="5237" spans="1:6">
      <c r="A5237" t="s">
        <v>4611</v>
      </c>
      <c r="B5237" t="s">
        <v>2493</v>
      </c>
      <c r="C5237" t="s">
        <v>2093</v>
      </c>
      <c r="D5237" t="s">
        <v>2094</v>
      </c>
      <c r="E5237" t="s">
        <v>1772</v>
      </c>
      <c r="F5237" t="s">
        <v>8708</v>
      </c>
    </row>
    <row r="5238" spans="1:6">
      <c r="A5238" t="s">
        <v>4611</v>
      </c>
      <c r="B5238" t="s">
        <v>2493</v>
      </c>
      <c r="C5238" t="s">
        <v>2093</v>
      </c>
      <c r="D5238" t="s">
        <v>2094</v>
      </c>
      <c r="E5238" t="s">
        <v>1772</v>
      </c>
      <c r="F5238" t="s">
        <v>8709</v>
      </c>
    </row>
    <row r="5239" spans="1:6">
      <c r="A5239" t="s">
        <v>4611</v>
      </c>
      <c r="B5239" t="s">
        <v>2493</v>
      </c>
      <c r="C5239" t="s">
        <v>2093</v>
      </c>
      <c r="D5239" t="s">
        <v>2094</v>
      </c>
      <c r="E5239" t="s">
        <v>1772</v>
      </c>
      <c r="F5239" t="s">
        <v>8713</v>
      </c>
    </row>
    <row r="5240" spans="1:6">
      <c r="A5240" t="s">
        <v>4611</v>
      </c>
      <c r="B5240" t="s">
        <v>2493</v>
      </c>
      <c r="C5240" t="s">
        <v>2093</v>
      </c>
      <c r="D5240" t="s">
        <v>2094</v>
      </c>
      <c r="E5240" t="s">
        <v>1772</v>
      </c>
      <c r="F5240" t="s">
        <v>8717</v>
      </c>
    </row>
    <row r="5241" spans="1:6">
      <c r="A5241" t="s">
        <v>4611</v>
      </c>
      <c r="B5241" t="s">
        <v>2493</v>
      </c>
      <c r="C5241" t="s">
        <v>2093</v>
      </c>
      <c r="D5241" t="s">
        <v>2094</v>
      </c>
      <c r="E5241" t="s">
        <v>1772</v>
      </c>
      <c r="F5241" t="s">
        <v>8721</v>
      </c>
    </row>
    <row r="5242" spans="1:6">
      <c r="A5242" t="s">
        <v>4611</v>
      </c>
      <c r="B5242" t="s">
        <v>2493</v>
      </c>
      <c r="C5242" t="s">
        <v>2093</v>
      </c>
      <c r="D5242" t="s">
        <v>2094</v>
      </c>
      <c r="E5242" t="s">
        <v>1772</v>
      </c>
      <c r="F5242" t="s">
        <v>8725</v>
      </c>
    </row>
    <row r="5243" spans="1:6">
      <c r="A5243" t="s">
        <v>4611</v>
      </c>
      <c r="B5243" t="s">
        <v>2493</v>
      </c>
      <c r="C5243" t="s">
        <v>2093</v>
      </c>
      <c r="D5243" t="s">
        <v>2094</v>
      </c>
      <c r="E5243" t="s">
        <v>1772</v>
      </c>
      <c r="F5243" t="s">
        <v>8726</v>
      </c>
    </row>
    <row r="5244" spans="1:6">
      <c r="A5244" t="s">
        <v>4611</v>
      </c>
      <c r="B5244" t="s">
        <v>2493</v>
      </c>
      <c r="C5244" t="s">
        <v>2093</v>
      </c>
      <c r="D5244" t="s">
        <v>2094</v>
      </c>
      <c r="E5244" t="s">
        <v>1772</v>
      </c>
      <c r="F5244" t="s">
        <v>8730</v>
      </c>
    </row>
    <row r="5245" spans="1:6">
      <c r="A5245" t="s">
        <v>4611</v>
      </c>
      <c r="B5245" t="s">
        <v>2493</v>
      </c>
      <c r="C5245" t="s">
        <v>2093</v>
      </c>
      <c r="D5245" t="s">
        <v>2094</v>
      </c>
      <c r="E5245" t="s">
        <v>1772</v>
      </c>
      <c r="F5245" t="s">
        <v>8734</v>
      </c>
    </row>
    <row r="5246" spans="1:6">
      <c r="A5246" t="s">
        <v>4611</v>
      </c>
      <c r="B5246" t="s">
        <v>2493</v>
      </c>
      <c r="C5246" t="s">
        <v>2093</v>
      </c>
      <c r="D5246" t="s">
        <v>2094</v>
      </c>
      <c r="E5246" t="s">
        <v>1772</v>
      </c>
      <c r="F5246" t="s">
        <v>8735</v>
      </c>
    </row>
    <row r="5247" spans="1:6">
      <c r="A5247" t="s">
        <v>4611</v>
      </c>
      <c r="B5247" t="s">
        <v>2493</v>
      </c>
      <c r="C5247" t="s">
        <v>2093</v>
      </c>
      <c r="D5247" t="s">
        <v>2094</v>
      </c>
      <c r="E5247" t="s">
        <v>1772</v>
      </c>
      <c r="F5247" t="s">
        <v>8739</v>
      </c>
    </row>
    <row r="5248" spans="1:6">
      <c r="A5248" t="s">
        <v>4611</v>
      </c>
      <c r="B5248" t="s">
        <v>2493</v>
      </c>
      <c r="C5248" t="s">
        <v>2093</v>
      </c>
      <c r="D5248" t="s">
        <v>2094</v>
      </c>
      <c r="E5248" t="s">
        <v>1772</v>
      </c>
      <c r="F5248" t="s">
        <v>8740</v>
      </c>
    </row>
    <row r="5249" spans="1:6">
      <c r="A5249" t="s">
        <v>4611</v>
      </c>
      <c r="B5249" t="s">
        <v>2493</v>
      </c>
      <c r="C5249" t="s">
        <v>2093</v>
      </c>
      <c r="D5249" t="s">
        <v>2094</v>
      </c>
      <c r="E5249" t="s">
        <v>1772</v>
      </c>
      <c r="F5249" t="s">
        <v>8744</v>
      </c>
    </row>
    <row r="5250" spans="1:6">
      <c r="A5250" t="s">
        <v>4611</v>
      </c>
      <c r="B5250" t="s">
        <v>2493</v>
      </c>
      <c r="C5250" t="s">
        <v>2093</v>
      </c>
      <c r="D5250" t="s">
        <v>2094</v>
      </c>
      <c r="E5250" t="s">
        <v>1772</v>
      </c>
      <c r="F5250" t="s">
        <v>8748</v>
      </c>
    </row>
    <row r="5251" spans="1:6">
      <c r="A5251" t="s">
        <v>4611</v>
      </c>
      <c r="B5251" t="s">
        <v>2493</v>
      </c>
      <c r="C5251" t="s">
        <v>2093</v>
      </c>
      <c r="D5251" t="s">
        <v>2094</v>
      </c>
      <c r="E5251" t="s">
        <v>1772</v>
      </c>
      <c r="F5251" t="s">
        <v>8752</v>
      </c>
    </row>
    <row r="5252" spans="1:6">
      <c r="A5252" t="s">
        <v>4611</v>
      </c>
      <c r="B5252" t="s">
        <v>2493</v>
      </c>
      <c r="C5252" t="s">
        <v>2093</v>
      </c>
      <c r="D5252" t="s">
        <v>2094</v>
      </c>
      <c r="E5252" t="s">
        <v>1772</v>
      </c>
      <c r="F5252" t="s">
        <v>8756</v>
      </c>
    </row>
    <row r="5253" spans="1:6">
      <c r="A5253" t="s">
        <v>4611</v>
      </c>
      <c r="B5253" t="s">
        <v>2493</v>
      </c>
      <c r="C5253" t="s">
        <v>2093</v>
      </c>
      <c r="D5253" t="s">
        <v>2094</v>
      </c>
      <c r="E5253" t="s">
        <v>1772</v>
      </c>
      <c r="F5253" t="s">
        <v>8757</v>
      </c>
    </row>
    <row r="5254" spans="1:6">
      <c r="A5254" t="s">
        <v>4611</v>
      </c>
      <c r="B5254" t="s">
        <v>2493</v>
      </c>
      <c r="C5254" t="s">
        <v>2093</v>
      </c>
      <c r="D5254" t="s">
        <v>2094</v>
      </c>
      <c r="E5254" t="s">
        <v>1772</v>
      </c>
      <c r="F5254" t="s">
        <v>8761</v>
      </c>
    </row>
    <row r="5255" spans="1:6">
      <c r="A5255" t="s">
        <v>4611</v>
      </c>
      <c r="B5255" t="s">
        <v>2493</v>
      </c>
      <c r="C5255" t="s">
        <v>2093</v>
      </c>
      <c r="D5255" t="s">
        <v>2094</v>
      </c>
      <c r="E5255" t="s">
        <v>1772</v>
      </c>
      <c r="F5255" t="s">
        <v>8765</v>
      </c>
    </row>
    <row r="5256" spans="1:6">
      <c r="A5256" t="s">
        <v>4611</v>
      </c>
      <c r="B5256" t="s">
        <v>2493</v>
      </c>
      <c r="C5256" t="s">
        <v>2093</v>
      </c>
      <c r="D5256" t="s">
        <v>2094</v>
      </c>
      <c r="E5256" t="s">
        <v>1772</v>
      </c>
      <c r="F5256" t="s">
        <v>8766</v>
      </c>
    </row>
    <row r="5257" spans="1:6">
      <c r="A5257" t="s">
        <v>4611</v>
      </c>
      <c r="B5257" t="s">
        <v>2493</v>
      </c>
      <c r="C5257" t="s">
        <v>2093</v>
      </c>
      <c r="D5257" t="s">
        <v>2094</v>
      </c>
      <c r="E5257" t="s">
        <v>1772</v>
      </c>
      <c r="F5257" t="s">
        <v>8770</v>
      </c>
    </row>
    <row r="5258" spans="1:6">
      <c r="A5258" t="s">
        <v>4611</v>
      </c>
      <c r="B5258" t="s">
        <v>2493</v>
      </c>
      <c r="C5258" t="s">
        <v>2093</v>
      </c>
      <c r="D5258" t="s">
        <v>2094</v>
      </c>
      <c r="E5258" t="s">
        <v>1772</v>
      </c>
      <c r="F5258" t="s">
        <v>8774</v>
      </c>
    </row>
    <row r="5259" spans="1:6">
      <c r="A5259" t="s">
        <v>4611</v>
      </c>
      <c r="B5259" t="s">
        <v>2493</v>
      </c>
      <c r="C5259" t="s">
        <v>2093</v>
      </c>
      <c r="D5259" t="s">
        <v>2094</v>
      </c>
      <c r="E5259" t="s">
        <v>1772</v>
      </c>
      <c r="F5259" t="s">
        <v>8778</v>
      </c>
    </row>
    <row r="5260" spans="1:6">
      <c r="A5260" t="s">
        <v>4611</v>
      </c>
      <c r="B5260" t="s">
        <v>2493</v>
      </c>
      <c r="C5260" t="s">
        <v>2093</v>
      </c>
      <c r="D5260" t="s">
        <v>2094</v>
      </c>
      <c r="E5260" t="s">
        <v>1772</v>
      </c>
      <c r="F5260" t="s">
        <v>8782</v>
      </c>
    </row>
    <row r="5261" spans="1:6">
      <c r="A5261" t="s">
        <v>4611</v>
      </c>
      <c r="B5261" t="s">
        <v>2493</v>
      </c>
      <c r="C5261" t="s">
        <v>2093</v>
      </c>
      <c r="D5261" t="s">
        <v>2094</v>
      </c>
      <c r="E5261" t="s">
        <v>1772</v>
      </c>
      <c r="F5261" t="s">
        <v>8786</v>
      </c>
    </row>
    <row r="5262" spans="1:6">
      <c r="A5262" t="s">
        <v>4611</v>
      </c>
      <c r="B5262" t="s">
        <v>2493</v>
      </c>
      <c r="C5262" t="s">
        <v>2093</v>
      </c>
      <c r="D5262" t="s">
        <v>2094</v>
      </c>
      <c r="E5262" t="s">
        <v>1772</v>
      </c>
      <c r="F5262" t="s">
        <v>8790</v>
      </c>
    </row>
    <row r="5263" spans="1:6">
      <c r="A5263" t="s">
        <v>4611</v>
      </c>
      <c r="B5263" t="s">
        <v>2493</v>
      </c>
      <c r="C5263" t="s">
        <v>2093</v>
      </c>
      <c r="D5263" t="s">
        <v>2094</v>
      </c>
      <c r="E5263" t="s">
        <v>1772</v>
      </c>
      <c r="F5263" t="s">
        <v>8794</v>
      </c>
    </row>
    <row r="5264" spans="1:6">
      <c r="A5264" t="s">
        <v>4611</v>
      </c>
      <c r="B5264" t="s">
        <v>2493</v>
      </c>
      <c r="C5264" t="s">
        <v>2093</v>
      </c>
      <c r="D5264" t="s">
        <v>2094</v>
      </c>
      <c r="E5264" t="s">
        <v>1772</v>
      </c>
      <c r="F5264" t="s">
        <v>8798</v>
      </c>
    </row>
    <row r="5265" spans="1:6">
      <c r="A5265" t="s">
        <v>4611</v>
      </c>
      <c r="B5265" t="s">
        <v>2493</v>
      </c>
      <c r="C5265" t="s">
        <v>2093</v>
      </c>
      <c r="D5265" t="s">
        <v>2094</v>
      </c>
      <c r="E5265" t="s">
        <v>1772</v>
      </c>
      <c r="F5265" t="s">
        <v>8802</v>
      </c>
    </row>
    <row r="5266" spans="1:6">
      <c r="A5266" t="s">
        <v>4611</v>
      </c>
      <c r="B5266" t="s">
        <v>2493</v>
      </c>
      <c r="C5266" t="s">
        <v>2093</v>
      </c>
      <c r="D5266" t="s">
        <v>2094</v>
      </c>
      <c r="E5266" t="s">
        <v>1772</v>
      </c>
      <c r="F5266" t="s">
        <v>8806</v>
      </c>
    </row>
    <row r="5267" spans="1:6">
      <c r="A5267" t="s">
        <v>4611</v>
      </c>
      <c r="B5267" t="s">
        <v>2493</v>
      </c>
      <c r="C5267" t="s">
        <v>2093</v>
      </c>
      <c r="D5267" t="s">
        <v>2094</v>
      </c>
      <c r="E5267" t="s">
        <v>1772</v>
      </c>
      <c r="F5267" t="s">
        <v>8810</v>
      </c>
    </row>
    <row r="5268" spans="1:6">
      <c r="A5268" t="s">
        <v>4611</v>
      </c>
      <c r="B5268" t="s">
        <v>2493</v>
      </c>
      <c r="C5268" t="s">
        <v>2093</v>
      </c>
      <c r="D5268" t="s">
        <v>2094</v>
      </c>
      <c r="E5268" t="s">
        <v>1772</v>
      </c>
      <c r="F5268" t="s">
        <v>8814</v>
      </c>
    </row>
    <row r="5269" spans="1:6">
      <c r="A5269" t="s">
        <v>4611</v>
      </c>
      <c r="B5269" t="s">
        <v>2493</v>
      </c>
      <c r="C5269" t="s">
        <v>2093</v>
      </c>
      <c r="D5269" t="s">
        <v>2094</v>
      </c>
      <c r="E5269" t="s">
        <v>1772</v>
      </c>
      <c r="F5269" t="s">
        <v>8818</v>
      </c>
    </row>
    <row r="5270" spans="1:6">
      <c r="A5270" t="s">
        <v>4611</v>
      </c>
      <c r="B5270" t="s">
        <v>2493</v>
      </c>
      <c r="C5270" t="s">
        <v>2093</v>
      </c>
      <c r="D5270" t="s">
        <v>2094</v>
      </c>
      <c r="E5270" t="s">
        <v>1772</v>
      </c>
      <c r="F5270" t="s">
        <v>8822</v>
      </c>
    </row>
    <row r="5271" spans="1:6">
      <c r="A5271" t="s">
        <v>4611</v>
      </c>
      <c r="B5271" t="s">
        <v>2493</v>
      </c>
      <c r="C5271" t="s">
        <v>2093</v>
      </c>
      <c r="D5271" t="s">
        <v>2094</v>
      </c>
      <c r="E5271" t="s">
        <v>1772</v>
      </c>
      <c r="F5271" t="s">
        <v>8826</v>
      </c>
    </row>
    <row r="5272" spans="1:6">
      <c r="A5272" t="s">
        <v>4611</v>
      </c>
      <c r="B5272" t="s">
        <v>2493</v>
      </c>
      <c r="C5272" t="s">
        <v>2093</v>
      </c>
      <c r="D5272" t="s">
        <v>2094</v>
      </c>
      <c r="E5272" t="s">
        <v>1772</v>
      </c>
      <c r="F5272" t="s">
        <v>8830</v>
      </c>
    </row>
    <row r="5273" spans="1:6">
      <c r="A5273" t="s">
        <v>4611</v>
      </c>
      <c r="B5273" t="s">
        <v>2493</v>
      </c>
      <c r="C5273" t="s">
        <v>2093</v>
      </c>
      <c r="D5273" t="s">
        <v>2094</v>
      </c>
      <c r="E5273" t="s">
        <v>1772</v>
      </c>
      <c r="F5273" t="s">
        <v>8834</v>
      </c>
    </row>
    <row r="5274" spans="1:6">
      <c r="A5274" t="s">
        <v>4611</v>
      </c>
      <c r="B5274" t="s">
        <v>2493</v>
      </c>
      <c r="C5274" t="s">
        <v>2093</v>
      </c>
      <c r="D5274" t="s">
        <v>2094</v>
      </c>
      <c r="E5274" t="s">
        <v>1772</v>
      </c>
      <c r="F5274" t="s">
        <v>8838</v>
      </c>
    </row>
    <row r="5275" spans="1:6">
      <c r="A5275" t="s">
        <v>4611</v>
      </c>
      <c r="B5275" t="s">
        <v>2493</v>
      </c>
      <c r="C5275" t="s">
        <v>2093</v>
      </c>
      <c r="D5275" t="s">
        <v>2094</v>
      </c>
      <c r="E5275" t="s">
        <v>1772</v>
      </c>
      <c r="F5275" t="s">
        <v>8842</v>
      </c>
    </row>
    <row r="5276" spans="1:6">
      <c r="A5276" t="s">
        <v>4611</v>
      </c>
      <c r="B5276" t="s">
        <v>2493</v>
      </c>
      <c r="C5276" t="s">
        <v>2093</v>
      </c>
      <c r="D5276" t="s">
        <v>2094</v>
      </c>
      <c r="E5276" t="s">
        <v>1772</v>
      </c>
      <c r="F5276" t="s">
        <v>8846</v>
      </c>
    </row>
    <row r="5277" spans="1:6">
      <c r="A5277" t="s">
        <v>4611</v>
      </c>
      <c r="B5277" t="s">
        <v>2493</v>
      </c>
      <c r="C5277" t="s">
        <v>2093</v>
      </c>
      <c r="D5277" t="s">
        <v>2094</v>
      </c>
      <c r="E5277" t="s">
        <v>1772</v>
      </c>
      <c r="F5277" t="s">
        <v>8850</v>
      </c>
    </row>
    <row r="5278" spans="1:6">
      <c r="A5278" t="s">
        <v>4611</v>
      </c>
      <c r="B5278" t="s">
        <v>2493</v>
      </c>
      <c r="C5278" t="s">
        <v>2093</v>
      </c>
      <c r="D5278" t="s">
        <v>2094</v>
      </c>
      <c r="E5278" t="s">
        <v>1772</v>
      </c>
      <c r="F5278" t="s">
        <v>8854</v>
      </c>
    </row>
    <row r="5279" spans="1:6">
      <c r="A5279" t="s">
        <v>4611</v>
      </c>
      <c r="B5279" t="s">
        <v>2493</v>
      </c>
      <c r="C5279" t="s">
        <v>2093</v>
      </c>
      <c r="D5279" t="s">
        <v>2094</v>
      </c>
      <c r="E5279" t="s">
        <v>1772</v>
      </c>
      <c r="F5279" t="s">
        <v>8858</v>
      </c>
    </row>
    <row r="5280" spans="1:6">
      <c r="A5280" t="s">
        <v>4611</v>
      </c>
      <c r="B5280" t="s">
        <v>2493</v>
      </c>
      <c r="C5280" t="s">
        <v>2093</v>
      </c>
      <c r="D5280" t="s">
        <v>2094</v>
      </c>
      <c r="E5280" t="s">
        <v>1772</v>
      </c>
      <c r="F5280" t="s">
        <v>8862</v>
      </c>
    </row>
    <row r="5281" spans="1:6">
      <c r="A5281" t="s">
        <v>4611</v>
      </c>
      <c r="B5281" t="s">
        <v>2493</v>
      </c>
      <c r="C5281" t="s">
        <v>2093</v>
      </c>
      <c r="D5281" t="s">
        <v>2094</v>
      </c>
      <c r="E5281" t="s">
        <v>1772</v>
      </c>
      <c r="F5281" t="s">
        <v>8866</v>
      </c>
    </row>
    <row r="5282" spans="1:6">
      <c r="A5282" t="s">
        <v>4611</v>
      </c>
      <c r="B5282" t="s">
        <v>2493</v>
      </c>
      <c r="C5282" t="s">
        <v>2093</v>
      </c>
      <c r="D5282" t="s">
        <v>2094</v>
      </c>
      <c r="E5282" t="s">
        <v>1772</v>
      </c>
      <c r="F5282" t="s">
        <v>8870</v>
      </c>
    </row>
    <row r="5283" spans="1:6">
      <c r="A5283" t="s">
        <v>4611</v>
      </c>
      <c r="B5283" t="s">
        <v>2493</v>
      </c>
      <c r="C5283" t="s">
        <v>2093</v>
      </c>
      <c r="D5283" t="s">
        <v>2094</v>
      </c>
      <c r="E5283" t="s">
        <v>1772</v>
      </c>
      <c r="F5283" t="s">
        <v>8874</v>
      </c>
    </row>
    <row r="5284" spans="1:6">
      <c r="A5284" t="s">
        <v>4611</v>
      </c>
      <c r="B5284" t="s">
        <v>2493</v>
      </c>
      <c r="C5284" t="s">
        <v>2093</v>
      </c>
      <c r="D5284" t="s">
        <v>2094</v>
      </c>
      <c r="E5284" t="s">
        <v>1772</v>
      </c>
      <c r="F5284" t="s">
        <v>8878</v>
      </c>
    </row>
    <row r="5285" spans="1:6">
      <c r="A5285" t="s">
        <v>4611</v>
      </c>
      <c r="B5285" t="s">
        <v>2493</v>
      </c>
      <c r="C5285" t="s">
        <v>2093</v>
      </c>
      <c r="D5285" t="s">
        <v>2094</v>
      </c>
      <c r="E5285" t="s">
        <v>1772</v>
      </c>
      <c r="F5285" t="s">
        <v>8882</v>
      </c>
    </row>
    <row r="5286" spans="1:6">
      <c r="A5286" t="s">
        <v>4611</v>
      </c>
      <c r="B5286" t="s">
        <v>2493</v>
      </c>
      <c r="C5286" t="s">
        <v>2093</v>
      </c>
      <c r="D5286" t="s">
        <v>2094</v>
      </c>
      <c r="E5286" t="s">
        <v>1772</v>
      </c>
      <c r="F5286" t="s">
        <v>8886</v>
      </c>
    </row>
    <row r="5287" spans="1:6">
      <c r="A5287" t="s">
        <v>4611</v>
      </c>
      <c r="B5287" t="s">
        <v>2493</v>
      </c>
      <c r="C5287" t="s">
        <v>2093</v>
      </c>
      <c r="D5287" t="s">
        <v>2094</v>
      </c>
      <c r="E5287" t="s">
        <v>1772</v>
      </c>
      <c r="F5287" t="s">
        <v>8887</v>
      </c>
    </row>
    <row r="5288" spans="1:6">
      <c r="A5288" t="s">
        <v>4611</v>
      </c>
      <c r="B5288" t="s">
        <v>2493</v>
      </c>
      <c r="C5288" t="s">
        <v>2093</v>
      </c>
      <c r="D5288" t="s">
        <v>2094</v>
      </c>
      <c r="E5288" t="s">
        <v>1772</v>
      </c>
      <c r="F5288" t="s">
        <v>8891</v>
      </c>
    </row>
    <row r="5289" spans="1:6">
      <c r="A5289" t="s">
        <v>4611</v>
      </c>
      <c r="B5289" t="s">
        <v>2493</v>
      </c>
      <c r="C5289" t="s">
        <v>2093</v>
      </c>
      <c r="D5289" t="s">
        <v>2094</v>
      </c>
      <c r="E5289" t="s">
        <v>1772</v>
      </c>
      <c r="F5289" t="s">
        <v>8895</v>
      </c>
    </row>
    <row r="5290" spans="1:6">
      <c r="A5290" t="s">
        <v>4611</v>
      </c>
      <c r="B5290" t="s">
        <v>2493</v>
      </c>
      <c r="C5290" t="s">
        <v>2093</v>
      </c>
      <c r="D5290" t="s">
        <v>2094</v>
      </c>
      <c r="E5290" t="s">
        <v>1772</v>
      </c>
      <c r="F5290" t="s">
        <v>8899</v>
      </c>
    </row>
    <row r="5291" spans="1:6">
      <c r="A5291" t="s">
        <v>4611</v>
      </c>
      <c r="B5291" t="s">
        <v>2493</v>
      </c>
      <c r="C5291" t="s">
        <v>2093</v>
      </c>
      <c r="D5291" t="s">
        <v>2094</v>
      </c>
      <c r="E5291" t="s">
        <v>1772</v>
      </c>
      <c r="F5291" t="s">
        <v>8903</v>
      </c>
    </row>
    <row r="5292" spans="1:6">
      <c r="A5292" t="s">
        <v>4611</v>
      </c>
      <c r="B5292" t="s">
        <v>2493</v>
      </c>
      <c r="C5292" t="s">
        <v>2093</v>
      </c>
      <c r="D5292" t="s">
        <v>2094</v>
      </c>
      <c r="E5292" t="s">
        <v>1772</v>
      </c>
      <c r="F5292" t="s">
        <v>8904</v>
      </c>
    </row>
    <row r="5293" spans="1:6">
      <c r="A5293" t="s">
        <v>4611</v>
      </c>
      <c r="B5293" t="s">
        <v>2493</v>
      </c>
      <c r="C5293" t="s">
        <v>2093</v>
      </c>
      <c r="D5293" t="s">
        <v>2094</v>
      </c>
      <c r="E5293" t="s">
        <v>1772</v>
      </c>
      <c r="F5293" t="s">
        <v>8908</v>
      </c>
    </row>
    <row r="5294" spans="1:6">
      <c r="A5294" t="s">
        <v>4611</v>
      </c>
      <c r="B5294" t="s">
        <v>2493</v>
      </c>
      <c r="C5294" t="s">
        <v>2093</v>
      </c>
      <c r="D5294" t="s">
        <v>2094</v>
      </c>
      <c r="E5294" t="s">
        <v>1772</v>
      </c>
      <c r="F5294" t="s">
        <v>8912</v>
      </c>
    </row>
    <row r="5295" spans="1:6">
      <c r="A5295" t="s">
        <v>4611</v>
      </c>
      <c r="B5295" t="s">
        <v>2493</v>
      </c>
      <c r="C5295" t="s">
        <v>2093</v>
      </c>
      <c r="D5295" t="s">
        <v>2094</v>
      </c>
      <c r="E5295" t="s">
        <v>1772</v>
      </c>
      <c r="F5295" t="s">
        <v>8916</v>
      </c>
    </row>
    <row r="5296" spans="1:6">
      <c r="A5296" t="s">
        <v>4611</v>
      </c>
      <c r="B5296" t="s">
        <v>2493</v>
      </c>
      <c r="C5296" t="s">
        <v>2093</v>
      </c>
      <c r="D5296" t="s">
        <v>2094</v>
      </c>
      <c r="E5296" t="s">
        <v>1772</v>
      </c>
      <c r="F5296" t="s">
        <v>8920</v>
      </c>
    </row>
    <row r="5297" spans="1:6">
      <c r="A5297" t="s">
        <v>4611</v>
      </c>
      <c r="B5297" t="s">
        <v>2493</v>
      </c>
      <c r="C5297" t="s">
        <v>2093</v>
      </c>
      <c r="D5297" t="s">
        <v>2094</v>
      </c>
      <c r="E5297" t="s">
        <v>1772</v>
      </c>
      <c r="F5297" t="s">
        <v>8924</v>
      </c>
    </row>
    <row r="5298" spans="1:6">
      <c r="A5298" t="s">
        <v>4611</v>
      </c>
      <c r="B5298" t="s">
        <v>2493</v>
      </c>
      <c r="C5298" t="s">
        <v>2093</v>
      </c>
      <c r="D5298" t="s">
        <v>2094</v>
      </c>
      <c r="E5298" t="s">
        <v>1772</v>
      </c>
      <c r="F5298" t="s">
        <v>8928</v>
      </c>
    </row>
    <row r="5299" spans="1:6">
      <c r="A5299" t="s">
        <v>4611</v>
      </c>
      <c r="B5299" t="s">
        <v>2493</v>
      </c>
      <c r="C5299" t="s">
        <v>2093</v>
      </c>
      <c r="D5299" t="s">
        <v>2094</v>
      </c>
      <c r="E5299" t="s">
        <v>1772</v>
      </c>
      <c r="F5299" t="s">
        <v>8932</v>
      </c>
    </row>
    <row r="5300" spans="1:6">
      <c r="A5300" t="s">
        <v>4611</v>
      </c>
      <c r="B5300" t="s">
        <v>2493</v>
      </c>
      <c r="C5300" t="s">
        <v>2093</v>
      </c>
      <c r="D5300" t="s">
        <v>2094</v>
      </c>
      <c r="E5300" t="s">
        <v>1772</v>
      </c>
      <c r="F5300" t="s">
        <v>8936</v>
      </c>
    </row>
    <row r="5301" spans="1:6">
      <c r="A5301" t="s">
        <v>4611</v>
      </c>
      <c r="B5301" t="s">
        <v>2493</v>
      </c>
      <c r="C5301" t="s">
        <v>2093</v>
      </c>
      <c r="D5301" t="s">
        <v>2094</v>
      </c>
      <c r="E5301" t="s">
        <v>1772</v>
      </c>
      <c r="F5301" t="s">
        <v>8940</v>
      </c>
    </row>
    <row r="5302" spans="1:6">
      <c r="A5302" t="s">
        <v>4611</v>
      </c>
      <c r="B5302" t="s">
        <v>2493</v>
      </c>
      <c r="C5302" t="s">
        <v>2093</v>
      </c>
      <c r="D5302" t="s">
        <v>2094</v>
      </c>
      <c r="E5302" t="s">
        <v>1772</v>
      </c>
      <c r="F5302" t="s">
        <v>8944</v>
      </c>
    </row>
    <row r="5303" spans="1:6">
      <c r="A5303" t="s">
        <v>4611</v>
      </c>
      <c r="B5303" t="s">
        <v>2493</v>
      </c>
      <c r="C5303" t="s">
        <v>2093</v>
      </c>
      <c r="D5303" t="s">
        <v>2094</v>
      </c>
      <c r="E5303" t="s">
        <v>1772</v>
      </c>
      <c r="F5303" t="s">
        <v>8948</v>
      </c>
    </row>
    <row r="5304" spans="1:6">
      <c r="A5304" t="s">
        <v>4611</v>
      </c>
      <c r="B5304" t="s">
        <v>2493</v>
      </c>
      <c r="C5304" t="s">
        <v>2093</v>
      </c>
      <c r="D5304" t="s">
        <v>2094</v>
      </c>
      <c r="E5304" t="s">
        <v>1772</v>
      </c>
      <c r="F5304" t="s">
        <v>8949</v>
      </c>
    </row>
    <row r="5305" spans="1:6">
      <c r="A5305" t="s">
        <v>4611</v>
      </c>
      <c r="B5305" t="s">
        <v>2493</v>
      </c>
      <c r="C5305" t="s">
        <v>2093</v>
      </c>
      <c r="D5305" t="s">
        <v>2094</v>
      </c>
      <c r="E5305" t="s">
        <v>1772</v>
      </c>
      <c r="F5305" t="s">
        <v>8950</v>
      </c>
    </row>
    <row r="5306" spans="1:6">
      <c r="A5306" t="s">
        <v>4611</v>
      </c>
      <c r="B5306" t="s">
        <v>2493</v>
      </c>
      <c r="C5306" t="s">
        <v>2093</v>
      </c>
      <c r="D5306" t="s">
        <v>2094</v>
      </c>
      <c r="E5306" t="s">
        <v>1772</v>
      </c>
      <c r="F5306" t="s">
        <v>8954</v>
      </c>
    </row>
    <row r="5307" spans="1:6">
      <c r="A5307" t="s">
        <v>4611</v>
      </c>
      <c r="B5307" t="s">
        <v>2493</v>
      </c>
      <c r="C5307" t="s">
        <v>2093</v>
      </c>
      <c r="D5307" t="s">
        <v>2094</v>
      </c>
      <c r="E5307" t="s">
        <v>1772</v>
      </c>
      <c r="F5307" t="s">
        <v>8958</v>
      </c>
    </row>
    <row r="5308" spans="1:6">
      <c r="A5308" t="s">
        <v>4611</v>
      </c>
      <c r="B5308" t="s">
        <v>2493</v>
      </c>
      <c r="C5308" t="s">
        <v>2093</v>
      </c>
      <c r="D5308" t="s">
        <v>2094</v>
      </c>
      <c r="E5308" t="s">
        <v>1772</v>
      </c>
      <c r="F5308" t="s">
        <v>8962</v>
      </c>
    </row>
    <row r="5309" spans="1:6">
      <c r="A5309" t="s">
        <v>4611</v>
      </c>
      <c r="B5309" t="s">
        <v>2493</v>
      </c>
      <c r="C5309" t="s">
        <v>2093</v>
      </c>
      <c r="D5309" t="s">
        <v>2094</v>
      </c>
      <c r="E5309" t="s">
        <v>1772</v>
      </c>
      <c r="F5309" t="s">
        <v>8966</v>
      </c>
    </row>
    <row r="5310" spans="1:6">
      <c r="A5310" t="s">
        <v>4611</v>
      </c>
      <c r="B5310" t="s">
        <v>2493</v>
      </c>
      <c r="C5310" t="s">
        <v>2093</v>
      </c>
      <c r="D5310" t="s">
        <v>2094</v>
      </c>
      <c r="E5310" t="s">
        <v>1772</v>
      </c>
      <c r="F5310" t="s">
        <v>8970</v>
      </c>
    </row>
    <row r="5311" spans="1:6">
      <c r="A5311" t="s">
        <v>4611</v>
      </c>
      <c r="B5311" t="s">
        <v>2493</v>
      </c>
      <c r="C5311" t="s">
        <v>2093</v>
      </c>
      <c r="D5311" t="s">
        <v>2094</v>
      </c>
      <c r="E5311" t="s">
        <v>1772</v>
      </c>
      <c r="F5311" t="s">
        <v>8974</v>
      </c>
    </row>
    <row r="5312" spans="1:6">
      <c r="A5312" t="s">
        <v>4611</v>
      </c>
      <c r="B5312" t="s">
        <v>2493</v>
      </c>
      <c r="C5312" t="s">
        <v>2093</v>
      </c>
      <c r="D5312" t="s">
        <v>2094</v>
      </c>
      <c r="E5312" t="s">
        <v>1772</v>
      </c>
      <c r="F5312" t="s">
        <v>8978</v>
      </c>
    </row>
    <row r="5313" spans="1:6">
      <c r="A5313" t="s">
        <v>4611</v>
      </c>
      <c r="B5313" t="s">
        <v>2493</v>
      </c>
      <c r="C5313" t="s">
        <v>2093</v>
      </c>
      <c r="D5313" t="s">
        <v>2094</v>
      </c>
      <c r="E5313" t="s">
        <v>1772</v>
      </c>
      <c r="F5313" t="s">
        <v>8982</v>
      </c>
    </row>
    <row r="5314" spans="1:6">
      <c r="A5314" t="s">
        <v>4611</v>
      </c>
      <c r="B5314" t="s">
        <v>2493</v>
      </c>
      <c r="C5314" t="s">
        <v>2093</v>
      </c>
      <c r="D5314" t="s">
        <v>2094</v>
      </c>
      <c r="E5314" t="s">
        <v>1772</v>
      </c>
      <c r="F5314" t="s">
        <v>8986</v>
      </c>
    </row>
    <row r="5315" spans="1:6">
      <c r="A5315" t="s">
        <v>4611</v>
      </c>
      <c r="B5315" t="s">
        <v>2493</v>
      </c>
      <c r="C5315" t="s">
        <v>2093</v>
      </c>
      <c r="D5315" t="s">
        <v>2094</v>
      </c>
      <c r="E5315" t="s">
        <v>1772</v>
      </c>
      <c r="F5315" t="s">
        <v>8990</v>
      </c>
    </row>
    <row r="5316" spans="1:6">
      <c r="A5316" t="s">
        <v>4611</v>
      </c>
      <c r="B5316" t="s">
        <v>2493</v>
      </c>
      <c r="C5316" t="s">
        <v>2093</v>
      </c>
      <c r="D5316" t="s">
        <v>2094</v>
      </c>
      <c r="E5316" t="s">
        <v>1772</v>
      </c>
      <c r="F5316" t="s">
        <v>8994</v>
      </c>
    </row>
    <row r="5317" spans="1:6">
      <c r="A5317" t="s">
        <v>4611</v>
      </c>
      <c r="B5317" t="s">
        <v>2493</v>
      </c>
      <c r="C5317" t="s">
        <v>2093</v>
      </c>
      <c r="D5317" t="s">
        <v>2094</v>
      </c>
      <c r="E5317" t="s">
        <v>1772</v>
      </c>
      <c r="F5317" t="s">
        <v>8998</v>
      </c>
    </row>
    <row r="5318" spans="1:6">
      <c r="A5318" t="s">
        <v>4611</v>
      </c>
      <c r="B5318" t="s">
        <v>2493</v>
      </c>
      <c r="C5318" t="s">
        <v>2093</v>
      </c>
      <c r="D5318" t="s">
        <v>2094</v>
      </c>
      <c r="E5318" t="s">
        <v>1772</v>
      </c>
      <c r="F5318" t="s">
        <v>9002</v>
      </c>
    </row>
    <row r="5319" spans="1:6">
      <c r="A5319" t="s">
        <v>4611</v>
      </c>
      <c r="B5319" t="s">
        <v>2493</v>
      </c>
      <c r="C5319" t="s">
        <v>2093</v>
      </c>
      <c r="D5319" t="s">
        <v>2094</v>
      </c>
      <c r="E5319" t="s">
        <v>1772</v>
      </c>
      <c r="F5319" t="s">
        <v>9006</v>
      </c>
    </row>
    <row r="5320" spans="1:6">
      <c r="A5320" t="s">
        <v>4611</v>
      </c>
      <c r="B5320" t="s">
        <v>2493</v>
      </c>
      <c r="C5320" t="s">
        <v>2093</v>
      </c>
      <c r="D5320" t="s">
        <v>2094</v>
      </c>
      <c r="E5320" t="s">
        <v>1772</v>
      </c>
      <c r="F5320" t="s">
        <v>9010</v>
      </c>
    </row>
    <row r="5321" spans="1:6">
      <c r="A5321" t="s">
        <v>4611</v>
      </c>
      <c r="B5321" t="s">
        <v>2493</v>
      </c>
      <c r="C5321" t="s">
        <v>2093</v>
      </c>
      <c r="D5321" t="s">
        <v>2094</v>
      </c>
      <c r="E5321" t="s">
        <v>1772</v>
      </c>
      <c r="F5321" t="s">
        <v>9014</v>
      </c>
    </row>
    <row r="5322" spans="1:6">
      <c r="A5322" t="s">
        <v>4611</v>
      </c>
      <c r="B5322" t="s">
        <v>2493</v>
      </c>
      <c r="C5322" t="s">
        <v>2093</v>
      </c>
      <c r="D5322" t="s">
        <v>2094</v>
      </c>
      <c r="E5322" t="s">
        <v>1772</v>
      </c>
      <c r="F5322" t="s">
        <v>9018</v>
      </c>
    </row>
    <row r="5323" spans="1:6">
      <c r="A5323" t="s">
        <v>4611</v>
      </c>
      <c r="B5323" t="s">
        <v>2493</v>
      </c>
      <c r="C5323" t="s">
        <v>2093</v>
      </c>
      <c r="D5323" t="s">
        <v>2094</v>
      </c>
      <c r="E5323" t="s">
        <v>1772</v>
      </c>
      <c r="F5323" t="s">
        <v>9022</v>
      </c>
    </row>
    <row r="5324" spans="1:6">
      <c r="A5324" t="s">
        <v>4611</v>
      </c>
      <c r="B5324" t="s">
        <v>2493</v>
      </c>
      <c r="C5324" t="s">
        <v>2093</v>
      </c>
      <c r="D5324" t="s">
        <v>2094</v>
      </c>
      <c r="E5324" t="s">
        <v>1772</v>
      </c>
      <c r="F5324" t="s">
        <v>9026</v>
      </c>
    </row>
    <row r="5325" spans="1:6">
      <c r="A5325" t="s">
        <v>4611</v>
      </c>
      <c r="B5325" t="s">
        <v>2493</v>
      </c>
      <c r="C5325" t="s">
        <v>2093</v>
      </c>
      <c r="D5325" t="s">
        <v>2094</v>
      </c>
      <c r="E5325" t="s">
        <v>1772</v>
      </c>
      <c r="F5325" t="s">
        <v>9030</v>
      </c>
    </row>
    <row r="5326" spans="1:6">
      <c r="A5326" t="s">
        <v>4611</v>
      </c>
      <c r="B5326" t="s">
        <v>2493</v>
      </c>
      <c r="C5326" t="s">
        <v>2093</v>
      </c>
      <c r="D5326" t="s">
        <v>2094</v>
      </c>
      <c r="E5326" t="s">
        <v>1772</v>
      </c>
      <c r="F5326" t="s">
        <v>9034</v>
      </c>
    </row>
    <row r="5327" spans="1:6">
      <c r="A5327" t="s">
        <v>4611</v>
      </c>
      <c r="B5327" t="s">
        <v>2493</v>
      </c>
      <c r="C5327" t="s">
        <v>2093</v>
      </c>
      <c r="D5327" t="s">
        <v>2094</v>
      </c>
      <c r="E5327" t="s">
        <v>1772</v>
      </c>
      <c r="F5327" t="s">
        <v>9038</v>
      </c>
    </row>
    <row r="5328" spans="1:6">
      <c r="A5328" t="s">
        <v>4611</v>
      </c>
      <c r="B5328" t="s">
        <v>2493</v>
      </c>
      <c r="C5328" t="s">
        <v>2093</v>
      </c>
      <c r="D5328" t="s">
        <v>2094</v>
      </c>
      <c r="E5328" t="s">
        <v>1772</v>
      </c>
      <c r="F5328" t="s">
        <v>9042</v>
      </c>
    </row>
    <row r="5329" spans="1:6">
      <c r="A5329" t="s">
        <v>4611</v>
      </c>
      <c r="B5329" t="s">
        <v>2493</v>
      </c>
      <c r="C5329" t="s">
        <v>2093</v>
      </c>
      <c r="D5329" t="s">
        <v>2094</v>
      </c>
      <c r="E5329" t="s">
        <v>1772</v>
      </c>
      <c r="F5329" t="s">
        <v>9046</v>
      </c>
    </row>
    <row r="5330" spans="1:6">
      <c r="A5330" t="s">
        <v>4611</v>
      </c>
      <c r="B5330" t="s">
        <v>2493</v>
      </c>
      <c r="C5330" t="s">
        <v>2093</v>
      </c>
      <c r="D5330" t="s">
        <v>2094</v>
      </c>
      <c r="E5330" t="s">
        <v>1772</v>
      </c>
      <c r="F5330" t="s">
        <v>9050</v>
      </c>
    </row>
    <row r="5331" spans="1:6">
      <c r="A5331" t="s">
        <v>4611</v>
      </c>
      <c r="B5331" t="s">
        <v>2493</v>
      </c>
      <c r="C5331" t="s">
        <v>2093</v>
      </c>
      <c r="D5331" t="s">
        <v>2094</v>
      </c>
      <c r="E5331" t="s">
        <v>1772</v>
      </c>
      <c r="F5331" t="s">
        <v>9054</v>
      </c>
    </row>
    <row r="5332" spans="1:6">
      <c r="A5332" t="s">
        <v>4611</v>
      </c>
      <c r="B5332" t="s">
        <v>2493</v>
      </c>
      <c r="C5332" t="s">
        <v>2093</v>
      </c>
      <c r="D5332" t="s">
        <v>2094</v>
      </c>
      <c r="E5332" t="s">
        <v>1772</v>
      </c>
      <c r="F5332" t="s">
        <v>9058</v>
      </c>
    </row>
    <row r="5333" spans="1:6">
      <c r="A5333" t="s">
        <v>4611</v>
      </c>
      <c r="B5333" t="s">
        <v>2493</v>
      </c>
      <c r="C5333" t="s">
        <v>2093</v>
      </c>
      <c r="D5333" t="s">
        <v>2094</v>
      </c>
      <c r="E5333" t="s">
        <v>1772</v>
      </c>
      <c r="F5333" t="s">
        <v>9062</v>
      </c>
    </row>
    <row r="5334" spans="1:6">
      <c r="A5334" t="s">
        <v>4611</v>
      </c>
      <c r="B5334" t="s">
        <v>2493</v>
      </c>
      <c r="C5334" t="s">
        <v>2093</v>
      </c>
      <c r="D5334" t="s">
        <v>2094</v>
      </c>
      <c r="E5334" t="s">
        <v>1772</v>
      </c>
      <c r="F5334" t="s">
        <v>9066</v>
      </c>
    </row>
    <row r="5335" spans="1:6">
      <c r="A5335" t="s">
        <v>4611</v>
      </c>
      <c r="B5335" t="s">
        <v>2493</v>
      </c>
      <c r="C5335" t="s">
        <v>2093</v>
      </c>
      <c r="D5335" t="s">
        <v>2094</v>
      </c>
      <c r="E5335" t="s">
        <v>1772</v>
      </c>
      <c r="F5335" t="s">
        <v>9070</v>
      </c>
    </row>
    <row r="5336" spans="1:6">
      <c r="A5336" t="s">
        <v>4611</v>
      </c>
      <c r="B5336" t="s">
        <v>2493</v>
      </c>
      <c r="C5336" t="s">
        <v>2093</v>
      </c>
      <c r="D5336" t="s">
        <v>2094</v>
      </c>
      <c r="E5336" t="s">
        <v>1772</v>
      </c>
      <c r="F5336" t="s">
        <v>9074</v>
      </c>
    </row>
    <row r="5337" spans="1:6">
      <c r="A5337" t="s">
        <v>4611</v>
      </c>
      <c r="B5337" t="s">
        <v>2493</v>
      </c>
      <c r="C5337" t="s">
        <v>2093</v>
      </c>
      <c r="D5337" t="s">
        <v>2094</v>
      </c>
      <c r="E5337" t="s">
        <v>1772</v>
      </c>
      <c r="F5337" t="s">
        <v>9075</v>
      </c>
    </row>
    <row r="5338" spans="1:6">
      <c r="A5338" t="s">
        <v>4611</v>
      </c>
      <c r="B5338" t="s">
        <v>2493</v>
      </c>
      <c r="C5338" t="s">
        <v>2093</v>
      </c>
      <c r="D5338" t="s">
        <v>2094</v>
      </c>
      <c r="E5338" t="s">
        <v>1772</v>
      </c>
      <c r="F5338" t="s">
        <v>9079</v>
      </c>
    </row>
    <row r="5339" spans="1:6">
      <c r="A5339" t="s">
        <v>4611</v>
      </c>
      <c r="B5339" t="s">
        <v>2493</v>
      </c>
      <c r="C5339" t="s">
        <v>2093</v>
      </c>
      <c r="D5339" t="s">
        <v>2094</v>
      </c>
      <c r="E5339" t="s">
        <v>1772</v>
      </c>
      <c r="F5339" t="s">
        <v>9083</v>
      </c>
    </row>
    <row r="5340" spans="1:6">
      <c r="A5340" t="s">
        <v>4611</v>
      </c>
      <c r="B5340" t="s">
        <v>2493</v>
      </c>
      <c r="C5340" t="s">
        <v>2093</v>
      </c>
      <c r="D5340" t="s">
        <v>2094</v>
      </c>
      <c r="E5340" t="s">
        <v>1772</v>
      </c>
      <c r="F5340" t="s">
        <v>9087</v>
      </c>
    </row>
    <row r="5341" spans="1:6">
      <c r="A5341" t="s">
        <v>4611</v>
      </c>
      <c r="B5341" t="s">
        <v>2493</v>
      </c>
      <c r="C5341" t="s">
        <v>2093</v>
      </c>
      <c r="D5341" t="s">
        <v>2094</v>
      </c>
      <c r="E5341" t="s">
        <v>1772</v>
      </c>
      <c r="F5341" t="s">
        <v>9091</v>
      </c>
    </row>
    <row r="5342" spans="1:6">
      <c r="A5342" t="s">
        <v>4611</v>
      </c>
      <c r="B5342" t="s">
        <v>2493</v>
      </c>
      <c r="C5342" t="s">
        <v>2093</v>
      </c>
      <c r="D5342" t="s">
        <v>2094</v>
      </c>
      <c r="E5342" t="s">
        <v>1772</v>
      </c>
      <c r="F5342" t="s">
        <v>9095</v>
      </c>
    </row>
    <row r="5343" spans="1:6">
      <c r="A5343" t="s">
        <v>4611</v>
      </c>
      <c r="B5343" t="s">
        <v>2493</v>
      </c>
      <c r="C5343" t="s">
        <v>2093</v>
      </c>
      <c r="D5343" t="s">
        <v>2094</v>
      </c>
      <c r="E5343" t="s">
        <v>1772</v>
      </c>
      <c r="F5343" t="s">
        <v>9099</v>
      </c>
    </row>
    <row r="5344" spans="1:6">
      <c r="A5344" t="s">
        <v>4611</v>
      </c>
      <c r="B5344" t="s">
        <v>2493</v>
      </c>
      <c r="C5344" t="s">
        <v>2093</v>
      </c>
      <c r="D5344" t="s">
        <v>2094</v>
      </c>
      <c r="E5344" t="s">
        <v>1772</v>
      </c>
      <c r="F5344" t="s">
        <v>9103</v>
      </c>
    </row>
    <row r="5345" spans="1:6">
      <c r="A5345" t="s">
        <v>4611</v>
      </c>
      <c r="B5345" t="s">
        <v>2493</v>
      </c>
      <c r="C5345" t="s">
        <v>2093</v>
      </c>
      <c r="D5345" t="s">
        <v>2094</v>
      </c>
      <c r="E5345" t="s">
        <v>1772</v>
      </c>
      <c r="F5345" t="s">
        <v>9107</v>
      </c>
    </row>
    <row r="5346" spans="1:6">
      <c r="A5346" t="s">
        <v>4611</v>
      </c>
      <c r="B5346" t="s">
        <v>2493</v>
      </c>
      <c r="C5346" t="s">
        <v>2093</v>
      </c>
      <c r="D5346" t="s">
        <v>2094</v>
      </c>
      <c r="E5346" t="s">
        <v>1772</v>
      </c>
      <c r="F5346" t="s">
        <v>9111</v>
      </c>
    </row>
    <row r="5347" spans="1:6">
      <c r="A5347" t="s">
        <v>4611</v>
      </c>
      <c r="B5347" t="s">
        <v>2493</v>
      </c>
      <c r="C5347" t="s">
        <v>2093</v>
      </c>
      <c r="D5347" t="s">
        <v>2094</v>
      </c>
      <c r="E5347" t="s">
        <v>1772</v>
      </c>
      <c r="F5347" t="s">
        <v>9115</v>
      </c>
    </row>
    <row r="5348" spans="1:6">
      <c r="A5348" t="s">
        <v>4611</v>
      </c>
      <c r="B5348" t="s">
        <v>2493</v>
      </c>
      <c r="C5348" t="s">
        <v>2093</v>
      </c>
      <c r="D5348" t="s">
        <v>2094</v>
      </c>
      <c r="E5348" t="s">
        <v>1772</v>
      </c>
      <c r="F5348" t="s">
        <v>9119</v>
      </c>
    </row>
    <row r="5349" spans="1:6">
      <c r="A5349" t="s">
        <v>4611</v>
      </c>
      <c r="B5349" t="s">
        <v>2493</v>
      </c>
      <c r="C5349" t="s">
        <v>2093</v>
      </c>
      <c r="D5349" t="s">
        <v>2094</v>
      </c>
      <c r="E5349" t="s">
        <v>1772</v>
      </c>
      <c r="F5349" t="s">
        <v>9123</v>
      </c>
    </row>
    <row r="5350" spans="1:6">
      <c r="A5350" t="s">
        <v>4611</v>
      </c>
      <c r="B5350" t="s">
        <v>2493</v>
      </c>
      <c r="C5350" t="s">
        <v>2093</v>
      </c>
      <c r="D5350" t="s">
        <v>2094</v>
      </c>
      <c r="E5350" t="s">
        <v>1772</v>
      </c>
      <c r="F5350" t="s">
        <v>9127</v>
      </c>
    </row>
    <row r="5351" spans="1:6">
      <c r="A5351" t="s">
        <v>4611</v>
      </c>
      <c r="B5351" t="s">
        <v>2493</v>
      </c>
      <c r="C5351" t="s">
        <v>2093</v>
      </c>
      <c r="D5351" t="s">
        <v>2094</v>
      </c>
      <c r="E5351" t="s">
        <v>1772</v>
      </c>
      <c r="F5351" t="s">
        <v>9131</v>
      </c>
    </row>
    <row r="5352" spans="1:6">
      <c r="A5352" t="s">
        <v>4611</v>
      </c>
      <c r="B5352" t="s">
        <v>2493</v>
      </c>
      <c r="C5352" t="s">
        <v>2093</v>
      </c>
      <c r="D5352" t="s">
        <v>2094</v>
      </c>
      <c r="E5352" t="s">
        <v>1772</v>
      </c>
      <c r="F5352" t="s">
        <v>9135</v>
      </c>
    </row>
    <row r="5353" spans="1:6">
      <c r="A5353" t="s">
        <v>4611</v>
      </c>
      <c r="B5353" t="s">
        <v>2493</v>
      </c>
      <c r="C5353" t="s">
        <v>2093</v>
      </c>
      <c r="D5353" t="s">
        <v>2094</v>
      </c>
      <c r="E5353" t="s">
        <v>1772</v>
      </c>
      <c r="F5353" t="s">
        <v>9139</v>
      </c>
    </row>
    <row r="5354" spans="1:6">
      <c r="A5354" t="s">
        <v>4611</v>
      </c>
      <c r="B5354" t="s">
        <v>2493</v>
      </c>
      <c r="C5354" t="s">
        <v>2093</v>
      </c>
      <c r="D5354" t="s">
        <v>2094</v>
      </c>
      <c r="E5354" t="s">
        <v>1772</v>
      </c>
      <c r="F5354" t="s">
        <v>9143</v>
      </c>
    </row>
    <row r="5355" spans="1:6">
      <c r="A5355" t="s">
        <v>4611</v>
      </c>
      <c r="B5355" t="s">
        <v>2493</v>
      </c>
      <c r="C5355" t="s">
        <v>2093</v>
      </c>
      <c r="D5355" t="s">
        <v>2094</v>
      </c>
      <c r="E5355" t="s">
        <v>1772</v>
      </c>
      <c r="F5355" t="s">
        <v>9147</v>
      </c>
    </row>
    <row r="5356" spans="1:6">
      <c r="A5356" t="s">
        <v>4611</v>
      </c>
      <c r="B5356" t="s">
        <v>2493</v>
      </c>
      <c r="C5356" t="s">
        <v>2093</v>
      </c>
      <c r="D5356" t="s">
        <v>2094</v>
      </c>
      <c r="E5356" t="s">
        <v>1772</v>
      </c>
      <c r="F5356" t="s">
        <v>9151</v>
      </c>
    </row>
    <row r="5357" spans="1:6">
      <c r="A5357" t="s">
        <v>4611</v>
      </c>
      <c r="B5357" t="s">
        <v>2493</v>
      </c>
      <c r="C5357" t="s">
        <v>2093</v>
      </c>
      <c r="D5357" t="s">
        <v>2094</v>
      </c>
      <c r="E5357" t="s">
        <v>1772</v>
      </c>
      <c r="F5357" t="s">
        <v>9155</v>
      </c>
    </row>
    <row r="5358" spans="1:6">
      <c r="A5358" t="s">
        <v>4611</v>
      </c>
      <c r="B5358" t="s">
        <v>2493</v>
      </c>
      <c r="C5358" t="s">
        <v>2093</v>
      </c>
      <c r="D5358" t="s">
        <v>2094</v>
      </c>
      <c r="E5358" t="s">
        <v>1772</v>
      </c>
      <c r="F5358" t="s">
        <v>9159</v>
      </c>
    </row>
    <row r="5359" spans="1:6">
      <c r="A5359" t="s">
        <v>4611</v>
      </c>
      <c r="B5359" t="s">
        <v>2493</v>
      </c>
      <c r="C5359" t="s">
        <v>2093</v>
      </c>
      <c r="D5359" t="s">
        <v>2094</v>
      </c>
      <c r="E5359" t="s">
        <v>1772</v>
      </c>
      <c r="F5359" t="s">
        <v>9163</v>
      </c>
    </row>
    <row r="5360" spans="1:6">
      <c r="A5360" t="s">
        <v>4611</v>
      </c>
      <c r="B5360" t="s">
        <v>2493</v>
      </c>
      <c r="C5360" t="s">
        <v>2093</v>
      </c>
      <c r="D5360" t="s">
        <v>2094</v>
      </c>
      <c r="E5360" t="s">
        <v>1772</v>
      </c>
      <c r="F5360" t="s">
        <v>9167</v>
      </c>
    </row>
    <row r="5361" spans="1:6">
      <c r="A5361" t="s">
        <v>4611</v>
      </c>
      <c r="B5361" t="s">
        <v>2493</v>
      </c>
      <c r="C5361" t="s">
        <v>2093</v>
      </c>
      <c r="D5361" t="s">
        <v>2094</v>
      </c>
      <c r="E5361" t="s">
        <v>1772</v>
      </c>
      <c r="F5361" t="s">
        <v>9171</v>
      </c>
    </row>
    <row r="5362" spans="1:6">
      <c r="A5362" t="s">
        <v>4611</v>
      </c>
      <c r="B5362" t="s">
        <v>2493</v>
      </c>
      <c r="C5362" t="s">
        <v>2093</v>
      </c>
      <c r="D5362" t="s">
        <v>2094</v>
      </c>
      <c r="E5362" t="s">
        <v>1772</v>
      </c>
      <c r="F5362" t="s">
        <v>9175</v>
      </c>
    </row>
    <row r="5363" spans="1:6">
      <c r="A5363" t="s">
        <v>4611</v>
      </c>
      <c r="B5363" t="s">
        <v>2493</v>
      </c>
      <c r="C5363" t="s">
        <v>2093</v>
      </c>
      <c r="D5363" t="s">
        <v>2094</v>
      </c>
      <c r="E5363" t="s">
        <v>1772</v>
      </c>
      <c r="F5363" t="s">
        <v>9179</v>
      </c>
    </row>
    <row r="5364" spans="1:6">
      <c r="A5364" t="s">
        <v>4611</v>
      </c>
      <c r="B5364" t="s">
        <v>2493</v>
      </c>
      <c r="C5364" t="s">
        <v>2093</v>
      </c>
      <c r="D5364" t="s">
        <v>2094</v>
      </c>
      <c r="E5364" t="s">
        <v>1772</v>
      </c>
      <c r="F5364" t="s">
        <v>9183</v>
      </c>
    </row>
    <row r="5365" spans="1:6">
      <c r="A5365" t="s">
        <v>4611</v>
      </c>
      <c r="B5365" t="s">
        <v>2493</v>
      </c>
      <c r="C5365" t="s">
        <v>2093</v>
      </c>
      <c r="D5365" t="s">
        <v>2094</v>
      </c>
      <c r="E5365" t="s">
        <v>1772</v>
      </c>
      <c r="F5365" t="s">
        <v>9187</v>
      </c>
    </row>
    <row r="5366" spans="1:6">
      <c r="A5366" t="s">
        <v>4611</v>
      </c>
      <c r="B5366" t="s">
        <v>2493</v>
      </c>
      <c r="C5366" t="s">
        <v>2093</v>
      </c>
      <c r="D5366" t="s">
        <v>2094</v>
      </c>
      <c r="E5366" t="s">
        <v>1772</v>
      </c>
      <c r="F5366" t="s">
        <v>9191</v>
      </c>
    </row>
    <row r="5367" spans="1:6">
      <c r="A5367" t="s">
        <v>4611</v>
      </c>
      <c r="B5367" t="s">
        <v>2493</v>
      </c>
      <c r="C5367" t="s">
        <v>2093</v>
      </c>
      <c r="D5367" t="s">
        <v>2094</v>
      </c>
      <c r="E5367" t="s">
        <v>1772</v>
      </c>
      <c r="F5367" t="s">
        <v>9195</v>
      </c>
    </row>
    <row r="5368" spans="1:6">
      <c r="A5368" t="s">
        <v>4611</v>
      </c>
      <c r="B5368" t="s">
        <v>2493</v>
      </c>
      <c r="C5368" t="s">
        <v>2093</v>
      </c>
      <c r="D5368" t="s">
        <v>2094</v>
      </c>
      <c r="E5368" t="s">
        <v>1772</v>
      </c>
      <c r="F5368" t="s">
        <v>9196</v>
      </c>
    </row>
    <row r="5369" spans="1:6">
      <c r="A5369" t="s">
        <v>4611</v>
      </c>
      <c r="B5369" t="s">
        <v>2493</v>
      </c>
      <c r="C5369" t="s">
        <v>2093</v>
      </c>
      <c r="D5369" t="s">
        <v>2094</v>
      </c>
      <c r="E5369" t="s">
        <v>1772</v>
      </c>
      <c r="F5369" t="s">
        <v>9200</v>
      </c>
    </row>
    <row r="5370" spans="1:6">
      <c r="A5370" t="s">
        <v>4611</v>
      </c>
      <c r="B5370" t="s">
        <v>2493</v>
      </c>
      <c r="C5370" t="s">
        <v>2093</v>
      </c>
      <c r="D5370" t="s">
        <v>2094</v>
      </c>
      <c r="E5370" t="s">
        <v>1772</v>
      </c>
      <c r="F5370" t="s">
        <v>9204</v>
      </c>
    </row>
    <row r="5371" spans="1:6">
      <c r="A5371" t="s">
        <v>4611</v>
      </c>
      <c r="B5371" t="s">
        <v>2493</v>
      </c>
      <c r="C5371" t="s">
        <v>2093</v>
      </c>
      <c r="D5371" t="s">
        <v>2094</v>
      </c>
      <c r="E5371" t="s">
        <v>1772</v>
      </c>
      <c r="F5371" t="s">
        <v>9208</v>
      </c>
    </row>
    <row r="5372" spans="1:6">
      <c r="A5372" t="s">
        <v>4611</v>
      </c>
      <c r="B5372" t="s">
        <v>2493</v>
      </c>
      <c r="C5372" t="s">
        <v>2093</v>
      </c>
      <c r="D5372" t="s">
        <v>2094</v>
      </c>
      <c r="E5372" t="s">
        <v>1772</v>
      </c>
      <c r="F5372" t="s">
        <v>9212</v>
      </c>
    </row>
    <row r="5373" spans="1:6">
      <c r="A5373" t="s">
        <v>4611</v>
      </c>
      <c r="B5373" t="s">
        <v>2493</v>
      </c>
      <c r="C5373" t="s">
        <v>2093</v>
      </c>
      <c r="D5373" t="s">
        <v>2094</v>
      </c>
      <c r="E5373" t="s">
        <v>1772</v>
      </c>
      <c r="F5373" t="s">
        <v>9216</v>
      </c>
    </row>
    <row r="5374" spans="1:6">
      <c r="A5374" t="s">
        <v>4611</v>
      </c>
      <c r="B5374" t="s">
        <v>2493</v>
      </c>
      <c r="C5374" t="s">
        <v>2093</v>
      </c>
      <c r="D5374" t="s">
        <v>2094</v>
      </c>
      <c r="E5374" t="s">
        <v>1772</v>
      </c>
      <c r="F5374" t="s">
        <v>9220</v>
      </c>
    </row>
    <row r="5375" spans="1:6">
      <c r="A5375" t="s">
        <v>4611</v>
      </c>
      <c r="B5375" t="s">
        <v>2493</v>
      </c>
      <c r="C5375" t="s">
        <v>2093</v>
      </c>
      <c r="D5375" t="s">
        <v>2094</v>
      </c>
      <c r="E5375" t="s">
        <v>1772</v>
      </c>
      <c r="F5375" t="s">
        <v>9224</v>
      </c>
    </row>
    <row r="5376" spans="1:6">
      <c r="A5376" t="s">
        <v>4611</v>
      </c>
      <c r="B5376" t="s">
        <v>2493</v>
      </c>
      <c r="C5376" t="s">
        <v>2093</v>
      </c>
      <c r="D5376" t="s">
        <v>2094</v>
      </c>
      <c r="E5376" t="s">
        <v>1772</v>
      </c>
      <c r="F5376" t="s">
        <v>9228</v>
      </c>
    </row>
    <row r="5377" spans="1:6">
      <c r="A5377" t="s">
        <v>4611</v>
      </c>
      <c r="B5377" t="s">
        <v>2493</v>
      </c>
      <c r="C5377" t="s">
        <v>2093</v>
      </c>
      <c r="D5377" t="s">
        <v>2094</v>
      </c>
      <c r="E5377" t="s">
        <v>1772</v>
      </c>
      <c r="F5377" t="s">
        <v>9232</v>
      </c>
    </row>
    <row r="5378" spans="1:6">
      <c r="A5378" t="s">
        <v>4611</v>
      </c>
      <c r="B5378" t="s">
        <v>2493</v>
      </c>
      <c r="C5378" t="s">
        <v>2093</v>
      </c>
      <c r="D5378" t="s">
        <v>2094</v>
      </c>
      <c r="E5378" t="s">
        <v>1772</v>
      </c>
      <c r="F5378" t="s">
        <v>9236</v>
      </c>
    </row>
    <row r="5379" spans="1:6">
      <c r="A5379" t="s">
        <v>4611</v>
      </c>
      <c r="B5379" t="s">
        <v>2493</v>
      </c>
      <c r="C5379" t="s">
        <v>2093</v>
      </c>
      <c r="D5379" t="s">
        <v>2094</v>
      </c>
      <c r="E5379" t="s">
        <v>1772</v>
      </c>
      <c r="F5379" t="s">
        <v>9240</v>
      </c>
    </row>
    <row r="5380" spans="1:6">
      <c r="A5380" t="s">
        <v>4611</v>
      </c>
      <c r="B5380" t="s">
        <v>2493</v>
      </c>
      <c r="C5380" t="s">
        <v>2093</v>
      </c>
      <c r="D5380" t="s">
        <v>2094</v>
      </c>
      <c r="E5380" t="s">
        <v>1772</v>
      </c>
      <c r="F5380" t="s">
        <v>9244</v>
      </c>
    </row>
    <row r="5381" spans="1:6">
      <c r="A5381" t="s">
        <v>4611</v>
      </c>
      <c r="B5381" t="s">
        <v>2493</v>
      </c>
      <c r="C5381" t="s">
        <v>2093</v>
      </c>
      <c r="D5381" t="s">
        <v>2094</v>
      </c>
      <c r="E5381" t="s">
        <v>1772</v>
      </c>
      <c r="F5381" t="s">
        <v>9248</v>
      </c>
    </row>
    <row r="5382" spans="1:6">
      <c r="A5382" t="s">
        <v>4611</v>
      </c>
      <c r="B5382" t="s">
        <v>2493</v>
      </c>
      <c r="C5382" t="s">
        <v>2093</v>
      </c>
      <c r="D5382" t="s">
        <v>2094</v>
      </c>
      <c r="E5382" t="s">
        <v>1772</v>
      </c>
      <c r="F5382" t="s">
        <v>9252</v>
      </c>
    </row>
    <row r="5383" spans="1:6">
      <c r="A5383" t="s">
        <v>4611</v>
      </c>
      <c r="B5383" t="s">
        <v>2493</v>
      </c>
      <c r="C5383" t="s">
        <v>2093</v>
      </c>
      <c r="D5383" t="s">
        <v>2094</v>
      </c>
      <c r="E5383" t="s">
        <v>1772</v>
      </c>
      <c r="F5383" t="s">
        <v>9256</v>
      </c>
    </row>
    <row r="5384" spans="1:6">
      <c r="A5384" t="s">
        <v>4611</v>
      </c>
      <c r="B5384" t="s">
        <v>2493</v>
      </c>
      <c r="C5384" t="s">
        <v>2093</v>
      </c>
      <c r="D5384" t="s">
        <v>2094</v>
      </c>
      <c r="E5384" t="s">
        <v>1772</v>
      </c>
      <c r="F5384" t="s">
        <v>9260</v>
      </c>
    </row>
    <row r="5385" spans="1:6">
      <c r="A5385" t="s">
        <v>4611</v>
      </c>
      <c r="B5385" t="s">
        <v>2493</v>
      </c>
      <c r="C5385" t="s">
        <v>2093</v>
      </c>
      <c r="D5385" t="s">
        <v>2094</v>
      </c>
      <c r="E5385" t="s">
        <v>1772</v>
      </c>
      <c r="F5385" t="s">
        <v>9264</v>
      </c>
    </row>
    <row r="5386" spans="1:6">
      <c r="A5386" t="s">
        <v>4611</v>
      </c>
      <c r="B5386" t="s">
        <v>2493</v>
      </c>
      <c r="C5386" t="s">
        <v>2093</v>
      </c>
      <c r="D5386" t="s">
        <v>2094</v>
      </c>
      <c r="E5386" t="s">
        <v>1772</v>
      </c>
      <c r="F5386" t="s">
        <v>9268</v>
      </c>
    </row>
    <row r="5387" spans="1:6">
      <c r="A5387" t="s">
        <v>4611</v>
      </c>
      <c r="B5387" t="s">
        <v>2493</v>
      </c>
      <c r="C5387" t="s">
        <v>2093</v>
      </c>
      <c r="D5387" t="s">
        <v>2094</v>
      </c>
      <c r="E5387" t="s">
        <v>1772</v>
      </c>
      <c r="F5387" t="s">
        <v>9272</v>
      </c>
    </row>
    <row r="5388" spans="1:6">
      <c r="A5388" t="s">
        <v>4611</v>
      </c>
      <c r="B5388" t="s">
        <v>2493</v>
      </c>
      <c r="C5388" t="s">
        <v>2093</v>
      </c>
      <c r="D5388" t="s">
        <v>2094</v>
      </c>
      <c r="E5388" t="s">
        <v>1772</v>
      </c>
      <c r="F5388" t="s">
        <v>9276</v>
      </c>
    </row>
    <row r="5389" spans="1:6">
      <c r="A5389" t="s">
        <v>4611</v>
      </c>
      <c r="B5389" t="s">
        <v>2493</v>
      </c>
      <c r="C5389" t="s">
        <v>2093</v>
      </c>
      <c r="D5389" t="s">
        <v>2094</v>
      </c>
      <c r="E5389" t="s">
        <v>1772</v>
      </c>
      <c r="F5389" t="s">
        <v>9280</v>
      </c>
    </row>
    <row r="5390" spans="1:6">
      <c r="A5390" t="s">
        <v>4611</v>
      </c>
      <c r="B5390" t="s">
        <v>2493</v>
      </c>
      <c r="C5390" t="s">
        <v>2093</v>
      </c>
      <c r="D5390" t="s">
        <v>2094</v>
      </c>
      <c r="E5390" t="s">
        <v>1772</v>
      </c>
      <c r="F5390" t="s">
        <v>9281</v>
      </c>
    </row>
    <row r="5391" spans="1:6">
      <c r="A5391" t="s">
        <v>4611</v>
      </c>
      <c r="B5391" t="s">
        <v>2493</v>
      </c>
      <c r="C5391" t="s">
        <v>2093</v>
      </c>
      <c r="D5391" t="s">
        <v>2094</v>
      </c>
      <c r="E5391" t="s">
        <v>1772</v>
      </c>
      <c r="F5391" t="s">
        <v>9285</v>
      </c>
    </row>
    <row r="5392" spans="1:6">
      <c r="A5392" t="s">
        <v>4611</v>
      </c>
      <c r="B5392" t="s">
        <v>2493</v>
      </c>
      <c r="C5392" t="s">
        <v>2093</v>
      </c>
      <c r="D5392" t="s">
        <v>2094</v>
      </c>
      <c r="E5392" t="s">
        <v>1772</v>
      </c>
      <c r="F5392" t="s">
        <v>9289</v>
      </c>
    </row>
    <row r="5393" spans="1:6">
      <c r="A5393" t="s">
        <v>4611</v>
      </c>
      <c r="B5393" t="s">
        <v>2493</v>
      </c>
      <c r="C5393" t="s">
        <v>2093</v>
      </c>
      <c r="D5393" t="s">
        <v>2094</v>
      </c>
      <c r="E5393" t="s">
        <v>1772</v>
      </c>
      <c r="F5393" t="s">
        <v>9293</v>
      </c>
    </row>
    <row r="5394" spans="1:6">
      <c r="A5394" t="s">
        <v>4611</v>
      </c>
      <c r="B5394" t="s">
        <v>2493</v>
      </c>
      <c r="C5394" t="s">
        <v>2093</v>
      </c>
      <c r="D5394" t="s">
        <v>2094</v>
      </c>
      <c r="E5394" t="s">
        <v>1772</v>
      </c>
      <c r="F5394" t="s">
        <v>9294</v>
      </c>
    </row>
    <row r="5395" spans="1:6">
      <c r="A5395" t="s">
        <v>4611</v>
      </c>
      <c r="B5395" t="s">
        <v>2493</v>
      </c>
      <c r="C5395" t="s">
        <v>2093</v>
      </c>
      <c r="D5395" t="s">
        <v>2094</v>
      </c>
      <c r="E5395" t="s">
        <v>1772</v>
      </c>
      <c r="F5395" t="s">
        <v>9298</v>
      </c>
    </row>
    <row r="5396" spans="1:6">
      <c r="A5396" t="s">
        <v>4611</v>
      </c>
      <c r="B5396" t="s">
        <v>2493</v>
      </c>
      <c r="C5396" t="s">
        <v>2093</v>
      </c>
      <c r="D5396" t="s">
        <v>2094</v>
      </c>
      <c r="E5396" t="s">
        <v>1772</v>
      </c>
      <c r="F5396" t="s">
        <v>9299</v>
      </c>
    </row>
    <row r="5397" spans="1:6">
      <c r="A5397" t="s">
        <v>4611</v>
      </c>
      <c r="B5397" t="s">
        <v>2493</v>
      </c>
      <c r="C5397" t="s">
        <v>2093</v>
      </c>
      <c r="D5397" t="s">
        <v>2094</v>
      </c>
      <c r="E5397" t="s">
        <v>1772</v>
      </c>
      <c r="F5397" t="s">
        <v>9303</v>
      </c>
    </row>
    <row r="5398" spans="1:6">
      <c r="A5398" t="s">
        <v>4611</v>
      </c>
      <c r="B5398" t="s">
        <v>2493</v>
      </c>
      <c r="C5398" t="s">
        <v>2093</v>
      </c>
      <c r="D5398" t="s">
        <v>2094</v>
      </c>
      <c r="E5398" t="s">
        <v>1772</v>
      </c>
      <c r="F5398" t="s">
        <v>9307</v>
      </c>
    </row>
    <row r="5399" spans="1:6">
      <c r="A5399" t="s">
        <v>4611</v>
      </c>
      <c r="B5399" t="s">
        <v>2493</v>
      </c>
      <c r="C5399" t="s">
        <v>2093</v>
      </c>
      <c r="D5399" t="s">
        <v>2094</v>
      </c>
      <c r="E5399" t="s">
        <v>1772</v>
      </c>
      <c r="F5399" t="s">
        <v>9311</v>
      </c>
    </row>
    <row r="5400" spans="1:6">
      <c r="A5400" t="s">
        <v>4611</v>
      </c>
      <c r="B5400" t="s">
        <v>2493</v>
      </c>
      <c r="C5400" t="s">
        <v>2093</v>
      </c>
      <c r="D5400" t="s">
        <v>2094</v>
      </c>
      <c r="E5400" t="s">
        <v>1772</v>
      </c>
      <c r="F5400" t="s">
        <v>9315</v>
      </c>
    </row>
    <row r="5401" spans="1:6">
      <c r="A5401" t="s">
        <v>4611</v>
      </c>
      <c r="B5401" t="s">
        <v>2493</v>
      </c>
      <c r="C5401" t="s">
        <v>2093</v>
      </c>
      <c r="D5401" t="s">
        <v>2094</v>
      </c>
      <c r="E5401" t="s">
        <v>1772</v>
      </c>
      <c r="F5401" t="s">
        <v>9319</v>
      </c>
    </row>
    <row r="5402" spans="1:6">
      <c r="A5402" t="s">
        <v>4611</v>
      </c>
      <c r="B5402" t="s">
        <v>2493</v>
      </c>
      <c r="C5402" t="s">
        <v>2093</v>
      </c>
      <c r="D5402" t="s">
        <v>2094</v>
      </c>
      <c r="E5402" t="s">
        <v>1772</v>
      </c>
      <c r="F5402" t="s">
        <v>9320</v>
      </c>
    </row>
    <row r="5403" spans="1:6">
      <c r="A5403" t="s">
        <v>4611</v>
      </c>
      <c r="B5403" t="s">
        <v>2493</v>
      </c>
      <c r="C5403" t="s">
        <v>2093</v>
      </c>
      <c r="D5403" t="s">
        <v>2094</v>
      </c>
      <c r="E5403" t="s">
        <v>1772</v>
      </c>
      <c r="F5403" t="s">
        <v>9324</v>
      </c>
    </row>
    <row r="5404" spans="1:6">
      <c r="A5404" t="s">
        <v>4611</v>
      </c>
      <c r="B5404" t="s">
        <v>2493</v>
      </c>
      <c r="C5404" t="s">
        <v>2093</v>
      </c>
      <c r="D5404" t="s">
        <v>2094</v>
      </c>
      <c r="E5404" t="s">
        <v>1772</v>
      </c>
      <c r="F5404" t="s">
        <v>9328</v>
      </c>
    </row>
    <row r="5405" spans="1:6">
      <c r="A5405" t="s">
        <v>4611</v>
      </c>
      <c r="B5405" t="s">
        <v>2493</v>
      </c>
      <c r="C5405" t="s">
        <v>2093</v>
      </c>
      <c r="D5405" t="s">
        <v>2094</v>
      </c>
      <c r="E5405" t="s">
        <v>1772</v>
      </c>
      <c r="F5405" t="s">
        <v>9332</v>
      </c>
    </row>
    <row r="5406" spans="1:6">
      <c r="A5406" t="s">
        <v>4611</v>
      </c>
      <c r="B5406" t="s">
        <v>2493</v>
      </c>
      <c r="C5406" t="s">
        <v>2093</v>
      </c>
      <c r="D5406" t="s">
        <v>2094</v>
      </c>
      <c r="E5406" t="s">
        <v>1772</v>
      </c>
      <c r="F5406" t="s">
        <v>9336</v>
      </c>
    </row>
    <row r="5407" spans="1:6">
      <c r="A5407" t="s">
        <v>4611</v>
      </c>
      <c r="B5407" t="s">
        <v>2493</v>
      </c>
      <c r="C5407" t="s">
        <v>2093</v>
      </c>
      <c r="D5407" t="s">
        <v>2094</v>
      </c>
      <c r="E5407" t="s">
        <v>1772</v>
      </c>
      <c r="F5407" t="s">
        <v>9337</v>
      </c>
    </row>
    <row r="5408" spans="1:6">
      <c r="A5408" t="s">
        <v>4611</v>
      </c>
      <c r="B5408" t="s">
        <v>2493</v>
      </c>
      <c r="C5408" t="s">
        <v>2093</v>
      </c>
      <c r="D5408" t="s">
        <v>2094</v>
      </c>
      <c r="E5408" t="s">
        <v>1772</v>
      </c>
      <c r="F5408" t="s">
        <v>9338</v>
      </c>
    </row>
    <row r="5409" spans="1:6">
      <c r="A5409" t="s">
        <v>4611</v>
      </c>
      <c r="B5409" t="s">
        <v>2493</v>
      </c>
      <c r="C5409" t="s">
        <v>2093</v>
      </c>
      <c r="D5409" t="s">
        <v>2094</v>
      </c>
      <c r="E5409" t="s">
        <v>1772</v>
      </c>
      <c r="F5409" t="s">
        <v>9342</v>
      </c>
    </row>
    <row r="5410" spans="1:6">
      <c r="A5410" t="s">
        <v>4611</v>
      </c>
      <c r="B5410" t="s">
        <v>2493</v>
      </c>
      <c r="C5410" t="s">
        <v>2093</v>
      </c>
      <c r="D5410" t="s">
        <v>2094</v>
      </c>
      <c r="E5410" t="s">
        <v>1772</v>
      </c>
      <c r="F5410" t="s">
        <v>9346</v>
      </c>
    </row>
    <row r="5411" spans="1:6">
      <c r="A5411" t="s">
        <v>4611</v>
      </c>
      <c r="B5411" t="s">
        <v>2493</v>
      </c>
      <c r="C5411" t="s">
        <v>2093</v>
      </c>
      <c r="D5411" t="s">
        <v>2094</v>
      </c>
      <c r="E5411" t="s">
        <v>1772</v>
      </c>
      <c r="F5411" t="s">
        <v>9350</v>
      </c>
    </row>
    <row r="5412" spans="1:6">
      <c r="A5412" t="s">
        <v>4611</v>
      </c>
      <c r="B5412" t="s">
        <v>2493</v>
      </c>
      <c r="C5412" t="s">
        <v>2093</v>
      </c>
      <c r="D5412" t="s">
        <v>2094</v>
      </c>
      <c r="E5412" t="s">
        <v>1772</v>
      </c>
      <c r="F5412" t="s">
        <v>9354</v>
      </c>
    </row>
    <row r="5413" spans="1:6">
      <c r="A5413" t="s">
        <v>4611</v>
      </c>
      <c r="B5413" t="s">
        <v>2493</v>
      </c>
      <c r="C5413" t="s">
        <v>2093</v>
      </c>
      <c r="D5413" t="s">
        <v>2094</v>
      </c>
      <c r="E5413" t="s">
        <v>1772</v>
      </c>
      <c r="F5413" t="s">
        <v>9358</v>
      </c>
    </row>
    <row r="5414" spans="1:6">
      <c r="A5414" t="s">
        <v>4611</v>
      </c>
      <c r="B5414" t="s">
        <v>2493</v>
      </c>
      <c r="C5414" t="s">
        <v>2093</v>
      </c>
      <c r="D5414" t="s">
        <v>2094</v>
      </c>
      <c r="E5414" t="s">
        <v>1772</v>
      </c>
      <c r="F5414" t="s">
        <v>9362</v>
      </c>
    </row>
    <row r="5415" spans="1:6">
      <c r="A5415" t="s">
        <v>4611</v>
      </c>
      <c r="B5415" t="s">
        <v>2493</v>
      </c>
      <c r="C5415" t="s">
        <v>2093</v>
      </c>
      <c r="D5415" t="s">
        <v>2094</v>
      </c>
      <c r="E5415" t="s">
        <v>1772</v>
      </c>
      <c r="F5415" t="s">
        <v>9366</v>
      </c>
    </row>
    <row r="5416" spans="1:6">
      <c r="A5416" t="s">
        <v>4611</v>
      </c>
      <c r="B5416" t="s">
        <v>2493</v>
      </c>
      <c r="C5416" t="s">
        <v>2093</v>
      </c>
      <c r="D5416" t="s">
        <v>2094</v>
      </c>
      <c r="E5416" t="s">
        <v>1772</v>
      </c>
      <c r="F5416" t="s">
        <v>9370</v>
      </c>
    </row>
    <row r="5417" spans="1:6">
      <c r="A5417" t="s">
        <v>4611</v>
      </c>
      <c r="B5417" t="s">
        <v>2493</v>
      </c>
      <c r="C5417" t="s">
        <v>2093</v>
      </c>
      <c r="D5417" t="s">
        <v>2094</v>
      </c>
      <c r="E5417" t="s">
        <v>1772</v>
      </c>
      <c r="F5417" t="s">
        <v>9374</v>
      </c>
    </row>
    <row r="5418" spans="1:6">
      <c r="A5418" t="s">
        <v>4611</v>
      </c>
      <c r="B5418" t="s">
        <v>2493</v>
      </c>
      <c r="C5418" t="s">
        <v>2093</v>
      </c>
      <c r="D5418" t="s">
        <v>2094</v>
      </c>
      <c r="E5418" t="s">
        <v>1772</v>
      </c>
      <c r="F5418" t="s">
        <v>9378</v>
      </c>
    </row>
    <row r="5419" spans="1:6">
      <c r="A5419" t="s">
        <v>4611</v>
      </c>
      <c r="B5419" t="s">
        <v>2493</v>
      </c>
      <c r="C5419" t="s">
        <v>2093</v>
      </c>
      <c r="D5419" t="s">
        <v>2094</v>
      </c>
      <c r="E5419" t="s">
        <v>1772</v>
      </c>
      <c r="F5419" t="s">
        <v>9382</v>
      </c>
    </row>
    <row r="5420" spans="1:6">
      <c r="A5420" t="s">
        <v>4611</v>
      </c>
      <c r="B5420" t="s">
        <v>2493</v>
      </c>
      <c r="C5420" t="s">
        <v>2093</v>
      </c>
      <c r="D5420" t="s">
        <v>2094</v>
      </c>
      <c r="E5420" t="s">
        <v>1772</v>
      </c>
      <c r="F5420" t="s">
        <v>9386</v>
      </c>
    </row>
    <row r="5421" spans="1:6">
      <c r="A5421" t="s">
        <v>4611</v>
      </c>
      <c r="B5421" t="s">
        <v>2493</v>
      </c>
      <c r="C5421" t="s">
        <v>2093</v>
      </c>
      <c r="D5421" t="s">
        <v>2094</v>
      </c>
      <c r="E5421" t="s">
        <v>1772</v>
      </c>
      <c r="F5421" t="s">
        <v>9387</v>
      </c>
    </row>
    <row r="5422" spans="1:6">
      <c r="A5422" t="s">
        <v>4611</v>
      </c>
      <c r="B5422" t="s">
        <v>2493</v>
      </c>
      <c r="C5422" t="s">
        <v>2093</v>
      </c>
      <c r="D5422" t="s">
        <v>2094</v>
      </c>
      <c r="E5422" t="s">
        <v>1772</v>
      </c>
      <c r="F5422" t="s">
        <v>9388</v>
      </c>
    </row>
    <row r="5423" spans="1:6">
      <c r="A5423" t="s">
        <v>4611</v>
      </c>
      <c r="B5423" t="s">
        <v>2493</v>
      </c>
      <c r="C5423" t="s">
        <v>2093</v>
      </c>
      <c r="D5423" t="s">
        <v>2094</v>
      </c>
      <c r="E5423" t="s">
        <v>1772</v>
      </c>
      <c r="F5423" t="s">
        <v>9392</v>
      </c>
    </row>
    <row r="5424" spans="1:6">
      <c r="A5424" t="s">
        <v>4611</v>
      </c>
      <c r="B5424" t="s">
        <v>2493</v>
      </c>
      <c r="C5424" t="s">
        <v>2093</v>
      </c>
      <c r="D5424" t="s">
        <v>2094</v>
      </c>
      <c r="E5424" t="s">
        <v>1772</v>
      </c>
      <c r="F5424" t="s">
        <v>9396</v>
      </c>
    </row>
    <row r="5425" spans="1:6">
      <c r="A5425" t="s">
        <v>4611</v>
      </c>
      <c r="B5425" t="s">
        <v>2493</v>
      </c>
      <c r="C5425" t="s">
        <v>2093</v>
      </c>
      <c r="D5425" t="s">
        <v>2094</v>
      </c>
      <c r="E5425" t="s">
        <v>1772</v>
      </c>
      <c r="F5425" t="s">
        <v>9400</v>
      </c>
    </row>
    <row r="5426" spans="1:6">
      <c r="A5426" t="s">
        <v>4611</v>
      </c>
      <c r="B5426" t="s">
        <v>2493</v>
      </c>
      <c r="C5426" t="s">
        <v>2093</v>
      </c>
      <c r="D5426" t="s">
        <v>2094</v>
      </c>
      <c r="E5426" t="s">
        <v>1772</v>
      </c>
      <c r="F5426" t="s">
        <v>9404</v>
      </c>
    </row>
    <row r="5427" spans="1:6">
      <c r="A5427" t="s">
        <v>4611</v>
      </c>
      <c r="B5427" t="s">
        <v>2493</v>
      </c>
      <c r="C5427" t="s">
        <v>2093</v>
      </c>
      <c r="D5427" t="s">
        <v>2094</v>
      </c>
      <c r="E5427" t="s">
        <v>1772</v>
      </c>
      <c r="F5427" t="s">
        <v>9407</v>
      </c>
    </row>
    <row r="5428" spans="1:6">
      <c r="A5428" t="s">
        <v>4611</v>
      </c>
      <c r="B5428" t="s">
        <v>2493</v>
      </c>
      <c r="C5428" t="s">
        <v>2093</v>
      </c>
      <c r="D5428" t="s">
        <v>2094</v>
      </c>
      <c r="E5428" t="s">
        <v>1772</v>
      </c>
      <c r="F5428" t="s">
        <v>9411</v>
      </c>
    </row>
    <row r="5429" spans="1:6">
      <c r="A5429" t="s">
        <v>4611</v>
      </c>
      <c r="B5429" t="s">
        <v>2493</v>
      </c>
      <c r="C5429" t="s">
        <v>2093</v>
      </c>
      <c r="D5429" t="s">
        <v>2094</v>
      </c>
      <c r="E5429" t="s">
        <v>1772</v>
      </c>
      <c r="F5429" t="s">
        <v>9412</v>
      </c>
    </row>
    <row r="5430" spans="1:6">
      <c r="A5430" t="s">
        <v>4611</v>
      </c>
      <c r="B5430" t="s">
        <v>2493</v>
      </c>
      <c r="C5430" t="s">
        <v>2093</v>
      </c>
      <c r="D5430" t="s">
        <v>2094</v>
      </c>
      <c r="E5430" t="s">
        <v>1772</v>
      </c>
      <c r="F5430" t="s">
        <v>9416</v>
      </c>
    </row>
    <row r="5431" spans="1:6">
      <c r="A5431" t="s">
        <v>4611</v>
      </c>
      <c r="B5431" t="s">
        <v>2493</v>
      </c>
      <c r="C5431" t="s">
        <v>2093</v>
      </c>
      <c r="D5431" t="s">
        <v>2094</v>
      </c>
      <c r="E5431" t="s">
        <v>1772</v>
      </c>
      <c r="F5431" t="s">
        <v>9420</v>
      </c>
    </row>
    <row r="5432" spans="1:6">
      <c r="A5432" t="s">
        <v>4611</v>
      </c>
      <c r="B5432" t="s">
        <v>2493</v>
      </c>
      <c r="C5432" t="s">
        <v>2093</v>
      </c>
      <c r="D5432" t="s">
        <v>2094</v>
      </c>
      <c r="E5432" t="s">
        <v>1772</v>
      </c>
      <c r="F5432" t="s">
        <v>9424</v>
      </c>
    </row>
    <row r="5433" spans="1:6">
      <c r="A5433" t="s">
        <v>4611</v>
      </c>
      <c r="B5433" t="s">
        <v>2493</v>
      </c>
      <c r="C5433" t="s">
        <v>2093</v>
      </c>
      <c r="D5433" t="s">
        <v>2094</v>
      </c>
      <c r="E5433" t="s">
        <v>1772</v>
      </c>
      <c r="F5433" t="s">
        <v>9428</v>
      </c>
    </row>
    <row r="5434" spans="1:6">
      <c r="A5434" t="s">
        <v>4611</v>
      </c>
      <c r="B5434" t="s">
        <v>2493</v>
      </c>
      <c r="C5434" t="s">
        <v>2093</v>
      </c>
      <c r="D5434" t="s">
        <v>2094</v>
      </c>
      <c r="E5434" t="s">
        <v>1772</v>
      </c>
      <c r="F5434" t="s">
        <v>9432</v>
      </c>
    </row>
    <row r="5435" spans="1:6">
      <c r="A5435" t="s">
        <v>4611</v>
      </c>
      <c r="B5435" t="s">
        <v>2493</v>
      </c>
      <c r="C5435" t="s">
        <v>2093</v>
      </c>
      <c r="D5435" t="s">
        <v>2094</v>
      </c>
      <c r="E5435" t="s">
        <v>1772</v>
      </c>
      <c r="F5435" t="s">
        <v>9436</v>
      </c>
    </row>
    <row r="5436" spans="1:6">
      <c r="A5436" t="s">
        <v>4611</v>
      </c>
      <c r="B5436" t="s">
        <v>2493</v>
      </c>
      <c r="C5436" t="s">
        <v>2093</v>
      </c>
      <c r="D5436" t="s">
        <v>2094</v>
      </c>
      <c r="E5436" t="s">
        <v>1772</v>
      </c>
      <c r="F5436" t="s">
        <v>9440</v>
      </c>
    </row>
    <row r="5437" spans="1:6">
      <c r="A5437" t="s">
        <v>4611</v>
      </c>
      <c r="B5437" t="s">
        <v>2493</v>
      </c>
      <c r="C5437" t="s">
        <v>2093</v>
      </c>
      <c r="D5437" t="s">
        <v>2094</v>
      </c>
      <c r="E5437" t="s">
        <v>1772</v>
      </c>
      <c r="F5437" t="s">
        <v>9444</v>
      </c>
    </row>
    <row r="5438" spans="1:6">
      <c r="A5438" t="s">
        <v>4611</v>
      </c>
      <c r="B5438" t="s">
        <v>2493</v>
      </c>
      <c r="C5438" t="s">
        <v>2093</v>
      </c>
      <c r="D5438" t="s">
        <v>2094</v>
      </c>
      <c r="E5438" t="s">
        <v>1772</v>
      </c>
      <c r="F5438" t="s">
        <v>9448</v>
      </c>
    </row>
    <row r="5439" spans="1:6">
      <c r="A5439" t="s">
        <v>4611</v>
      </c>
      <c r="B5439" t="s">
        <v>2493</v>
      </c>
      <c r="C5439" t="s">
        <v>2093</v>
      </c>
      <c r="D5439" t="s">
        <v>2094</v>
      </c>
      <c r="E5439" t="s">
        <v>1772</v>
      </c>
      <c r="F5439" t="s">
        <v>9449</v>
      </c>
    </row>
    <row r="5440" spans="1:6">
      <c r="A5440" t="s">
        <v>4611</v>
      </c>
      <c r="B5440" t="s">
        <v>2493</v>
      </c>
      <c r="C5440" t="s">
        <v>2093</v>
      </c>
      <c r="D5440" t="s">
        <v>2094</v>
      </c>
      <c r="E5440" t="s">
        <v>1772</v>
      </c>
      <c r="F5440" t="s">
        <v>9453</v>
      </c>
    </row>
    <row r="5441" spans="1:6">
      <c r="A5441" t="s">
        <v>4611</v>
      </c>
      <c r="B5441" t="s">
        <v>2493</v>
      </c>
      <c r="C5441" t="s">
        <v>2093</v>
      </c>
      <c r="D5441" t="s">
        <v>2094</v>
      </c>
      <c r="E5441" t="s">
        <v>1772</v>
      </c>
      <c r="F5441" t="s">
        <v>9457</v>
      </c>
    </row>
    <row r="5442" spans="1:6">
      <c r="A5442" t="s">
        <v>4611</v>
      </c>
      <c r="B5442" t="s">
        <v>2493</v>
      </c>
      <c r="C5442" t="s">
        <v>2093</v>
      </c>
      <c r="D5442" t="s">
        <v>2094</v>
      </c>
      <c r="E5442" t="s">
        <v>1772</v>
      </c>
      <c r="F5442" t="s">
        <v>9461</v>
      </c>
    </row>
    <row r="5443" spans="1:6">
      <c r="A5443" t="s">
        <v>4611</v>
      </c>
      <c r="B5443" t="s">
        <v>2493</v>
      </c>
      <c r="C5443" t="s">
        <v>2093</v>
      </c>
      <c r="D5443" t="s">
        <v>2094</v>
      </c>
      <c r="E5443" t="s">
        <v>1772</v>
      </c>
      <c r="F5443" t="s">
        <v>9465</v>
      </c>
    </row>
    <row r="5444" spans="1:6">
      <c r="A5444" t="s">
        <v>4611</v>
      </c>
      <c r="B5444" t="s">
        <v>2493</v>
      </c>
      <c r="C5444" t="s">
        <v>2093</v>
      </c>
      <c r="D5444" t="s">
        <v>2094</v>
      </c>
      <c r="E5444" t="s">
        <v>1772</v>
      </c>
      <c r="F5444" t="s">
        <v>9469</v>
      </c>
    </row>
    <row r="5445" spans="1:6">
      <c r="A5445" t="s">
        <v>4611</v>
      </c>
      <c r="B5445" t="s">
        <v>2493</v>
      </c>
      <c r="C5445" t="s">
        <v>2093</v>
      </c>
      <c r="D5445" t="s">
        <v>2094</v>
      </c>
      <c r="E5445" t="s">
        <v>1772</v>
      </c>
      <c r="F5445" t="s">
        <v>9473</v>
      </c>
    </row>
    <row r="5446" spans="1:6">
      <c r="A5446" t="s">
        <v>4611</v>
      </c>
      <c r="B5446" t="s">
        <v>2493</v>
      </c>
      <c r="C5446" t="s">
        <v>2093</v>
      </c>
      <c r="D5446" t="s">
        <v>2094</v>
      </c>
      <c r="E5446" t="s">
        <v>1772</v>
      </c>
      <c r="F5446" t="s">
        <v>9477</v>
      </c>
    </row>
    <row r="5447" spans="1:6">
      <c r="A5447" t="s">
        <v>4611</v>
      </c>
      <c r="B5447" t="s">
        <v>2493</v>
      </c>
      <c r="C5447" t="s">
        <v>2093</v>
      </c>
      <c r="D5447" t="s">
        <v>2094</v>
      </c>
      <c r="E5447" t="s">
        <v>1772</v>
      </c>
      <c r="F5447" t="s">
        <v>9481</v>
      </c>
    </row>
    <row r="5448" spans="1:6">
      <c r="A5448" t="s">
        <v>4611</v>
      </c>
      <c r="B5448" t="s">
        <v>2493</v>
      </c>
      <c r="C5448" t="s">
        <v>2093</v>
      </c>
      <c r="D5448" t="s">
        <v>2094</v>
      </c>
      <c r="E5448" t="s">
        <v>1772</v>
      </c>
      <c r="F5448" t="s">
        <v>9485</v>
      </c>
    </row>
    <row r="5449" spans="1:6">
      <c r="A5449" t="s">
        <v>4611</v>
      </c>
      <c r="B5449" t="s">
        <v>2493</v>
      </c>
      <c r="C5449" t="s">
        <v>2093</v>
      </c>
      <c r="D5449" t="s">
        <v>2094</v>
      </c>
      <c r="E5449" t="s">
        <v>1772</v>
      </c>
      <c r="F5449" t="s">
        <v>9489</v>
      </c>
    </row>
    <row r="5450" spans="1:6">
      <c r="A5450" t="s">
        <v>4611</v>
      </c>
      <c r="B5450" t="s">
        <v>2493</v>
      </c>
      <c r="C5450" t="s">
        <v>2093</v>
      </c>
      <c r="D5450" t="s">
        <v>2094</v>
      </c>
      <c r="E5450" t="s">
        <v>1772</v>
      </c>
      <c r="F5450" t="s">
        <v>9493</v>
      </c>
    </row>
    <row r="5451" spans="1:6">
      <c r="A5451" t="s">
        <v>4611</v>
      </c>
      <c r="B5451" t="s">
        <v>2493</v>
      </c>
      <c r="C5451" t="s">
        <v>2093</v>
      </c>
      <c r="D5451" t="s">
        <v>2094</v>
      </c>
      <c r="E5451" t="s">
        <v>1772</v>
      </c>
      <c r="F5451" t="s">
        <v>9497</v>
      </c>
    </row>
    <row r="5452" spans="1:6">
      <c r="A5452" t="s">
        <v>4611</v>
      </c>
      <c r="B5452" t="s">
        <v>2493</v>
      </c>
      <c r="C5452" t="s">
        <v>2093</v>
      </c>
      <c r="D5452" t="s">
        <v>2094</v>
      </c>
      <c r="E5452" t="s">
        <v>1772</v>
      </c>
      <c r="F5452" t="s">
        <v>9498</v>
      </c>
    </row>
    <row r="5453" spans="1:6">
      <c r="A5453" t="s">
        <v>4611</v>
      </c>
      <c r="B5453" t="s">
        <v>2493</v>
      </c>
      <c r="C5453" t="s">
        <v>2093</v>
      </c>
      <c r="D5453" t="s">
        <v>2094</v>
      </c>
      <c r="E5453" t="s">
        <v>1772</v>
      </c>
      <c r="F5453" t="s">
        <v>9502</v>
      </c>
    </row>
    <row r="5454" spans="1:6">
      <c r="A5454" t="s">
        <v>4611</v>
      </c>
      <c r="B5454" t="s">
        <v>2493</v>
      </c>
      <c r="C5454" t="s">
        <v>2093</v>
      </c>
      <c r="D5454" t="s">
        <v>2094</v>
      </c>
      <c r="E5454" t="s">
        <v>1772</v>
      </c>
      <c r="F5454" t="s">
        <v>9506</v>
      </c>
    </row>
    <row r="5455" spans="1:6">
      <c r="A5455" t="s">
        <v>4611</v>
      </c>
      <c r="B5455" t="s">
        <v>2493</v>
      </c>
      <c r="C5455" t="s">
        <v>2093</v>
      </c>
      <c r="D5455" t="s">
        <v>2094</v>
      </c>
      <c r="E5455" t="s">
        <v>1772</v>
      </c>
      <c r="F5455" t="s">
        <v>9510</v>
      </c>
    </row>
    <row r="5456" spans="1:6">
      <c r="A5456" t="s">
        <v>4611</v>
      </c>
      <c r="B5456" t="s">
        <v>2493</v>
      </c>
      <c r="C5456" t="s">
        <v>2093</v>
      </c>
      <c r="D5456" t="s">
        <v>2094</v>
      </c>
      <c r="E5456" t="s">
        <v>1772</v>
      </c>
      <c r="F5456" t="s">
        <v>9514</v>
      </c>
    </row>
    <row r="5457" spans="1:6">
      <c r="A5457" t="s">
        <v>4611</v>
      </c>
      <c r="B5457" t="s">
        <v>2493</v>
      </c>
      <c r="C5457" t="s">
        <v>2093</v>
      </c>
      <c r="D5457" t="s">
        <v>2094</v>
      </c>
      <c r="E5457" t="s">
        <v>1772</v>
      </c>
      <c r="F5457" t="s">
        <v>9518</v>
      </c>
    </row>
    <row r="5458" spans="1:6">
      <c r="A5458" t="s">
        <v>4611</v>
      </c>
      <c r="B5458" t="s">
        <v>2493</v>
      </c>
      <c r="C5458" t="s">
        <v>2093</v>
      </c>
      <c r="D5458" t="s">
        <v>2094</v>
      </c>
      <c r="E5458" t="s">
        <v>1772</v>
      </c>
      <c r="F5458" t="s">
        <v>9522</v>
      </c>
    </row>
    <row r="5459" spans="1:6">
      <c r="A5459" t="s">
        <v>4611</v>
      </c>
      <c r="B5459" t="s">
        <v>2493</v>
      </c>
      <c r="C5459" t="s">
        <v>2093</v>
      </c>
      <c r="D5459" t="s">
        <v>2094</v>
      </c>
      <c r="E5459" t="s">
        <v>1772</v>
      </c>
      <c r="F5459" t="s">
        <v>9523</v>
      </c>
    </row>
    <row r="5460" spans="1:6">
      <c r="A5460" t="s">
        <v>4611</v>
      </c>
      <c r="B5460" t="s">
        <v>2493</v>
      </c>
      <c r="C5460" t="s">
        <v>2093</v>
      </c>
      <c r="D5460" t="s">
        <v>2094</v>
      </c>
      <c r="E5460" t="s">
        <v>1772</v>
      </c>
      <c r="F5460" t="s">
        <v>9527</v>
      </c>
    </row>
    <row r="5461" spans="1:6">
      <c r="A5461" t="s">
        <v>4611</v>
      </c>
      <c r="B5461" t="s">
        <v>2493</v>
      </c>
      <c r="C5461" t="s">
        <v>2093</v>
      </c>
      <c r="D5461" t="s">
        <v>2094</v>
      </c>
      <c r="E5461" t="s">
        <v>1772</v>
      </c>
      <c r="F5461" t="s">
        <v>9528</v>
      </c>
    </row>
    <row r="5462" spans="1:6">
      <c r="A5462" t="s">
        <v>4611</v>
      </c>
      <c r="B5462" t="s">
        <v>2493</v>
      </c>
      <c r="C5462" t="s">
        <v>2093</v>
      </c>
      <c r="D5462" t="s">
        <v>2094</v>
      </c>
      <c r="E5462" t="s">
        <v>1772</v>
      </c>
      <c r="F5462" t="s">
        <v>9532</v>
      </c>
    </row>
    <row r="5463" spans="1:6">
      <c r="A5463" t="s">
        <v>4611</v>
      </c>
      <c r="B5463" t="s">
        <v>2493</v>
      </c>
      <c r="C5463" t="s">
        <v>2093</v>
      </c>
      <c r="D5463" t="s">
        <v>2094</v>
      </c>
      <c r="E5463" t="s">
        <v>1772</v>
      </c>
      <c r="F5463" t="s">
        <v>9536</v>
      </c>
    </row>
    <row r="5464" spans="1:6">
      <c r="A5464" t="s">
        <v>4611</v>
      </c>
      <c r="B5464" t="s">
        <v>2493</v>
      </c>
      <c r="C5464" t="s">
        <v>2093</v>
      </c>
      <c r="D5464" t="s">
        <v>2094</v>
      </c>
      <c r="E5464" t="s">
        <v>1772</v>
      </c>
      <c r="F5464" t="s">
        <v>9540</v>
      </c>
    </row>
    <row r="5465" spans="1:6">
      <c r="A5465" t="s">
        <v>4611</v>
      </c>
      <c r="B5465" t="s">
        <v>2493</v>
      </c>
      <c r="C5465" t="s">
        <v>2093</v>
      </c>
      <c r="D5465" t="s">
        <v>2094</v>
      </c>
      <c r="E5465" t="s">
        <v>1772</v>
      </c>
      <c r="F5465" t="s">
        <v>9544</v>
      </c>
    </row>
    <row r="5466" spans="1:6">
      <c r="A5466" t="s">
        <v>4611</v>
      </c>
      <c r="B5466" t="s">
        <v>2493</v>
      </c>
      <c r="C5466" t="s">
        <v>2093</v>
      </c>
      <c r="D5466" t="s">
        <v>2094</v>
      </c>
      <c r="E5466" t="s">
        <v>1772</v>
      </c>
      <c r="F5466" t="s">
        <v>9548</v>
      </c>
    </row>
    <row r="5467" spans="1:6">
      <c r="A5467" t="s">
        <v>4611</v>
      </c>
      <c r="B5467" t="s">
        <v>2493</v>
      </c>
      <c r="C5467" t="s">
        <v>2093</v>
      </c>
      <c r="D5467" t="s">
        <v>2094</v>
      </c>
      <c r="E5467" t="s">
        <v>1772</v>
      </c>
      <c r="F5467" t="s">
        <v>9552</v>
      </c>
    </row>
    <row r="5468" spans="1:6">
      <c r="A5468" t="s">
        <v>4611</v>
      </c>
      <c r="B5468" t="s">
        <v>2493</v>
      </c>
      <c r="C5468" t="s">
        <v>2093</v>
      </c>
      <c r="D5468" t="s">
        <v>2094</v>
      </c>
      <c r="E5468" t="s">
        <v>1772</v>
      </c>
      <c r="F5468" t="s">
        <v>9556</v>
      </c>
    </row>
    <row r="5469" spans="1:6">
      <c r="A5469" t="s">
        <v>4611</v>
      </c>
      <c r="B5469" t="s">
        <v>2493</v>
      </c>
      <c r="C5469" t="s">
        <v>2093</v>
      </c>
      <c r="D5469" t="s">
        <v>2094</v>
      </c>
      <c r="E5469" t="s">
        <v>1772</v>
      </c>
      <c r="F5469" t="s">
        <v>9560</v>
      </c>
    </row>
    <row r="5470" spans="1:6">
      <c r="A5470" t="s">
        <v>4611</v>
      </c>
      <c r="B5470" t="s">
        <v>2493</v>
      </c>
      <c r="C5470" t="s">
        <v>2093</v>
      </c>
      <c r="D5470" t="s">
        <v>2094</v>
      </c>
      <c r="E5470" t="s">
        <v>1772</v>
      </c>
      <c r="F5470" t="s">
        <v>9564</v>
      </c>
    </row>
    <row r="5471" spans="1:6">
      <c r="A5471" t="s">
        <v>4611</v>
      </c>
      <c r="B5471" t="s">
        <v>2493</v>
      </c>
      <c r="C5471" t="s">
        <v>2093</v>
      </c>
      <c r="D5471" t="s">
        <v>2094</v>
      </c>
      <c r="E5471" t="s">
        <v>1772</v>
      </c>
      <c r="F5471" t="s">
        <v>9568</v>
      </c>
    </row>
    <row r="5472" spans="1:6">
      <c r="A5472" t="s">
        <v>4611</v>
      </c>
      <c r="B5472" t="s">
        <v>2493</v>
      </c>
      <c r="C5472" t="s">
        <v>2093</v>
      </c>
      <c r="D5472" t="s">
        <v>2094</v>
      </c>
      <c r="E5472" t="s">
        <v>1772</v>
      </c>
      <c r="F5472" t="s">
        <v>9572</v>
      </c>
    </row>
    <row r="5473" spans="1:6">
      <c r="A5473" t="s">
        <v>4611</v>
      </c>
      <c r="B5473" t="s">
        <v>2493</v>
      </c>
      <c r="C5473" t="s">
        <v>2093</v>
      </c>
      <c r="D5473" t="s">
        <v>2094</v>
      </c>
      <c r="E5473" t="s">
        <v>1772</v>
      </c>
      <c r="F5473" t="s">
        <v>9573</v>
      </c>
    </row>
    <row r="5474" spans="1:6">
      <c r="A5474" t="s">
        <v>4611</v>
      </c>
      <c r="B5474" t="s">
        <v>2493</v>
      </c>
      <c r="C5474" t="s">
        <v>2093</v>
      </c>
      <c r="D5474" t="s">
        <v>2094</v>
      </c>
      <c r="E5474" t="s">
        <v>1772</v>
      </c>
      <c r="F5474" t="s">
        <v>9574</v>
      </c>
    </row>
    <row r="5475" spans="1:6">
      <c r="A5475" t="s">
        <v>4611</v>
      </c>
      <c r="B5475" t="s">
        <v>2493</v>
      </c>
      <c r="C5475" t="s">
        <v>2093</v>
      </c>
      <c r="D5475" t="s">
        <v>2094</v>
      </c>
      <c r="E5475" t="s">
        <v>1772</v>
      </c>
      <c r="F5475" t="s">
        <v>9578</v>
      </c>
    </row>
    <row r="5476" spans="1:6">
      <c r="A5476" t="s">
        <v>4611</v>
      </c>
      <c r="B5476" t="s">
        <v>2493</v>
      </c>
      <c r="C5476" t="s">
        <v>2093</v>
      </c>
      <c r="D5476" t="s">
        <v>2094</v>
      </c>
      <c r="E5476" t="s">
        <v>1772</v>
      </c>
      <c r="F5476" t="s">
        <v>9582</v>
      </c>
    </row>
    <row r="5477" spans="1:6">
      <c r="A5477" t="s">
        <v>4611</v>
      </c>
      <c r="B5477" t="s">
        <v>2493</v>
      </c>
      <c r="C5477" t="s">
        <v>2093</v>
      </c>
      <c r="D5477" t="s">
        <v>2094</v>
      </c>
      <c r="E5477" t="s">
        <v>1772</v>
      </c>
      <c r="F5477" t="s">
        <v>9586</v>
      </c>
    </row>
    <row r="5478" spans="1:6">
      <c r="A5478" t="s">
        <v>4611</v>
      </c>
      <c r="B5478" t="s">
        <v>2493</v>
      </c>
      <c r="C5478" t="s">
        <v>2093</v>
      </c>
      <c r="D5478" t="s">
        <v>2094</v>
      </c>
      <c r="E5478" t="s">
        <v>1772</v>
      </c>
      <c r="F5478" t="s">
        <v>9590</v>
      </c>
    </row>
    <row r="5479" spans="1:6">
      <c r="A5479" t="s">
        <v>4611</v>
      </c>
      <c r="B5479" t="s">
        <v>2493</v>
      </c>
      <c r="C5479" t="s">
        <v>2093</v>
      </c>
      <c r="D5479" t="s">
        <v>2094</v>
      </c>
      <c r="E5479" t="s">
        <v>1772</v>
      </c>
      <c r="F5479" t="s">
        <v>9594</v>
      </c>
    </row>
    <row r="5480" spans="1:6">
      <c r="A5480" t="s">
        <v>4611</v>
      </c>
      <c r="B5480" t="s">
        <v>2493</v>
      </c>
      <c r="C5480" t="s">
        <v>2093</v>
      </c>
      <c r="D5480" t="s">
        <v>2094</v>
      </c>
      <c r="E5480" t="s">
        <v>1772</v>
      </c>
      <c r="F5480" t="s">
        <v>9598</v>
      </c>
    </row>
    <row r="5481" spans="1:6">
      <c r="A5481" t="s">
        <v>4611</v>
      </c>
      <c r="B5481" t="s">
        <v>2493</v>
      </c>
      <c r="C5481" t="s">
        <v>2093</v>
      </c>
      <c r="D5481" t="s">
        <v>2094</v>
      </c>
      <c r="E5481" t="s">
        <v>1772</v>
      </c>
      <c r="F5481" t="s">
        <v>9602</v>
      </c>
    </row>
    <row r="5482" spans="1:6">
      <c r="A5482" t="s">
        <v>4611</v>
      </c>
      <c r="B5482" t="s">
        <v>2493</v>
      </c>
      <c r="C5482" t="s">
        <v>2093</v>
      </c>
      <c r="D5482" t="s">
        <v>2094</v>
      </c>
      <c r="E5482" t="s">
        <v>1772</v>
      </c>
      <c r="F5482" t="s">
        <v>9606</v>
      </c>
    </row>
    <row r="5483" spans="1:6">
      <c r="A5483" t="s">
        <v>4611</v>
      </c>
      <c r="B5483" t="s">
        <v>2493</v>
      </c>
      <c r="C5483" t="s">
        <v>2093</v>
      </c>
      <c r="D5483" t="s">
        <v>2094</v>
      </c>
      <c r="E5483" t="s">
        <v>1772</v>
      </c>
      <c r="F5483" t="s">
        <v>9610</v>
      </c>
    </row>
    <row r="5484" spans="1:6">
      <c r="A5484" t="s">
        <v>4611</v>
      </c>
      <c r="B5484" t="s">
        <v>2493</v>
      </c>
      <c r="C5484" t="s">
        <v>2093</v>
      </c>
      <c r="D5484" t="s">
        <v>2094</v>
      </c>
      <c r="E5484" t="s">
        <v>1772</v>
      </c>
      <c r="F5484" t="s">
        <v>9614</v>
      </c>
    </row>
    <row r="5485" spans="1:6">
      <c r="A5485" t="s">
        <v>4611</v>
      </c>
      <c r="B5485" t="s">
        <v>2493</v>
      </c>
      <c r="C5485" t="s">
        <v>2093</v>
      </c>
      <c r="D5485" t="s">
        <v>2094</v>
      </c>
      <c r="E5485" t="s">
        <v>1772</v>
      </c>
      <c r="F5485" t="s">
        <v>9618</v>
      </c>
    </row>
    <row r="5486" spans="1:6">
      <c r="A5486" t="s">
        <v>4611</v>
      </c>
      <c r="B5486" t="s">
        <v>2493</v>
      </c>
      <c r="C5486" t="s">
        <v>2093</v>
      </c>
      <c r="D5486" t="s">
        <v>2094</v>
      </c>
      <c r="E5486" t="s">
        <v>1772</v>
      </c>
      <c r="F5486" t="s">
        <v>9622</v>
      </c>
    </row>
    <row r="5487" spans="1:6">
      <c r="A5487" t="s">
        <v>4611</v>
      </c>
      <c r="B5487" t="s">
        <v>2493</v>
      </c>
      <c r="C5487" t="s">
        <v>2093</v>
      </c>
      <c r="D5487" t="s">
        <v>2094</v>
      </c>
      <c r="E5487" t="s">
        <v>1772</v>
      </c>
      <c r="F5487" t="s">
        <v>9626</v>
      </c>
    </row>
    <row r="5488" spans="1:6">
      <c r="A5488" t="s">
        <v>4611</v>
      </c>
      <c r="B5488" t="s">
        <v>2493</v>
      </c>
      <c r="C5488" t="s">
        <v>2093</v>
      </c>
      <c r="D5488" t="s">
        <v>2094</v>
      </c>
      <c r="E5488" t="s">
        <v>1772</v>
      </c>
      <c r="F5488" t="s">
        <v>9630</v>
      </c>
    </row>
    <row r="5489" spans="1:6">
      <c r="A5489" t="s">
        <v>4611</v>
      </c>
      <c r="B5489" t="s">
        <v>2493</v>
      </c>
      <c r="C5489" t="s">
        <v>2093</v>
      </c>
      <c r="D5489" t="s">
        <v>2094</v>
      </c>
      <c r="E5489" t="s">
        <v>1772</v>
      </c>
      <c r="F5489" t="s">
        <v>9634</v>
      </c>
    </row>
    <row r="5490" spans="1:6">
      <c r="A5490" t="s">
        <v>4611</v>
      </c>
      <c r="B5490" t="s">
        <v>2493</v>
      </c>
      <c r="C5490" t="s">
        <v>2093</v>
      </c>
      <c r="D5490" t="s">
        <v>2094</v>
      </c>
      <c r="E5490" t="s">
        <v>1772</v>
      </c>
      <c r="F5490" t="s">
        <v>9638</v>
      </c>
    </row>
    <row r="5491" spans="1:6">
      <c r="A5491" t="s">
        <v>4611</v>
      </c>
      <c r="B5491" t="s">
        <v>2493</v>
      </c>
      <c r="C5491" t="s">
        <v>2093</v>
      </c>
      <c r="D5491" t="s">
        <v>2094</v>
      </c>
      <c r="E5491" t="s">
        <v>1772</v>
      </c>
      <c r="F5491" t="s">
        <v>9639</v>
      </c>
    </row>
    <row r="5492" spans="1:6">
      <c r="A5492" t="s">
        <v>4611</v>
      </c>
      <c r="B5492" t="s">
        <v>2493</v>
      </c>
      <c r="C5492" t="s">
        <v>2093</v>
      </c>
      <c r="D5492" t="s">
        <v>2094</v>
      </c>
      <c r="E5492" t="s">
        <v>1772</v>
      </c>
      <c r="F5492" t="s">
        <v>9643</v>
      </c>
    </row>
    <row r="5493" spans="1:6">
      <c r="A5493" t="s">
        <v>4611</v>
      </c>
      <c r="B5493" t="s">
        <v>2493</v>
      </c>
      <c r="C5493" t="s">
        <v>2093</v>
      </c>
      <c r="D5493" t="s">
        <v>2094</v>
      </c>
      <c r="E5493" t="s">
        <v>1772</v>
      </c>
      <c r="F5493" t="s">
        <v>9647</v>
      </c>
    </row>
    <row r="5494" spans="1:6">
      <c r="A5494" t="s">
        <v>4611</v>
      </c>
      <c r="B5494" t="s">
        <v>2493</v>
      </c>
      <c r="C5494" t="s">
        <v>2093</v>
      </c>
      <c r="D5494" t="s">
        <v>2094</v>
      </c>
      <c r="E5494" t="s">
        <v>1772</v>
      </c>
      <c r="F5494" t="s">
        <v>9651</v>
      </c>
    </row>
    <row r="5495" spans="1:6">
      <c r="A5495" t="s">
        <v>4611</v>
      </c>
      <c r="B5495" t="s">
        <v>2493</v>
      </c>
      <c r="C5495" t="s">
        <v>2093</v>
      </c>
      <c r="D5495" t="s">
        <v>2094</v>
      </c>
      <c r="E5495" t="s">
        <v>1772</v>
      </c>
      <c r="F5495" t="s">
        <v>9655</v>
      </c>
    </row>
    <row r="5496" spans="1:6">
      <c r="A5496" t="s">
        <v>4611</v>
      </c>
      <c r="B5496" t="s">
        <v>2493</v>
      </c>
      <c r="C5496" t="s">
        <v>2093</v>
      </c>
      <c r="D5496" t="s">
        <v>2094</v>
      </c>
      <c r="E5496" t="s">
        <v>1772</v>
      </c>
      <c r="F5496" t="s">
        <v>9659</v>
      </c>
    </row>
    <row r="5497" spans="1:6">
      <c r="A5497" t="s">
        <v>4611</v>
      </c>
      <c r="B5497" t="s">
        <v>2493</v>
      </c>
      <c r="C5497" t="s">
        <v>2093</v>
      </c>
      <c r="D5497" t="s">
        <v>2094</v>
      </c>
      <c r="E5497" t="s">
        <v>1772</v>
      </c>
      <c r="F5497" t="s">
        <v>9663</v>
      </c>
    </row>
    <row r="5498" spans="1:6">
      <c r="A5498" t="s">
        <v>4611</v>
      </c>
      <c r="B5498" t="s">
        <v>2493</v>
      </c>
      <c r="C5498" t="s">
        <v>2093</v>
      </c>
      <c r="D5498" t="s">
        <v>2094</v>
      </c>
      <c r="E5498" t="s">
        <v>1772</v>
      </c>
      <c r="F5498" t="s">
        <v>9667</v>
      </c>
    </row>
    <row r="5499" spans="1:6">
      <c r="A5499" t="s">
        <v>4611</v>
      </c>
      <c r="B5499" t="s">
        <v>2493</v>
      </c>
      <c r="C5499" t="s">
        <v>2093</v>
      </c>
      <c r="D5499" t="s">
        <v>2094</v>
      </c>
      <c r="E5499" t="s">
        <v>1772</v>
      </c>
      <c r="F5499" t="s">
        <v>9671</v>
      </c>
    </row>
    <row r="5500" spans="1:6">
      <c r="A5500" t="s">
        <v>4611</v>
      </c>
      <c r="B5500" t="s">
        <v>2493</v>
      </c>
      <c r="C5500" t="s">
        <v>2093</v>
      </c>
      <c r="D5500" t="s">
        <v>2094</v>
      </c>
      <c r="E5500" t="s">
        <v>1772</v>
      </c>
      <c r="F5500" t="s">
        <v>9675</v>
      </c>
    </row>
    <row r="5501" spans="1:6">
      <c r="A5501" t="s">
        <v>4611</v>
      </c>
      <c r="B5501" t="s">
        <v>2493</v>
      </c>
      <c r="C5501" t="s">
        <v>2093</v>
      </c>
      <c r="D5501" t="s">
        <v>2094</v>
      </c>
      <c r="E5501" t="s">
        <v>1772</v>
      </c>
      <c r="F5501" t="s">
        <v>9676</v>
      </c>
    </row>
    <row r="5502" spans="1:6">
      <c r="A5502" t="s">
        <v>4611</v>
      </c>
      <c r="B5502" t="s">
        <v>2493</v>
      </c>
      <c r="C5502" t="s">
        <v>2093</v>
      </c>
      <c r="D5502" t="s">
        <v>2094</v>
      </c>
      <c r="E5502" t="s">
        <v>1772</v>
      </c>
      <c r="F5502" t="s">
        <v>9680</v>
      </c>
    </row>
    <row r="5503" spans="1:6">
      <c r="A5503" t="s">
        <v>4611</v>
      </c>
      <c r="B5503" t="s">
        <v>2493</v>
      </c>
      <c r="C5503" t="s">
        <v>2093</v>
      </c>
      <c r="D5503" t="s">
        <v>2094</v>
      </c>
      <c r="E5503" t="s">
        <v>1772</v>
      </c>
      <c r="F5503" t="s">
        <v>9684</v>
      </c>
    </row>
    <row r="5504" spans="1:6">
      <c r="A5504" t="s">
        <v>4611</v>
      </c>
      <c r="B5504" t="s">
        <v>2493</v>
      </c>
      <c r="C5504" t="s">
        <v>2093</v>
      </c>
      <c r="D5504" t="s">
        <v>2094</v>
      </c>
      <c r="E5504" t="s">
        <v>1772</v>
      </c>
      <c r="F5504" t="s">
        <v>9688</v>
      </c>
    </row>
    <row r="5505" spans="1:6">
      <c r="A5505" t="s">
        <v>4611</v>
      </c>
      <c r="B5505" t="s">
        <v>2493</v>
      </c>
      <c r="C5505" t="s">
        <v>2093</v>
      </c>
      <c r="D5505" t="s">
        <v>2094</v>
      </c>
      <c r="E5505" t="s">
        <v>1772</v>
      </c>
      <c r="F5505" t="s">
        <v>9692</v>
      </c>
    </row>
    <row r="5506" spans="1:6">
      <c r="A5506" t="s">
        <v>4611</v>
      </c>
      <c r="B5506" t="s">
        <v>2493</v>
      </c>
      <c r="C5506" t="s">
        <v>2093</v>
      </c>
      <c r="D5506" t="s">
        <v>2094</v>
      </c>
      <c r="E5506" t="s">
        <v>1772</v>
      </c>
      <c r="F5506" t="s">
        <v>9696</v>
      </c>
    </row>
    <row r="5507" spans="1:6">
      <c r="A5507" t="s">
        <v>4611</v>
      </c>
      <c r="B5507" t="s">
        <v>2493</v>
      </c>
      <c r="C5507" t="s">
        <v>2093</v>
      </c>
      <c r="D5507" t="s">
        <v>2094</v>
      </c>
      <c r="E5507" t="s">
        <v>1772</v>
      </c>
      <c r="F5507" t="s">
        <v>9700</v>
      </c>
    </row>
    <row r="5508" spans="1:6">
      <c r="A5508" t="s">
        <v>4611</v>
      </c>
      <c r="B5508" t="s">
        <v>2493</v>
      </c>
      <c r="C5508" t="s">
        <v>2093</v>
      </c>
      <c r="D5508" t="s">
        <v>2094</v>
      </c>
      <c r="E5508" t="s">
        <v>1772</v>
      </c>
      <c r="F5508" t="s">
        <v>9702</v>
      </c>
    </row>
    <row r="5509" spans="1:6">
      <c r="A5509" t="s">
        <v>4611</v>
      </c>
      <c r="B5509" t="s">
        <v>2493</v>
      </c>
      <c r="C5509" t="s">
        <v>2093</v>
      </c>
      <c r="D5509" t="s">
        <v>2094</v>
      </c>
      <c r="E5509" t="s">
        <v>1772</v>
      </c>
      <c r="F5509" t="s">
        <v>9706</v>
      </c>
    </row>
    <row r="5510" spans="1:6">
      <c r="A5510" t="s">
        <v>4611</v>
      </c>
      <c r="B5510" t="s">
        <v>2493</v>
      </c>
      <c r="C5510" t="s">
        <v>2093</v>
      </c>
      <c r="D5510" t="s">
        <v>2094</v>
      </c>
      <c r="E5510" t="s">
        <v>1772</v>
      </c>
      <c r="F5510" t="s">
        <v>9710</v>
      </c>
    </row>
    <row r="5511" spans="1:6">
      <c r="A5511" t="s">
        <v>4611</v>
      </c>
      <c r="B5511" t="s">
        <v>2493</v>
      </c>
      <c r="C5511" t="s">
        <v>2093</v>
      </c>
      <c r="D5511" t="s">
        <v>2094</v>
      </c>
      <c r="E5511" t="s">
        <v>1772</v>
      </c>
      <c r="F5511" t="s">
        <v>9714</v>
      </c>
    </row>
    <row r="5512" spans="1:6">
      <c r="A5512" t="s">
        <v>4611</v>
      </c>
      <c r="B5512" t="s">
        <v>2493</v>
      </c>
      <c r="C5512" t="s">
        <v>2093</v>
      </c>
      <c r="D5512" t="s">
        <v>2094</v>
      </c>
      <c r="E5512" t="s">
        <v>1772</v>
      </c>
      <c r="F5512" t="s">
        <v>9718</v>
      </c>
    </row>
    <row r="5513" spans="1:6">
      <c r="A5513" t="s">
        <v>4611</v>
      </c>
      <c r="B5513" t="s">
        <v>2493</v>
      </c>
      <c r="C5513" t="s">
        <v>2093</v>
      </c>
      <c r="D5513" t="s">
        <v>2094</v>
      </c>
      <c r="E5513" t="s">
        <v>1772</v>
      </c>
      <c r="F5513" t="s">
        <v>9722</v>
      </c>
    </row>
    <row r="5514" spans="1:6">
      <c r="A5514" t="s">
        <v>4611</v>
      </c>
      <c r="B5514" t="s">
        <v>2493</v>
      </c>
      <c r="C5514" t="s">
        <v>2093</v>
      </c>
      <c r="D5514" t="s">
        <v>2094</v>
      </c>
      <c r="E5514" t="s">
        <v>1772</v>
      </c>
      <c r="F5514" t="s">
        <v>9726</v>
      </c>
    </row>
    <row r="5515" spans="1:6">
      <c r="A5515" t="s">
        <v>4611</v>
      </c>
      <c r="B5515" t="s">
        <v>2493</v>
      </c>
      <c r="C5515" t="s">
        <v>2093</v>
      </c>
      <c r="D5515" t="s">
        <v>2094</v>
      </c>
      <c r="E5515" t="s">
        <v>1772</v>
      </c>
      <c r="F5515" t="s">
        <v>9730</v>
      </c>
    </row>
    <row r="5516" spans="1:6">
      <c r="A5516" t="s">
        <v>4611</v>
      </c>
      <c r="B5516" t="s">
        <v>2493</v>
      </c>
      <c r="C5516" t="s">
        <v>2093</v>
      </c>
      <c r="D5516" t="s">
        <v>2094</v>
      </c>
      <c r="E5516" t="s">
        <v>1772</v>
      </c>
      <c r="F5516" t="s">
        <v>9734</v>
      </c>
    </row>
    <row r="5517" spans="1:6">
      <c r="A5517" t="s">
        <v>4611</v>
      </c>
      <c r="B5517" t="s">
        <v>2493</v>
      </c>
      <c r="C5517" t="s">
        <v>2093</v>
      </c>
      <c r="D5517" t="s">
        <v>2094</v>
      </c>
      <c r="E5517" t="s">
        <v>1772</v>
      </c>
      <c r="F5517" t="s">
        <v>9735</v>
      </c>
    </row>
    <row r="5518" spans="1:6">
      <c r="A5518" t="s">
        <v>4611</v>
      </c>
      <c r="B5518" t="s">
        <v>2493</v>
      </c>
      <c r="C5518" t="s">
        <v>2093</v>
      </c>
      <c r="D5518" t="s">
        <v>2094</v>
      </c>
      <c r="E5518" t="s">
        <v>1772</v>
      </c>
      <c r="F5518" t="s">
        <v>9739</v>
      </c>
    </row>
    <row r="5519" spans="1:6">
      <c r="A5519" t="s">
        <v>4611</v>
      </c>
      <c r="B5519" t="s">
        <v>2493</v>
      </c>
      <c r="C5519" t="s">
        <v>2093</v>
      </c>
      <c r="D5519" t="s">
        <v>2094</v>
      </c>
      <c r="E5519" t="s">
        <v>1772</v>
      </c>
      <c r="F5519" t="s">
        <v>9743</v>
      </c>
    </row>
    <row r="5520" spans="1:6">
      <c r="A5520" t="s">
        <v>4611</v>
      </c>
      <c r="B5520" t="s">
        <v>2493</v>
      </c>
      <c r="C5520" t="s">
        <v>2093</v>
      </c>
      <c r="D5520" t="s">
        <v>2094</v>
      </c>
      <c r="E5520" t="s">
        <v>1772</v>
      </c>
      <c r="F5520" t="s">
        <v>9747</v>
      </c>
    </row>
    <row r="5521" spans="1:6">
      <c r="A5521" t="s">
        <v>4611</v>
      </c>
      <c r="B5521" t="s">
        <v>2493</v>
      </c>
      <c r="C5521" t="s">
        <v>2093</v>
      </c>
      <c r="D5521" t="s">
        <v>2094</v>
      </c>
      <c r="E5521" t="s">
        <v>1772</v>
      </c>
      <c r="F5521" t="s">
        <v>9751</v>
      </c>
    </row>
    <row r="5522" spans="1:6">
      <c r="A5522" t="s">
        <v>4611</v>
      </c>
      <c r="B5522" t="s">
        <v>2493</v>
      </c>
      <c r="C5522" t="s">
        <v>2093</v>
      </c>
      <c r="D5522" t="s">
        <v>2094</v>
      </c>
      <c r="E5522" t="s">
        <v>1772</v>
      </c>
      <c r="F5522" t="s">
        <v>9755</v>
      </c>
    </row>
    <row r="5523" spans="1:6">
      <c r="A5523" t="s">
        <v>4611</v>
      </c>
      <c r="B5523" t="s">
        <v>2493</v>
      </c>
      <c r="C5523" t="s">
        <v>2093</v>
      </c>
      <c r="D5523" t="s">
        <v>2094</v>
      </c>
      <c r="E5523" t="s">
        <v>1772</v>
      </c>
      <c r="F5523" t="s">
        <v>9759</v>
      </c>
    </row>
    <row r="5524" spans="1:6">
      <c r="A5524" t="s">
        <v>4611</v>
      </c>
      <c r="B5524" t="s">
        <v>2493</v>
      </c>
      <c r="C5524" t="s">
        <v>2093</v>
      </c>
      <c r="D5524" t="s">
        <v>2094</v>
      </c>
      <c r="E5524" t="s">
        <v>1772</v>
      </c>
      <c r="F5524" t="s">
        <v>9763</v>
      </c>
    </row>
    <row r="5525" spans="1:6">
      <c r="A5525" t="s">
        <v>4611</v>
      </c>
      <c r="B5525" t="s">
        <v>2493</v>
      </c>
      <c r="C5525" t="s">
        <v>2093</v>
      </c>
      <c r="D5525" t="s">
        <v>2094</v>
      </c>
      <c r="E5525" t="s">
        <v>1772</v>
      </c>
      <c r="F5525" t="s">
        <v>9767</v>
      </c>
    </row>
    <row r="5526" spans="1:6">
      <c r="A5526" t="s">
        <v>4611</v>
      </c>
      <c r="B5526" t="s">
        <v>2493</v>
      </c>
      <c r="C5526" t="s">
        <v>2093</v>
      </c>
      <c r="D5526" t="s">
        <v>2094</v>
      </c>
      <c r="E5526" t="s">
        <v>1772</v>
      </c>
      <c r="F5526" t="s">
        <v>9771</v>
      </c>
    </row>
    <row r="5527" spans="1:6">
      <c r="A5527" t="s">
        <v>4611</v>
      </c>
      <c r="B5527" t="s">
        <v>2493</v>
      </c>
      <c r="C5527" t="s">
        <v>2093</v>
      </c>
      <c r="D5527" t="s">
        <v>2094</v>
      </c>
      <c r="E5527" t="s">
        <v>1772</v>
      </c>
      <c r="F5527" t="s">
        <v>9775</v>
      </c>
    </row>
    <row r="5528" spans="1:6">
      <c r="A5528" t="s">
        <v>4611</v>
      </c>
      <c r="B5528" t="s">
        <v>2493</v>
      </c>
      <c r="C5528" t="s">
        <v>2093</v>
      </c>
      <c r="D5528" t="s">
        <v>2094</v>
      </c>
      <c r="E5528" t="s">
        <v>1772</v>
      </c>
      <c r="F5528" t="s">
        <v>9779</v>
      </c>
    </row>
    <row r="5529" spans="1:6">
      <c r="A5529" t="s">
        <v>4611</v>
      </c>
      <c r="B5529" t="s">
        <v>2493</v>
      </c>
      <c r="C5529" t="s">
        <v>2093</v>
      </c>
      <c r="D5529" t="s">
        <v>2094</v>
      </c>
      <c r="E5529" t="s">
        <v>1772</v>
      </c>
      <c r="F5529" t="s">
        <v>9783</v>
      </c>
    </row>
    <row r="5530" spans="1:6">
      <c r="A5530" t="s">
        <v>4611</v>
      </c>
      <c r="B5530" t="s">
        <v>2493</v>
      </c>
      <c r="C5530" t="s">
        <v>2093</v>
      </c>
      <c r="D5530" t="s">
        <v>2094</v>
      </c>
      <c r="E5530" t="s">
        <v>1772</v>
      </c>
      <c r="F5530" t="s">
        <v>9787</v>
      </c>
    </row>
    <row r="5531" spans="1:6">
      <c r="A5531" t="s">
        <v>4611</v>
      </c>
      <c r="B5531" t="s">
        <v>2493</v>
      </c>
      <c r="C5531" t="s">
        <v>2093</v>
      </c>
      <c r="D5531" t="s">
        <v>2094</v>
      </c>
      <c r="E5531" t="s">
        <v>1772</v>
      </c>
      <c r="F5531" t="s">
        <v>9791</v>
      </c>
    </row>
    <row r="5532" spans="1:6">
      <c r="A5532" t="s">
        <v>4611</v>
      </c>
      <c r="B5532" t="s">
        <v>2493</v>
      </c>
      <c r="C5532" t="s">
        <v>2093</v>
      </c>
      <c r="D5532" t="s">
        <v>2094</v>
      </c>
      <c r="E5532" t="s">
        <v>1772</v>
      </c>
      <c r="F5532" t="s">
        <v>9795</v>
      </c>
    </row>
    <row r="5533" spans="1:6">
      <c r="A5533" t="s">
        <v>4611</v>
      </c>
      <c r="B5533" t="s">
        <v>2493</v>
      </c>
      <c r="C5533" t="s">
        <v>2093</v>
      </c>
      <c r="D5533" t="s">
        <v>2094</v>
      </c>
      <c r="E5533" t="s">
        <v>1772</v>
      </c>
      <c r="F5533" t="s">
        <v>9799</v>
      </c>
    </row>
    <row r="5534" spans="1:6">
      <c r="A5534" t="s">
        <v>4611</v>
      </c>
      <c r="B5534" t="s">
        <v>2493</v>
      </c>
      <c r="C5534" t="s">
        <v>2093</v>
      </c>
      <c r="D5534" t="s">
        <v>2094</v>
      </c>
      <c r="E5534" t="s">
        <v>1772</v>
      </c>
      <c r="F5534" t="s">
        <v>9803</v>
      </c>
    </row>
    <row r="5535" spans="1:6">
      <c r="A5535" t="s">
        <v>4611</v>
      </c>
      <c r="B5535" t="s">
        <v>2493</v>
      </c>
      <c r="C5535" t="s">
        <v>2093</v>
      </c>
      <c r="D5535" t="s">
        <v>2094</v>
      </c>
      <c r="E5535" t="s">
        <v>1772</v>
      </c>
      <c r="F5535" t="s">
        <v>9807</v>
      </c>
    </row>
    <row r="5536" spans="1:6">
      <c r="A5536" t="s">
        <v>4611</v>
      </c>
      <c r="B5536" t="s">
        <v>2493</v>
      </c>
      <c r="C5536" t="s">
        <v>2093</v>
      </c>
      <c r="D5536" t="s">
        <v>2094</v>
      </c>
      <c r="E5536" t="s">
        <v>1772</v>
      </c>
      <c r="F5536" t="s">
        <v>9811</v>
      </c>
    </row>
    <row r="5537" spans="1:6">
      <c r="A5537" t="s">
        <v>4611</v>
      </c>
      <c r="B5537" t="s">
        <v>2493</v>
      </c>
      <c r="C5537" t="s">
        <v>2093</v>
      </c>
      <c r="D5537" t="s">
        <v>2094</v>
      </c>
      <c r="E5537" t="s">
        <v>1772</v>
      </c>
      <c r="F5537" t="s">
        <v>9815</v>
      </c>
    </row>
    <row r="5538" spans="1:6">
      <c r="A5538" t="s">
        <v>4611</v>
      </c>
      <c r="B5538" t="s">
        <v>2493</v>
      </c>
      <c r="C5538" t="s">
        <v>2093</v>
      </c>
      <c r="D5538" t="s">
        <v>2094</v>
      </c>
      <c r="E5538" t="s">
        <v>1772</v>
      </c>
      <c r="F5538" t="s">
        <v>9819</v>
      </c>
    </row>
    <row r="5539" spans="1:6">
      <c r="A5539" t="s">
        <v>4611</v>
      </c>
      <c r="B5539" t="s">
        <v>2493</v>
      </c>
      <c r="C5539" t="s">
        <v>2093</v>
      </c>
      <c r="D5539" t="s">
        <v>2094</v>
      </c>
      <c r="E5539" t="s">
        <v>1772</v>
      </c>
      <c r="F5539" t="s">
        <v>9823</v>
      </c>
    </row>
    <row r="5540" spans="1:6">
      <c r="A5540" t="s">
        <v>4611</v>
      </c>
      <c r="B5540" t="s">
        <v>2493</v>
      </c>
      <c r="C5540" t="s">
        <v>2093</v>
      </c>
      <c r="D5540" t="s">
        <v>2094</v>
      </c>
      <c r="E5540" t="s">
        <v>1772</v>
      </c>
      <c r="F5540" t="s">
        <v>9827</v>
      </c>
    </row>
    <row r="5541" spans="1:6">
      <c r="A5541" t="s">
        <v>4611</v>
      </c>
      <c r="B5541" t="s">
        <v>2493</v>
      </c>
      <c r="C5541" t="s">
        <v>2093</v>
      </c>
      <c r="D5541" t="s">
        <v>2094</v>
      </c>
      <c r="E5541" t="s">
        <v>1772</v>
      </c>
      <c r="F5541" t="s">
        <v>9831</v>
      </c>
    </row>
    <row r="5542" spans="1:6">
      <c r="A5542" t="s">
        <v>4611</v>
      </c>
      <c r="B5542" t="s">
        <v>2493</v>
      </c>
      <c r="C5542" t="s">
        <v>2093</v>
      </c>
      <c r="D5542" t="s">
        <v>2094</v>
      </c>
      <c r="E5542" t="s">
        <v>1772</v>
      </c>
      <c r="F5542" t="s">
        <v>9835</v>
      </c>
    </row>
    <row r="5543" spans="1:6">
      <c r="A5543" t="s">
        <v>4611</v>
      </c>
      <c r="B5543" t="s">
        <v>2493</v>
      </c>
      <c r="C5543" t="s">
        <v>2093</v>
      </c>
      <c r="D5543" t="s">
        <v>2094</v>
      </c>
      <c r="E5543" t="s">
        <v>1772</v>
      </c>
      <c r="F5543" t="s">
        <v>9839</v>
      </c>
    </row>
    <row r="5544" spans="1:6">
      <c r="A5544" t="s">
        <v>4611</v>
      </c>
      <c r="B5544" t="s">
        <v>2493</v>
      </c>
      <c r="C5544" t="s">
        <v>2093</v>
      </c>
      <c r="D5544" t="s">
        <v>2094</v>
      </c>
      <c r="E5544" t="s">
        <v>1772</v>
      </c>
      <c r="F5544" t="s">
        <v>9840</v>
      </c>
    </row>
    <row r="5545" spans="1:6">
      <c r="A5545" t="s">
        <v>4611</v>
      </c>
      <c r="B5545" t="s">
        <v>2493</v>
      </c>
      <c r="C5545" t="s">
        <v>2093</v>
      </c>
      <c r="D5545" t="s">
        <v>2094</v>
      </c>
      <c r="E5545" t="s">
        <v>1772</v>
      </c>
      <c r="F5545" t="s">
        <v>9844</v>
      </c>
    </row>
    <row r="5546" spans="1:6">
      <c r="A5546" t="s">
        <v>4611</v>
      </c>
      <c r="B5546" t="s">
        <v>2493</v>
      </c>
      <c r="C5546" t="s">
        <v>2093</v>
      </c>
      <c r="D5546" t="s">
        <v>2094</v>
      </c>
      <c r="E5546" t="s">
        <v>1772</v>
      </c>
      <c r="F5546" t="s">
        <v>9848</v>
      </c>
    </row>
    <row r="5547" spans="1:6">
      <c r="A5547" t="s">
        <v>4611</v>
      </c>
      <c r="B5547" t="s">
        <v>2493</v>
      </c>
      <c r="C5547" t="s">
        <v>2093</v>
      </c>
      <c r="D5547" t="s">
        <v>2094</v>
      </c>
      <c r="E5547" t="s">
        <v>1772</v>
      </c>
      <c r="F5547" t="s">
        <v>9852</v>
      </c>
    </row>
    <row r="5548" spans="1:6">
      <c r="A5548" t="s">
        <v>4611</v>
      </c>
      <c r="B5548" t="s">
        <v>2493</v>
      </c>
      <c r="C5548" t="s">
        <v>2093</v>
      </c>
      <c r="D5548" t="s">
        <v>2094</v>
      </c>
      <c r="E5548" t="s">
        <v>1772</v>
      </c>
      <c r="F5548" t="s">
        <v>9856</v>
      </c>
    </row>
    <row r="5549" spans="1:6">
      <c r="A5549" t="s">
        <v>4611</v>
      </c>
      <c r="B5549" t="s">
        <v>2493</v>
      </c>
      <c r="C5549" t="s">
        <v>2093</v>
      </c>
      <c r="D5549" t="s">
        <v>2094</v>
      </c>
      <c r="E5549" t="s">
        <v>1772</v>
      </c>
      <c r="F5549" t="s">
        <v>9860</v>
      </c>
    </row>
    <row r="5550" spans="1:6">
      <c r="A5550" t="s">
        <v>4611</v>
      </c>
      <c r="B5550" t="s">
        <v>2493</v>
      </c>
      <c r="C5550" t="s">
        <v>2093</v>
      </c>
      <c r="D5550" t="s">
        <v>2094</v>
      </c>
      <c r="E5550" t="s">
        <v>1772</v>
      </c>
      <c r="F5550" t="s">
        <v>9864</v>
      </c>
    </row>
    <row r="5551" spans="1:6">
      <c r="A5551" t="s">
        <v>4611</v>
      </c>
      <c r="B5551" t="s">
        <v>2493</v>
      </c>
      <c r="C5551" t="s">
        <v>2093</v>
      </c>
      <c r="D5551" t="s">
        <v>2094</v>
      </c>
      <c r="E5551" t="s">
        <v>1772</v>
      </c>
      <c r="F5551" t="s">
        <v>9865</v>
      </c>
    </row>
    <row r="5552" spans="1:6">
      <c r="A5552" t="s">
        <v>4611</v>
      </c>
      <c r="B5552" t="s">
        <v>2493</v>
      </c>
      <c r="C5552" t="s">
        <v>2093</v>
      </c>
      <c r="D5552" t="s">
        <v>2094</v>
      </c>
      <c r="E5552" t="s">
        <v>1772</v>
      </c>
      <c r="F5552" t="s">
        <v>9869</v>
      </c>
    </row>
    <row r="5553" spans="1:6">
      <c r="A5553" t="s">
        <v>4611</v>
      </c>
      <c r="B5553" t="s">
        <v>2493</v>
      </c>
      <c r="C5553" t="s">
        <v>2093</v>
      </c>
      <c r="D5553" t="s">
        <v>2094</v>
      </c>
      <c r="E5553" t="s">
        <v>1772</v>
      </c>
      <c r="F5553" t="s">
        <v>9873</v>
      </c>
    </row>
    <row r="5554" spans="1:6">
      <c r="A5554" t="s">
        <v>4611</v>
      </c>
      <c r="B5554" t="s">
        <v>2493</v>
      </c>
      <c r="C5554" t="s">
        <v>2093</v>
      </c>
      <c r="D5554" t="s">
        <v>2094</v>
      </c>
      <c r="E5554" t="s">
        <v>1772</v>
      </c>
      <c r="F5554" t="s">
        <v>9877</v>
      </c>
    </row>
    <row r="5555" spans="1:6">
      <c r="A5555" t="s">
        <v>4611</v>
      </c>
      <c r="B5555" t="s">
        <v>2493</v>
      </c>
      <c r="C5555" t="s">
        <v>2093</v>
      </c>
      <c r="D5555" t="s">
        <v>2094</v>
      </c>
      <c r="E5555" t="s">
        <v>1772</v>
      </c>
      <c r="F5555" t="s">
        <v>9881</v>
      </c>
    </row>
    <row r="5556" spans="1:6">
      <c r="A5556" t="s">
        <v>4611</v>
      </c>
      <c r="B5556" t="s">
        <v>2493</v>
      </c>
      <c r="C5556" t="s">
        <v>2093</v>
      </c>
      <c r="D5556" t="s">
        <v>2094</v>
      </c>
      <c r="E5556" t="s">
        <v>1772</v>
      </c>
      <c r="F5556" t="s">
        <v>9885</v>
      </c>
    </row>
    <row r="5557" spans="1:6">
      <c r="A5557" t="s">
        <v>4611</v>
      </c>
      <c r="B5557" t="s">
        <v>2493</v>
      </c>
      <c r="C5557" t="s">
        <v>2093</v>
      </c>
      <c r="D5557" t="s">
        <v>2094</v>
      </c>
      <c r="E5557" t="s">
        <v>1772</v>
      </c>
      <c r="F5557" t="s">
        <v>9889</v>
      </c>
    </row>
    <row r="5558" spans="1:6">
      <c r="A5558" t="s">
        <v>4611</v>
      </c>
      <c r="B5558" t="s">
        <v>2493</v>
      </c>
      <c r="C5558" t="s">
        <v>2093</v>
      </c>
      <c r="D5558" t="s">
        <v>2094</v>
      </c>
      <c r="E5558" t="s">
        <v>1772</v>
      </c>
      <c r="F5558" t="s">
        <v>9893</v>
      </c>
    </row>
    <row r="5559" spans="1:6">
      <c r="A5559" t="s">
        <v>4611</v>
      </c>
      <c r="B5559" t="s">
        <v>2493</v>
      </c>
      <c r="C5559" t="s">
        <v>2093</v>
      </c>
      <c r="D5559" t="s">
        <v>2094</v>
      </c>
      <c r="E5559" t="s">
        <v>1772</v>
      </c>
      <c r="F5559" t="s">
        <v>9897</v>
      </c>
    </row>
    <row r="5560" spans="1:6">
      <c r="A5560" t="s">
        <v>4611</v>
      </c>
      <c r="B5560" t="s">
        <v>2493</v>
      </c>
      <c r="C5560" t="s">
        <v>2093</v>
      </c>
      <c r="D5560" t="s">
        <v>2094</v>
      </c>
      <c r="E5560" t="s">
        <v>1772</v>
      </c>
      <c r="F5560" t="s">
        <v>9898</v>
      </c>
    </row>
    <row r="5561" spans="1:6">
      <c r="A5561" t="s">
        <v>4611</v>
      </c>
      <c r="B5561" t="s">
        <v>2493</v>
      </c>
      <c r="C5561" t="s">
        <v>2093</v>
      </c>
      <c r="D5561" t="s">
        <v>2094</v>
      </c>
      <c r="E5561" t="s">
        <v>1772</v>
      </c>
      <c r="F5561" t="s">
        <v>9902</v>
      </c>
    </row>
    <row r="5562" spans="1:6">
      <c r="A5562" t="s">
        <v>4611</v>
      </c>
      <c r="B5562" t="s">
        <v>2493</v>
      </c>
      <c r="C5562" t="s">
        <v>2093</v>
      </c>
      <c r="D5562" t="s">
        <v>2094</v>
      </c>
      <c r="E5562" t="s">
        <v>1772</v>
      </c>
      <c r="F5562" t="s">
        <v>9906</v>
      </c>
    </row>
    <row r="5563" spans="1:6">
      <c r="A5563" t="s">
        <v>4611</v>
      </c>
      <c r="B5563" t="s">
        <v>2493</v>
      </c>
      <c r="C5563" t="s">
        <v>2093</v>
      </c>
      <c r="D5563" t="s">
        <v>2094</v>
      </c>
      <c r="E5563" t="s">
        <v>1772</v>
      </c>
      <c r="F5563" t="s">
        <v>9910</v>
      </c>
    </row>
    <row r="5564" spans="1:6">
      <c r="A5564" t="s">
        <v>4611</v>
      </c>
      <c r="B5564" t="s">
        <v>2493</v>
      </c>
      <c r="C5564" t="s">
        <v>2093</v>
      </c>
      <c r="D5564" t="s">
        <v>2094</v>
      </c>
      <c r="E5564" t="s">
        <v>1772</v>
      </c>
      <c r="F5564" t="s">
        <v>9914</v>
      </c>
    </row>
    <row r="5565" spans="1:6">
      <c r="A5565" t="s">
        <v>4611</v>
      </c>
      <c r="B5565" t="s">
        <v>2493</v>
      </c>
      <c r="C5565" t="s">
        <v>2093</v>
      </c>
      <c r="D5565" t="s">
        <v>2094</v>
      </c>
      <c r="E5565" t="s">
        <v>1772</v>
      </c>
      <c r="F5565" t="s">
        <v>9918</v>
      </c>
    </row>
    <row r="5566" spans="1:6">
      <c r="A5566" t="s">
        <v>4611</v>
      </c>
      <c r="B5566" t="s">
        <v>2493</v>
      </c>
      <c r="C5566" t="s">
        <v>2093</v>
      </c>
      <c r="D5566" t="s">
        <v>2094</v>
      </c>
      <c r="E5566" t="s">
        <v>1772</v>
      </c>
      <c r="F5566" t="s">
        <v>9922</v>
      </c>
    </row>
    <row r="5567" spans="1:6">
      <c r="A5567" t="s">
        <v>4611</v>
      </c>
      <c r="B5567" t="s">
        <v>2493</v>
      </c>
      <c r="C5567" t="s">
        <v>2093</v>
      </c>
      <c r="D5567" t="s">
        <v>2094</v>
      </c>
      <c r="E5567" t="s">
        <v>1772</v>
      </c>
      <c r="F5567" t="s">
        <v>9926</v>
      </c>
    </row>
    <row r="5568" spans="1:6">
      <c r="A5568" t="s">
        <v>4611</v>
      </c>
      <c r="B5568" t="s">
        <v>2493</v>
      </c>
      <c r="C5568" t="s">
        <v>2093</v>
      </c>
      <c r="D5568" t="s">
        <v>2094</v>
      </c>
      <c r="E5568" t="s">
        <v>1772</v>
      </c>
      <c r="F5568" t="s">
        <v>9930</v>
      </c>
    </row>
    <row r="5569" spans="1:6">
      <c r="A5569" t="s">
        <v>4611</v>
      </c>
      <c r="B5569" t="s">
        <v>2493</v>
      </c>
      <c r="C5569" t="s">
        <v>2093</v>
      </c>
      <c r="D5569" t="s">
        <v>2094</v>
      </c>
      <c r="E5569" t="s">
        <v>1772</v>
      </c>
      <c r="F5569" t="s">
        <v>9934</v>
      </c>
    </row>
    <row r="5570" spans="1:6">
      <c r="A5570" t="s">
        <v>4611</v>
      </c>
      <c r="B5570" t="s">
        <v>2493</v>
      </c>
      <c r="C5570" t="s">
        <v>2093</v>
      </c>
      <c r="D5570" t="s">
        <v>2094</v>
      </c>
      <c r="E5570" t="s">
        <v>1772</v>
      </c>
      <c r="F5570" t="s">
        <v>9935</v>
      </c>
    </row>
    <row r="5571" spans="1:6">
      <c r="A5571" t="s">
        <v>4611</v>
      </c>
      <c r="B5571" t="s">
        <v>2493</v>
      </c>
      <c r="C5571" t="s">
        <v>2093</v>
      </c>
      <c r="D5571" t="s">
        <v>2094</v>
      </c>
      <c r="E5571" t="s">
        <v>1772</v>
      </c>
      <c r="F5571" t="s">
        <v>9939</v>
      </c>
    </row>
    <row r="5572" spans="1:6">
      <c r="A5572" t="s">
        <v>4611</v>
      </c>
      <c r="B5572" t="s">
        <v>2493</v>
      </c>
      <c r="C5572" t="s">
        <v>2093</v>
      </c>
      <c r="D5572" t="s">
        <v>2094</v>
      </c>
      <c r="E5572" t="s">
        <v>1772</v>
      </c>
      <c r="F5572" t="s">
        <v>9943</v>
      </c>
    </row>
    <row r="5573" spans="1:6">
      <c r="A5573" t="s">
        <v>4611</v>
      </c>
      <c r="B5573" t="s">
        <v>2493</v>
      </c>
      <c r="C5573" t="s">
        <v>2093</v>
      </c>
      <c r="D5573" t="s">
        <v>2094</v>
      </c>
      <c r="E5573" t="s">
        <v>1772</v>
      </c>
      <c r="F5573" t="s">
        <v>9947</v>
      </c>
    </row>
    <row r="5574" spans="1:6">
      <c r="A5574" t="s">
        <v>4611</v>
      </c>
      <c r="B5574" t="s">
        <v>2493</v>
      </c>
      <c r="C5574" t="s">
        <v>2093</v>
      </c>
      <c r="D5574" t="s">
        <v>2094</v>
      </c>
      <c r="E5574" t="s">
        <v>1772</v>
      </c>
      <c r="F5574" t="s">
        <v>9951</v>
      </c>
    </row>
    <row r="5575" spans="1:6">
      <c r="A5575" t="s">
        <v>4611</v>
      </c>
      <c r="B5575" t="s">
        <v>2493</v>
      </c>
      <c r="C5575" t="s">
        <v>2093</v>
      </c>
      <c r="D5575" t="s">
        <v>2094</v>
      </c>
      <c r="E5575" t="s">
        <v>1772</v>
      </c>
      <c r="F5575" t="s">
        <v>9955</v>
      </c>
    </row>
    <row r="5576" spans="1:6">
      <c r="A5576" t="s">
        <v>4611</v>
      </c>
      <c r="B5576" t="s">
        <v>2493</v>
      </c>
      <c r="C5576" t="s">
        <v>2093</v>
      </c>
      <c r="D5576" t="s">
        <v>2094</v>
      </c>
      <c r="E5576" t="s">
        <v>1772</v>
      </c>
      <c r="F5576" t="s">
        <v>9956</v>
      </c>
    </row>
    <row r="5577" spans="1:6">
      <c r="A5577" t="s">
        <v>4611</v>
      </c>
      <c r="B5577" t="s">
        <v>2493</v>
      </c>
      <c r="C5577" t="s">
        <v>2093</v>
      </c>
      <c r="D5577" t="s">
        <v>2094</v>
      </c>
      <c r="E5577" t="s">
        <v>1772</v>
      </c>
      <c r="F5577" t="s">
        <v>9957</v>
      </c>
    </row>
    <row r="5578" spans="1:6">
      <c r="A5578" t="s">
        <v>4611</v>
      </c>
      <c r="B5578" t="s">
        <v>2493</v>
      </c>
      <c r="C5578" t="s">
        <v>2093</v>
      </c>
      <c r="D5578" t="s">
        <v>2094</v>
      </c>
      <c r="E5578" t="s">
        <v>1772</v>
      </c>
      <c r="F5578" t="s">
        <v>9961</v>
      </c>
    </row>
    <row r="5579" spans="1:6">
      <c r="A5579" t="s">
        <v>4611</v>
      </c>
      <c r="B5579" t="s">
        <v>2493</v>
      </c>
      <c r="C5579" t="s">
        <v>2093</v>
      </c>
      <c r="D5579" t="s">
        <v>2094</v>
      </c>
      <c r="E5579" t="s">
        <v>1772</v>
      </c>
      <c r="F5579" t="s">
        <v>9965</v>
      </c>
    </row>
    <row r="5580" spans="1:6">
      <c r="A5580" t="s">
        <v>4611</v>
      </c>
      <c r="B5580" t="s">
        <v>2493</v>
      </c>
      <c r="C5580" t="s">
        <v>2093</v>
      </c>
      <c r="D5580" t="s">
        <v>2094</v>
      </c>
      <c r="E5580" t="s">
        <v>1772</v>
      </c>
      <c r="F5580" t="s">
        <v>9969</v>
      </c>
    </row>
    <row r="5581" spans="1:6">
      <c r="A5581" t="s">
        <v>4611</v>
      </c>
      <c r="B5581" t="s">
        <v>2493</v>
      </c>
      <c r="C5581" t="s">
        <v>2093</v>
      </c>
      <c r="D5581" t="s">
        <v>2094</v>
      </c>
      <c r="E5581" t="s">
        <v>1772</v>
      </c>
      <c r="F5581" t="s">
        <v>9973</v>
      </c>
    </row>
    <row r="5582" spans="1:6">
      <c r="A5582" t="s">
        <v>4611</v>
      </c>
      <c r="B5582" t="s">
        <v>2493</v>
      </c>
      <c r="C5582" t="s">
        <v>2093</v>
      </c>
      <c r="D5582" t="s">
        <v>2094</v>
      </c>
      <c r="E5582" t="s">
        <v>1772</v>
      </c>
      <c r="F5582" t="s">
        <v>9977</v>
      </c>
    </row>
    <row r="5583" spans="1:6">
      <c r="A5583" t="s">
        <v>4611</v>
      </c>
      <c r="B5583" t="s">
        <v>2493</v>
      </c>
      <c r="C5583" t="s">
        <v>2093</v>
      </c>
      <c r="D5583" t="s">
        <v>2094</v>
      </c>
      <c r="E5583" t="s">
        <v>1772</v>
      </c>
      <c r="F5583" t="s">
        <v>9981</v>
      </c>
    </row>
    <row r="5584" spans="1:6">
      <c r="A5584" t="s">
        <v>4611</v>
      </c>
      <c r="B5584" t="s">
        <v>2493</v>
      </c>
      <c r="C5584" t="s">
        <v>2093</v>
      </c>
      <c r="D5584" t="s">
        <v>2094</v>
      </c>
      <c r="E5584" t="s">
        <v>1772</v>
      </c>
      <c r="F5584" t="s">
        <v>9985</v>
      </c>
    </row>
    <row r="5585" spans="1:6">
      <c r="A5585" t="s">
        <v>4611</v>
      </c>
      <c r="B5585" t="s">
        <v>2493</v>
      </c>
      <c r="C5585" t="s">
        <v>2093</v>
      </c>
      <c r="D5585" t="s">
        <v>2094</v>
      </c>
      <c r="E5585" t="s">
        <v>1772</v>
      </c>
      <c r="F5585" t="s">
        <v>9989</v>
      </c>
    </row>
    <row r="5586" spans="1:6">
      <c r="A5586" t="s">
        <v>4611</v>
      </c>
      <c r="B5586" t="s">
        <v>2493</v>
      </c>
      <c r="C5586" t="s">
        <v>2093</v>
      </c>
      <c r="D5586" t="s">
        <v>2094</v>
      </c>
      <c r="E5586" t="s">
        <v>1772</v>
      </c>
      <c r="F5586" t="s">
        <v>9993</v>
      </c>
    </row>
    <row r="5587" spans="1:6">
      <c r="A5587" t="s">
        <v>4611</v>
      </c>
      <c r="B5587" t="s">
        <v>2493</v>
      </c>
      <c r="C5587" t="s">
        <v>2093</v>
      </c>
      <c r="D5587" t="s">
        <v>2094</v>
      </c>
      <c r="E5587" t="s">
        <v>1772</v>
      </c>
      <c r="F5587" t="s">
        <v>9994</v>
      </c>
    </row>
    <row r="5588" spans="1:6">
      <c r="A5588" t="s">
        <v>4611</v>
      </c>
      <c r="B5588" t="s">
        <v>2493</v>
      </c>
      <c r="C5588" t="s">
        <v>2093</v>
      </c>
      <c r="D5588" t="s">
        <v>2094</v>
      </c>
      <c r="E5588" t="s">
        <v>1772</v>
      </c>
      <c r="F5588" t="s">
        <v>9998</v>
      </c>
    </row>
    <row r="5589" spans="1:6">
      <c r="A5589" t="s">
        <v>4611</v>
      </c>
      <c r="B5589" t="s">
        <v>2493</v>
      </c>
      <c r="C5589" t="s">
        <v>2093</v>
      </c>
      <c r="D5589" t="s">
        <v>2094</v>
      </c>
      <c r="E5589" t="s">
        <v>1772</v>
      </c>
      <c r="F5589" t="s">
        <v>10002</v>
      </c>
    </row>
    <row r="5590" spans="1:6">
      <c r="A5590" t="s">
        <v>4611</v>
      </c>
      <c r="B5590" t="s">
        <v>2493</v>
      </c>
      <c r="C5590" t="s">
        <v>2093</v>
      </c>
      <c r="D5590" t="s">
        <v>2094</v>
      </c>
      <c r="E5590" t="s">
        <v>1772</v>
      </c>
      <c r="F5590" t="s">
        <v>10006</v>
      </c>
    </row>
    <row r="5591" spans="1:6">
      <c r="A5591" t="s">
        <v>4611</v>
      </c>
      <c r="B5591" t="s">
        <v>2493</v>
      </c>
      <c r="C5591" t="s">
        <v>2093</v>
      </c>
      <c r="D5591" t="s">
        <v>2094</v>
      </c>
      <c r="E5591" t="s">
        <v>1772</v>
      </c>
      <c r="F5591" t="s">
        <v>10007</v>
      </c>
    </row>
    <row r="5592" spans="1:6">
      <c r="A5592" t="s">
        <v>4611</v>
      </c>
      <c r="B5592" t="s">
        <v>2493</v>
      </c>
      <c r="C5592" t="s">
        <v>2093</v>
      </c>
      <c r="D5592" t="s">
        <v>2094</v>
      </c>
      <c r="E5592" t="s">
        <v>1772</v>
      </c>
      <c r="F5592" t="s">
        <v>10011</v>
      </c>
    </row>
    <row r="5593" spans="1:6">
      <c r="A5593" t="s">
        <v>4611</v>
      </c>
      <c r="B5593" t="s">
        <v>2493</v>
      </c>
      <c r="C5593" t="s">
        <v>2093</v>
      </c>
      <c r="D5593" t="s">
        <v>2094</v>
      </c>
      <c r="E5593" t="s">
        <v>1772</v>
      </c>
      <c r="F5593" t="s">
        <v>10012</v>
      </c>
    </row>
    <row r="5594" spans="1:6">
      <c r="A5594" t="s">
        <v>4611</v>
      </c>
      <c r="B5594" t="s">
        <v>2493</v>
      </c>
      <c r="C5594" t="s">
        <v>2093</v>
      </c>
      <c r="D5594" t="s">
        <v>2094</v>
      </c>
      <c r="E5594" t="s">
        <v>1772</v>
      </c>
      <c r="F5594" t="s">
        <v>10016</v>
      </c>
    </row>
    <row r="5595" spans="1:6">
      <c r="A5595" t="s">
        <v>4611</v>
      </c>
      <c r="B5595" t="s">
        <v>2493</v>
      </c>
      <c r="C5595" t="s">
        <v>2093</v>
      </c>
      <c r="D5595" t="s">
        <v>2094</v>
      </c>
      <c r="E5595" t="s">
        <v>1772</v>
      </c>
      <c r="F5595" t="s">
        <v>10020</v>
      </c>
    </row>
    <row r="5596" spans="1:6">
      <c r="A5596" t="s">
        <v>4611</v>
      </c>
      <c r="B5596" t="s">
        <v>2493</v>
      </c>
      <c r="C5596" t="s">
        <v>2093</v>
      </c>
      <c r="D5596" t="s">
        <v>2094</v>
      </c>
      <c r="E5596" t="s">
        <v>1772</v>
      </c>
      <c r="F5596" t="s">
        <v>10021</v>
      </c>
    </row>
    <row r="5597" spans="1:6">
      <c r="A5597" t="s">
        <v>4611</v>
      </c>
      <c r="B5597" t="s">
        <v>2493</v>
      </c>
      <c r="C5597" t="s">
        <v>2093</v>
      </c>
      <c r="D5597" t="s">
        <v>2094</v>
      </c>
      <c r="E5597" t="s">
        <v>1772</v>
      </c>
      <c r="F5597" t="s">
        <v>10025</v>
      </c>
    </row>
    <row r="5598" spans="1:6">
      <c r="A5598" t="s">
        <v>4611</v>
      </c>
      <c r="B5598" t="s">
        <v>2493</v>
      </c>
      <c r="C5598" t="s">
        <v>2093</v>
      </c>
      <c r="D5598" t="s">
        <v>2094</v>
      </c>
      <c r="E5598" t="s">
        <v>1772</v>
      </c>
      <c r="F5598" t="s">
        <v>10026</v>
      </c>
    </row>
    <row r="5599" spans="1:6">
      <c r="A5599" t="s">
        <v>4611</v>
      </c>
      <c r="B5599" t="s">
        <v>2493</v>
      </c>
      <c r="C5599" t="s">
        <v>2093</v>
      </c>
      <c r="D5599" t="s">
        <v>2094</v>
      </c>
      <c r="E5599" t="s">
        <v>1772</v>
      </c>
      <c r="F5599" t="s">
        <v>10030</v>
      </c>
    </row>
    <row r="5600" spans="1:6">
      <c r="A5600" t="s">
        <v>4611</v>
      </c>
      <c r="B5600" t="s">
        <v>2493</v>
      </c>
      <c r="C5600" t="s">
        <v>2093</v>
      </c>
      <c r="D5600" t="s">
        <v>2094</v>
      </c>
      <c r="E5600" t="s">
        <v>1772</v>
      </c>
      <c r="F5600" t="s">
        <v>10034</v>
      </c>
    </row>
    <row r="5601" spans="1:6">
      <c r="A5601" t="s">
        <v>4611</v>
      </c>
      <c r="B5601" t="s">
        <v>2493</v>
      </c>
      <c r="C5601" t="s">
        <v>2093</v>
      </c>
      <c r="D5601" t="s">
        <v>2094</v>
      </c>
      <c r="E5601" t="s">
        <v>1772</v>
      </c>
      <c r="F5601" t="s">
        <v>10038</v>
      </c>
    </row>
    <row r="5602" spans="1:6">
      <c r="A5602" t="s">
        <v>4611</v>
      </c>
      <c r="B5602" t="s">
        <v>2493</v>
      </c>
      <c r="C5602" t="s">
        <v>2093</v>
      </c>
      <c r="D5602" t="s">
        <v>2094</v>
      </c>
      <c r="E5602" t="s">
        <v>1772</v>
      </c>
      <c r="F5602" t="s">
        <v>10041</v>
      </c>
    </row>
    <row r="5603" spans="1:6">
      <c r="A5603" t="s">
        <v>4611</v>
      </c>
      <c r="B5603" t="s">
        <v>2493</v>
      </c>
      <c r="C5603" t="s">
        <v>2093</v>
      </c>
      <c r="D5603" t="s">
        <v>2094</v>
      </c>
      <c r="E5603" t="s">
        <v>1772</v>
      </c>
      <c r="F5603" t="s">
        <v>10045</v>
      </c>
    </row>
    <row r="5604" spans="1:6">
      <c r="A5604" t="s">
        <v>4611</v>
      </c>
      <c r="B5604" t="s">
        <v>2493</v>
      </c>
      <c r="C5604" t="s">
        <v>2093</v>
      </c>
      <c r="D5604" t="s">
        <v>2094</v>
      </c>
      <c r="E5604" t="s">
        <v>1772</v>
      </c>
      <c r="F5604" t="s">
        <v>10049</v>
      </c>
    </row>
    <row r="5605" spans="1:6">
      <c r="A5605" t="s">
        <v>4611</v>
      </c>
      <c r="B5605" t="s">
        <v>2493</v>
      </c>
      <c r="C5605" t="s">
        <v>2093</v>
      </c>
      <c r="D5605" t="s">
        <v>2094</v>
      </c>
      <c r="E5605" t="s">
        <v>1772</v>
      </c>
      <c r="F5605" t="s">
        <v>10053</v>
      </c>
    </row>
    <row r="5606" spans="1:6">
      <c r="A5606" t="s">
        <v>4611</v>
      </c>
      <c r="B5606" t="s">
        <v>2493</v>
      </c>
      <c r="C5606" t="s">
        <v>2093</v>
      </c>
      <c r="D5606" t="s">
        <v>2094</v>
      </c>
      <c r="E5606" t="s">
        <v>1772</v>
      </c>
      <c r="F5606" t="s">
        <v>10057</v>
      </c>
    </row>
    <row r="5607" spans="1:6">
      <c r="A5607" t="s">
        <v>4611</v>
      </c>
      <c r="B5607" t="s">
        <v>2493</v>
      </c>
      <c r="C5607" t="s">
        <v>2093</v>
      </c>
      <c r="D5607" t="s">
        <v>2094</v>
      </c>
      <c r="E5607" t="s">
        <v>1772</v>
      </c>
      <c r="F5607" t="s">
        <v>10061</v>
      </c>
    </row>
    <row r="5608" spans="1:6">
      <c r="A5608" t="s">
        <v>4611</v>
      </c>
      <c r="B5608" t="s">
        <v>2493</v>
      </c>
      <c r="C5608" t="s">
        <v>2093</v>
      </c>
      <c r="D5608" t="s">
        <v>2094</v>
      </c>
      <c r="E5608" t="s">
        <v>1772</v>
      </c>
      <c r="F5608" t="s">
        <v>10065</v>
      </c>
    </row>
    <row r="5609" spans="1:6">
      <c r="A5609" t="s">
        <v>4611</v>
      </c>
      <c r="B5609" t="s">
        <v>2493</v>
      </c>
      <c r="C5609" t="s">
        <v>2093</v>
      </c>
      <c r="D5609" t="s">
        <v>2094</v>
      </c>
      <c r="E5609" t="s">
        <v>1772</v>
      </c>
      <c r="F5609" t="s">
        <v>10069</v>
      </c>
    </row>
    <row r="5610" spans="1:6">
      <c r="A5610" t="s">
        <v>4611</v>
      </c>
      <c r="B5610" t="s">
        <v>2493</v>
      </c>
      <c r="C5610" t="s">
        <v>2093</v>
      </c>
      <c r="D5610" t="s">
        <v>2094</v>
      </c>
      <c r="E5610" t="s">
        <v>1772</v>
      </c>
      <c r="F5610" t="s">
        <v>10073</v>
      </c>
    </row>
    <row r="5611" spans="1:6">
      <c r="A5611" t="s">
        <v>4611</v>
      </c>
      <c r="B5611" t="s">
        <v>2493</v>
      </c>
      <c r="C5611" t="s">
        <v>2093</v>
      </c>
      <c r="D5611" t="s">
        <v>2094</v>
      </c>
      <c r="E5611" t="s">
        <v>1772</v>
      </c>
      <c r="F5611" t="s">
        <v>10077</v>
      </c>
    </row>
    <row r="5612" spans="1:6">
      <c r="A5612" t="s">
        <v>4611</v>
      </c>
      <c r="B5612" t="s">
        <v>2493</v>
      </c>
      <c r="C5612" t="s">
        <v>2093</v>
      </c>
      <c r="D5612" t="s">
        <v>2094</v>
      </c>
      <c r="E5612" t="s">
        <v>1772</v>
      </c>
      <c r="F5612" t="s">
        <v>10081</v>
      </c>
    </row>
    <row r="5613" spans="1:6">
      <c r="A5613" t="s">
        <v>4611</v>
      </c>
      <c r="B5613" t="s">
        <v>2493</v>
      </c>
      <c r="C5613" t="s">
        <v>2093</v>
      </c>
      <c r="D5613" t="s">
        <v>2094</v>
      </c>
      <c r="E5613" t="s">
        <v>1772</v>
      </c>
      <c r="F5613" t="s">
        <v>10085</v>
      </c>
    </row>
    <row r="5614" spans="1:6">
      <c r="A5614" t="s">
        <v>4611</v>
      </c>
      <c r="B5614" t="s">
        <v>2493</v>
      </c>
      <c r="C5614" t="s">
        <v>2093</v>
      </c>
      <c r="D5614" t="s">
        <v>2094</v>
      </c>
      <c r="E5614" t="s">
        <v>1772</v>
      </c>
      <c r="F5614" t="s">
        <v>10089</v>
      </c>
    </row>
    <row r="5615" spans="1:6">
      <c r="A5615" t="s">
        <v>4611</v>
      </c>
      <c r="B5615" t="s">
        <v>2493</v>
      </c>
      <c r="C5615" t="s">
        <v>2093</v>
      </c>
      <c r="D5615" t="s">
        <v>2094</v>
      </c>
      <c r="E5615" t="s">
        <v>1772</v>
      </c>
      <c r="F5615" t="s">
        <v>10093</v>
      </c>
    </row>
    <row r="5616" spans="1:6">
      <c r="A5616" t="s">
        <v>4611</v>
      </c>
      <c r="B5616" t="s">
        <v>2493</v>
      </c>
      <c r="C5616" t="s">
        <v>2093</v>
      </c>
      <c r="D5616" t="s">
        <v>2094</v>
      </c>
      <c r="E5616" t="s">
        <v>1772</v>
      </c>
      <c r="F5616" t="s">
        <v>10094</v>
      </c>
    </row>
    <row r="5617" spans="1:6">
      <c r="A5617" t="s">
        <v>4611</v>
      </c>
      <c r="B5617" t="s">
        <v>2493</v>
      </c>
      <c r="C5617" t="s">
        <v>2093</v>
      </c>
      <c r="D5617" t="s">
        <v>2094</v>
      </c>
      <c r="E5617" t="s">
        <v>1772</v>
      </c>
      <c r="F5617" t="s">
        <v>10098</v>
      </c>
    </row>
    <row r="5618" spans="1:6">
      <c r="A5618" t="s">
        <v>4611</v>
      </c>
      <c r="B5618" t="s">
        <v>2493</v>
      </c>
      <c r="C5618" t="s">
        <v>2093</v>
      </c>
      <c r="D5618" t="s">
        <v>2094</v>
      </c>
      <c r="E5618" t="s">
        <v>1772</v>
      </c>
      <c r="F5618" t="s">
        <v>10102</v>
      </c>
    </row>
    <row r="5619" spans="1:6">
      <c r="A5619" t="s">
        <v>4611</v>
      </c>
      <c r="B5619" t="s">
        <v>2493</v>
      </c>
      <c r="C5619" t="s">
        <v>2093</v>
      </c>
      <c r="D5619" t="s">
        <v>2094</v>
      </c>
      <c r="E5619" t="s">
        <v>1772</v>
      </c>
      <c r="F5619" t="s">
        <v>10103</v>
      </c>
    </row>
    <row r="5620" spans="1:6">
      <c r="A5620" t="s">
        <v>4611</v>
      </c>
      <c r="B5620" t="s">
        <v>2493</v>
      </c>
      <c r="C5620" t="s">
        <v>2093</v>
      </c>
      <c r="D5620" t="s">
        <v>2094</v>
      </c>
      <c r="E5620" t="s">
        <v>1772</v>
      </c>
      <c r="F5620" t="s">
        <v>10107</v>
      </c>
    </row>
    <row r="5621" spans="1:6">
      <c r="A5621" t="s">
        <v>4611</v>
      </c>
      <c r="B5621" t="s">
        <v>2493</v>
      </c>
      <c r="C5621" t="s">
        <v>2093</v>
      </c>
      <c r="D5621" t="s">
        <v>2094</v>
      </c>
      <c r="E5621" t="s">
        <v>1772</v>
      </c>
      <c r="F5621" t="s">
        <v>10108</v>
      </c>
    </row>
    <row r="5622" spans="1:6">
      <c r="A5622" t="s">
        <v>4611</v>
      </c>
      <c r="B5622" t="s">
        <v>2493</v>
      </c>
      <c r="C5622" t="s">
        <v>2093</v>
      </c>
      <c r="D5622" t="s">
        <v>2094</v>
      </c>
      <c r="E5622" t="s">
        <v>1772</v>
      </c>
      <c r="F5622" t="s">
        <v>10109</v>
      </c>
    </row>
    <row r="5623" spans="1:6">
      <c r="A5623" t="s">
        <v>4611</v>
      </c>
      <c r="B5623" t="s">
        <v>2493</v>
      </c>
      <c r="C5623" t="s">
        <v>2093</v>
      </c>
      <c r="D5623" t="s">
        <v>2094</v>
      </c>
      <c r="E5623" t="s">
        <v>1772</v>
      </c>
      <c r="F5623" t="s">
        <v>10113</v>
      </c>
    </row>
    <row r="5624" spans="1:6">
      <c r="A5624" t="s">
        <v>4611</v>
      </c>
      <c r="B5624" t="s">
        <v>2493</v>
      </c>
      <c r="C5624" t="s">
        <v>2093</v>
      </c>
      <c r="D5624" t="s">
        <v>2094</v>
      </c>
      <c r="E5624" t="s">
        <v>1772</v>
      </c>
      <c r="F5624" t="s">
        <v>10117</v>
      </c>
    </row>
    <row r="5625" spans="1:6">
      <c r="A5625" t="s">
        <v>4611</v>
      </c>
      <c r="B5625" t="s">
        <v>2493</v>
      </c>
      <c r="C5625" t="s">
        <v>2093</v>
      </c>
      <c r="D5625" t="s">
        <v>2094</v>
      </c>
      <c r="E5625" t="s">
        <v>1772</v>
      </c>
      <c r="F5625" t="s">
        <v>10118</v>
      </c>
    </row>
    <row r="5626" spans="1:6">
      <c r="A5626" t="s">
        <v>4611</v>
      </c>
      <c r="B5626" t="s">
        <v>2493</v>
      </c>
      <c r="C5626" t="s">
        <v>2093</v>
      </c>
      <c r="D5626" t="s">
        <v>2094</v>
      </c>
      <c r="E5626" t="s">
        <v>1772</v>
      </c>
      <c r="F5626" t="s">
        <v>10122</v>
      </c>
    </row>
    <row r="5627" spans="1:6">
      <c r="A5627" t="s">
        <v>4611</v>
      </c>
      <c r="B5627" t="s">
        <v>2493</v>
      </c>
      <c r="C5627" t="s">
        <v>2093</v>
      </c>
      <c r="D5627" t="s">
        <v>2094</v>
      </c>
      <c r="E5627" t="s">
        <v>1772</v>
      </c>
      <c r="F5627" t="s">
        <v>10126</v>
      </c>
    </row>
    <row r="5628" spans="1:6">
      <c r="A5628" t="s">
        <v>4611</v>
      </c>
      <c r="B5628" t="s">
        <v>2493</v>
      </c>
      <c r="C5628" t="s">
        <v>2093</v>
      </c>
      <c r="D5628" t="s">
        <v>2094</v>
      </c>
      <c r="E5628" t="s">
        <v>1772</v>
      </c>
      <c r="F5628" t="s">
        <v>10130</v>
      </c>
    </row>
    <row r="5629" spans="1:6">
      <c r="A5629" t="s">
        <v>4611</v>
      </c>
      <c r="B5629" t="s">
        <v>2493</v>
      </c>
      <c r="C5629" t="s">
        <v>2093</v>
      </c>
      <c r="D5629" t="s">
        <v>2094</v>
      </c>
      <c r="E5629" t="s">
        <v>1772</v>
      </c>
      <c r="F5629" t="s">
        <v>10134</v>
      </c>
    </row>
    <row r="5630" spans="1:6">
      <c r="A5630" t="s">
        <v>4611</v>
      </c>
      <c r="B5630" t="s">
        <v>2493</v>
      </c>
      <c r="C5630" t="s">
        <v>2093</v>
      </c>
      <c r="D5630" t="s">
        <v>2094</v>
      </c>
      <c r="E5630" t="s">
        <v>1772</v>
      </c>
      <c r="F5630" t="s">
        <v>10138</v>
      </c>
    </row>
    <row r="5631" spans="1:6">
      <c r="A5631" t="s">
        <v>4611</v>
      </c>
      <c r="B5631" t="s">
        <v>2493</v>
      </c>
      <c r="C5631" t="s">
        <v>2093</v>
      </c>
      <c r="D5631" t="s">
        <v>2094</v>
      </c>
      <c r="E5631" t="s">
        <v>1772</v>
      </c>
      <c r="F5631" t="s">
        <v>10142</v>
      </c>
    </row>
    <row r="5632" spans="1:6">
      <c r="A5632" t="s">
        <v>4611</v>
      </c>
      <c r="B5632" t="s">
        <v>2493</v>
      </c>
      <c r="C5632" t="s">
        <v>2093</v>
      </c>
      <c r="D5632" t="s">
        <v>2094</v>
      </c>
      <c r="E5632" t="s">
        <v>1772</v>
      </c>
      <c r="F5632" t="s">
        <v>10146</v>
      </c>
    </row>
    <row r="5633" spans="1:6">
      <c r="A5633" t="s">
        <v>4611</v>
      </c>
      <c r="B5633" t="s">
        <v>2493</v>
      </c>
      <c r="C5633" t="s">
        <v>2093</v>
      </c>
      <c r="D5633" t="s">
        <v>2094</v>
      </c>
      <c r="E5633" t="s">
        <v>1772</v>
      </c>
      <c r="F5633" t="s">
        <v>10150</v>
      </c>
    </row>
    <row r="5634" spans="1:6">
      <c r="A5634" t="s">
        <v>4611</v>
      </c>
      <c r="B5634" t="s">
        <v>2493</v>
      </c>
      <c r="C5634" t="s">
        <v>2093</v>
      </c>
      <c r="D5634" t="s">
        <v>2094</v>
      </c>
      <c r="E5634" t="s">
        <v>1772</v>
      </c>
      <c r="F5634" t="s">
        <v>10154</v>
      </c>
    </row>
    <row r="5635" spans="1:6">
      <c r="A5635" t="s">
        <v>4611</v>
      </c>
      <c r="B5635" t="s">
        <v>2493</v>
      </c>
      <c r="C5635" t="s">
        <v>2093</v>
      </c>
      <c r="D5635" t="s">
        <v>2094</v>
      </c>
      <c r="E5635" t="s">
        <v>1772</v>
      </c>
      <c r="F5635" t="s">
        <v>10158</v>
      </c>
    </row>
    <row r="5636" spans="1:6">
      <c r="A5636" t="s">
        <v>4611</v>
      </c>
      <c r="B5636" t="s">
        <v>2493</v>
      </c>
      <c r="C5636" t="s">
        <v>2093</v>
      </c>
      <c r="D5636" t="s">
        <v>2094</v>
      </c>
      <c r="E5636" t="s">
        <v>1772</v>
      </c>
      <c r="F5636" t="s">
        <v>10162</v>
      </c>
    </row>
    <row r="5637" spans="1:6">
      <c r="A5637" t="s">
        <v>4611</v>
      </c>
      <c r="B5637" t="s">
        <v>2493</v>
      </c>
      <c r="C5637" t="s">
        <v>2093</v>
      </c>
      <c r="D5637" t="s">
        <v>2094</v>
      </c>
      <c r="E5637" t="s">
        <v>1772</v>
      </c>
      <c r="F5637" t="s">
        <v>10166</v>
      </c>
    </row>
    <row r="5638" spans="1:6">
      <c r="A5638" t="s">
        <v>4611</v>
      </c>
      <c r="B5638" t="s">
        <v>2493</v>
      </c>
      <c r="C5638" t="s">
        <v>2093</v>
      </c>
      <c r="D5638" t="s">
        <v>2094</v>
      </c>
      <c r="E5638" t="s">
        <v>1772</v>
      </c>
      <c r="F5638" t="s">
        <v>10167</v>
      </c>
    </row>
    <row r="5639" spans="1:6">
      <c r="A5639" t="s">
        <v>4611</v>
      </c>
      <c r="B5639" t="s">
        <v>2493</v>
      </c>
      <c r="C5639" t="s">
        <v>2093</v>
      </c>
      <c r="D5639" t="s">
        <v>2094</v>
      </c>
      <c r="E5639" t="s">
        <v>1772</v>
      </c>
      <c r="F5639" t="s">
        <v>10171</v>
      </c>
    </row>
    <row r="5640" spans="1:6">
      <c r="A5640" t="s">
        <v>4611</v>
      </c>
      <c r="B5640" t="s">
        <v>2493</v>
      </c>
      <c r="C5640" t="s">
        <v>2093</v>
      </c>
      <c r="D5640" t="s">
        <v>2094</v>
      </c>
      <c r="E5640" t="s">
        <v>1772</v>
      </c>
      <c r="F5640" t="s">
        <v>10175</v>
      </c>
    </row>
    <row r="5641" spans="1:6">
      <c r="A5641" t="s">
        <v>4611</v>
      </c>
      <c r="B5641" t="s">
        <v>2493</v>
      </c>
      <c r="C5641" t="s">
        <v>2093</v>
      </c>
      <c r="D5641" t="s">
        <v>2094</v>
      </c>
      <c r="E5641" t="s">
        <v>1772</v>
      </c>
      <c r="F5641" t="s">
        <v>10176</v>
      </c>
    </row>
    <row r="5642" spans="1:6">
      <c r="A5642" t="s">
        <v>4611</v>
      </c>
      <c r="B5642" t="s">
        <v>2493</v>
      </c>
      <c r="C5642" t="s">
        <v>2093</v>
      </c>
      <c r="D5642" t="s">
        <v>2094</v>
      </c>
      <c r="E5642" t="s">
        <v>1772</v>
      </c>
      <c r="F5642" t="s">
        <v>10180</v>
      </c>
    </row>
    <row r="5643" spans="1:6">
      <c r="A5643" t="s">
        <v>4611</v>
      </c>
      <c r="B5643" t="s">
        <v>2493</v>
      </c>
      <c r="C5643" t="s">
        <v>2093</v>
      </c>
      <c r="D5643" t="s">
        <v>2094</v>
      </c>
      <c r="E5643" t="s">
        <v>1772</v>
      </c>
      <c r="F5643" t="s">
        <v>10184</v>
      </c>
    </row>
    <row r="5644" spans="1:6">
      <c r="A5644" t="s">
        <v>4611</v>
      </c>
      <c r="B5644" t="s">
        <v>2493</v>
      </c>
      <c r="C5644" t="s">
        <v>2093</v>
      </c>
      <c r="D5644" t="s">
        <v>2094</v>
      </c>
      <c r="E5644" t="s">
        <v>1772</v>
      </c>
      <c r="F5644" t="s">
        <v>10188</v>
      </c>
    </row>
    <row r="5645" spans="1:6">
      <c r="A5645" t="s">
        <v>4611</v>
      </c>
      <c r="B5645" t="s">
        <v>2493</v>
      </c>
      <c r="C5645" t="s">
        <v>2093</v>
      </c>
      <c r="D5645" t="s">
        <v>2094</v>
      </c>
      <c r="E5645" t="s">
        <v>1772</v>
      </c>
      <c r="F5645" t="s">
        <v>10192</v>
      </c>
    </row>
    <row r="5646" spans="1:6">
      <c r="A5646" t="s">
        <v>4611</v>
      </c>
      <c r="B5646" t="s">
        <v>2493</v>
      </c>
      <c r="C5646" t="s">
        <v>2093</v>
      </c>
      <c r="D5646" t="s">
        <v>2094</v>
      </c>
      <c r="E5646" t="s">
        <v>1772</v>
      </c>
      <c r="F5646" t="s">
        <v>10196</v>
      </c>
    </row>
    <row r="5647" spans="1:6">
      <c r="A5647" t="s">
        <v>4611</v>
      </c>
      <c r="B5647" t="s">
        <v>2493</v>
      </c>
      <c r="C5647" t="s">
        <v>2093</v>
      </c>
      <c r="D5647" t="s">
        <v>2094</v>
      </c>
      <c r="E5647" t="s">
        <v>1772</v>
      </c>
      <c r="F5647" t="s">
        <v>10200</v>
      </c>
    </row>
    <row r="5648" spans="1:6">
      <c r="A5648" t="s">
        <v>4611</v>
      </c>
      <c r="B5648" t="s">
        <v>2493</v>
      </c>
      <c r="C5648" t="s">
        <v>2093</v>
      </c>
      <c r="D5648" t="s">
        <v>2094</v>
      </c>
      <c r="E5648" t="s">
        <v>1772</v>
      </c>
      <c r="F5648" t="s">
        <v>10204</v>
      </c>
    </row>
    <row r="5649" spans="1:6">
      <c r="A5649" t="s">
        <v>4611</v>
      </c>
      <c r="B5649" t="s">
        <v>2493</v>
      </c>
      <c r="C5649" t="s">
        <v>2093</v>
      </c>
      <c r="D5649" t="s">
        <v>2094</v>
      </c>
      <c r="E5649" t="s">
        <v>1772</v>
      </c>
      <c r="F5649" t="s">
        <v>10208</v>
      </c>
    </row>
    <row r="5650" spans="1:6">
      <c r="A5650" t="s">
        <v>4611</v>
      </c>
      <c r="B5650" t="s">
        <v>2493</v>
      </c>
      <c r="C5650" t="s">
        <v>2093</v>
      </c>
      <c r="D5650" t="s">
        <v>2094</v>
      </c>
      <c r="E5650" t="s">
        <v>1772</v>
      </c>
      <c r="F5650" t="s">
        <v>10212</v>
      </c>
    </row>
    <row r="5651" spans="1:6">
      <c r="A5651" t="s">
        <v>4611</v>
      </c>
      <c r="B5651" t="s">
        <v>2493</v>
      </c>
      <c r="C5651" t="s">
        <v>2093</v>
      </c>
      <c r="D5651" t="s">
        <v>2094</v>
      </c>
      <c r="E5651" t="s">
        <v>1772</v>
      </c>
      <c r="F5651" t="s">
        <v>10216</v>
      </c>
    </row>
    <row r="5652" spans="1:6">
      <c r="A5652" t="s">
        <v>4611</v>
      </c>
      <c r="B5652" t="s">
        <v>2493</v>
      </c>
      <c r="C5652" t="s">
        <v>2093</v>
      </c>
      <c r="D5652" t="s">
        <v>2094</v>
      </c>
      <c r="E5652" t="s">
        <v>1772</v>
      </c>
      <c r="F5652" t="s">
        <v>10220</v>
      </c>
    </row>
    <row r="5653" spans="1:6">
      <c r="A5653" t="s">
        <v>4611</v>
      </c>
      <c r="B5653" t="s">
        <v>2493</v>
      </c>
      <c r="C5653" t="s">
        <v>2093</v>
      </c>
      <c r="D5653" t="s">
        <v>2094</v>
      </c>
      <c r="E5653" t="s">
        <v>1772</v>
      </c>
      <c r="F5653" t="s">
        <v>10222</v>
      </c>
    </row>
    <row r="5654" spans="1:6">
      <c r="A5654" t="s">
        <v>4611</v>
      </c>
      <c r="B5654" t="s">
        <v>2493</v>
      </c>
      <c r="C5654" t="s">
        <v>2093</v>
      </c>
      <c r="D5654" t="s">
        <v>2094</v>
      </c>
      <c r="E5654" t="s">
        <v>1772</v>
      </c>
      <c r="F5654" t="s">
        <v>10226</v>
      </c>
    </row>
    <row r="5655" spans="1:6">
      <c r="A5655" t="s">
        <v>4611</v>
      </c>
      <c r="B5655" t="s">
        <v>2493</v>
      </c>
      <c r="C5655" t="s">
        <v>2093</v>
      </c>
      <c r="D5655" t="s">
        <v>2094</v>
      </c>
      <c r="E5655" t="s">
        <v>1772</v>
      </c>
      <c r="F5655" t="s">
        <v>10230</v>
      </c>
    </row>
    <row r="5656" spans="1:6">
      <c r="A5656" t="s">
        <v>4611</v>
      </c>
      <c r="B5656" t="s">
        <v>2493</v>
      </c>
      <c r="C5656" t="s">
        <v>2093</v>
      </c>
      <c r="D5656" t="s">
        <v>2094</v>
      </c>
      <c r="E5656" t="s">
        <v>1772</v>
      </c>
      <c r="F5656" t="s">
        <v>10234</v>
      </c>
    </row>
    <row r="5657" spans="1:6">
      <c r="A5657" t="s">
        <v>4611</v>
      </c>
      <c r="B5657" t="s">
        <v>2493</v>
      </c>
      <c r="C5657" t="s">
        <v>2093</v>
      </c>
      <c r="D5657" t="s">
        <v>2094</v>
      </c>
      <c r="E5657" t="s">
        <v>1772</v>
      </c>
      <c r="F5657" t="s">
        <v>10235</v>
      </c>
    </row>
    <row r="5658" spans="1:6">
      <c r="A5658" t="s">
        <v>4611</v>
      </c>
      <c r="B5658" t="s">
        <v>2493</v>
      </c>
      <c r="C5658" t="s">
        <v>2093</v>
      </c>
      <c r="D5658" t="s">
        <v>2094</v>
      </c>
      <c r="E5658" t="s">
        <v>1772</v>
      </c>
      <c r="F5658" t="s">
        <v>10239</v>
      </c>
    </row>
    <row r="5659" spans="1:6">
      <c r="A5659" t="s">
        <v>4611</v>
      </c>
      <c r="B5659" t="s">
        <v>2493</v>
      </c>
      <c r="C5659" t="s">
        <v>2093</v>
      </c>
      <c r="D5659" t="s">
        <v>2094</v>
      </c>
      <c r="E5659" t="s">
        <v>1772</v>
      </c>
      <c r="F5659" t="s">
        <v>10241</v>
      </c>
    </row>
    <row r="5660" spans="1:6">
      <c r="A5660" t="s">
        <v>4611</v>
      </c>
      <c r="B5660" t="s">
        <v>2493</v>
      </c>
      <c r="C5660" t="s">
        <v>2093</v>
      </c>
      <c r="D5660" t="s">
        <v>2094</v>
      </c>
      <c r="E5660" t="s">
        <v>1772</v>
      </c>
      <c r="F5660" t="s">
        <v>10245</v>
      </c>
    </row>
    <row r="5661" spans="1:6">
      <c r="A5661" t="s">
        <v>4611</v>
      </c>
      <c r="B5661" t="s">
        <v>2493</v>
      </c>
      <c r="C5661" t="s">
        <v>2093</v>
      </c>
      <c r="D5661" t="s">
        <v>2094</v>
      </c>
      <c r="E5661" t="s">
        <v>1772</v>
      </c>
      <c r="F5661" t="s">
        <v>10249</v>
      </c>
    </row>
    <row r="5662" spans="1:6">
      <c r="A5662" t="s">
        <v>4611</v>
      </c>
      <c r="B5662" t="s">
        <v>2493</v>
      </c>
      <c r="C5662" t="s">
        <v>2093</v>
      </c>
      <c r="D5662" t="s">
        <v>2094</v>
      </c>
      <c r="E5662" t="s">
        <v>1772</v>
      </c>
      <c r="F5662" t="s">
        <v>10253</v>
      </c>
    </row>
    <row r="5663" spans="1:6">
      <c r="A5663" t="s">
        <v>4611</v>
      </c>
      <c r="B5663" t="s">
        <v>2493</v>
      </c>
      <c r="C5663" t="s">
        <v>2093</v>
      </c>
      <c r="D5663" t="s">
        <v>2094</v>
      </c>
      <c r="E5663" t="s">
        <v>1772</v>
      </c>
      <c r="F5663" t="s">
        <v>10257</v>
      </c>
    </row>
    <row r="5664" spans="1:6">
      <c r="A5664" t="s">
        <v>4611</v>
      </c>
      <c r="B5664" t="s">
        <v>2493</v>
      </c>
      <c r="C5664" t="s">
        <v>2093</v>
      </c>
      <c r="D5664" t="s">
        <v>2094</v>
      </c>
      <c r="E5664" t="s">
        <v>1772</v>
      </c>
      <c r="F5664" t="s">
        <v>10261</v>
      </c>
    </row>
    <row r="5665" spans="1:6">
      <c r="A5665" t="s">
        <v>4611</v>
      </c>
      <c r="B5665" t="s">
        <v>2493</v>
      </c>
      <c r="C5665" t="s">
        <v>2093</v>
      </c>
      <c r="D5665" t="s">
        <v>2094</v>
      </c>
      <c r="E5665" t="s">
        <v>1772</v>
      </c>
      <c r="F5665" t="s">
        <v>10265</v>
      </c>
    </row>
    <row r="5666" spans="1:6">
      <c r="A5666" t="s">
        <v>4611</v>
      </c>
      <c r="B5666" t="s">
        <v>2493</v>
      </c>
      <c r="C5666" t="s">
        <v>2093</v>
      </c>
      <c r="D5666" t="s">
        <v>2094</v>
      </c>
      <c r="E5666" t="s">
        <v>1772</v>
      </c>
      <c r="F5666" t="s">
        <v>10269</v>
      </c>
    </row>
    <row r="5667" spans="1:6">
      <c r="A5667" t="s">
        <v>4611</v>
      </c>
      <c r="B5667" t="s">
        <v>2493</v>
      </c>
      <c r="C5667" t="s">
        <v>2093</v>
      </c>
      <c r="D5667" t="s">
        <v>2094</v>
      </c>
      <c r="E5667" t="s">
        <v>1772</v>
      </c>
      <c r="F5667" t="s">
        <v>10273</v>
      </c>
    </row>
    <row r="5668" spans="1:6">
      <c r="A5668" t="s">
        <v>4611</v>
      </c>
      <c r="B5668" t="s">
        <v>2493</v>
      </c>
      <c r="C5668" t="s">
        <v>2093</v>
      </c>
      <c r="D5668" t="s">
        <v>2094</v>
      </c>
      <c r="E5668" t="s">
        <v>1772</v>
      </c>
      <c r="F5668" t="s">
        <v>10277</v>
      </c>
    </row>
    <row r="5669" spans="1:6">
      <c r="A5669" t="s">
        <v>4611</v>
      </c>
      <c r="B5669" t="s">
        <v>2493</v>
      </c>
      <c r="C5669" t="s">
        <v>2093</v>
      </c>
      <c r="D5669" t="s">
        <v>2094</v>
      </c>
      <c r="E5669" t="s">
        <v>1772</v>
      </c>
      <c r="F5669" t="s">
        <v>10281</v>
      </c>
    </row>
    <row r="5670" spans="1:6">
      <c r="A5670" t="s">
        <v>4611</v>
      </c>
      <c r="B5670" t="s">
        <v>2493</v>
      </c>
      <c r="C5670" t="s">
        <v>2093</v>
      </c>
      <c r="D5670" t="s">
        <v>2094</v>
      </c>
      <c r="E5670" t="s">
        <v>1772</v>
      </c>
      <c r="F5670" t="s">
        <v>10285</v>
      </c>
    </row>
    <row r="5671" spans="1:6">
      <c r="A5671" t="s">
        <v>4611</v>
      </c>
      <c r="B5671" t="s">
        <v>2493</v>
      </c>
      <c r="C5671" t="s">
        <v>2093</v>
      </c>
      <c r="D5671" t="s">
        <v>2094</v>
      </c>
      <c r="E5671" t="s">
        <v>1772</v>
      </c>
      <c r="F5671" t="s">
        <v>10289</v>
      </c>
    </row>
    <row r="5672" spans="1:6">
      <c r="A5672" t="s">
        <v>4611</v>
      </c>
      <c r="B5672" t="s">
        <v>2493</v>
      </c>
      <c r="C5672" t="s">
        <v>2093</v>
      </c>
      <c r="D5672" t="s">
        <v>2094</v>
      </c>
      <c r="E5672" t="s">
        <v>1772</v>
      </c>
      <c r="F5672" t="s">
        <v>10293</v>
      </c>
    </row>
    <row r="5673" spans="1:6">
      <c r="A5673" t="s">
        <v>4611</v>
      </c>
      <c r="B5673" t="s">
        <v>2493</v>
      </c>
      <c r="C5673" t="s">
        <v>2093</v>
      </c>
      <c r="D5673" t="s">
        <v>2094</v>
      </c>
      <c r="E5673" t="s">
        <v>1772</v>
      </c>
      <c r="F5673" t="s">
        <v>10297</v>
      </c>
    </row>
    <row r="5674" spans="1:6">
      <c r="A5674" t="s">
        <v>4611</v>
      </c>
      <c r="B5674" t="s">
        <v>2493</v>
      </c>
      <c r="C5674" t="s">
        <v>2093</v>
      </c>
      <c r="D5674" t="s">
        <v>2094</v>
      </c>
      <c r="E5674" t="s">
        <v>1772</v>
      </c>
      <c r="F5674" t="s">
        <v>10301</v>
      </c>
    </row>
    <row r="5675" spans="1:6">
      <c r="A5675" t="s">
        <v>4611</v>
      </c>
      <c r="B5675" t="s">
        <v>2493</v>
      </c>
      <c r="C5675" t="s">
        <v>2093</v>
      </c>
      <c r="D5675" t="s">
        <v>2094</v>
      </c>
      <c r="E5675" t="s">
        <v>1772</v>
      </c>
      <c r="F5675" t="s">
        <v>10305</v>
      </c>
    </row>
    <row r="5676" spans="1:6">
      <c r="A5676" t="s">
        <v>4611</v>
      </c>
      <c r="B5676" t="s">
        <v>2493</v>
      </c>
      <c r="C5676" t="s">
        <v>2093</v>
      </c>
      <c r="D5676" t="s">
        <v>2094</v>
      </c>
      <c r="E5676" t="s">
        <v>1772</v>
      </c>
      <c r="F5676" t="s">
        <v>10309</v>
      </c>
    </row>
    <row r="5677" spans="1:6">
      <c r="A5677" t="s">
        <v>4611</v>
      </c>
      <c r="B5677" t="s">
        <v>2493</v>
      </c>
      <c r="C5677" t="s">
        <v>2093</v>
      </c>
      <c r="D5677" t="s">
        <v>2094</v>
      </c>
      <c r="E5677" t="s">
        <v>1772</v>
      </c>
      <c r="F5677" t="s">
        <v>10313</v>
      </c>
    </row>
    <row r="5678" spans="1:6">
      <c r="A5678" t="s">
        <v>4611</v>
      </c>
      <c r="B5678" t="s">
        <v>2493</v>
      </c>
      <c r="C5678" t="s">
        <v>2093</v>
      </c>
      <c r="D5678" t="s">
        <v>2094</v>
      </c>
      <c r="E5678" t="s">
        <v>1772</v>
      </c>
      <c r="F5678" t="s">
        <v>10317</v>
      </c>
    </row>
    <row r="5679" spans="1:6">
      <c r="A5679" t="s">
        <v>4611</v>
      </c>
      <c r="B5679" t="s">
        <v>2493</v>
      </c>
      <c r="C5679" t="s">
        <v>2093</v>
      </c>
      <c r="D5679" t="s">
        <v>2094</v>
      </c>
      <c r="E5679" t="s">
        <v>1772</v>
      </c>
      <c r="F5679" t="s">
        <v>10318</v>
      </c>
    </row>
    <row r="5680" spans="1:6">
      <c r="A5680" t="s">
        <v>4611</v>
      </c>
      <c r="B5680" t="s">
        <v>2493</v>
      </c>
      <c r="C5680" t="s">
        <v>2093</v>
      </c>
      <c r="D5680" t="s">
        <v>2094</v>
      </c>
      <c r="E5680" t="s">
        <v>1772</v>
      </c>
      <c r="F5680" t="s">
        <v>10322</v>
      </c>
    </row>
    <row r="5681" spans="1:6">
      <c r="A5681" t="s">
        <v>4611</v>
      </c>
      <c r="B5681" t="s">
        <v>2493</v>
      </c>
      <c r="C5681" t="s">
        <v>2093</v>
      </c>
      <c r="D5681" t="s">
        <v>2094</v>
      </c>
      <c r="E5681" t="s">
        <v>1772</v>
      </c>
      <c r="F5681" t="s">
        <v>10326</v>
      </c>
    </row>
    <row r="5682" spans="1:6">
      <c r="A5682" t="s">
        <v>4611</v>
      </c>
      <c r="B5682" t="s">
        <v>2493</v>
      </c>
      <c r="C5682" t="s">
        <v>2093</v>
      </c>
      <c r="D5682" t="s">
        <v>2094</v>
      </c>
      <c r="E5682" t="s">
        <v>1772</v>
      </c>
      <c r="F5682" t="s">
        <v>10330</v>
      </c>
    </row>
    <row r="5683" spans="1:6">
      <c r="A5683" t="s">
        <v>4611</v>
      </c>
      <c r="B5683" t="s">
        <v>2493</v>
      </c>
      <c r="C5683" t="s">
        <v>2093</v>
      </c>
      <c r="D5683" t="s">
        <v>2094</v>
      </c>
      <c r="E5683" t="s">
        <v>1772</v>
      </c>
      <c r="F5683" t="s">
        <v>10334</v>
      </c>
    </row>
    <row r="5684" spans="1:6">
      <c r="A5684" t="s">
        <v>4611</v>
      </c>
      <c r="B5684" t="s">
        <v>2493</v>
      </c>
      <c r="C5684" t="s">
        <v>2093</v>
      </c>
      <c r="D5684" t="s">
        <v>2094</v>
      </c>
      <c r="E5684" t="s">
        <v>1772</v>
      </c>
      <c r="F5684" t="s">
        <v>10335</v>
      </c>
    </row>
    <row r="5685" spans="1:6">
      <c r="A5685" t="s">
        <v>4611</v>
      </c>
      <c r="B5685" t="s">
        <v>2493</v>
      </c>
      <c r="C5685" t="s">
        <v>2093</v>
      </c>
      <c r="D5685" t="s">
        <v>2094</v>
      </c>
      <c r="E5685" t="s">
        <v>1772</v>
      </c>
      <c r="F5685" t="s">
        <v>10336</v>
      </c>
    </row>
    <row r="5686" spans="1:6">
      <c r="A5686" t="s">
        <v>4611</v>
      </c>
      <c r="B5686" t="s">
        <v>2493</v>
      </c>
      <c r="C5686" t="s">
        <v>2093</v>
      </c>
      <c r="D5686" t="s">
        <v>2094</v>
      </c>
      <c r="E5686" t="s">
        <v>1772</v>
      </c>
      <c r="F5686" t="s">
        <v>10340</v>
      </c>
    </row>
    <row r="5687" spans="1:6">
      <c r="A5687" t="s">
        <v>4611</v>
      </c>
      <c r="B5687" t="s">
        <v>2493</v>
      </c>
      <c r="C5687" t="s">
        <v>2093</v>
      </c>
      <c r="D5687" t="s">
        <v>2094</v>
      </c>
      <c r="E5687" t="s">
        <v>1772</v>
      </c>
      <c r="F5687" t="s">
        <v>10344</v>
      </c>
    </row>
    <row r="5688" spans="1:6">
      <c r="A5688" t="s">
        <v>4611</v>
      </c>
      <c r="B5688" t="s">
        <v>2493</v>
      </c>
      <c r="C5688" t="s">
        <v>2093</v>
      </c>
      <c r="D5688" t="s">
        <v>2094</v>
      </c>
      <c r="E5688" t="s">
        <v>1772</v>
      </c>
      <c r="F5688" t="s">
        <v>10348</v>
      </c>
    </row>
    <row r="5689" spans="1:6">
      <c r="A5689" t="s">
        <v>4611</v>
      </c>
      <c r="B5689" t="s">
        <v>2493</v>
      </c>
      <c r="C5689" t="s">
        <v>2093</v>
      </c>
      <c r="D5689" t="s">
        <v>2094</v>
      </c>
      <c r="E5689" t="s">
        <v>1772</v>
      </c>
      <c r="F5689" t="s">
        <v>10352</v>
      </c>
    </row>
    <row r="5690" spans="1:6">
      <c r="A5690" t="s">
        <v>4611</v>
      </c>
      <c r="B5690" t="s">
        <v>2493</v>
      </c>
      <c r="C5690" t="s">
        <v>2093</v>
      </c>
      <c r="D5690" t="s">
        <v>2094</v>
      </c>
      <c r="E5690" t="s">
        <v>1772</v>
      </c>
      <c r="F5690" t="s">
        <v>10353</v>
      </c>
    </row>
    <row r="5691" spans="1:6">
      <c r="A5691" t="s">
        <v>4611</v>
      </c>
      <c r="B5691" t="s">
        <v>2493</v>
      </c>
      <c r="C5691" t="s">
        <v>2093</v>
      </c>
      <c r="D5691" t="s">
        <v>2094</v>
      </c>
      <c r="E5691" t="s">
        <v>1772</v>
      </c>
      <c r="F5691" t="s">
        <v>10357</v>
      </c>
    </row>
    <row r="5692" spans="1:6">
      <c r="A5692" t="s">
        <v>4611</v>
      </c>
      <c r="B5692" t="s">
        <v>2493</v>
      </c>
      <c r="C5692" t="s">
        <v>2093</v>
      </c>
      <c r="D5692" t="s">
        <v>2094</v>
      </c>
      <c r="E5692" t="s">
        <v>1772</v>
      </c>
      <c r="F5692" t="s">
        <v>10361</v>
      </c>
    </row>
    <row r="5693" spans="1:6">
      <c r="A5693" t="s">
        <v>4611</v>
      </c>
      <c r="B5693" t="s">
        <v>2493</v>
      </c>
      <c r="C5693" t="s">
        <v>2093</v>
      </c>
      <c r="D5693" t="s">
        <v>2094</v>
      </c>
      <c r="E5693" t="s">
        <v>1772</v>
      </c>
      <c r="F5693" t="s">
        <v>10365</v>
      </c>
    </row>
    <row r="5694" spans="1:6">
      <c r="A5694" t="s">
        <v>4611</v>
      </c>
      <c r="B5694" t="s">
        <v>2493</v>
      </c>
      <c r="C5694" t="s">
        <v>2093</v>
      </c>
      <c r="D5694" t="s">
        <v>2094</v>
      </c>
      <c r="E5694" t="s">
        <v>1772</v>
      </c>
      <c r="F5694" t="s">
        <v>10369</v>
      </c>
    </row>
    <row r="5695" spans="1:6">
      <c r="A5695" t="s">
        <v>4611</v>
      </c>
      <c r="B5695" t="s">
        <v>2493</v>
      </c>
      <c r="C5695" t="s">
        <v>2093</v>
      </c>
      <c r="D5695" t="s">
        <v>2094</v>
      </c>
      <c r="E5695" t="s">
        <v>1772</v>
      </c>
      <c r="F5695" t="s">
        <v>10373</v>
      </c>
    </row>
    <row r="5696" spans="1:6">
      <c r="A5696" t="s">
        <v>4611</v>
      </c>
      <c r="B5696" t="s">
        <v>2493</v>
      </c>
      <c r="C5696" t="s">
        <v>2093</v>
      </c>
      <c r="D5696" t="s">
        <v>2094</v>
      </c>
      <c r="E5696" t="s">
        <v>1772</v>
      </c>
      <c r="F5696" t="s">
        <v>10374</v>
      </c>
    </row>
    <row r="5697" spans="1:6">
      <c r="A5697" t="s">
        <v>4611</v>
      </c>
      <c r="B5697" t="s">
        <v>2493</v>
      </c>
      <c r="C5697" t="s">
        <v>2093</v>
      </c>
      <c r="D5697" t="s">
        <v>2094</v>
      </c>
      <c r="E5697" t="s">
        <v>1772</v>
      </c>
      <c r="F5697" t="s">
        <v>10378</v>
      </c>
    </row>
    <row r="5698" spans="1:6">
      <c r="A5698" t="s">
        <v>4611</v>
      </c>
      <c r="B5698" t="s">
        <v>2493</v>
      </c>
      <c r="C5698" t="s">
        <v>2093</v>
      </c>
      <c r="D5698" t="s">
        <v>2094</v>
      </c>
      <c r="E5698" t="s">
        <v>1772</v>
      </c>
      <c r="F5698" t="s">
        <v>10382</v>
      </c>
    </row>
    <row r="5699" spans="1:6">
      <c r="A5699" t="s">
        <v>4611</v>
      </c>
      <c r="B5699" t="s">
        <v>2493</v>
      </c>
      <c r="C5699" t="s">
        <v>2093</v>
      </c>
      <c r="D5699" t="s">
        <v>2094</v>
      </c>
      <c r="E5699" t="s">
        <v>1772</v>
      </c>
      <c r="F5699" t="s">
        <v>10386</v>
      </c>
    </row>
    <row r="5700" spans="1:6">
      <c r="A5700" t="s">
        <v>4611</v>
      </c>
      <c r="B5700" t="s">
        <v>2493</v>
      </c>
      <c r="C5700" t="s">
        <v>2093</v>
      </c>
      <c r="D5700" t="s">
        <v>2094</v>
      </c>
      <c r="E5700" t="s">
        <v>1772</v>
      </c>
      <c r="F5700" t="s">
        <v>10387</v>
      </c>
    </row>
    <row r="5701" spans="1:6">
      <c r="A5701" t="s">
        <v>4611</v>
      </c>
      <c r="B5701" t="s">
        <v>2493</v>
      </c>
      <c r="C5701" t="s">
        <v>2093</v>
      </c>
      <c r="D5701" t="s">
        <v>2094</v>
      </c>
      <c r="E5701" t="s">
        <v>1772</v>
      </c>
      <c r="F5701" t="s">
        <v>10391</v>
      </c>
    </row>
    <row r="5702" spans="1:6">
      <c r="A5702" t="s">
        <v>4611</v>
      </c>
      <c r="B5702" t="s">
        <v>2493</v>
      </c>
      <c r="C5702" t="s">
        <v>2093</v>
      </c>
      <c r="D5702" t="s">
        <v>2094</v>
      </c>
      <c r="E5702" t="s">
        <v>1772</v>
      </c>
      <c r="F5702" t="s">
        <v>10395</v>
      </c>
    </row>
    <row r="5703" spans="1:6">
      <c r="A5703" t="s">
        <v>4611</v>
      </c>
      <c r="B5703" t="s">
        <v>2493</v>
      </c>
      <c r="C5703" t="s">
        <v>2093</v>
      </c>
      <c r="D5703" t="s">
        <v>2094</v>
      </c>
      <c r="E5703" t="s">
        <v>1772</v>
      </c>
      <c r="F5703" t="s">
        <v>10399</v>
      </c>
    </row>
    <row r="5704" spans="1:6">
      <c r="A5704" t="s">
        <v>4611</v>
      </c>
      <c r="B5704" t="s">
        <v>2493</v>
      </c>
      <c r="C5704" t="s">
        <v>2093</v>
      </c>
      <c r="D5704" t="s">
        <v>2094</v>
      </c>
      <c r="E5704" t="s">
        <v>1772</v>
      </c>
      <c r="F5704" t="s">
        <v>10400</v>
      </c>
    </row>
    <row r="5705" spans="1:6">
      <c r="A5705" t="s">
        <v>4611</v>
      </c>
      <c r="B5705" t="s">
        <v>2493</v>
      </c>
      <c r="C5705" t="s">
        <v>2093</v>
      </c>
      <c r="D5705" t="s">
        <v>2094</v>
      </c>
      <c r="E5705" t="s">
        <v>1772</v>
      </c>
      <c r="F5705" t="s">
        <v>10404</v>
      </c>
    </row>
    <row r="5706" spans="1:6">
      <c r="A5706" t="s">
        <v>4611</v>
      </c>
      <c r="B5706" t="s">
        <v>2493</v>
      </c>
      <c r="C5706" t="s">
        <v>2093</v>
      </c>
      <c r="D5706" t="s">
        <v>2094</v>
      </c>
      <c r="E5706" t="s">
        <v>1772</v>
      </c>
      <c r="F5706" t="s">
        <v>10408</v>
      </c>
    </row>
    <row r="5707" spans="1:6">
      <c r="A5707" t="s">
        <v>4611</v>
      </c>
      <c r="B5707" t="s">
        <v>2493</v>
      </c>
      <c r="C5707" t="s">
        <v>2093</v>
      </c>
      <c r="D5707" t="s">
        <v>2094</v>
      </c>
      <c r="E5707" t="s">
        <v>1772</v>
      </c>
      <c r="F5707" t="s">
        <v>10412</v>
      </c>
    </row>
    <row r="5708" spans="1:6">
      <c r="A5708" t="s">
        <v>4611</v>
      </c>
      <c r="B5708" t="s">
        <v>2493</v>
      </c>
      <c r="C5708" t="s">
        <v>2093</v>
      </c>
      <c r="D5708" t="s">
        <v>2094</v>
      </c>
      <c r="E5708" t="s">
        <v>1772</v>
      </c>
      <c r="F5708" t="s">
        <v>10416</v>
      </c>
    </row>
    <row r="5709" spans="1:6">
      <c r="A5709" t="s">
        <v>4611</v>
      </c>
      <c r="B5709" t="s">
        <v>2493</v>
      </c>
      <c r="C5709" t="s">
        <v>2093</v>
      </c>
      <c r="D5709" t="s">
        <v>2094</v>
      </c>
      <c r="E5709" t="s">
        <v>1772</v>
      </c>
      <c r="F5709" t="s">
        <v>10420</v>
      </c>
    </row>
    <row r="5710" spans="1:6">
      <c r="A5710" t="s">
        <v>4611</v>
      </c>
      <c r="B5710" t="s">
        <v>2493</v>
      </c>
      <c r="C5710" t="s">
        <v>2093</v>
      </c>
      <c r="D5710" t="s">
        <v>2094</v>
      </c>
      <c r="E5710" t="s">
        <v>1772</v>
      </c>
      <c r="F5710" t="s">
        <v>10424</v>
      </c>
    </row>
    <row r="5711" spans="1:6">
      <c r="A5711" t="s">
        <v>4611</v>
      </c>
      <c r="B5711" t="s">
        <v>2493</v>
      </c>
      <c r="C5711" t="s">
        <v>2093</v>
      </c>
      <c r="D5711" t="s">
        <v>2094</v>
      </c>
      <c r="E5711" t="s">
        <v>1772</v>
      </c>
      <c r="F5711" t="s">
        <v>10428</v>
      </c>
    </row>
    <row r="5712" spans="1:6">
      <c r="A5712" t="s">
        <v>4611</v>
      </c>
      <c r="B5712" t="s">
        <v>2493</v>
      </c>
      <c r="C5712" t="s">
        <v>2093</v>
      </c>
      <c r="D5712" t="s">
        <v>2094</v>
      </c>
      <c r="E5712" t="s">
        <v>1772</v>
      </c>
      <c r="F5712" t="s">
        <v>10432</v>
      </c>
    </row>
    <row r="5713" spans="1:6">
      <c r="A5713" t="s">
        <v>4611</v>
      </c>
      <c r="B5713" t="s">
        <v>2493</v>
      </c>
      <c r="C5713" t="s">
        <v>2093</v>
      </c>
      <c r="D5713" t="s">
        <v>2094</v>
      </c>
      <c r="E5713" t="s">
        <v>1772</v>
      </c>
      <c r="F5713" t="s">
        <v>10436</v>
      </c>
    </row>
    <row r="5714" spans="1:6">
      <c r="A5714" t="s">
        <v>4611</v>
      </c>
      <c r="B5714" t="s">
        <v>2493</v>
      </c>
      <c r="C5714" t="s">
        <v>2093</v>
      </c>
      <c r="D5714" t="s">
        <v>2094</v>
      </c>
      <c r="E5714" t="s">
        <v>1772</v>
      </c>
      <c r="F5714" t="s">
        <v>10440</v>
      </c>
    </row>
    <row r="5715" spans="1:6">
      <c r="A5715" t="s">
        <v>4611</v>
      </c>
      <c r="B5715" t="s">
        <v>2493</v>
      </c>
      <c r="C5715" t="s">
        <v>2093</v>
      </c>
      <c r="D5715" t="s">
        <v>2094</v>
      </c>
      <c r="E5715" t="s">
        <v>1772</v>
      </c>
      <c r="F5715" t="s">
        <v>10444</v>
      </c>
    </row>
    <row r="5716" spans="1:6">
      <c r="A5716" t="s">
        <v>4611</v>
      </c>
      <c r="B5716" t="s">
        <v>2493</v>
      </c>
      <c r="C5716" t="s">
        <v>2093</v>
      </c>
      <c r="D5716" t="s">
        <v>2094</v>
      </c>
      <c r="E5716" t="s">
        <v>1772</v>
      </c>
      <c r="F5716" t="s">
        <v>10448</v>
      </c>
    </row>
    <row r="5717" spans="1:6">
      <c r="A5717" t="s">
        <v>4611</v>
      </c>
      <c r="B5717" t="s">
        <v>2493</v>
      </c>
      <c r="C5717" t="s">
        <v>2093</v>
      </c>
      <c r="D5717" t="s">
        <v>2094</v>
      </c>
      <c r="E5717" t="s">
        <v>1772</v>
      </c>
      <c r="F5717" t="s">
        <v>10452</v>
      </c>
    </row>
    <row r="5718" spans="1:6">
      <c r="A5718" t="s">
        <v>4611</v>
      </c>
      <c r="B5718" t="s">
        <v>2493</v>
      </c>
      <c r="C5718" t="s">
        <v>2093</v>
      </c>
      <c r="D5718" t="s">
        <v>2094</v>
      </c>
      <c r="E5718" t="s">
        <v>1772</v>
      </c>
      <c r="F5718" t="s">
        <v>10453</v>
      </c>
    </row>
    <row r="5719" spans="1:6">
      <c r="A5719" t="s">
        <v>4611</v>
      </c>
      <c r="B5719" t="s">
        <v>2493</v>
      </c>
      <c r="C5719" t="s">
        <v>2093</v>
      </c>
      <c r="D5719" t="s">
        <v>2094</v>
      </c>
      <c r="E5719" t="s">
        <v>1772</v>
      </c>
      <c r="F5719" t="s">
        <v>10457</v>
      </c>
    </row>
    <row r="5720" spans="1:6">
      <c r="A5720" t="s">
        <v>4611</v>
      </c>
      <c r="B5720" t="s">
        <v>2493</v>
      </c>
      <c r="C5720" t="s">
        <v>2093</v>
      </c>
      <c r="D5720" t="s">
        <v>2094</v>
      </c>
      <c r="E5720" t="s">
        <v>1772</v>
      </c>
      <c r="F5720" t="s">
        <v>10458</v>
      </c>
    </row>
    <row r="5721" spans="1:6">
      <c r="A5721" t="s">
        <v>4611</v>
      </c>
      <c r="B5721" t="s">
        <v>2493</v>
      </c>
      <c r="C5721" t="s">
        <v>2093</v>
      </c>
      <c r="D5721" t="s">
        <v>2094</v>
      </c>
      <c r="E5721" t="s">
        <v>1772</v>
      </c>
      <c r="F5721" t="s">
        <v>10459</v>
      </c>
    </row>
    <row r="5722" spans="1:6">
      <c r="A5722" t="s">
        <v>4611</v>
      </c>
      <c r="B5722" t="s">
        <v>2493</v>
      </c>
      <c r="C5722" t="s">
        <v>2093</v>
      </c>
      <c r="D5722" t="s">
        <v>2094</v>
      </c>
      <c r="E5722" t="s">
        <v>1772</v>
      </c>
      <c r="F5722" t="s">
        <v>10463</v>
      </c>
    </row>
    <row r="5723" spans="1:6">
      <c r="A5723" t="s">
        <v>4611</v>
      </c>
      <c r="B5723" t="s">
        <v>2493</v>
      </c>
      <c r="C5723" t="s">
        <v>2093</v>
      </c>
      <c r="D5723" t="s">
        <v>2094</v>
      </c>
      <c r="E5723" t="s">
        <v>1772</v>
      </c>
      <c r="F5723" t="s">
        <v>10467</v>
      </c>
    </row>
    <row r="5724" spans="1:6">
      <c r="A5724" t="s">
        <v>4611</v>
      </c>
      <c r="B5724" t="s">
        <v>2493</v>
      </c>
      <c r="C5724" t="s">
        <v>2093</v>
      </c>
      <c r="D5724" t="s">
        <v>2094</v>
      </c>
      <c r="E5724" t="s">
        <v>1772</v>
      </c>
      <c r="F5724" t="s">
        <v>10471</v>
      </c>
    </row>
    <row r="5725" spans="1:6">
      <c r="A5725" t="s">
        <v>4611</v>
      </c>
      <c r="B5725" t="s">
        <v>2493</v>
      </c>
      <c r="C5725" t="s">
        <v>2093</v>
      </c>
      <c r="D5725" t="s">
        <v>2094</v>
      </c>
      <c r="E5725" t="s">
        <v>1772</v>
      </c>
      <c r="F5725" t="s">
        <v>10475</v>
      </c>
    </row>
    <row r="5726" spans="1:6">
      <c r="A5726" t="s">
        <v>4611</v>
      </c>
      <c r="B5726" t="s">
        <v>2493</v>
      </c>
      <c r="C5726" t="s">
        <v>2093</v>
      </c>
      <c r="D5726" t="s">
        <v>2094</v>
      </c>
      <c r="E5726" t="s">
        <v>1772</v>
      </c>
      <c r="F5726" t="s">
        <v>10479</v>
      </c>
    </row>
    <row r="5727" spans="1:6">
      <c r="A5727" t="s">
        <v>4611</v>
      </c>
      <c r="B5727" t="s">
        <v>2493</v>
      </c>
      <c r="C5727" t="s">
        <v>2093</v>
      </c>
      <c r="D5727" t="s">
        <v>2094</v>
      </c>
      <c r="E5727" t="s">
        <v>1772</v>
      </c>
      <c r="F5727" t="s">
        <v>10483</v>
      </c>
    </row>
    <row r="5728" spans="1:6">
      <c r="A5728" t="s">
        <v>4611</v>
      </c>
      <c r="B5728" t="s">
        <v>2493</v>
      </c>
      <c r="C5728" t="s">
        <v>2093</v>
      </c>
      <c r="D5728" t="s">
        <v>2094</v>
      </c>
      <c r="E5728" t="s">
        <v>1772</v>
      </c>
      <c r="F5728" t="s">
        <v>10484</v>
      </c>
    </row>
    <row r="5729" spans="1:6">
      <c r="A5729" t="s">
        <v>4611</v>
      </c>
      <c r="B5729" t="s">
        <v>2493</v>
      </c>
      <c r="C5729" t="s">
        <v>2093</v>
      </c>
      <c r="D5729" t="s">
        <v>2094</v>
      </c>
      <c r="E5729" t="s">
        <v>1772</v>
      </c>
      <c r="F5729" t="s">
        <v>10488</v>
      </c>
    </row>
    <row r="5730" spans="1:6">
      <c r="A5730" t="s">
        <v>4611</v>
      </c>
      <c r="B5730" t="s">
        <v>2493</v>
      </c>
      <c r="C5730" t="s">
        <v>2093</v>
      </c>
      <c r="D5730" t="s">
        <v>2094</v>
      </c>
      <c r="E5730" t="s">
        <v>1772</v>
      </c>
      <c r="F5730" t="s">
        <v>10492</v>
      </c>
    </row>
    <row r="5731" spans="1:6">
      <c r="A5731" t="s">
        <v>4611</v>
      </c>
      <c r="B5731" t="s">
        <v>2493</v>
      </c>
      <c r="C5731" t="s">
        <v>2093</v>
      </c>
      <c r="D5731" t="s">
        <v>2094</v>
      </c>
      <c r="E5731" t="s">
        <v>1772</v>
      </c>
      <c r="F5731" t="s">
        <v>10496</v>
      </c>
    </row>
    <row r="5732" spans="1:6">
      <c r="A5732" t="s">
        <v>4611</v>
      </c>
      <c r="B5732" t="s">
        <v>2493</v>
      </c>
      <c r="C5732" t="s">
        <v>2093</v>
      </c>
      <c r="D5732" t="s">
        <v>2094</v>
      </c>
      <c r="E5732" t="s">
        <v>1772</v>
      </c>
      <c r="F5732" t="s">
        <v>10500</v>
      </c>
    </row>
    <row r="5733" spans="1:6">
      <c r="A5733" t="s">
        <v>4611</v>
      </c>
      <c r="B5733" t="s">
        <v>2493</v>
      </c>
      <c r="C5733" t="s">
        <v>2093</v>
      </c>
      <c r="D5733" t="s">
        <v>2094</v>
      </c>
      <c r="E5733" t="s">
        <v>1772</v>
      </c>
      <c r="F5733" t="s">
        <v>10504</v>
      </c>
    </row>
    <row r="5734" spans="1:6">
      <c r="A5734" t="s">
        <v>4611</v>
      </c>
      <c r="B5734" t="s">
        <v>2493</v>
      </c>
      <c r="C5734" t="s">
        <v>2093</v>
      </c>
      <c r="D5734" t="s">
        <v>2094</v>
      </c>
      <c r="E5734" t="s">
        <v>1772</v>
      </c>
      <c r="F5734" t="s">
        <v>10508</v>
      </c>
    </row>
    <row r="5735" spans="1:6">
      <c r="A5735" t="s">
        <v>4611</v>
      </c>
      <c r="B5735" t="s">
        <v>2493</v>
      </c>
      <c r="C5735" t="s">
        <v>2093</v>
      </c>
      <c r="D5735" t="s">
        <v>2094</v>
      </c>
      <c r="E5735" t="s">
        <v>1772</v>
      </c>
      <c r="F5735" t="s">
        <v>10512</v>
      </c>
    </row>
    <row r="5736" spans="1:6">
      <c r="A5736" t="s">
        <v>4611</v>
      </c>
      <c r="B5736" t="s">
        <v>2493</v>
      </c>
      <c r="C5736" t="s">
        <v>2093</v>
      </c>
      <c r="D5736" t="s">
        <v>2094</v>
      </c>
      <c r="E5736" t="s">
        <v>1772</v>
      </c>
      <c r="F5736" t="s">
        <v>10516</v>
      </c>
    </row>
    <row r="5737" spans="1:6">
      <c r="A5737" t="s">
        <v>4611</v>
      </c>
      <c r="B5737" t="s">
        <v>2493</v>
      </c>
      <c r="C5737" t="s">
        <v>2093</v>
      </c>
      <c r="D5737" t="s">
        <v>2094</v>
      </c>
      <c r="E5737" t="s">
        <v>1772</v>
      </c>
      <c r="F5737" t="s">
        <v>10520</v>
      </c>
    </row>
    <row r="5738" spans="1:6">
      <c r="A5738" t="s">
        <v>4611</v>
      </c>
      <c r="B5738" t="s">
        <v>2493</v>
      </c>
      <c r="C5738" t="s">
        <v>2093</v>
      </c>
      <c r="D5738" t="s">
        <v>2094</v>
      </c>
      <c r="E5738" t="s">
        <v>1772</v>
      </c>
      <c r="F5738" t="s">
        <v>10524</v>
      </c>
    </row>
    <row r="5739" spans="1:6">
      <c r="A5739" t="s">
        <v>4611</v>
      </c>
      <c r="B5739" t="s">
        <v>2493</v>
      </c>
      <c r="C5739" t="s">
        <v>2093</v>
      </c>
      <c r="D5739" t="s">
        <v>2094</v>
      </c>
      <c r="E5739" t="s">
        <v>1772</v>
      </c>
      <c r="F5739" t="s">
        <v>10528</v>
      </c>
    </row>
    <row r="5740" spans="1:6">
      <c r="A5740" t="s">
        <v>4611</v>
      </c>
      <c r="B5740" t="s">
        <v>2493</v>
      </c>
      <c r="C5740" t="s">
        <v>2093</v>
      </c>
      <c r="D5740" t="s">
        <v>2094</v>
      </c>
      <c r="E5740" t="s">
        <v>1772</v>
      </c>
      <c r="F5740" t="s">
        <v>10532</v>
      </c>
    </row>
    <row r="5741" spans="1:6">
      <c r="A5741" t="s">
        <v>4611</v>
      </c>
      <c r="B5741" t="s">
        <v>2493</v>
      </c>
      <c r="C5741" t="s">
        <v>2093</v>
      </c>
      <c r="D5741" t="s">
        <v>2094</v>
      </c>
      <c r="E5741" t="s">
        <v>1772</v>
      </c>
      <c r="F5741" t="s">
        <v>10536</v>
      </c>
    </row>
    <row r="5742" spans="1:6">
      <c r="A5742" t="s">
        <v>4611</v>
      </c>
      <c r="B5742" t="s">
        <v>2493</v>
      </c>
      <c r="C5742" t="s">
        <v>2093</v>
      </c>
      <c r="D5742" t="s">
        <v>2094</v>
      </c>
      <c r="E5742" t="s">
        <v>1772</v>
      </c>
      <c r="F5742" t="s">
        <v>10540</v>
      </c>
    </row>
    <row r="5743" spans="1:6">
      <c r="A5743" t="s">
        <v>4611</v>
      </c>
      <c r="B5743" t="s">
        <v>2493</v>
      </c>
      <c r="C5743" t="s">
        <v>2093</v>
      </c>
      <c r="D5743" t="s">
        <v>2094</v>
      </c>
      <c r="E5743" t="s">
        <v>1772</v>
      </c>
      <c r="F5743" t="s">
        <v>10541</v>
      </c>
    </row>
    <row r="5744" spans="1:6">
      <c r="A5744" t="s">
        <v>4611</v>
      </c>
      <c r="B5744" t="s">
        <v>2493</v>
      </c>
      <c r="C5744" t="s">
        <v>2093</v>
      </c>
      <c r="D5744" t="s">
        <v>2094</v>
      </c>
      <c r="E5744" t="s">
        <v>1772</v>
      </c>
      <c r="F5744" t="s">
        <v>10545</v>
      </c>
    </row>
    <row r="5745" spans="1:6">
      <c r="A5745" t="s">
        <v>4611</v>
      </c>
      <c r="B5745" t="s">
        <v>2493</v>
      </c>
      <c r="C5745" t="s">
        <v>2093</v>
      </c>
      <c r="D5745" t="s">
        <v>2094</v>
      </c>
      <c r="E5745" t="s">
        <v>1772</v>
      </c>
      <c r="F5745" t="s">
        <v>10549</v>
      </c>
    </row>
    <row r="5746" spans="1:6">
      <c r="A5746" t="s">
        <v>4611</v>
      </c>
      <c r="B5746" t="s">
        <v>2493</v>
      </c>
      <c r="C5746" t="s">
        <v>2093</v>
      </c>
      <c r="D5746" t="s">
        <v>2094</v>
      </c>
      <c r="E5746" t="s">
        <v>1772</v>
      </c>
      <c r="F5746" t="s">
        <v>10553</v>
      </c>
    </row>
    <row r="5747" spans="1:6">
      <c r="A5747" t="s">
        <v>4611</v>
      </c>
      <c r="B5747" t="s">
        <v>2493</v>
      </c>
      <c r="C5747" t="s">
        <v>2093</v>
      </c>
      <c r="D5747" t="s">
        <v>2094</v>
      </c>
      <c r="E5747" t="s">
        <v>1772</v>
      </c>
      <c r="F5747" t="s">
        <v>10557</v>
      </c>
    </row>
    <row r="5748" spans="1:6">
      <c r="A5748" t="s">
        <v>4611</v>
      </c>
      <c r="B5748" t="s">
        <v>2493</v>
      </c>
      <c r="C5748" t="s">
        <v>2093</v>
      </c>
      <c r="D5748" t="s">
        <v>2094</v>
      </c>
      <c r="E5748" t="s">
        <v>1772</v>
      </c>
      <c r="F5748" t="s">
        <v>10561</v>
      </c>
    </row>
    <row r="5749" spans="1:6">
      <c r="A5749" t="s">
        <v>4611</v>
      </c>
      <c r="B5749" t="s">
        <v>2493</v>
      </c>
      <c r="C5749" t="s">
        <v>2093</v>
      </c>
      <c r="D5749" t="s">
        <v>2094</v>
      </c>
      <c r="E5749" t="s">
        <v>1772</v>
      </c>
      <c r="F5749" t="s">
        <v>10565</v>
      </c>
    </row>
    <row r="5750" spans="1:6">
      <c r="A5750" t="s">
        <v>4611</v>
      </c>
      <c r="B5750" t="s">
        <v>2493</v>
      </c>
      <c r="C5750" t="s">
        <v>2093</v>
      </c>
      <c r="D5750" t="s">
        <v>2094</v>
      </c>
      <c r="E5750" t="s">
        <v>1772</v>
      </c>
      <c r="F5750" t="s">
        <v>10569</v>
      </c>
    </row>
    <row r="5751" spans="1:6">
      <c r="A5751" t="s">
        <v>4611</v>
      </c>
      <c r="B5751" t="s">
        <v>2493</v>
      </c>
      <c r="C5751" t="s">
        <v>2093</v>
      </c>
      <c r="D5751" t="s">
        <v>2094</v>
      </c>
      <c r="E5751" t="s">
        <v>1772</v>
      </c>
      <c r="F5751" t="s">
        <v>10573</v>
      </c>
    </row>
    <row r="5752" spans="1:6">
      <c r="A5752" t="s">
        <v>4611</v>
      </c>
      <c r="B5752" t="s">
        <v>2493</v>
      </c>
      <c r="C5752" t="s">
        <v>2093</v>
      </c>
      <c r="D5752" t="s">
        <v>2094</v>
      </c>
      <c r="E5752" t="s">
        <v>1772</v>
      </c>
      <c r="F5752" t="s">
        <v>10577</v>
      </c>
    </row>
    <row r="5753" spans="1:6">
      <c r="A5753" t="s">
        <v>4611</v>
      </c>
      <c r="B5753" t="s">
        <v>2493</v>
      </c>
      <c r="C5753" t="s">
        <v>2093</v>
      </c>
      <c r="D5753" t="s">
        <v>2094</v>
      </c>
      <c r="E5753" t="s">
        <v>1772</v>
      </c>
      <c r="F5753" t="s">
        <v>10581</v>
      </c>
    </row>
    <row r="5754" spans="1:6">
      <c r="A5754" t="s">
        <v>4611</v>
      </c>
      <c r="B5754" t="s">
        <v>2493</v>
      </c>
      <c r="C5754" t="s">
        <v>2093</v>
      </c>
      <c r="D5754" t="s">
        <v>2094</v>
      </c>
      <c r="E5754" t="s">
        <v>1772</v>
      </c>
      <c r="F5754" t="s">
        <v>10585</v>
      </c>
    </row>
    <row r="5755" spans="1:6">
      <c r="A5755" t="s">
        <v>4611</v>
      </c>
      <c r="B5755" t="s">
        <v>2493</v>
      </c>
      <c r="C5755" t="s">
        <v>2093</v>
      </c>
      <c r="D5755" t="s">
        <v>2094</v>
      </c>
      <c r="E5755" t="s">
        <v>1772</v>
      </c>
      <c r="F5755" t="s">
        <v>10589</v>
      </c>
    </row>
    <row r="5756" spans="1:6">
      <c r="A5756" t="s">
        <v>4611</v>
      </c>
      <c r="B5756" t="s">
        <v>2493</v>
      </c>
      <c r="C5756" t="s">
        <v>2093</v>
      </c>
      <c r="D5756" t="s">
        <v>2094</v>
      </c>
      <c r="E5756" t="s">
        <v>1772</v>
      </c>
      <c r="F5756" t="s">
        <v>10593</v>
      </c>
    </row>
    <row r="5757" spans="1:6">
      <c r="A5757" t="s">
        <v>4611</v>
      </c>
      <c r="B5757" t="s">
        <v>2493</v>
      </c>
      <c r="C5757" t="s">
        <v>2093</v>
      </c>
      <c r="D5757" t="s">
        <v>2094</v>
      </c>
      <c r="E5757" t="s">
        <v>1772</v>
      </c>
      <c r="F5757" t="s">
        <v>10597</v>
      </c>
    </row>
    <row r="5758" spans="1:6">
      <c r="A5758" t="s">
        <v>4611</v>
      </c>
      <c r="B5758" t="s">
        <v>2493</v>
      </c>
      <c r="C5758" t="s">
        <v>2093</v>
      </c>
      <c r="D5758" t="s">
        <v>2094</v>
      </c>
      <c r="E5758" t="s">
        <v>1772</v>
      </c>
      <c r="F5758" t="s">
        <v>10598</v>
      </c>
    </row>
    <row r="5759" spans="1:6">
      <c r="A5759" t="s">
        <v>4611</v>
      </c>
      <c r="B5759" t="s">
        <v>2493</v>
      </c>
      <c r="C5759" t="s">
        <v>2093</v>
      </c>
      <c r="D5759" t="s">
        <v>2094</v>
      </c>
      <c r="E5759" t="s">
        <v>1772</v>
      </c>
      <c r="F5759" t="s">
        <v>10602</v>
      </c>
    </row>
    <row r="5760" spans="1:6">
      <c r="A5760" t="s">
        <v>4611</v>
      </c>
      <c r="B5760" t="s">
        <v>2493</v>
      </c>
      <c r="C5760" t="s">
        <v>2093</v>
      </c>
      <c r="D5760" t="s">
        <v>2094</v>
      </c>
      <c r="E5760" t="s">
        <v>1772</v>
      </c>
      <c r="F5760" t="s">
        <v>10606</v>
      </c>
    </row>
    <row r="5761" spans="1:6">
      <c r="A5761" t="s">
        <v>4611</v>
      </c>
      <c r="B5761" t="s">
        <v>2493</v>
      </c>
      <c r="C5761" t="s">
        <v>2093</v>
      </c>
      <c r="D5761" t="s">
        <v>2094</v>
      </c>
      <c r="E5761" t="s">
        <v>1772</v>
      </c>
      <c r="F5761" t="s">
        <v>10610</v>
      </c>
    </row>
    <row r="5762" spans="1:6">
      <c r="A5762" t="s">
        <v>4611</v>
      </c>
      <c r="B5762" t="s">
        <v>2493</v>
      </c>
      <c r="C5762" t="s">
        <v>2093</v>
      </c>
      <c r="D5762" t="s">
        <v>2094</v>
      </c>
      <c r="E5762" t="s">
        <v>1772</v>
      </c>
      <c r="F5762" t="s">
        <v>10614</v>
      </c>
    </row>
    <row r="5763" spans="1:6">
      <c r="A5763" t="s">
        <v>4611</v>
      </c>
      <c r="B5763" t="s">
        <v>2493</v>
      </c>
      <c r="C5763" t="s">
        <v>2093</v>
      </c>
      <c r="D5763" t="s">
        <v>2094</v>
      </c>
      <c r="E5763" t="s">
        <v>1772</v>
      </c>
      <c r="F5763" t="s">
        <v>10615</v>
      </c>
    </row>
    <row r="5764" spans="1:6">
      <c r="A5764" t="s">
        <v>4611</v>
      </c>
      <c r="B5764" t="s">
        <v>2493</v>
      </c>
      <c r="C5764" t="s">
        <v>2093</v>
      </c>
      <c r="D5764" t="s">
        <v>2094</v>
      </c>
      <c r="E5764" t="s">
        <v>1772</v>
      </c>
      <c r="F5764" t="s">
        <v>10619</v>
      </c>
    </row>
    <row r="5765" spans="1:6">
      <c r="A5765" t="s">
        <v>4611</v>
      </c>
      <c r="B5765" t="s">
        <v>2493</v>
      </c>
      <c r="C5765" t="s">
        <v>2093</v>
      </c>
      <c r="D5765" t="s">
        <v>2094</v>
      </c>
      <c r="E5765" t="s">
        <v>1772</v>
      </c>
      <c r="F5765" t="s">
        <v>10623</v>
      </c>
    </row>
    <row r="5766" spans="1:6">
      <c r="A5766" t="s">
        <v>4611</v>
      </c>
      <c r="B5766" t="s">
        <v>2493</v>
      </c>
      <c r="C5766" t="s">
        <v>2093</v>
      </c>
      <c r="D5766" t="s">
        <v>2094</v>
      </c>
      <c r="E5766" t="s">
        <v>1772</v>
      </c>
      <c r="F5766" t="s">
        <v>10627</v>
      </c>
    </row>
    <row r="5767" spans="1:6">
      <c r="A5767" t="s">
        <v>4611</v>
      </c>
      <c r="B5767" t="s">
        <v>2493</v>
      </c>
      <c r="C5767" t="s">
        <v>2093</v>
      </c>
      <c r="D5767" t="s">
        <v>2094</v>
      </c>
      <c r="E5767" t="s">
        <v>1772</v>
      </c>
      <c r="F5767" t="s">
        <v>10631</v>
      </c>
    </row>
    <row r="5768" spans="1:6">
      <c r="A5768" t="s">
        <v>4611</v>
      </c>
      <c r="B5768" t="s">
        <v>2493</v>
      </c>
      <c r="C5768" t="s">
        <v>2093</v>
      </c>
      <c r="D5768" t="s">
        <v>2094</v>
      </c>
      <c r="E5768" t="s">
        <v>1772</v>
      </c>
      <c r="F5768" t="s">
        <v>10635</v>
      </c>
    </row>
    <row r="5769" spans="1:6">
      <c r="A5769" t="s">
        <v>4611</v>
      </c>
      <c r="B5769" t="s">
        <v>2493</v>
      </c>
      <c r="C5769" t="s">
        <v>2093</v>
      </c>
      <c r="D5769" t="s">
        <v>2094</v>
      </c>
      <c r="E5769" t="s">
        <v>1772</v>
      </c>
      <c r="F5769" t="s">
        <v>10639</v>
      </c>
    </row>
    <row r="5770" spans="1:6">
      <c r="A5770" t="s">
        <v>4611</v>
      </c>
      <c r="B5770" t="s">
        <v>2493</v>
      </c>
      <c r="C5770" t="s">
        <v>2093</v>
      </c>
      <c r="D5770" t="s">
        <v>2094</v>
      </c>
      <c r="E5770" t="s">
        <v>1772</v>
      </c>
      <c r="F5770" t="s">
        <v>10643</v>
      </c>
    </row>
    <row r="5771" spans="1:6">
      <c r="A5771" t="s">
        <v>4611</v>
      </c>
      <c r="B5771" t="s">
        <v>2493</v>
      </c>
      <c r="C5771" t="s">
        <v>2093</v>
      </c>
      <c r="D5771" t="s">
        <v>2094</v>
      </c>
      <c r="E5771" t="s">
        <v>1772</v>
      </c>
      <c r="F5771" t="s">
        <v>10647</v>
      </c>
    </row>
    <row r="5772" spans="1:6">
      <c r="A5772" t="s">
        <v>4611</v>
      </c>
      <c r="B5772" t="s">
        <v>2493</v>
      </c>
      <c r="C5772" t="s">
        <v>2093</v>
      </c>
      <c r="D5772" t="s">
        <v>2094</v>
      </c>
      <c r="E5772" t="s">
        <v>1772</v>
      </c>
      <c r="F5772" t="s">
        <v>10651</v>
      </c>
    </row>
    <row r="5773" spans="1:6">
      <c r="A5773" t="s">
        <v>4611</v>
      </c>
      <c r="B5773" t="s">
        <v>2493</v>
      </c>
      <c r="C5773" t="s">
        <v>2093</v>
      </c>
      <c r="D5773" t="s">
        <v>2094</v>
      </c>
      <c r="E5773" t="s">
        <v>1772</v>
      </c>
      <c r="F5773" t="s">
        <v>10655</v>
      </c>
    </row>
    <row r="5774" spans="1:6">
      <c r="A5774" t="s">
        <v>4611</v>
      </c>
      <c r="B5774" t="s">
        <v>2493</v>
      </c>
      <c r="C5774" t="s">
        <v>2093</v>
      </c>
      <c r="D5774" t="s">
        <v>2094</v>
      </c>
      <c r="E5774" t="s">
        <v>1772</v>
      </c>
      <c r="F5774" t="s">
        <v>10659</v>
      </c>
    </row>
    <row r="5775" spans="1:6">
      <c r="A5775" t="s">
        <v>4611</v>
      </c>
      <c r="B5775" t="s">
        <v>2493</v>
      </c>
      <c r="C5775" t="s">
        <v>2093</v>
      </c>
      <c r="D5775" t="s">
        <v>2094</v>
      </c>
      <c r="E5775" t="s">
        <v>1772</v>
      </c>
      <c r="F5775" t="s">
        <v>10663</v>
      </c>
    </row>
    <row r="5776" spans="1:6">
      <c r="A5776" t="s">
        <v>4611</v>
      </c>
      <c r="B5776" t="s">
        <v>2493</v>
      </c>
      <c r="C5776" t="s">
        <v>2093</v>
      </c>
      <c r="D5776" t="s">
        <v>2094</v>
      </c>
      <c r="E5776" t="s">
        <v>1772</v>
      </c>
      <c r="F5776" t="s">
        <v>10667</v>
      </c>
    </row>
    <row r="5777" spans="1:6">
      <c r="A5777" t="s">
        <v>4611</v>
      </c>
      <c r="B5777" t="s">
        <v>2493</v>
      </c>
      <c r="C5777" t="s">
        <v>2093</v>
      </c>
      <c r="D5777" t="s">
        <v>2094</v>
      </c>
      <c r="E5777" t="s">
        <v>1772</v>
      </c>
      <c r="F5777" t="s">
        <v>10671</v>
      </c>
    </row>
    <row r="5778" spans="1:6">
      <c r="A5778" t="s">
        <v>4611</v>
      </c>
      <c r="B5778" t="s">
        <v>2493</v>
      </c>
      <c r="C5778" t="s">
        <v>2093</v>
      </c>
      <c r="D5778" t="s">
        <v>2094</v>
      </c>
      <c r="E5778" t="s">
        <v>1772</v>
      </c>
      <c r="F5778" t="s">
        <v>10675</v>
      </c>
    </row>
    <row r="5779" spans="1:6">
      <c r="A5779" t="s">
        <v>4611</v>
      </c>
      <c r="B5779" t="s">
        <v>2493</v>
      </c>
      <c r="C5779" t="s">
        <v>2093</v>
      </c>
      <c r="D5779" t="s">
        <v>2094</v>
      </c>
      <c r="E5779" t="s">
        <v>1772</v>
      </c>
      <c r="F5779" t="s">
        <v>10679</v>
      </c>
    </row>
    <row r="5780" spans="1:6">
      <c r="A5780" t="s">
        <v>4611</v>
      </c>
      <c r="B5780" t="s">
        <v>2493</v>
      </c>
      <c r="C5780" t="s">
        <v>2093</v>
      </c>
      <c r="D5780" t="s">
        <v>2094</v>
      </c>
      <c r="E5780" t="s">
        <v>1772</v>
      </c>
      <c r="F5780" t="s">
        <v>10683</v>
      </c>
    </row>
    <row r="5781" spans="1:6">
      <c r="A5781" t="s">
        <v>4611</v>
      </c>
      <c r="B5781" t="s">
        <v>2493</v>
      </c>
      <c r="C5781" t="s">
        <v>2093</v>
      </c>
      <c r="D5781" t="s">
        <v>2094</v>
      </c>
      <c r="E5781" t="s">
        <v>1772</v>
      </c>
      <c r="F5781" t="s">
        <v>10687</v>
      </c>
    </row>
    <row r="5782" spans="1:6">
      <c r="A5782" t="s">
        <v>4611</v>
      </c>
      <c r="B5782" t="s">
        <v>2493</v>
      </c>
      <c r="C5782" t="s">
        <v>2093</v>
      </c>
      <c r="D5782" t="s">
        <v>2094</v>
      </c>
      <c r="E5782" t="s">
        <v>1772</v>
      </c>
      <c r="F5782" t="s">
        <v>10691</v>
      </c>
    </row>
    <row r="5783" spans="1:6">
      <c r="A5783" t="s">
        <v>4611</v>
      </c>
      <c r="B5783" t="s">
        <v>2493</v>
      </c>
      <c r="C5783" t="s">
        <v>2093</v>
      </c>
      <c r="D5783" t="s">
        <v>2094</v>
      </c>
      <c r="E5783" t="s">
        <v>1772</v>
      </c>
      <c r="F5783" t="s">
        <v>10692</v>
      </c>
    </row>
    <row r="5784" spans="1:6">
      <c r="A5784" t="s">
        <v>4611</v>
      </c>
      <c r="B5784" t="s">
        <v>2493</v>
      </c>
      <c r="C5784" t="s">
        <v>2093</v>
      </c>
      <c r="D5784" t="s">
        <v>2094</v>
      </c>
      <c r="E5784" t="s">
        <v>1772</v>
      </c>
      <c r="F5784" t="s">
        <v>10696</v>
      </c>
    </row>
    <row r="5785" spans="1:6">
      <c r="A5785" t="s">
        <v>4611</v>
      </c>
      <c r="B5785" t="s">
        <v>2493</v>
      </c>
      <c r="C5785" t="s">
        <v>2093</v>
      </c>
      <c r="D5785" t="s">
        <v>2094</v>
      </c>
      <c r="E5785" t="s">
        <v>1772</v>
      </c>
      <c r="F5785" t="s">
        <v>10700</v>
      </c>
    </row>
    <row r="5786" spans="1:6">
      <c r="A5786" t="s">
        <v>4611</v>
      </c>
      <c r="B5786" t="s">
        <v>2493</v>
      </c>
      <c r="C5786" t="s">
        <v>2093</v>
      </c>
      <c r="D5786" t="s">
        <v>2094</v>
      </c>
      <c r="E5786" t="s">
        <v>1772</v>
      </c>
      <c r="F5786" t="s">
        <v>10704</v>
      </c>
    </row>
    <row r="5787" spans="1:6">
      <c r="A5787" t="s">
        <v>4611</v>
      </c>
      <c r="B5787" t="s">
        <v>2493</v>
      </c>
      <c r="C5787" t="s">
        <v>2093</v>
      </c>
      <c r="D5787" t="s">
        <v>2094</v>
      </c>
      <c r="E5787" t="s">
        <v>1772</v>
      </c>
      <c r="F5787" t="s">
        <v>10708</v>
      </c>
    </row>
    <row r="5788" spans="1:6">
      <c r="A5788" t="s">
        <v>4611</v>
      </c>
      <c r="B5788" t="s">
        <v>2493</v>
      </c>
      <c r="C5788" t="s">
        <v>2093</v>
      </c>
      <c r="D5788" t="s">
        <v>2094</v>
      </c>
      <c r="E5788" t="s">
        <v>1772</v>
      </c>
      <c r="F5788" t="s">
        <v>10712</v>
      </c>
    </row>
    <row r="5789" spans="1:6">
      <c r="A5789" t="s">
        <v>4611</v>
      </c>
      <c r="B5789" t="s">
        <v>2493</v>
      </c>
      <c r="C5789" t="s">
        <v>2093</v>
      </c>
      <c r="D5789" t="s">
        <v>2094</v>
      </c>
      <c r="E5789" t="s">
        <v>1772</v>
      </c>
      <c r="F5789" t="s">
        <v>10716</v>
      </c>
    </row>
    <row r="5790" spans="1:6">
      <c r="A5790" t="s">
        <v>4611</v>
      </c>
      <c r="B5790" t="s">
        <v>2493</v>
      </c>
      <c r="C5790" t="s">
        <v>2093</v>
      </c>
      <c r="D5790" t="s">
        <v>2094</v>
      </c>
      <c r="E5790" t="s">
        <v>1772</v>
      </c>
      <c r="F5790" t="s">
        <v>10717</v>
      </c>
    </row>
    <row r="5791" spans="1:6">
      <c r="A5791" t="s">
        <v>4611</v>
      </c>
      <c r="B5791" t="s">
        <v>2493</v>
      </c>
      <c r="C5791" t="s">
        <v>2093</v>
      </c>
      <c r="D5791" t="s">
        <v>2094</v>
      </c>
      <c r="E5791" t="s">
        <v>1772</v>
      </c>
      <c r="F5791" t="s">
        <v>10721</v>
      </c>
    </row>
    <row r="5792" spans="1:6">
      <c r="A5792" t="s">
        <v>4611</v>
      </c>
      <c r="B5792" t="s">
        <v>2493</v>
      </c>
      <c r="C5792" t="s">
        <v>2093</v>
      </c>
      <c r="D5792" t="s">
        <v>2094</v>
      </c>
      <c r="E5792" t="s">
        <v>1772</v>
      </c>
      <c r="F5792" t="s">
        <v>10725</v>
      </c>
    </row>
    <row r="5793" spans="1:6">
      <c r="A5793" t="s">
        <v>4611</v>
      </c>
      <c r="B5793" t="s">
        <v>2493</v>
      </c>
      <c r="C5793" t="s">
        <v>2093</v>
      </c>
      <c r="D5793" t="s">
        <v>2094</v>
      </c>
      <c r="E5793" t="s">
        <v>1772</v>
      </c>
      <c r="F5793" t="s">
        <v>10729</v>
      </c>
    </row>
    <row r="5794" spans="1:6">
      <c r="A5794" t="s">
        <v>4611</v>
      </c>
      <c r="B5794" t="s">
        <v>2493</v>
      </c>
      <c r="C5794" t="s">
        <v>2093</v>
      </c>
      <c r="D5794" t="s">
        <v>2094</v>
      </c>
      <c r="E5794" t="s">
        <v>1772</v>
      </c>
      <c r="F5794" t="s">
        <v>10733</v>
      </c>
    </row>
    <row r="5795" spans="1:6">
      <c r="A5795" t="s">
        <v>4611</v>
      </c>
      <c r="B5795" t="s">
        <v>2493</v>
      </c>
      <c r="C5795" t="s">
        <v>2093</v>
      </c>
      <c r="D5795" t="s">
        <v>2094</v>
      </c>
      <c r="E5795" t="s">
        <v>1772</v>
      </c>
      <c r="F5795" t="s">
        <v>10737</v>
      </c>
    </row>
    <row r="5796" spans="1:6">
      <c r="A5796" t="s">
        <v>4611</v>
      </c>
      <c r="B5796" t="s">
        <v>2493</v>
      </c>
      <c r="C5796" t="s">
        <v>2093</v>
      </c>
      <c r="D5796" t="s">
        <v>2094</v>
      </c>
      <c r="E5796" t="s">
        <v>1772</v>
      </c>
      <c r="F5796" t="s">
        <v>10741</v>
      </c>
    </row>
    <row r="5797" spans="1:6">
      <c r="A5797" t="s">
        <v>4611</v>
      </c>
      <c r="B5797" t="s">
        <v>2493</v>
      </c>
      <c r="C5797" t="s">
        <v>2093</v>
      </c>
      <c r="D5797" t="s">
        <v>2094</v>
      </c>
      <c r="E5797" t="s">
        <v>1772</v>
      </c>
      <c r="F5797" t="s">
        <v>10745</v>
      </c>
    </row>
    <row r="5798" spans="1:6">
      <c r="A5798" t="s">
        <v>4611</v>
      </c>
      <c r="B5798" t="s">
        <v>2493</v>
      </c>
      <c r="C5798" t="s">
        <v>2093</v>
      </c>
      <c r="D5798" t="s">
        <v>2094</v>
      </c>
      <c r="E5798" t="s">
        <v>1772</v>
      </c>
      <c r="F5798" t="s">
        <v>10749</v>
      </c>
    </row>
    <row r="5799" spans="1:6">
      <c r="A5799" t="s">
        <v>4611</v>
      </c>
      <c r="B5799" t="s">
        <v>2493</v>
      </c>
      <c r="C5799" t="s">
        <v>2093</v>
      </c>
      <c r="D5799" t="s">
        <v>2094</v>
      </c>
      <c r="E5799" t="s">
        <v>1772</v>
      </c>
      <c r="F5799" t="s">
        <v>10753</v>
      </c>
    </row>
    <row r="5800" spans="1:6">
      <c r="A5800" t="s">
        <v>4611</v>
      </c>
      <c r="B5800" t="s">
        <v>2493</v>
      </c>
      <c r="C5800" t="s">
        <v>2093</v>
      </c>
      <c r="D5800" t="s">
        <v>2094</v>
      </c>
      <c r="E5800" t="s">
        <v>1772</v>
      </c>
      <c r="F5800" t="s">
        <v>10757</v>
      </c>
    </row>
    <row r="5801" spans="1:6">
      <c r="A5801" t="s">
        <v>4611</v>
      </c>
      <c r="B5801" t="s">
        <v>2493</v>
      </c>
      <c r="C5801" t="s">
        <v>2093</v>
      </c>
      <c r="D5801" t="s">
        <v>2094</v>
      </c>
      <c r="E5801" t="s">
        <v>1772</v>
      </c>
      <c r="F5801" t="s">
        <v>10761</v>
      </c>
    </row>
    <row r="5802" spans="1:6">
      <c r="A5802" t="s">
        <v>4611</v>
      </c>
      <c r="B5802" t="s">
        <v>2493</v>
      </c>
      <c r="C5802" t="s">
        <v>2093</v>
      </c>
      <c r="D5802" t="s">
        <v>2094</v>
      </c>
      <c r="E5802" t="s">
        <v>1772</v>
      </c>
      <c r="F5802" t="s">
        <v>10765</v>
      </c>
    </row>
    <row r="5803" spans="1:6">
      <c r="A5803" t="s">
        <v>4611</v>
      </c>
      <c r="B5803" t="s">
        <v>2493</v>
      </c>
      <c r="C5803" t="s">
        <v>2093</v>
      </c>
      <c r="D5803" t="s">
        <v>2094</v>
      </c>
      <c r="E5803" t="s">
        <v>1772</v>
      </c>
      <c r="F5803" t="s">
        <v>10766</v>
      </c>
    </row>
    <row r="5804" spans="1:6">
      <c r="A5804" t="s">
        <v>4611</v>
      </c>
      <c r="B5804" t="s">
        <v>2493</v>
      </c>
      <c r="C5804" t="s">
        <v>2093</v>
      </c>
      <c r="D5804" t="s">
        <v>2094</v>
      </c>
      <c r="E5804" t="s">
        <v>1772</v>
      </c>
      <c r="F5804" t="s">
        <v>10770</v>
      </c>
    </row>
    <row r="5805" spans="1:6">
      <c r="A5805" t="s">
        <v>4611</v>
      </c>
      <c r="B5805" t="s">
        <v>2493</v>
      </c>
      <c r="C5805" t="s">
        <v>2093</v>
      </c>
      <c r="D5805" t="s">
        <v>2094</v>
      </c>
      <c r="E5805" t="s">
        <v>1772</v>
      </c>
      <c r="F5805" t="s">
        <v>10774</v>
      </c>
    </row>
    <row r="5806" spans="1:6">
      <c r="A5806" t="s">
        <v>4611</v>
      </c>
      <c r="B5806" t="s">
        <v>2493</v>
      </c>
      <c r="C5806" t="s">
        <v>2093</v>
      </c>
      <c r="D5806" t="s">
        <v>2094</v>
      </c>
      <c r="E5806" t="s">
        <v>1772</v>
      </c>
      <c r="F5806" t="s">
        <v>10778</v>
      </c>
    </row>
    <row r="5807" spans="1:6">
      <c r="A5807" t="s">
        <v>4611</v>
      </c>
      <c r="B5807" t="s">
        <v>2493</v>
      </c>
      <c r="C5807" t="s">
        <v>2093</v>
      </c>
      <c r="D5807" t="s">
        <v>2094</v>
      </c>
      <c r="E5807" t="s">
        <v>1772</v>
      </c>
      <c r="F5807" t="s">
        <v>10782</v>
      </c>
    </row>
    <row r="5808" spans="1:6">
      <c r="A5808" t="s">
        <v>4611</v>
      </c>
      <c r="B5808" t="s">
        <v>2493</v>
      </c>
      <c r="C5808" t="s">
        <v>2093</v>
      </c>
      <c r="D5808" t="s">
        <v>2094</v>
      </c>
      <c r="E5808" t="s">
        <v>1772</v>
      </c>
      <c r="F5808" t="s">
        <v>10786</v>
      </c>
    </row>
    <row r="5809" spans="1:6">
      <c r="A5809" t="s">
        <v>4611</v>
      </c>
      <c r="B5809" t="s">
        <v>2493</v>
      </c>
      <c r="C5809" t="s">
        <v>2093</v>
      </c>
      <c r="D5809" t="s">
        <v>2094</v>
      </c>
      <c r="E5809" t="s">
        <v>1772</v>
      </c>
      <c r="F5809" t="s">
        <v>10790</v>
      </c>
    </row>
    <row r="5810" spans="1:6">
      <c r="A5810" t="s">
        <v>4611</v>
      </c>
      <c r="B5810" t="s">
        <v>2493</v>
      </c>
      <c r="C5810" t="s">
        <v>2093</v>
      </c>
      <c r="D5810" t="s">
        <v>2094</v>
      </c>
      <c r="E5810" t="s">
        <v>1772</v>
      </c>
      <c r="F5810" t="s">
        <v>10794</v>
      </c>
    </row>
    <row r="5811" spans="1:6">
      <c r="A5811" t="s">
        <v>4611</v>
      </c>
      <c r="B5811" t="s">
        <v>2493</v>
      </c>
      <c r="C5811" t="s">
        <v>2093</v>
      </c>
      <c r="D5811" t="s">
        <v>2094</v>
      </c>
      <c r="E5811" t="s">
        <v>1772</v>
      </c>
      <c r="F5811" t="s">
        <v>10798</v>
      </c>
    </row>
    <row r="5812" spans="1:6">
      <c r="A5812" t="s">
        <v>4611</v>
      </c>
      <c r="B5812" t="s">
        <v>2493</v>
      </c>
      <c r="C5812" t="s">
        <v>2093</v>
      </c>
      <c r="D5812" t="s">
        <v>2094</v>
      </c>
      <c r="E5812" t="s">
        <v>1772</v>
      </c>
      <c r="F5812" t="s">
        <v>10799</v>
      </c>
    </row>
    <row r="5813" spans="1:6">
      <c r="A5813" t="s">
        <v>4611</v>
      </c>
      <c r="B5813" t="s">
        <v>2493</v>
      </c>
      <c r="C5813" t="s">
        <v>2093</v>
      </c>
      <c r="D5813" t="s">
        <v>2094</v>
      </c>
      <c r="E5813" t="s">
        <v>1772</v>
      </c>
      <c r="F5813" t="s">
        <v>10803</v>
      </c>
    </row>
    <row r="5814" spans="1:6">
      <c r="A5814" t="s">
        <v>4611</v>
      </c>
      <c r="B5814" t="s">
        <v>2493</v>
      </c>
      <c r="C5814" t="s">
        <v>2093</v>
      </c>
      <c r="D5814" t="s">
        <v>2094</v>
      </c>
      <c r="E5814" t="s">
        <v>1772</v>
      </c>
      <c r="F5814" t="s">
        <v>10804</v>
      </c>
    </row>
    <row r="5815" spans="1:6">
      <c r="A5815" t="s">
        <v>4611</v>
      </c>
      <c r="B5815" t="s">
        <v>2493</v>
      </c>
      <c r="C5815" t="s">
        <v>2093</v>
      </c>
      <c r="D5815" t="s">
        <v>2094</v>
      </c>
      <c r="E5815" t="s">
        <v>1772</v>
      </c>
      <c r="F5815" t="s">
        <v>10808</v>
      </c>
    </row>
    <row r="5816" spans="1:6">
      <c r="A5816" t="s">
        <v>4611</v>
      </c>
      <c r="B5816" t="s">
        <v>2493</v>
      </c>
      <c r="C5816" t="s">
        <v>2093</v>
      </c>
      <c r="D5816" t="s">
        <v>2094</v>
      </c>
      <c r="E5816" t="s">
        <v>1772</v>
      </c>
      <c r="F5816" t="s">
        <v>10812</v>
      </c>
    </row>
    <row r="5817" spans="1:6">
      <c r="A5817" t="s">
        <v>4611</v>
      </c>
      <c r="B5817" t="s">
        <v>2493</v>
      </c>
      <c r="C5817" t="s">
        <v>2093</v>
      </c>
      <c r="D5817" t="s">
        <v>2094</v>
      </c>
      <c r="E5817" t="s">
        <v>1772</v>
      </c>
      <c r="F5817" t="s">
        <v>10813</v>
      </c>
    </row>
    <row r="5818" spans="1:6">
      <c r="A5818" t="s">
        <v>4611</v>
      </c>
      <c r="B5818" t="s">
        <v>2493</v>
      </c>
      <c r="C5818" t="s">
        <v>2093</v>
      </c>
      <c r="D5818" t="s">
        <v>2094</v>
      </c>
      <c r="E5818" t="s">
        <v>1772</v>
      </c>
      <c r="F5818" t="s">
        <v>10817</v>
      </c>
    </row>
    <row r="5819" spans="1:6">
      <c r="A5819" t="s">
        <v>4611</v>
      </c>
      <c r="B5819" t="s">
        <v>2493</v>
      </c>
      <c r="C5819" t="s">
        <v>2093</v>
      </c>
      <c r="D5819" t="s">
        <v>2094</v>
      </c>
      <c r="E5819" t="s">
        <v>1772</v>
      </c>
      <c r="F5819" t="s">
        <v>10818</v>
      </c>
    </row>
    <row r="5820" spans="1:6">
      <c r="A5820" t="s">
        <v>4611</v>
      </c>
      <c r="B5820" t="s">
        <v>2493</v>
      </c>
      <c r="C5820" t="s">
        <v>2093</v>
      </c>
      <c r="D5820" t="s">
        <v>2094</v>
      </c>
      <c r="E5820" t="s">
        <v>1772</v>
      </c>
      <c r="F5820" t="s">
        <v>10822</v>
      </c>
    </row>
    <row r="5821" spans="1:6">
      <c r="A5821" t="s">
        <v>4611</v>
      </c>
      <c r="B5821" t="s">
        <v>2493</v>
      </c>
      <c r="C5821" t="s">
        <v>2093</v>
      </c>
      <c r="D5821" t="s">
        <v>2094</v>
      </c>
      <c r="E5821" t="s">
        <v>1772</v>
      </c>
      <c r="F5821" t="s">
        <v>10826</v>
      </c>
    </row>
    <row r="5822" spans="1:6">
      <c r="A5822" t="s">
        <v>4611</v>
      </c>
      <c r="B5822" t="s">
        <v>2493</v>
      </c>
      <c r="C5822" t="s">
        <v>2093</v>
      </c>
      <c r="D5822" t="s">
        <v>2094</v>
      </c>
      <c r="E5822" t="s">
        <v>1772</v>
      </c>
      <c r="F5822" t="s">
        <v>10827</v>
      </c>
    </row>
    <row r="5823" spans="1:6">
      <c r="A5823" t="s">
        <v>4611</v>
      </c>
      <c r="B5823" t="s">
        <v>2493</v>
      </c>
      <c r="C5823" t="s">
        <v>2093</v>
      </c>
      <c r="D5823" t="s">
        <v>2094</v>
      </c>
      <c r="E5823" t="s">
        <v>1772</v>
      </c>
      <c r="F5823" t="s">
        <v>10831</v>
      </c>
    </row>
    <row r="5824" spans="1:6">
      <c r="A5824" t="s">
        <v>4611</v>
      </c>
      <c r="B5824" t="s">
        <v>2493</v>
      </c>
      <c r="C5824" t="s">
        <v>2093</v>
      </c>
      <c r="D5824" t="s">
        <v>2094</v>
      </c>
      <c r="E5824" t="s">
        <v>1772</v>
      </c>
      <c r="F5824" t="s">
        <v>10835</v>
      </c>
    </row>
    <row r="5825" spans="1:6">
      <c r="A5825" t="s">
        <v>4611</v>
      </c>
      <c r="B5825" t="s">
        <v>2493</v>
      </c>
      <c r="C5825" t="s">
        <v>2093</v>
      </c>
      <c r="D5825" t="s">
        <v>2094</v>
      </c>
      <c r="E5825" t="s">
        <v>1772</v>
      </c>
      <c r="F5825" t="s">
        <v>10839</v>
      </c>
    </row>
    <row r="5826" spans="1:6">
      <c r="A5826" t="s">
        <v>4611</v>
      </c>
      <c r="B5826" t="s">
        <v>2493</v>
      </c>
      <c r="C5826" t="s">
        <v>2093</v>
      </c>
      <c r="D5826" t="s">
        <v>2094</v>
      </c>
      <c r="E5826" t="s">
        <v>1772</v>
      </c>
      <c r="F5826" t="s">
        <v>10843</v>
      </c>
    </row>
    <row r="5827" spans="1:6">
      <c r="A5827" t="s">
        <v>4611</v>
      </c>
      <c r="B5827" t="s">
        <v>2493</v>
      </c>
      <c r="C5827" t="s">
        <v>2093</v>
      </c>
      <c r="D5827" t="s">
        <v>2094</v>
      </c>
      <c r="E5827" t="s">
        <v>1772</v>
      </c>
      <c r="F5827" t="s">
        <v>10847</v>
      </c>
    </row>
    <row r="5828" spans="1:6">
      <c r="A5828" t="s">
        <v>4611</v>
      </c>
      <c r="B5828" t="s">
        <v>2493</v>
      </c>
      <c r="C5828" t="s">
        <v>2093</v>
      </c>
      <c r="D5828" t="s">
        <v>2094</v>
      </c>
      <c r="E5828" t="s">
        <v>1772</v>
      </c>
      <c r="F5828" t="s">
        <v>10851</v>
      </c>
    </row>
    <row r="5829" spans="1:6">
      <c r="A5829" t="s">
        <v>4611</v>
      </c>
      <c r="B5829" t="s">
        <v>2493</v>
      </c>
      <c r="C5829" t="s">
        <v>2093</v>
      </c>
      <c r="D5829" t="s">
        <v>2094</v>
      </c>
      <c r="E5829" t="s">
        <v>1772</v>
      </c>
      <c r="F5829" t="s">
        <v>10855</v>
      </c>
    </row>
    <row r="5830" spans="1:6">
      <c r="A5830" t="s">
        <v>4611</v>
      </c>
      <c r="B5830" t="s">
        <v>2493</v>
      </c>
      <c r="C5830" t="s">
        <v>2093</v>
      </c>
      <c r="D5830" t="s">
        <v>2094</v>
      </c>
      <c r="E5830" t="s">
        <v>1772</v>
      </c>
      <c r="F5830" t="s">
        <v>10859</v>
      </c>
    </row>
    <row r="5831" spans="1:6">
      <c r="A5831" t="s">
        <v>4611</v>
      </c>
      <c r="B5831" t="s">
        <v>2493</v>
      </c>
      <c r="C5831" t="s">
        <v>2093</v>
      </c>
      <c r="D5831" t="s">
        <v>2094</v>
      </c>
      <c r="E5831" t="s">
        <v>1772</v>
      </c>
      <c r="F5831" t="s">
        <v>10863</v>
      </c>
    </row>
    <row r="5832" spans="1:6">
      <c r="A5832" t="s">
        <v>4611</v>
      </c>
      <c r="B5832" t="s">
        <v>2493</v>
      </c>
      <c r="C5832" t="s">
        <v>2093</v>
      </c>
      <c r="D5832" t="s">
        <v>2094</v>
      </c>
      <c r="E5832" t="s">
        <v>1772</v>
      </c>
      <c r="F5832" t="s">
        <v>10867</v>
      </c>
    </row>
    <row r="5833" spans="1:6">
      <c r="A5833" t="s">
        <v>4611</v>
      </c>
      <c r="B5833" t="s">
        <v>2493</v>
      </c>
      <c r="C5833" t="s">
        <v>2093</v>
      </c>
      <c r="D5833" t="s">
        <v>2094</v>
      </c>
      <c r="E5833" t="s">
        <v>1772</v>
      </c>
      <c r="F5833" t="s">
        <v>10871</v>
      </c>
    </row>
    <row r="5834" spans="1:6">
      <c r="A5834" t="s">
        <v>4611</v>
      </c>
      <c r="B5834" t="s">
        <v>2493</v>
      </c>
      <c r="C5834" t="s">
        <v>2093</v>
      </c>
      <c r="D5834" t="s">
        <v>2094</v>
      </c>
      <c r="E5834" t="s">
        <v>1772</v>
      </c>
      <c r="F5834" t="s">
        <v>10875</v>
      </c>
    </row>
    <row r="5835" spans="1:6">
      <c r="A5835" t="s">
        <v>4611</v>
      </c>
      <c r="B5835" t="s">
        <v>2493</v>
      </c>
      <c r="C5835" t="s">
        <v>2093</v>
      </c>
      <c r="D5835" t="s">
        <v>2094</v>
      </c>
      <c r="E5835" t="s">
        <v>1772</v>
      </c>
      <c r="F5835" t="s">
        <v>10879</v>
      </c>
    </row>
    <row r="5836" spans="1:6">
      <c r="A5836" t="s">
        <v>4611</v>
      </c>
      <c r="B5836" t="s">
        <v>2493</v>
      </c>
      <c r="C5836" t="s">
        <v>2093</v>
      </c>
      <c r="D5836" t="s">
        <v>2094</v>
      </c>
      <c r="E5836" t="s">
        <v>1772</v>
      </c>
      <c r="F5836" t="s">
        <v>10883</v>
      </c>
    </row>
    <row r="5837" spans="1:6">
      <c r="A5837" t="s">
        <v>4611</v>
      </c>
      <c r="B5837" t="s">
        <v>2493</v>
      </c>
      <c r="C5837" t="s">
        <v>2093</v>
      </c>
      <c r="D5837" t="s">
        <v>2094</v>
      </c>
      <c r="E5837" t="s">
        <v>1772</v>
      </c>
      <c r="F5837" t="s">
        <v>10887</v>
      </c>
    </row>
    <row r="5838" spans="1:6">
      <c r="A5838" t="s">
        <v>4611</v>
      </c>
      <c r="B5838" t="s">
        <v>2493</v>
      </c>
      <c r="C5838" t="s">
        <v>2093</v>
      </c>
      <c r="D5838" t="s">
        <v>2094</v>
      </c>
      <c r="E5838" t="s">
        <v>1772</v>
      </c>
      <c r="F5838" t="s">
        <v>10891</v>
      </c>
    </row>
    <row r="5839" spans="1:6">
      <c r="A5839" t="s">
        <v>4611</v>
      </c>
      <c r="B5839" t="s">
        <v>2493</v>
      </c>
      <c r="C5839" t="s">
        <v>2093</v>
      </c>
      <c r="D5839" t="s">
        <v>2094</v>
      </c>
      <c r="E5839" t="s">
        <v>1772</v>
      </c>
      <c r="F5839" t="s">
        <v>10895</v>
      </c>
    </row>
    <row r="5840" spans="1:6">
      <c r="A5840" t="s">
        <v>4611</v>
      </c>
      <c r="B5840" t="s">
        <v>2493</v>
      </c>
      <c r="C5840" t="s">
        <v>2093</v>
      </c>
      <c r="D5840" t="s">
        <v>2094</v>
      </c>
      <c r="E5840" t="s">
        <v>1772</v>
      </c>
      <c r="F5840" t="s">
        <v>10899</v>
      </c>
    </row>
    <row r="5841" spans="1:6">
      <c r="A5841" t="s">
        <v>4611</v>
      </c>
      <c r="B5841" t="s">
        <v>2493</v>
      </c>
      <c r="C5841" t="s">
        <v>2093</v>
      </c>
      <c r="D5841" t="s">
        <v>2094</v>
      </c>
      <c r="E5841" t="s">
        <v>1772</v>
      </c>
      <c r="F5841" t="s">
        <v>10903</v>
      </c>
    </row>
    <row r="5842" spans="1:6">
      <c r="A5842" t="s">
        <v>4611</v>
      </c>
      <c r="B5842" t="s">
        <v>2493</v>
      </c>
      <c r="C5842" t="s">
        <v>2093</v>
      </c>
      <c r="D5842" t="s">
        <v>2094</v>
      </c>
      <c r="E5842" t="s">
        <v>1772</v>
      </c>
      <c r="F5842" t="s">
        <v>10907</v>
      </c>
    </row>
    <row r="5843" spans="1:6">
      <c r="A5843" t="s">
        <v>4611</v>
      </c>
      <c r="B5843" t="s">
        <v>2493</v>
      </c>
      <c r="C5843" t="s">
        <v>2093</v>
      </c>
      <c r="D5843" t="s">
        <v>2094</v>
      </c>
      <c r="E5843" t="s">
        <v>1772</v>
      </c>
      <c r="F5843" t="s">
        <v>10911</v>
      </c>
    </row>
    <row r="5844" spans="1:6">
      <c r="A5844" t="s">
        <v>4611</v>
      </c>
      <c r="B5844" t="s">
        <v>2493</v>
      </c>
      <c r="C5844" t="s">
        <v>2093</v>
      </c>
      <c r="D5844" t="s">
        <v>2094</v>
      </c>
      <c r="E5844" t="s">
        <v>1772</v>
      </c>
      <c r="F5844" t="s">
        <v>10915</v>
      </c>
    </row>
    <row r="5845" spans="1:6">
      <c r="A5845" t="s">
        <v>4611</v>
      </c>
      <c r="B5845" t="s">
        <v>2493</v>
      </c>
      <c r="C5845" t="s">
        <v>2093</v>
      </c>
      <c r="D5845" t="s">
        <v>2094</v>
      </c>
      <c r="E5845" t="s">
        <v>1772</v>
      </c>
      <c r="F5845" t="s">
        <v>10919</v>
      </c>
    </row>
    <row r="5846" spans="1:6">
      <c r="A5846" t="s">
        <v>4611</v>
      </c>
      <c r="B5846" t="s">
        <v>2493</v>
      </c>
      <c r="C5846" t="s">
        <v>2093</v>
      </c>
      <c r="D5846" t="s">
        <v>2094</v>
      </c>
      <c r="E5846" t="s">
        <v>1772</v>
      </c>
      <c r="F5846" t="s">
        <v>10923</v>
      </c>
    </row>
    <row r="5847" spans="1:6">
      <c r="A5847" t="s">
        <v>4611</v>
      </c>
      <c r="B5847" t="s">
        <v>2493</v>
      </c>
      <c r="C5847" t="s">
        <v>2093</v>
      </c>
      <c r="D5847" t="s">
        <v>2094</v>
      </c>
      <c r="E5847" t="s">
        <v>1772</v>
      </c>
      <c r="F5847" t="s">
        <v>10924</v>
      </c>
    </row>
    <row r="5848" spans="1:6">
      <c r="A5848" t="s">
        <v>4611</v>
      </c>
      <c r="B5848" t="s">
        <v>2493</v>
      </c>
      <c r="C5848" t="s">
        <v>2093</v>
      </c>
      <c r="D5848" t="s">
        <v>2094</v>
      </c>
      <c r="E5848" t="s">
        <v>1772</v>
      </c>
      <c r="F5848" t="s">
        <v>10925</v>
      </c>
    </row>
    <row r="5849" spans="1:6">
      <c r="A5849" t="s">
        <v>4611</v>
      </c>
      <c r="B5849" t="s">
        <v>2493</v>
      </c>
      <c r="C5849" t="s">
        <v>2093</v>
      </c>
      <c r="D5849" t="s">
        <v>2094</v>
      </c>
      <c r="E5849" t="s">
        <v>1772</v>
      </c>
      <c r="F5849" t="s">
        <v>10929</v>
      </c>
    </row>
    <row r="5850" spans="1:6">
      <c r="A5850" t="s">
        <v>4611</v>
      </c>
      <c r="B5850" t="s">
        <v>2493</v>
      </c>
      <c r="C5850" t="s">
        <v>2093</v>
      </c>
      <c r="D5850" t="s">
        <v>2094</v>
      </c>
      <c r="E5850" t="s">
        <v>1772</v>
      </c>
      <c r="F5850" t="s">
        <v>10933</v>
      </c>
    </row>
    <row r="5851" spans="1:6">
      <c r="A5851" t="s">
        <v>4611</v>
      </c>
      <c r="B5851" t="s">
        <v>2493</v>
      </c>
      <c r="C5851" t="s">
        <v>2093</v>
      </c>
      <c r="D5851" t="s">
        <v>2094</v>
      </c>
      <c r="E5851" t="s">
        <v>1772</v>
      </c>
      <c r="F5851" t="s">
        <v>10934</v>
      </c>
    </row>
    <row r="5852" spans="1:6">
      <c r="A5852" t="s">
        <v>4611</v>
      </c>
      <c r="B5852" t="s">
        <v>2493</v>
      </c>
      <c r="C5852" t="s">
        <v>2093</v>
      </c>
      <c r="D5852" t="s">
        <v>2094</v>
      </c>
      <c r="E5852" t="s">
        <v>1772</v>
      </c>
      <c r="F5852" t="s">
        <v>10938</v>
      </c>
    </row>
    <row r="5853" spans="1:6">
      <c r="A5853" t="s">
        <v>4611</v>
      </c>
      <c r="B5853" t="s">
        <v>2493</v>
      </c>
      <c r="C5853" t="s">
        <v>2093</v>
      </c>
      <c r="D5853" t="s">
        <v>2094</v>
      </c>
      <c r="E5853" t="s">
        <v>1772</v>
      </c>
      <c r="F5853" t="s">
        <v>10942</v>
      </c>
    </row>
    <row r="5854" spans="1:6">
      <c r="A5854" t="s">
        <v>4611</v>
      </c>
      <c r="B5854" t="s">
        <v>2493</v>
      </c>
      <c r="C5854" t="s">
        <v>2093</v>
      </c>
      <c r="D5854" t="s">
        <v>2094</v>
      </c>
      <c r="E5854" t="s">
        <v>1772</v>
      </c>
      <c r="F5854" t="s">
        <v>10946</v>
      </c>
    </row>
    <row r="5855" spans="1:6">
      <c r="A5855" t="s">
        <v>4611</v>
      </c>
      <c r="B5855" t="s">
        <v>2493</v>
      </c>
      <c r="C5855" t="s">
        <v>2093</v>
      </c>
      <c r="D5855" t="s">
        <v>2094</v>
      </c>
      <c r="E5855" t="s">
        <v>1772</v>
      </c>
      <c r="F5855" t="s">
        <v>10950</v>
      </c>
    </row>
    <row r="5856" spans="1:6">
      <c r="A5856" t="s">
        <v>4611</v>
      </c>
      <c r="B5856" t="s">
        <v>2493</v>
      </c>
      <c r="C5856" t="s">
        <v>2093</v>
      </c>
      <c r="D5856" t="s">
        <v>2094</v>
      </c>
      <c r="E5856" t="s">
        <v>1772</v>
      </c>
      <c r="F5856" t="s">
        <v>10954</v>
      </c>
    </row>
    <row r="5857" spans="1:6">
      <c r="A5857" t="s">
        <v>4611</v>
      </c>
      <c r="B5857" t="s">
        <v>2493</v>
      </c>
      <c r="C5857" t="s">
        <v>2093</v>
      </c>
      <c r="D5857" t="s">
        <v>2094</v>
      </c>
      <c r="E5857" t="s">
        <v>1772</v>
      </c>
      <c r="F5857" t="s">
        <v>10958</v>
      </c>
    </row>
    <row r="5858" spans="1:6">
      <c r="A5858" t="s">
        <v>4611</v>
      </c>
      <c r="B5858" t="s">
        <v>2493</v>
      </c>
      <c r="C5858" t="s">
        <v>2093</v>
      </c>
      <c r="D5858" t="s">
        <v>2094</v>
      </c>
      <c r="E5858" t="s">
        <v>1772</v>
      </c>
      <c r="F5858" t="s">
        <v>10962</v>
      </c>
    </row>
    <row r="5859" spans="1:6">
      <c r="A5859" t="s">
        <v>4611</v>
      </c>
      <c r="B5859" t="s">
        <v>2493</v>
      </c>
      <c r="C5859" t="s">
        <v>2093</v>
      </c>
      <c r="D5859" t="s">
        <v>2094</v>
      </c>
      <c r="E5859" t="s">
        <v>1772</v>
      </c>
      <c r="F5859" t="s">
        <v>10966</v>
      </c>
    </row>
    <row r="5860" spans="1:6">
      <c r="A5860" t="s">
        <v>4611</v>
      </c>
      <c r="B5860" t="s">
        <v>2493</v>
      </c>
      <c r="C5860" t="s">
        <v>2093</v>
      </c>
      <c r="D5860" t="s">
        <v>2094</v>
      </c>
      <c r="E5860" t="s">
        <v>1772</v>
      </c>
      <c r="F5860" t="s">
        <v>10970</v>
      </c>
    </row>
    <row r="5861" spans="1:6">
      <c r="A5861" t="s">
        <v>4611</v>
      </c>
      <c r="B5861" t="s">
        <v>2493</v>
      </c>
      <c r="C5861" t="s">
        <v>2093</v>
      </c>
      <c r="D5861" t="s">
        <v>2094</v>
      </c>
      <c r="E5861" t="s">
        <v>1772</v>
      </c>
      <c r="F5861" t="s">
        <v>10974</v>
      </c>
    </row>
    <row r="5862" spans="1:6">
      <c r="A5862" t="s">
        <v>4611</v>
      </c>
      <c r="B5862" t="s">
        <v>2493</v>
      </c>
      <c r="C5862" t="s">
        <v>2093</v>
      </c>
      <c r="D5862" t="s">
        <v>2094</v>
      </c>
      <c r="E5862" t="s">
        <v>1772</v>
      </c>
      <c r="F5862" t="s">
        <v>10975</v>
      </c>
    </row>
    <row r="5863" spans="1:6">
      <c r="A5863" t="s">
        <v>4611</v>
      </c>
      <c r="B5863" t="s">
        <v>2493</v>
      </c>
      <c r="C5863" t="s">
        <v>2093</v>
      </c>
      <c r="D5863" t="s">
        <v>2094</v>
      </c>
      <c r="E5863" t="s">
        <v>1772</v>
      </c>
      <c r="F5863" t="s">
        <v>10979</v>
      </c>
    </row>
    <row r="5864" spans="1:6">
      <c r="A5864" t="s">
        <v>4611</v>
      </c>
      <c r="B5864" t="s">
        <v>2493</v>
      </c>
      <c r="C5864" t="s">
        <v>2093</v>
      </c>
      <c r="D5864" t="s">
        <v>2094</v>
      </c>
      <c r="E5864" t="s">
        <v>1772</v>
      </c>
      <c r="F5864" t="s">
        <v>10980</v>
      </c>
    </row>
    <row r="5865" spans="1:6">
      <c r="A5865" t="s">
        <v>4611</v>
      </c>
      <c r="B5865" t="s">
        <v>2493</v>
      </c>
      <c r="C5865" t="s">
        <v>2093</v>
      </c>
      <c r="D5865" t="s">
        <v>2094</v>
      </c>
      <c r="E5865" t="s">
        <v>1772</v>
      </c>
      <c r="F5865" t="s">
        <v>10981</v>
      </c>
    </row>
    <row r="5866" spans="1:6">
      <c r="A5866" t="s">
        <v>4611</v>
      </c>
      <c r="B5866" t="s">
        <v>2493</v>
      </c>
      <c r="C5866" t="s">
        <v>2093</v>
      </c>
      <c r="D5866" t="s">
        <v>2094</v>
      </c>
      <c r="E5866" t="s">
        <v>1772</v>
      </c>
      <c r="F5866" t="s">
        <v>10982</v>
      </c>
    </row>
    <row r="5867" spans="1:6">
      <c r="A5867" t="s">
        <v>4611</v>
      </c>
      <c r="B5867" t="s">
        <v>2493</v>
      </c>
      <c r="C5867" t="s">
        <v>2093</v>
      </c>
      <c r="D5867" t="s">
        <v>2094</v>
      </c>
      <c r="E5867" t="s">
        <v>1772</v>
      </c>
      <c r="F5867" t="s">
        <v>10986</v>
      </c>
    </row>
    <row r="5868" spans="1:6">
      <c r="A5868" t="s">
        <v>4611</v>
      </c>
      <c r="B5868" t="s">
        <v>2493</v>
      </c>
      <c r="C5868" t="s">
        <v>2093</v>
      </c>
      <c r="D5868" t="s">
        <v>2094</v>
      </c>
      <c r="E5868" t="s">
        <v>1772</v>
      </c>
      <c r="F5868" t="s">
        <v>10990</v>
      </c>
    </row>
    <row r="5869" spans="1:6">
      <c r="A5869" t="s">
        <v>4611</v>
      </c>
      <c r="B5869" t="s">
        <v>2493</v>
      </c>
      <c r="C5869" t="s">
        <v>2093</v>
      </c>
      <c r="D5869" t="s">
        <v>2094</v>
      </c>
      <c r="E5869" t="s">
        <v>1772</v>
      </c>
      <c r="F5869" t="s">
        <v>10994</v>
      </c>
    </row>
    <row r="5870" spans="1:6">
      <c r="A5870" t="s">
        <v>4611</v>
      </c>
      <c r="B5870" t="s">
        <v>2493</v>
      </c>
      <c r="C5870" t="s">
        <v>2093</v>
      </c>
      <c r="D5870" t="s">
        <v>2094</v>
      </c>
      <c r="E5870" t="s">
        <v>1772</v>
      </c>
      <c r="F5870" t="s">
        <v>10995</v>
      </c>
    </row>
    <row r="5871" spans="1:6">
      <c r="A5871" t="s">
        <v>4611</v>
      </c>
      <c r="B5871" t="s">
        <v>2493</v>
      </c>
      <c r="C5871" t="s">
        <v>2093</v>
      </c>
      <c r="D5871" t="s">
        <v>2094</v>
      </c>
      <c r="E5871" t="s">
        <v>1772</v>
      </c>
      <c r="F5871" t="s">
        <v>10996</v>
      </c>
    </row>
    <row r="5872" spans="1:6">
      <c r="A5872" t="s">
        <v>4611</v>
      </c>
      <c r="B5872" t="s">
        <v>2493</v>
      </c>
      <c r="C5872" t="s">
        <v>2093</v>
      </c>
      <c r="D5872" t="s">
        <v>2094</v>
      </c>
      <c r="E5872" t="s">
        <v>1772</v>
      </c>
      <c r="F5872" t="s">
        <v>11000</v>
      </c>
    </row>
    <row r="5873" spans="1:6">
      <c r="A5873" t="s">
        <v>4611</v>
      </c>
      <c r="B5873" t="s">
        <v>2493</v>
      </c>
      <c r="C5873" t="s">
        <v>2093</v>
      </c>
      <c r="D5873" t="s">
        <v>2094</v>
      </c>
      <c r="E5873" t="s">
        <v>1772</v>
      </c>
      <c r="F5873" t="s">
        <v>11004</v>
      </c>
    </row>
    <row r="5874" spans="1:6">
      <c r="A5874" t="s">
        <v>4611</v>
      </c>
      <c r="B5874" t="s">
        <v>2493</v>
      </c>
      <c r="C5874" t="s">
        <v>2093</v>
      </c>
      <c r="D5874" t="s">
        <v>2094</v>
      </c>
      <c r="E5874" t="s">
        <v>1772</v>
      </c>
      <c r="F5874" t="s">
        <v>11005</v>
      </c>
    </row>
    <row r="5875" spans="1:6">
      <c r="A5875" t="s">
        <v>4611</v>
      </c>
      <c r="B5875" t="s">
        <v>2493</v>
      </c>
      <c r="C5875" t="s">
        <v>2093</v>
      </c>
      <c r="D5875" t="s">
        <v>2094</v>
      </c>
      <c r="E5875" t="s">
        <v>1772</v>
      </c>
      <c r="F5875" t="s">
        <v>11009</v>
      </c>
    </row>
    <row r="5876" spans="1:6">
      <c r="A5876" t="s">
        <v>4611</v>
      </c>
      <c r="B5876" t="s">
        <v>2493</v>
      </c>
      <c r="C5876" t="s">
        <v>2093</v>
      </c>
      <c r="D5876" t="s">
        <v>2094</v>
      </c>
      <c r="E5876" t="s">
        <v>1772</v>
      </c>
      <c r="F5876" t="s">
        <v>11013</v>
      </c>
    </row>
    <row r="5877" spans="1:6">
      <c r="A5877" t="s">
        <v>4611</v>
      </c>
      <c r="B5877" t="s">
        <v>2493</v>
      </c>
      <c r="C5877" t="s">
        <v>2093</v>
      </c>
      <c r="D5877" t="s">
        <v>2094</v>
      </c>
      <c r="E5877" t="s">
        <v>1772</v>
      </c>
      <c r="F5877" t="s">
        <v>11017</v>
      </c>
    </row>
    <row r="5878" spans="1:6">
      <c r="A5878" t="s">
        <v>4611</v>
      </c>
      <c r="B5878" t="s">
        <v>2493</v>
      </c>
      <c r="C5878" t="s">
        <v>2093</v>
      </c>
      <c r="D5878" t="s">
        <v>2094</v>
      </c>
      <c r="E5878" t="s">
        <v>1772</v>
      </c>
      <c r="F5878" t="s">
        <v>11021</v>
      </c>
    </row>
    <row r="5879" spans="1:6">
      <c r="A5879" t="s">
        <v>4611</v>
      </c>
      <c r="B5879" t="s">
        <v>2493</v>
      </c>
      <c r="C5879" t="s">
        <v>2093</v>
      </c>
      <c r="D5879" t="s">
        <v>2094</v>
      </c>
      <c r="E5879" t="s">
        <v>1772</v>
      </c>
      <c r="F5879" t="s">
        <v>11025</v>
      </c>
    </row>
    <row r="5880" spans="1:6">
      <c r="A5880" t="s">
        <v>4611</v>
      </c>
      <c r="B5880" t="s">
        <v>2493</v>
      </c>
      <c r="C5880" t="s">
        <v>2093</v>
      </c>
      <c r="D5880" t="s">
        <v>2094</v>
      </c>
      <c r="E5880" t="s">
        <v>1772</v>
      </c>
      <c r="F5880" t="s">
        <v>11029</v>
      </c>
    </row>
    <row r="5881" spans="1:6">
      <c r="A5881" t="s">
        <v>4611</v>
      </c>
      <c r="B5881" t="s">
        <v>2493</v>
      </c>
      <c r="C5881" t="s">
        <v>2093</v>
      </c>
      <c r="D5881" t="s">
        <v>2094</v>
      </c>
      <c r="E5881" t="s">
        <v>1772</v>
      </c>
      <c r="F5881" t="s">
        <v>11033</v>
      </c>
    </row>
    <row r="5882" spans="1:6">
      <c r="A5882" t="s">
        <v>4611</v>
      </c>
      <c r="B5882" t="s">
        <v>2493</v>
      </c>
      <c r="C5882" t="s">
        <v>2093</v>
      </c>
      <c r="D5882" t="s">
        <v>2094</v>
      </c>
      <c r="E5882" t="s">
        <v>1772</v>
      </c>
      <c r="F5882" t="s">
        <v>11037</v>
      </c>
    </row>
    <row r="5883" spans="1:6">
      <c r="A5883" t="s">
        <v>4611</v>
      </c>
      <c r="B5883" t="s">
        <v>2493</v>
      </c>
      <c r="C5883" t="s">
        <v>2093</v>
      </c>
      <c r="D5883" t="s">
        <v>2094</v>
      </c>
      <c r="E5883" t="s">
        <v>1772</v>
      </c>
      <c r="F5883" t="s">
        <v>11038</v>
      </c>
    </row>
    <row r="5884" spans="1:6">
      <c r="A5884" t="s">
        <v>4611</v>
      </c>
      <c r="B5884" t="s">
        <v>2493</v>
      </c>
      <c r="C5884" t="s">
        <v>2093</v>
      </c>
      <c r="D5884" t="s">
        <v>2094</v>
      </c>
      <c r="E5884" t="s">
        <v>1772</v>
      </c>
      <c r="F5884" t="s">
        <v>11042</v>
      </c>
    </row>
    <row r="5885" spans="1:6">
      <c r="A5885" t="s">
        <v>4611</v>
      </c>
      <c r="B5885" t="s">
        <v>2493</v>
      </c>
      <c r="C5885" t="s">
        <v>2093</v>
      </c>
      <c r="D5885" t="s">
        <v>2094</v>
      </c>
      <c r="E5885" t="s">
        <v>1772</v>
      </c>
      <c r="F5885" t="s">
        <v>11046</v>
      </c>
    </row>
    <row r="5886" spans="1:6">
      <c r="A5886" t="s">
        <v>4611</v>
      </c>
      <c r="B5886" t="s">
        <v>2493</v>
      </c>
      <c r="C5886" t="s">
        <v>2093</v>
      </c>
      <c r="D5886" t="s">
        <v>2094</v>
      </c>
      <c r="E5886" t="s">
        <v>1772</v>
      </c>
      <c r="F5886" t="s">
        <v>11050</v>
      </c>
    </row>
    <row r="5887" spans="1:6">
      <c r="A5887" t="s">
        <v>4611</v>
      </c>
      <c r="B5887" t="s">
        <v>2493</v>
      </c>
      <c r="C5887" t="s">
        <v>2093</v>
      </c>
      <c r="D5887" t="s">
        <v>2094</v>
      </c>
      <c r="E5887" t="s">
        <v>1772</v>
      </c>
      <c r="F5887" t="s">
        <v>11054</v>
      </c>
    </row>
    <row r="5888" spans="1:6">
      <c r="A5888" t="s">
        <v>4611</v>
      </c>
      <c r="B5888" t="s">
        <v>2493</v>
      </c>
      <c r="C5888" t="s">
        <v>2093</v>
      </c>
      <c r="D5888" t="s">
        <v>2094</v>
      </c>
      <c r="E5888" t="s">
        <v>1772</v>
      </c>
      <c r="F5888" t="s">
        <v>11058</v>
      </c>
    </row>
    <row r="5889" spans="1:6">
      <c r="A5889" t="s">
        <v>4611</v>
      </c>
      <c r="B5889" t="s">
        <v>2493</v>
      </c>
      <c r="C5889" t="s">
        <v>2093</v>
      </c>
      <c r="D5889" t="s">
        <v>2094</v>
      </c>
      <c r="E5889" t="s">
        <v>1772</v>
      </c>
      <c r="F5889" t="s">
        <v>11062</v>
      </c>
    </row>
    <row r="5890" spans="1:6">
      <c r="A5890" t="s">
        <v>4611</v>
      </c>
      <c r="B5890" t="s">
        <v>2493</v>
      </c>
      <c r="C5890" t="s">
        <v>2093</v>
      </c>
      <c r="D5890" t="s">
        <v>2094</v>
      </c>
      <c r="E5890" t="s">
        <v>1772</v>
      </c>
      <c r="F5890" t="s">
        <v>11066</v>
      </c>
    </row>
    <row r="5891" spans="1:6">
      <c r="A5891" t="s">
        <v>4611</v>
      </c>
      <c r="B5891" t="s">
        <v>2493</v>
      </c>
      <c r="C5891" t="s">
        <v>2093</v>
      </c>
      <c r="D5891" t="s">
        <v>2094</v>
      </c>
      <c r="E5891" t="s">
        <v>1772</v>
      </c>
      <c r="F5891" t="s">
        <v>11070</v>
      </c>
    </row>
    <row r="5892" spans="1:6">
      <c r="A5892" t="s">
        <v>4611</v>
      </c>
      <c r="B5892" t="s">
        <v>2493</v>
      </c>
      <c r="C5892" t="s">
        <v>2093</v>
      </c>
      <c r="D5892" t="s">
        <v>2094</v>
      </c>
      <c r="E5892" t="s">
        <v>1772</v>
      </c>
      <c r="F5892" t="s">
        <v>11074</v>
      </c>
    </row>
    <row r="5893" spans="1:6">
      <c r="A5893" t="s">
        <v>4611</v>
      </c>
      <c r="B5893" t="s">
        <v>2493</v>
      </c>
      <c r="C5893" t="s">
        <v>2093</v>
      </c>
      <c r="D5893" t="s">
        <v>2094</v>
      </c>
      <c r="E5893" t="s">
        <v>1772</v>
      </c>
      <c r="F5893" t="s">
        <v>11078</v>
      </c>
    </row>
    <row r="5894" spans="1:6">
      <c r="A5894" t="s">
        <v>4611</v>
      </c>
      <c r="B5894" t="s">
        <v>2493</v>
      </c>
      <c r="C5894" t="s">
        <v>2093</v>
      </c>
      <c r="D5894" t="s">
        <v>2094</v>
      </c>
      <c r="E5894" t="s">
        <v>1772</v>
      </c>
      <c r="F5894" t="s">
        <v>11082</v>
      </c>
    </row>
    <row r="5895" spans="1:6">
      <c r="A5895" t="s">
        <v>4611</v>
      </c>
      <c r="B5895" t="s">
        <v>2493</v>
      </c>
      <c r="C5895" t="s">
        <v>2093</v>
      </c>
      <c r="D5895" t="s">
        <v>2094</v>
      </c>
      <c r="E5895" t="s">
        <v>1772</v>
      </c>
      <c r="F5895" t="s">
        <v>11086</v>
      </c>
    </row>
    <row r="5896" spans="1:6">
      <c r="A5896" t="s">
        <v>4611</v>
      </c>
      <c r="B5896" t="s">
        <v>2493</v>
      </c>
      <c r="C5896" t="s">
        <v>2093</v>
      </c>
      <c r="D5896" t="s">
        <v>2094</v>
      </c>
      <c r="E5896" t="s">
        <v>1772</v>
      </c>
      <c r="F5896" t="s">
        <v>11090</v>
      </c>
    </row>
    <row r="5897" spans="1:6">
      <c r="A5897" t="s">
        <v>4611</v>
      </c>
      <c r="B5897" t="s">
        <v>2493</v>
      </c>
      <c r="C5897" t="s">
        <v>2093</v>
      </c>
      <c r="D5897" t="s">
        <v>2094</v>
      </c>
      <c r="E5897" t="s">
        <v>1772</v>
      </c>
      <c r="F5897" t="s">
        <v>11094</v>
      </c>
    </row>
    <row r="5898" spans="1:6">
      <c r="A5898" t="s">
        <v>4611</v>
      </c>
      <c r="B5898" t="s">
        <v>2493</v>
      </c>
      <c r="C5898" t="s">
        <v>2093</v>
      </c>
      <c r="D5898" t="s">
        <v>2094</v>
      </c>
      <c r="E5898" t="s">
        <v>1772</v>
      </c>
      <c r="F5898" t="s">
        <v>11098</v>
      </c>
    </row>
    <row r="5899" spans="1:6">
      <c r="A5899" t="s">
        <v>4611</v>
      </c>
      <c r="B5899" t="s">
        <v>2493</v>
      </c>
      <c r="C5899" t="s">
        <v>2093</v>
      </c>
      <c r="D5899" t="s">
        <v>2094</v>
      </c>
      <c r="E5899" t="s">
        <v>1772</v>
      </c>
      <c r="F5899" t="s">
        <v>11102</v>
      </c>
    </row>
    <row r="5900" spans="1:6">
      <c r="A5900" t="s">
        <v>4611</v>
      </c>
      <c r="B5900" t="s">
        <v>2493</v>
      </c>
      <c r="C5900" t="s">
        <v>2093</v>
      </c>
      <c r="D5900" t="s">
        <v>2094</v>
      </c>
      <c r="E5900" t="s">
        <v>1772</v>
      </c>
      <c r="F5900" t="s">
        <v>11106</v>
      </c>
    </row>
    <row r="5901" spans="1:6">
      <c r="A5901" t="s">
        <v>4611</v>
      </c>
      <c r="B5901" t="s">
        <v>2493</v>
      </c>
      <c r="C5901" t="s">
        <v>2093</v>
      </c>
      <c r="D5901" t="s">
        <v>2094</v>
      </c>
      <c r="E5901" t="s">
        <v>1772</v>
      </c>
      <c r="F5901" t="s">
        <v>11110</v>
      </c>
    </row>
    <row r="5902" spans="1:6">
      <c r="A5902" t="s">
        <v>4611</v>
      </c>
      <c r="B5902" t="s">
        <v>2493</v>
      </c>
      <c r="C5902" t="s">
        <v>2093</v>
      </c>
      <c r="D5902" t="s">
        <v>2094</v>
      </c>
      <c r="E5902" t="s">
        <v>1772</v>
      </c>
      <c r="F5902" t="s">
        <v>11111</v>
      </c>
    </row>
    <row r="5903" spans="1:6">
      <c r="A5903" t="s">
        <v>4611</v>
      </c>
      <c r="B5903" t="s">
        <v>2493</v>
      </c>
      <c r="C5903" t="s">
        <v>2093</v>
      </c>
      <c r="D5903" t="s">
        <v>2094</v>
      </c>
      <c r="E5903" t="s">
        <v>1772</v>
      </c>
      <c r="F5903" t="s">
        <v>11113</v>
      </c>
    </row>
    <row r="5904" spans="1:6">
      <c r="A5904" t="s">
        <v>4611</v>
      </c>
      <c r="B5904" t="s">
        <v>2493</v>
      </c>
      <c r="C5904" t="s">
        <v>2093</v>
      </c>
      <c r="D5904" t="s">
        <v>2094</v>
      </c>
      <c r="E5904" t="s">
        <v>1772</v>
      </c>
      <c r="F5904" t="s">
        <v>11117</v>
      </c>
    </row>
    <row r="5905" spans="1:6">
      <c r="A5905" t="s">
        <v>4611</v>
      </c>
      <c r="B5905" t="s">
        <v>2493</v>
      </c>
      <c r="C5905" t="s">
        <v>2093</v>
      </c>
      <c r="D5905" t="s">
        <v>2094</v>
      </c>
      <c r="E5905" t="s">
        <v>1772</v>
      </c>
      <c r="F5905" t="s">
        <v>11121</v>
      </c>
    </row>
    <row r="5906" spans="1:6">
      <c r="A5906" t="s">
        <v>4611</v>
      </c>
      <c r="B5906" t="s">
        <v>2493</v>
      </c>
      <c r="C5906" t="s">
        <v>2093</v>
      </c>
      <c r="D5906" t="s">
        <v>2094</v>
      </c>
      <c r="E5906" t="s">
        <v>1772</v>
      </c>
      <c r="F5906" t="s">
        <v>11125</v>
      </c>
    </row>
    <row r="5907" spans="1:6">
      <c r="A5907" t="s">
        <v>4611</v>
      </c>
      <c r="B5907" t="s">
        <v>2493</v>
      </c>
      <c r="C5907" t="s">
        <v>2093</v>
      </c>
      <c r="D5907" t="s">
        <v>2094</v>
      </c>
      <c r="E5907" t="s">
        <v>1772</v>
      </c>
      <c r="F5907" t="s">
        <v>11129</v>
      </c>
    </row>
    <row r="5908" spans="1:6">
      <c r="A5908" t="s">
        <v>4611</v>
      </c>
      <c r="B5908" t="s">
        <v>2493</v>
      </c>
      <c r="C5908" t="s">
        <v>2093</v>
      </c>
      <c r="D5908" t="s">
        <v>2094</v>
      </c>
      <c r="E5908" t="s">
        <v>1772</v>
      </c>
      <c r="F5908" t="s">
        <v>11133</v>
      </c>
    </row>
    <row r="5909" spans="1:6">
      <c r="A5909" t="s">
        <v>4611</v>
      </c>
      <c r="B5909" t="s">
        <v>2493</v>
      </c>
      <c r="C5909" t="s">
        <v>2093</v>
      </c>
      <c r="D5909" t="s">
        <v>2094</v>
      </c>
      <c r="E5909" t="s">
        <v>1772</v>
      </c>
      <c r="F5909" t="s">
        <v>11137</v>
      </c>
    </row>
    <row r="5910" spans="1:6">
      <c r="A5910" t="s">
        <v>4611</v>
      </c>
      <c r="B5910" t="s">
        <v>2493</v>
      </c>
      <c r="C5910" t="s">
        <v>2093</v>
      </c>
      <c r="D5910" t="s">
        <v>2094</v>
      </c>
      <c r="E5910" t="s">
        <v>1772</v>
      </c>
      <c r="F5910" t="s">
        <v>11141</v>
      </c>
    </row>
    <row r="5911" spans="1:6">
      <c r="A5911" t="s">
        <v>4611</v>
      </c>
      <c r="B5911" t="s">
        <v>2493</v>
      </c>
      <c r="C5911" t="s">
        <v>2093</v>
      </c>
      <c r="D5911" t="s">
        <v>2094</v>
      </c>
      <c r="E5911" t="s">
        <v>1772</v>
      </c>
      <c r="F5911" t="s">
        <v>11145</v>
      </c>
    </row>
    <row r="5912" spans="1:6">
      <c r="A5912" t="s">
        <v>4611</v>
      </c>
      <c r="B5912" t="s">
        <v>2493</v>
      </c>
      <c r="C5912" t="s">
        <v>2093</v>
      </c>
      <c r="D5912" t="s">
        <v>2094</v>
      </c>
      <c r="E5912" t="s">
        <v>1772</v>
      </c>
      <c r="F5912" t="s">
        <v>11149</v>
      </c>
    </row>
    <row r="5913" spans="1:6">
      <c r="A5913" t="s">
        <v>4611</v>
      </c>
      <c r="B5913" t="s">
        <v>2493</v>
      </c>
      <c r="C5913" t="s">
        <v>2093</v>
      </c>
      <c r="D5913" t="s">
        <v>2094</v>
      </c>
      <c r="E5913" t="s">
        <v>1772</v>
      </c>
      <c r="F5913" t="s">
        <v>11153</v>
      </c>
    </row>
    <row r="5914" spans="1:6">
      <c r="A5914" t="s">
        <v>4611</v>
      </c>
      <c r="B5914" t="s">
        <v>2493</v>
      </c>
      <c r="C5914" t="s">
        <v>2093</v>
      </c>
      <c r="D5914" t="s">
        <v>2094</v>
      </c>
      <c r="E5914" t="s">
        <v>1772</v>
      </c>
      <c r="F5914" t="s">
        <v>11157</v>
      </c>
    </row>
    <row r="5915" spans="1:6">
      <c r="A5915" t="s">
        <v>4611</v>
      </c>
      <c r="B5915" t="s">
        <v>2493</v>
      </c>
      <c r="C5915" t="s">
        <v>2093</v>
      </c>
      <c r="D5915" t="s">
        <v>2094</v>
      </c>
      <c r="E5915" t="s">
        <v>1772</v>
      </c>
      <c r="F5915" t="s">
        <v>11161</v>
      </c>
    </row>
    <row r="5916" spans="1:6">
      <c r="A5916" t="s">
        <v>4611</v>
      </c>
      <c r="B5916" t="s">
        <v>2493</v>
      </c>
      <c r="C5916" t="s">
        <v>2093</v>
      </c>
      <c r="D5916" t="s">
        <v>2094</v>
      </c>
      <c r="E5916" t="s">
        <v>1772</v>
      </c>
      <c r="F5916" t="s">
        <v>11163</v>
      </c>
    </row>
    <row r="5917" spans="1:6">
      <c r="A5917" t="s">
        <v>4611</v>
      </c>
      <c r="B5917" t="s">
        <v>2493</v>
      </c>
      <c r="C5917" t="s">
        <v>2093</v>
      </c>
      <c r="D5917" t="s">
        <v>2094</v>
      </c>
      <c r="E5917" t="s">
        <v>1772</v>
      </c>
      <c r="F5917" t="s">
        <v>11167</v>
      </c>
    </row>
    <row r="5918" spans="1:6">
      <c r="A5918" t="s">
        <v>4611</v>
      </c>
      <c r="B5918" t="s">
        <v>2493</v>
      </c>
      <c r="C5918" t="s">
        <v>2093</v>
      </c>
      <c r="D5918" t="s">
        <v>2094</v>
      </c>
      <c r="E5918" t="s">
        <v>1772</v>
      </c>
      <c r="F5918" t="s">
        <v>11171</v>
      </c>
    </row>
    <row r="5919" spans="1:6">
      <c r="A5919" t="s">
        <v>4611</v>
      </c>
      <c r="B5919" t="s">
        <v>2493</v>
      </c>
      <c r="C5919" t="s">
        <v>2093</v>
      </c>
      <c r="D5919" t="s">
        <v>2094</v>
      </c>
      <c r="E5919" t="s">
        <v>1772</v>
      </c>
      <c r="F5919" t="s">
        <v>11175</v>
      </c>
    </row>
    <row r="5920" spans="1:6">
      <c r="A5920" t="s">
        <v>4611</v>
      </c>
      <c r="B5920" t="s">
        <v>2493</v>
      </c>
      <c r="C5920" t="s">
        <v>2093</v>
      </c>
      <c r="D5920" t="s">
        <v>2094</v>
      </c>
      <c r="E5920" t="s">
        <v>1772</v>
      </c>
      <c r="F5920" t="s">
        <v>11179</v>
      </c>
    </row>
    <row r="5921" spans="1:6">
      <c r="A5921" t="s">
        <v>4611</v>
      </c>
      <c r="B5921" t="s">
        <v>2493</v>
      </c>
      <c r="C5921" t="s">
        <v>2093</v>
      </c>
      <c r="D5921" t="s">
        <v>2094</v>
      </c>
      <c r="E5921" t="s">
        <v>1772</v>
      </c>
      <c r="F5921" t="s">
        <v>11183</v>
      </c>
    </row>
    <row r="5922" spans="1:6">
      <c r="A5922" t="s">
        <v>4611</v>
      </c>
      <c r="B5922" t="s">
        <v>2493</v>
      </c>
      <c r="C5922" t="s">
        <v>2093</v>
      </c>
      <c r="D5922" t="s">
        <v>2094</v>
      </c>
      <c r="E5922" t="s">
        <v>1772</v>
      </c>
      <c r="F5922" t="s">
        <v>11187</v>
      </c>
    </row>
    <row r="5923" spans="1:6">
      <c r="A5923" t="s">
        <v>4611</v>
      </c>
      <c r="B5923" t="s">
        <v>2493</v>
      </c>
      <c r="C5923" t="s">
        <v>2093</v>
      </c>
      <c r="D5923" t="s">
        <v>2094</v>
      </c>
      <c r="E5923" t="s">
        <v>1772</v>
      </c>
      <c r="F5923" t="s">
        <v>11191</v>
      </c>
    </row>
    <row r="5924" spans="1:6">
      <c r="A5924" t="s">
        <v>4611</v>
      </c>
      <c r="B5924" t="s">
        <v>2493</v>
      </c>
      <c r="C5924" t="s">
        <v>2093</v>
      </c>
      <c r="D5924" t="s">
        <v>2094</v>
      </c>
      <c r="E5924" t="s">
        <v>1772</v>
      </c>
      <c r="F5924" t="s">
        <v>11192</v>
      </c>
    </row>
    <row r="5925" spans="1:6">
      <c r="A5925" t="s">
        <v>4611</v>
      </c>
      <c r="B5925" t="s">
        <v>2493</v>
      </c>
      <c r="C5925" t="s">
        <v>2093</v>
      </c>
      <c r="D5925" t="s">
        <v>2094</v>
      </c>
      <c r="E5925" t="s">
        <v>1772</v>
      </c>
      <c r="F5925" t="s">
        <v>11196</v>
      </c>
    </row>
    <row r="5926" spans="1:6">
      <c r="A5926" t="s">
        <v>4611</v>
      </c>
      <c r="B5926" t="s">
        <v>2493</v>
      </c>
      <c r="C5926" t="s">
        <v>2093</v>
      </c>
      <c r="D5926" t="s">
        <v>2094</v>
      </c>
      <c r="E5926" t="s">
        <v>1772</v>
      </c>
      <c r="F5926" t="s">
        <v>11200</v>
      </c>
    </row>
    <row r="5927" spans="1:6">
      <c r="A5927" t="s">
        <v>4611</v>
      </c>
      <c r="B5927" t="s">
        <v>2493</v>
      </c>
      <c r="C5927" t="s">
        <v>2093</v>
      </c>
      <c r="D5927" t="s">
        <v>2094</v>
      </c>
      <c r="E5927" t="s">
        <v>1772</v>
      </c>
      <c r="F5927" t="s">
        <v>11204</v>
      </c>
    </row>
    <row r="5928" spans="1:6">
      <c r="A5928" t="s">
        <v>4611</v>
      </c>
      <c r="B5928" t="s">
        <v>2493</v>
      </c>
      <c r="C5928" t="s">
        <v>2093</v>
      </c>
      <c r="D5928" t="s">
        <v>2094</v>
      </c>
      <c r="E5928" t="s">
        <v>1772</v>
      </c>
      <c r="F5928" t="s">
        <v>11208</v>
      </c>
    </row>
    <row r="5929" spans="1:6">
      <c r="A5929" t="s">
        <v>4611</v>
      </c>
      <c r="B5929" t="s">
        <v>2493</v>
      </c>
      <c r="C5929" t="s">
        <v>2093</v>
      </c>
      <c r="D5929" t="s">
        <v>2094</v>
      </c>
      <c r="E5929" t="s">
        <v>1772</v>
      </c>
      <c r="F5929" t="s">
        <v>11212</v>
      </c>
    </row>
    <row r="5930" spans="1:6">
      <c r="A5930" t="s">
        <v>4611</v>
      </c>
      <c r="B5930" t="s">
        <v>2493</v>
      </c>
      <c r="C5930" t="s">
        <v>2093</v>
      </c>
      <c r="D5930" t="s">
        <v>2094</v>
      </c>
      <c r="E5930" t="s">
        <v>1772</v>
      </c>
      <c r="F5930" t="s">
        <v>11216</v>
      </c>
    </row>
    <row r="5931" spans="1:6">
      <c r="A5931" t="s">
        <v>4611</v>
      </c>
      <c r="B5931" t="s">
        <v>2493</v>
      </c>
      <c r="C5931" t="s">
        <v>2093</v>
      </c>
      <c r="D5931" t="s">
        <v>2094</v>
      </c>
      <c r="E5931" t="s">
        <v>1772</v>
      </c>
      <c r="F5931" t="s">
        <v>11220</v>
      </c>
    </row>
    <row r="5932" spans="1:6">
      <c r="A5932" t="s">
        <v>4611</v>
      </c>
      <c r="B5932" t="s">
        <v>2493</v>
      </c>
      <c r="C5932" t="s">
        <v>2093</v>
      </c>
      <c r="D5932" t="s">
        <v>2094</v>
      </c>
      <c r="E5932" t="s">
        <v>1772</v>
      </c>
      <c r="F5932" t="s">
        <v>11224</v>
      </c>
    </row>
    <row r="5933" spans="1:6">
      <c r="A5933" t="s">
        <v>4611</v>
      </c>
      <c r="B5933" t="s">
        <v>2493</v>
      </c>
      <c r="C5933" t="s">
        <v>2093</v>
      </c>
      <c r="D5933" t="s">
        <v>2094</v>
      </c>
      <c r="E5933" t="s">
        <v>1772</v>
      </c>
      <c r="F5933" t="s">
        <v>11228</v>
      </c>
    </row>
    <row r="5934" spans="1:6">
      <c r="A5934" t="s">
        <v>4611</v>
      </c>
      <c r="B5934" t="s">
        <v>2493</v>
      </c>
      <c r="C5934" t="s">
        <v>2093</v>
      </c>
      <c r="D5934" t="s">
        <v>2094</v>
      </c>
      <c r="E5934" t="s">
        <v>1772</v>
      </c>
      <c r="F5934" t="s">
        <v>11232</v>
      </c>
    </row>
    <row r="5935" spans="1:6">
      <c r="A5935" t="s">
        <v>4611</v>
      </c>
      <c r="B5935" t="s">
        <v>2493</v>
      </c>
      <c r="C5935" t="s">
        <v>2093</v>
      </c>
      <c r="D5935" t="s">
        <v>2094</v>
      </c>
      <c r="E5935" t="s">
        <v>1772</v>
      </c>
      <c r="F5935" t="s">
        <v>11236</v>
      </c>
    </row>
    <row r="5936" spans="1:6">
      <c r="A5936" t="s">
        <v>4611</v>
      </c>
      <c r="B5936" t="s">
        <v>2493</v>
      </c>
      <c r="C5936" t="s">
        <v>2093</v>
      </c>
      <c r="D5936" t="s">
        <v>2094</v>
      </c>
      <c r="E5936" t="s">
        <v>1772</v>
      </c>
      <c r="F5936" t="s">
        <v>11240</v>
      </c>
    </row>
    <row r="5937" spans="1:6">
      <c r="A5937" t="s">
        <v>4611</v>
      </c>
      <c r="B5937" t="s">
        <v>2493</v>
      </c>
      <c r="C5937" t="s">
        <v>2093</v>
      </c>
      <c r="D5937" t="s">
        <v>2094</v>
      </c>
      <c r="E5937" t="s">
        <v>1772</v>
      </c>
      <c r="F5937" t="s">
        <v>11244</v>
      </c>
    </row>
    <row r="5938" spans="1:6">
      <c r="A5938" t="s">
        <v>4611</v>
      </c>
      <c r="B5938" t="s">
        <v>2493</v>
      </c>
      <c r="C5938" t="s">
        <v>2093</v>
      </c>
      <c r="D5938" t="s">
        <v>2094</v>
      </c>
      <c r="E5938" t="s">
        <v>1772</v>
      </c>
      <c r="F5938" t="s">
        <v>11248</v>
      </c>
    </row>
    <row r="5939" spans="1:6">
      <c r="A5939" t="s">
        <v>4611</v>
      </c>
      <c r="B5939" t="s">
        <v>2493</v>
      </c>
      <c r="C5939" t="s">
        <v>2093</v>
      </c>
      <c r="D5939" t="s">
        <v>2094</v>
      </c>
      <c r="E5939" t="s">
        <v>1772</v>
      </c>
      <c r="F5939" t="s">
        <v>11252</v>
      </c>
    </row>
    <row r="5940" spans="1:6">
      <c r="A5940" t="s">
        <v>4611</v>
      </c>
      <c r="B5940" t="s">
        <v>2493</v>
      </c>
      <c r="C5940" t="s">
        <v>2093</v>
      </c>
      <c r="D5940" t="s">
        <v>2094</v>
      </c>
      <c r="E5940" t="s">
        <v>1772</v>
      </c>
      <c r="F5940" t="s">
        <v>11256</v>
      </c>
    </row>
    <row r="5941" spans="1:6">
      <c r="A5941" t="s">
        <v>4611</v>
      </c>
      <c r="B5941" t="s">
        <v>2493</v>
      </c>
      <c r="C5941" t="s">
        <v>2093</v>
      </c>
      <c r="D5941" t="s">
        <v>2094</v>
      </c>
      <c r="E5941" t="s">
        <v>1772</v>
      </c>
      <c r="F5941" t="s">
        <v>11257</v>
      </c>
    </row>
    <row r="5942" spans="1:6">
      <c r="A5942" t="s">
        <v>4611</v>
      </c>
      <c r="B5942" t="s">
        <v>2493</v>
      </c>
      <c r="C5942" t="s">
        <v>2093</v>
      </c>
      <c r="D5942" t="s">
        <v>2094</v>
      </c>
      <c r="E5942" t="s">
        <v>1772</v>
      </c>
      <c r="F5942" t="s">
        <v>11258</v>
      </c>
    </row>
    <row r="5943" spans="1:6">
      <c r="A5943" t="s">
        <v>4611</v>
      </c>
      <c r="B5943" t="s">
        <v>2493</v>
      </c>
      <c r="C5943" t="s">
        <v>2093</v>
      </c>
      <c r="D5943" t="s">
        <v>2094</v>
      </c>
      <c r="E5943" t="s">
        <v>1772</v>
      </c>
      <c r="F5943" t="s">
        <v>11262</v>
      </c>
    </row>
    <row r="5944" spans="1:6">
      <c r="A5944" t="s">
        <v>4611</v>
      </c>
      <c r="B5944" t="s">
        <v>2493</v>
      </c>
      <c r="C5944" t="s">
        <v>2093</v>
      </c>
      <c r="D5944" t="s">
        <v>2094</v>
      </c>
      <c r="E5944" t="s">
        <v>1772</v>
      </c>
      <c r="F5944" t="s">
        <v>11266</v>
      </c>
    </row>
    <row r="5945" spans="1:6">
      <c r="A5945" t="s">
        <v>4611</v>
      </c>
      <c r="B5945" t="s">
        <v>2493</v>
      </c>
      <c r="C5945" t="s">
        <v>2093</v>
      </c>
      <c r="D5945" t="s">
        <v>2094</v>
      </c>
      <c r="E5945" t="s">
        <v>1772</v>
      </c>
      <c r="F5945" t="s">
        <v>11270</v>
      </c>
    </row>
    <row r="5946" spans="1:6">
      <c r="A5946" t="s">
        <v>4611</v>
      </c>
      <c r="B5946" t="s">
        <v>2493</v>
      </c>
      <c r="C5946" t="s">
        <v>2093</v>
      </c>
      <c r="D5946" t="s">
        <v>2094</v>
      </c>
      <c r="E5946" t="s">
        <v>1772</v>
      </c>
      <c r="F5946" t="s">
        <v>11274</v>
      </c>
    </row>
    <row r="5947" spans="1:6">
      <c r="A5947" t="s">
        <v>4611</v>
      </c>
      <c r="B5947" t="s">
        <v>2493</v>
      </c>
      <c r="C5947" t="s">
        <v>2093</v>
      </c>
      <c r="D5947" t="s">
        <v>2094</v>
      </c>
      <c r="E5947" t="s">
        <v>1772</v>
      </c>
      <c r="F5947" t="s">
        <v>11275</v>
      </c>
    </row>
    <row r="5948" spans="1:6">
      <c r="A5948" t="s">
        <v>4611</v>
      </c>
      <c r="B5948" t="s">
        <v>2493</v>
      </c>
      <c r="C5948" t="s">
        <v>2093</v>
      </c>
      <c r="D5948" t="s">
        <v>2094</v>
      </c>
      <c r="E5948" t="s">
        <v>1772</v>
      </c>
      <c r="F5948" t="s">
        <v>11279</v>
      </c>
    </row>
    <row r="5949" spans="1:6">
      <c r="A5949" t="s">
        <v>4611</v>
      </c>
      <c r="B5949" t="s">
        <v>2493</v>
      </c>
      <c r="C5949" t="s">
        <v>2093</v>
      </c>
      <c r="D5949" t="s">
        <v>2094</v>
      </c>
      <c r="E5949" t="s">
        <v>1772</v>
      </c>
      <c r="F5949" t="s">
        <v>11283</v>
      </c>
    </row>
    <row r="5950" spans="1:6">
      <c r="A5950" t="s">
        <v>4611</v>
      </c>
      <c r="B5950" t="s">
        <v>2493</v>
      </c>
      <c r="C5950" t="s">
        <v>2093</v>
      </c>
      <c r="D5950" t="s">
        <v>2094</v>
      </c>
      <c r="E5950" t="s">
        <v>1772</v>
      </c>
      <c r="F5950" t="s">
        <v>11287</v>
      </c>
    </row>
    <row r="5951" spans="1:6">
      <c r="A5951" t="s">
        <v>4611</v>
      </c>
      <c r="B5951" t="s">
        <v>2493</v>
      </c>
      <c r="C5951" t="s">
        <v>2093</v>
      </c>
      <c r="D5951" t="s">
        <v>2094</v>
      </c>
      <c r="E5951" t="s">
        <v>1772</v>
      </c>
      <c r="F5951" t="s">
        <v>11291</v>
      </c>
    </row>
    <row r="5952" spans="1:6">
      <c r="A5952" t="s">
        <v>4611</v>
      </c>
      <c r="B5952" t="s">
        <v>2493</v>
      </c>
      <c r="C5952" t="s">
        <v>2093</v>
      </c>
      <c r="D5952" t="s">
        <v>2094</v>
      </c>
      <c r="E5952" t="s">
        <v>1772</v>
      </c>
      <c r="F5952" t="s">
        <v>11295</v>
      </c>
    </row>
    <row r="5953" spans="1:6">
      <c r="A5953" t="s">
        <v>4611</v>
      </c>
      <c r="B5953" t="s">
        <v>2493</v>
      </c>
      <c r="C5953" t="s">
        <v>2093</v>
      </c>
      <c r="D5953" t="s">
        <v>2094</v>
      </c>
      <c r="E5953" t="s">
        <v>1772</v>
      </c>
      <c r="F5953" t="s">
        <v>11299</v>
      </c>
    </row>
    <row r="5954" spans="1:6">
      <c r="A5954" t="s">
        <v>4611</v>
      </c>
      <c r="B5954" t="s">
        <v>2493</v>
      </c>
      <c r="C5954" t="s">
        <v>2093</v>
      </c>
      <c r="D5954" t="s">
        <v>2094</v>
      </c>
      <c r="E5954" t="s">
        <v>1772</v>
      </c>
      <c r="F5954" t="s">
        <v>11303</v>
      </c>
    </row>
    <row r="5955" spans="1:6">
      <c r="A5955" t="s">
        <v>4611</v>
      </c>
      <c r="B5955" t="s">
        <v>2493</v>
      </c>
      <c r="C5955" t="s">
        <v>2093</v>
      </c>
      <c r="D5955" t="s">
        <v>2094</v>
      </c>
      <c r="E5955" t="s">
        <v>1772</v>
      </c>
      <c r="F5955" t="s">
        <v>11307</v>
      </c>
    </row>
    <row r="5956" spans="1:6">
      <c r="A5956" t="s">
        <v>4611</v>
      </c>
      <c r="B5956" t="s">
        <v>2493</v>
      </c>
      <c r="C5956" t="s">
        <v>2093</v>
      </c>
      <c r="D5956" t="s">
        <v>2094</v>
      </c>
      <c r="E5956" t="s">
        <v>1772</v>
      </c>
      <c r="F5956" t="s">
        <v>11311</v>
      </c>
    </row>
    <row r="5957" spans="1:6">
      <c r="A5957" t="s">
        <v>4611</v>
      </c>
      <c r="B5957" t="s">
        <v>2493</v>
      </c>
      <c r="C5957" t="s">
        <v>2093</v>
      </c>
      <c r="D5957" t="s">
        <v>2094</v>
      </c>
      <c r="E5957" t="s">
        <v>1772</v>
      </c>
      <c r="F5957" t="s">
        <v>11315</v>
      </c>
    </row>
    <row r="5958" spans="1:6">
      <c r="A5958" t="s">
        <v>4611</v>
      </c>
      <c r="B5958" t="s">
        <v>2493</v>
      </c>
      <c r="C5958" t="s">
        <v>2093</v>
      </c>
      <c r="D5958" t="s">
        <v>2094</v>
      </c>
      <c r="E5958" t="s">
        <v>1772</v>
      </c>
      <c r="F5958" t="s">
        <v>11319</v>
      </c>
    </row>
    <row r="5959" spans="1:6">
      <c r="A5959" t="s">
        <v>4611</v>
      </c>
      <c r="B5959" t="s">
        <v>2493</v>
      </c>
      <c r="C5959" t="s">
        <v>2093</v>
      </c>
      <c r="D5959" t="s">
        <v>2094</v>
      </c>
      <c r="E5959" t="s">
        <v>1772</v>
      </c>
      <c r="F5959" t="s">
        <v>11323</v>
      </c>
    </row>
    <row r="5960" spans="1:6">
      <c r="A5960" t="s">
        <v>4611</v>
      </c>
      <c r="B5960" t="s">
        <v>2493</v>
      </c>
      <c r="C5960" t="s">
        <v>2093</v>
      </c>
      <c r="D5960" t="s">
        <v>2094</v>
      </c>
      <c r="E5960" t="s">
        <v>1772</v>
      </c>
      <c r="F5960" t="s">
        <v>11327</v>
      </c>
    </row>
    <row r="5961" spans="1:6">
      <c r="A5961" t="s">
        <v>4611</v>
      </c>
      <c r="B5961" t="s">
        <v>2493</v>
      </c>
      <c r="C5961" t="s">
        <v>2093</v>
      </c>
      <c r="D5961" t="s">
        <v>2094</v>
      </c>
      <c r="E5961" t="s">
        <v>1772</v>
      </c>
      <c r="F5961" t="s">
        <v>11331</v>
      </c>
    </row>
    <row r="5962" spans="1:6">
      <c r="A5962" t="s">
        <v>4611</v>
      </c>
      <c r="B5962" t="s">
        <v>2493</v>
      </c>
      <c r="C5962" t="s">
        <v>2093</v>
      </c>
      <c r="D5962" t="s">
        <v>2094</v>
      </c>
      <c r="E5962" t="s">
        <v>1772</v>
      </c>
      <c r="F5962" t="s">
        <v>11335</v>
      </c>
    </row>
    <row r="5963" spans="1:6">
      <c r="A5963" t="s">
        <v>4611</v>
      </c>
      <c r="B5963" t="s">
        <v>2493</v>
      </c>
      <c r="C5963" t="s">
        <v>2093</v>
      </c>
      <c r="D5963" t="s">
        <v>2094</v>
      </c>
      <c r="E5963" t="s">
        <v>1772</v>
      </c>
      <c r="F5963" t="s">
        <v>11339</v>
      </c>
    </row>
    <row r="5964" spans="1:6">
      <c r="A5964" t="s">
        <v>4611</v>
      </c>
      <c r="B5964" t="s">
        <v>2493</v>
      </c>
      <c r="C5964" t="s">
        <v>2093</v>
      </c>
      <c r="D5964" t="s">
        <v>2094</v>
      </c>
      <c r="E5964" t="s">
        <v>1772</v>
      </c>
      <c r="F5964" t="s">
        <v>11340</v>
      </c>
    </row>
    <row r="5965" spans="1:6">
      <c r="A5965" t="s">
        <v>4611</v>
      </c>
      <c r="B5965" t="s">
        <v>2493</v>
      </c>
      <c r="C5965" t="s">
        <v>2093</v>
      </c>
      <c r="D5965" t="s">
        <v>2094</v>
      </c>
      <c r="E5965" t="s">
        <v>1772</v>
      </c>
      <c r="F5965" t="s">
        <v>11341</v>
      </c>
    </row>
    <row r="5966" spans="1:6">
      <c r="A5966" t="s">
        <v>4611</v>
      </c>
      <c r="B5966" t="s">
        <v>2493</v>
      </c>
      <c r="C5966" t="s">
        <v>2093</v>
      </c>
      <c r="D5966" t="s">
        <v>2094</v>
      </c>
      <c r="E5966" t="s">
        <v>1772</v>
      </c>
      <c r="F5966" t="s">
        <v>11342</v>
      </c>
    </row>
    <row r="5967" spans="1:6">
      <c r="A5967" t="s">
        <v>4611</v>
      </c>
      <c r="B5967" t="s">
        <v>2493</v>
      </c>
      <c r="C5967" t="s">
        <v>2093</v>
      </c>
      <c r="D5967" t="s">
        <v>2094</v>
      </c>
      <c r="E5967" t="s">
        <v>1772</v>
      </c>
      <c r="F5967" t="s">
        <v>11346</v>
      </c>
    </row>
    <row r="5968" spans="1:6">
      <c r="A5968" t="s">
        <v>4611</v>
      </c>
      <c r="B5968" t="s">
        <v>2493</v>
      </c>
      <c r="C5968" t="s">
        <v>2093</v>
      </c>
      <c r="D5968" t="s">
        <v>2094</v>
      </c>
      <c r="E5968" t="s">
        <v>1772</v>
      </c>
      <c r="F5968" t="s">
        <v>11350</v>
      </c>
    </row>
    <row r="5969" spans="1:6">
      <c r="A5969" t="s">
        <v>4611</v>
      </c>
      <c r="B5969" t="s">
        <v>2493</v>
      </c>
      <c r="C5969" t="s">
        <v>2093</v>
      </c>
      <c r="D5969" t="s">
        <v>2094</v>
      </c>
      <c r="E5969" t="s">
        <v>1772</v>
      </c>
      <c r="F5969" t="s">
        <v>11354</v>
      </c>
    </row>
    <row r="5970" spans="1:6">
      <c r="A5970" t="s">
        <v>4611</v>
      </c>
      <c r="B5970" t="s">
        <v>2493</v>
      </c>
      <c r="C5970" t="s">
        <v>2093</v>
      </c>
      <c r="D5970" t="s">
        <v>2094</v>
      </c>
      <c r="E5970" t="s">
        <v>1772</v>
      </c>
      <c r="F5970" t="s">
        <v>11355</v>
      </c>
    </row>
    <row r="5971" spans="1:6">
      <c r="A5971" t="s">
        <v>4611</v>
      </c>
      <c r="B5971" t="s">
        <v>2493</v>
      </c>
      <c r="C5971" t="s">
        <v>2093</v>
      </c>
      <c r="D5971" t="s">
        <v>2094</v>
      </c>
      <c r="E5971" t="s">
        <v>1772</v>
      </c>
      <c r="F5971" t="s">
        <v>11359</v>
      </c>
    </row>
    <row r="5972" spans="1:6">
      <c r="A5972" t="s">
        <v>4611</v>
      </c>
      <c r="B5972" t="s">
        <v>2493</v>
      </c>
      <c r="C5972" t="s">
        <v>2093</v>
      </c>
      <c r="D5972" t="s">
        <v>2094</v>
      </c>
      <c r="E5972" t="s">
        <v>1772</v>
      </c>
      <c r="F5972" t="s">
        <v>11363</v>
      </c>
    </row>
    <row r="5973" spans="1:6">
      <c r="A5973" t="s">
        <v>4611</v>
      </c>
      <c r="B5973" t="s">
        <v>2493</v>
      </c>
      <c r="C5973" t="s">
        <v>2093</v>
      </c>
      <c r="D5973" t="s">
        <v>2094</v>
      </c>
      <c r="E5973" t="s">
        <v>1772</v>
      </c>
      <c r="F5973" t="s">
        <v>11367</v>
      </c>
    </row>
    <row r="5974" spans="1:6">
      <c r="A5974" t="s">
        <v>4611</v>
      </c>
      <c r="B5974" t="s">
        <v>2493</v>
      </c>
      <c r="C5974" t="s">
        <v>2093</v>
      </c>
      <c r="D5974" t="s">
        <v>2094</v>
      </c>
      <c r="E5974" t="s">
        <v>1772</v>
      </c>
      <c r="F5974" t="s">
        <v>11371</v>
      </c>
    </row>
    <row r="5975" spans="1:6">
      <c r="A5975" t="s">
        <v>4611</v>
      </c>
      <c r="B5975" t="s">
        <v>2493</v>
      </c>
      <c r="C5975" t="s">
        <v>2093</v>
      </c>
      <c r="D5975" t="s">
        <v>2094</v>
      </c>
      <c r="E5975" t="s">
        <v>1772</v>
      </c>
      <c r="F5975" t="s">
        <v>11375</v>
      </c>
    </row>
    <row r="5976" spans="1:6">
      <c r="A5976" t="s">
        <v>4611</v>
      </c>
      <c r="B5976" t="s">
        <v>2493</v>
      </c>
      <c r="C5976" t="s">
        <v>2093</v>
      </c>
      <c r="D5976" t="s">
        <v>2094</v>
      </c>
      <c r="E5976" t="s">
        <v>1772</v>
      </c>
      <c r="F5976" t="s">
        <v>11379</v>
      </c>
    </row>
    <row r="5977" spans="1:6">
      <c r="A5977" t="s">
        <v>4611</v>
      </c>
      <c r="B5977" t="s">
        <v>2493</v>
      </c>
      <c r="C5977" t="s">
        <v>2093</v>
      </c>
      <c r="D5977" t="s">
        <v>2094</v>
      </c>
      <c r="E5977" t="s">
        <v>1772</v>
      </c>
      <c r="F5977" t="s">
        <v>11383</v>
      </c>
    </row>
    <row r="5978" spans="1:6">
      <c r="A5978" t="s">
        <v>4611</v>
      </c>
      <c r="B5978" t="s">
        <v>2493</v>
      </c>
      <c r="C5978" t="s">
        <v>2093</v>
      </c>
      <c r="D5978" t="s">
        <v>2094</v>
      </c>
      <c r="E5978" t="s">
        <v>1772</v>
      </c>
      <c r="F5978" t="s">
        <v>11387</v>
      </c>
    </row>
    <row r="5979" spans="1:6">
      <c r="A5979" t="s">
        <v>4611</v>
      </c>
      <c r="B5979" t="s">
        <v>2493</v>
      </c>
      <c r="C5979" t="s">
        <v>2093</v>
      </c>
      <c r="D5979" t="s">
        <v>2094</v>
      </c>
      <c r="E5979" t="s">
        <v>1772</v>
      </c>
      <c r="F5979" t="s">
        <v>11391</v>
      </c>
    </row>
    <row r="5980" spans="1:6">
      <c r="A5980" t="s">
        <v>4611</v>
      </c>
      <c r="B5980" t="s">
        <v>2493</v>
      </c>
      <c r="C5980" t="s">
        <v>2093</v>
      </c>
      <c r="D5980" t="s">
        <v>2094</v>
      </c>
      <c r="E5980" t="s">
        <v>1772</v>
      </c>
      <c r="F5980" t="s">
        <v>11395</v>
      </c>
    </row>
    <row r="5981" spans="1:6">
      <c r="A5981" t="s">
        <v>4611</v>
      </c>
      <c r="B5981" t="s">
        <v>2493</v>
      </c>
      <c r="C5981" t="s">
        <v>2093</v>
      </c>
      <c r="D5981" t="s">
        <v>2094</v>
      </c>
      <c r="E5981" t="s">
        <v>1772</v>
      </c>
      <c r="F5981" t="s">
        <v>11399</v>
      </c>
    </row>
    <row r="5982" spans="1:6">
      <c r="A5982" t="s">
        <v>4611</v>
      </c>
      <c r="B5982" t="s">
        <v>2493</v>
      </c>
      <c r="C5982" t="s">
        <v>2093</v>
      </c>
      <c r="D5982" t="s">
        <v>2094</v>
      </c>
      <c r="E5982" t="s">
        <v>1772</v>
      </c>
      <c r="F5982" t="s">
        <v>11403</v>
      </c>
    </row>
    <row r="5983" spans="1:6">
      <c r="A5983" t="s">
        <v>4611</v>
      </c>
      <c r="B5983" t="s">
        <v>2493</v>
      </c>
      <c r="C5983" t="s">
        <v>2093</v>
      </c>
      <c r="D5983" t="s">
        <v>2094</v>
      </c>
      <c r="E5983" t="s">
        <v>1772</v>
      </c>
      <c r="F5983" t="s">
        <v>11407</v>
      </c>
    </row>
    <row r="5984" spans="1:6">
      <c r="A5984" t="s">
        <v>4611</v>
      </c>
      <c r="B5984" t="s">
        <v>2493</v>
      </c>
      <c r="C5984" t="s">
        <v>2093</v>
      </c>
      <c r="D5984" t="s">
        <v>2094</v>
      </c>
      <c r="E5984" t="s">
        <v>1772</v>
      </c>
      <c r="F5984" t="s">
        <v>11408</v>
      </c>
    </row>
    <row r="5985" spans="1:6">
      <c r="A5985" t="s">
        <v>4611</v>
      </c>
      <c r="B5985" t="s">
        <v>2493</v>
      </c>
      <c r="C5985" t="s">
        <v>2093</v>
      </c>
      <c r="D5985" t="s">
        <v>2094</v>
      </c>
      <c r="E5985" t="s">
        <v>1772</v>
      </c>
      <c r="F5985" t="s">
        <v>11412</v>
      </c>
    </row>
    <row r="5986" spans="1:6">
      <c r="A5986" t="s">
        <v>4611</v>
      </c>
      <c r="B5986" t="s">
        <v>2493</v>
      </c>
      <c r="C5986" t="s">
        <v>2093</v>
      </c>
      <c r="D5986" t="s">
        <v>2094</v>
      </c>
      <c r="E5986" t="s">
        <v>1772</v>
      </c>
      <c r="F5986" t="s">
        <v>11416</v>
      </c>
    </row>
    <row r="5987" spans="1:6">
      <c r="A5987" t="s">
        <v>4611</v>
      </c>
      <c r="B5987" t="s">
        <v>2493</v>
      </c>
      <c r="C5987" t="s">
        <v>2093</v>
      </c>
      <c r="D5987" t="s">
        <v>2094</v>
      </c>
      <c r="E5987" t="s">
        <v>1772</v>
      </c>
      <c r="F5987" t="s">
        <v>11420</v>
      </c>
    </row>
    <row r="5988" spans="1:6">
      <c r="A5988" t="s">
        <v>4611</v>
      </c>
      <c r="B5988" t="s">
        <v>2493</v>
      </c>
      <c r="C5988" t="s">
        <v>2093</v>
      </c>
      <c r="D5988" t="s">
        <v>2094</v>
      </c>
      <c r="E5988" t="s">
        <v>1772</v>
      </c>
      <c r="F5988" t="s">
        <v>11421</v>
      </c>
    </row>
    <row r="5989" spans="1:6">
      <c r="A5989" t="s">
        <v>4611</v>
      </c>
      <c r="B5989" t="s">
        <v>2493</v>
      </c>
      <c r="C5989" t="s">
        <v>2093</v>
      </c>
      <c r="D5989" t="s">
        <v>2094</v>
      </c>
      <c r="E5989" t="s">
        <v>1772</v>
      </c>
      <c r="F5989" t="s">
        <v>11422</v>
      </c>
    </row>
    <row r="5990" spans="1:6">
      <c r="A5990" t="s">
        <v>4611</v>
      </c>
      <c r="B5990" t="s">
        <v>2493</v>
      </c>
      <c r="C5990" t="s">
        <v>2093</v>
      </c>
      <c r="D5990" t="s">
        <v>2094</v>
      </c>
      <c r="E5990" t="s">
        <v>1772</v>
      </c>
      <c r="F5990" t="s">
        <v>11426</v>
      </c>
    </row>
    <row r="5991" spans="1:6">
      <c r="A5991" t="s">
        <v>4611</v>
      </c>
      <c r="B5991" t="s">
        <v>2493</v>
      </c>
      <c r="C5991" t="s">
        <v>2093</v>
      </c>
      <c r="D5991" t="s">
        <v>2094</v>
      </c>
      <c r="E5991" t="s">
        <v>1772</v>
      </c>
      <c r="F5991" t="s">
        <v>11427</v>
      </c>
    </row>
    <row r="5992" spans="1:6">
      <c r="A5992" t="s">
        <v>4611</v>
      </c>
      <c r="B5992" t="s">
        <v>2493</v>
      </c>
      <c r="C5992" t="s">
        <v>2093</v>
      </c>
      <c r="D5992" t="s">
        <v>2094</v>
      </c>
      <c r="E5992" t="s">
        <v>1772</v>
      </c>
      <c r="F5992" t="s">
        <v>11431</v>
      </c>
    </row>
    <row r="5993" spans="1:6">
      <c r="A5993" t="s">
        <v>4611</v>
      </c>
      <c r="B5993" t="s">
        <v>2493</v>
      </c>
      <c r="C5993" t="s">
        <v>2093</v>
      </c>
      <c r="D5993" t="s">
        <v>2094</v>
      </c>
      <c r="E5993" t="s">
        <v>1772</v>
      </c>
      <c r="F5993" t="s">
        <v>11432</v>
      </c>
    </row>
    <row r="5994" spans="1:6">
      <c r="A5994" t="s">
        <v>4611</v>
      </c>
      <c r="B5994" t="s">
        <v>2493</v>
      </c>
      <c r="C5994" t="s">
        <v>2093</v>
      </c>
      <c r="D5994" t="s">
        <v>2094</v>
      </c>
      <c r="E5994" t="s">
        <v>1772</v>
      </c>
      <c r="F5994" t="s">
        <v>11436</v>
      </c>
    </row>
    <row r="5995" spans="1:6">
      <c r="A5995" t="s">
        <v>4611</v>
      </c>
      <c r="B5995" t="s">
        <v>2493</v>
      </c>
      <c r="C5995" t="s">
        <v>2093</v>
      </c>
      <c r="D5995" t="s">
        <v>2094</v>
      </c>
      <c r="E5995" t="s">
        <v>1772</v>
      </c>
      <c r="F5995" t="s">
        <v>11440</v>
      </c>
    </row>
    <row r="5996" spans="1:6">
      <c r="A5996" t="s">
        <v>4611</v>
      </c>
      <c r="B5996" t="s">
        <v>2493</v>
      </c>
      <c r="C5996" t="s">
        <v>2093</v>
      </c>
      <c r="D5996" t="s">
        <v>2094</v>
      </c>
      <c r="E5996" t="s">
        <v>1772</v>
      </c>
      <c r="F5996" t="s">
        <v>11444</v>
      </c>
    </row>
    <row r="5997" spans="1:6">
      <c r="A5997" t="s">
        <v>4611</v>
      </c>
      <c r="B5997" t="s">
        <v>2493</v>
      </c>
      <c r="C5997" t="s">
        <v>2093</v>
      </c>
      <c r="D5997" t="s">
        <v>2094</v>
      </c>
      <c r="E5997" t="s">
        <v>1772</v>
      </c>
      <c r="F5997" t="s">
        <v>11448</v>
      </c>
    </row>
    <row r="5998" spans="1:6">
      <c r="A5998" t="s">
        <v>4611</v>
      </c>
      <c r="B5998" t="s">
        <v>2493</v>
      </c>
      <c r="C5998" t="s">
        <v>2093</v>
      </c>
      <c r="D5998" t="s">
        <v>2094</v>
      </c>
      <c r="E5998" t="s">
        <v>1772</v>
      </c>
      <c r="F5998" t="s">
        <v>11452</v>
      </c>
    </row>
    <row r="5999" spans="1:6">
      <c r="A5999" t="s">
        <v>4611</v>
      </c>
      <c r="B5999" t="s">
        <v>2493</v>
      </c>
      <c r="C5999" t="s">
        <v>2093</v>
      </c>
      <c r="D5999" t="s">
        <v>2094</v>
      </c>
      <c r="E5999" t="s">
        <v>1772</v>
      </c>
      <c r="F5999" t="s">
        <v>11453</v>
      </c>
    </row>
    <row r="6000" spans="1:6">
      <c r="A6000" t="s">
        <v>4611</v>
      </c>
      <c r="B6000" t="s">
        <v>2493</v>
      </c>
      <c r="C6000" t="s">
        <v>2093</v>
      </c>
      <c r="D6000" t="s">
        <v>2094</v>
      </c>
      <c r="E6000" t="s">
        <v>1772</v>
      </c>
      <c r="F6000" t="s">
        <v>11457</v>
      </c>
    </row>
    <row r="6001" spans="1:6">
      <c r="A6001" t="s">
        <v>4611</v>
      </c>
      <c r="B6001" t="s">
        <v>2493</v>
      </c>
      <c r="C6001" t="s">
        <v>2093</v>
      </c>
      <c r="D6001" t="s">
        <v>2094</v>
      </c>
      <c r="E6001" t="s">
        <v>1772</v>
      </c>
      <c r="F6001" t="s">
        <v>11461</v>
      </c>
    </row>
    <row r="6002" spans="1:6">
      <c r="A6002" t="s">
        <v>4611</v>
      </c>
      <c r="B6002" t="s">
        <v>2493</v>
      </c>
      <c r="C6002" t="s">
        <v>2093</v>
      </c>
      <c r="D6002" t="s">
        <v>2094</v>
      </c>
      <c r="E6002" t="s">
        <v>1772</v>
      </c>
      <c r="F6002" t="s">
        <v>11465</v>
      </c>
    </row>
    <row r="6003" spans="1:6">
      <c r="A6003" t="s">
        <v>4611</v>
      </c>
      <c r="B6003" t="s">
        <v>2493</v>
      </c>
      <c r="C6003" t="s">
        <v>2093</v>
      </c>
      <c r="D6003" t="s">
        <v>2094</v>
      </c>
      <c r="E6003" t="s">
        <v>1772</v>
      </c>
      <c r="F6003" t="s">
        <v>11466</v>
      </c>
    </row>
    <row r="6004" spans="1:6">
      <c r="A6004" t="s">
        <v>4611</v>
      </c>
      <c r="B6004" t="s">
        <v>2493</v>
      </c>
      <c r="C6004" t="s">
        <v>2093</v>
      </c>
      <c r="D6004" t="s">
        <v>2094</v>
      </c>
      <c r="E6004" t="s">
        <v>1772</v>
      </c>
      <c r="F6004" t="s">
        <v>11470</v>
      </c>
    </row>
    <row r="6005" spans="1:6">
      <c r="A6005" t="s">
        <v>4611</v>
      </c>
      <c r="B6005" t="s">
        <v>2493</v>
      </c>
      <c r="C6005" t="s">
        <v>2093</v>
      </c>
      <c r="D6005" t="s">
        <v>2094</v>
      </c>
      <c r="E6005" t="s">
        <v>1772</v>
      </c>
      <c r="F6005" t="s">
        <v>11474</v>
      </c>
    </row>
    <row r="6006" spans="1:6">
      <c r="A6006" t="s">
        <v>4611</v>
      </c>
      <c r="B6006" t="s">
        <v>2493</v>
      </c>
      <c r="C6006" t="s">
        <v>2093</v>
      </c>
      <c r="D6006" t="s">
        <v>2094</v>
      </c>
      <c r="E6006" t="s">
        <v>1772</v>
      </c>
      <c r="F6006" t="s">
        <v>11478</v>
      </c>
    </row>
    <row r="6007" spans="1:6">
      <c r="A6007" t="s">
        <v>4611</v>
      </c>
      <c r="B6007" t="s">
        <v>2493</v>
      </c>
      <c r="C6007" t="s">
        <v>2093</v>
      </c>
      <c r="D6007" t="s">
        <v>2094</v>
      </c>
      <c r="E6007" t="s">
        <v>1772</v>
      </c>
      <c r="F6007" t="s">
        <v>11479</v>
      </c>
    </row>
    <row r="6008" spans="1:6">
      <c r="A6008" t="s">
        <v>4611</v>
      </c>
      <c r="B6008" t="s">
        <v>2493</v>
      </c>
      <c r="C6008" t="s">
        <v>2093</v>
      </c>
      <c r="D6008" t="s">
        <v>2094</v>
      </c>
      <c r="E6008" t="s">
        <v>1772</v>
      </c>
      <c r="F6008" t="s">
        <v>11483</v>
      </c>
    </row>
    <row r="6009" spans="1:6">
      <c r="A6009" t="s">
        <v>4611</v>
      </c>
      <c r="B6009" t="s">
        <v>2493</v>
      </c>
      <c r="C6009" t="s">
        <v>2093</v>
      </c>
      <c r="D6009" t="s">
        <v>2094</v>
      </c>
      <c r="E6009" t="s">
        <v>1772</v>
      </c>
      <c r="F6009" t="s">
        <v>11487</v>
      </c>
    </row>
    <row r="6010" spans="1:6">
      <c r="A6010" t="s">
        <v>4611</v>
      </c>
      <c r="B6010" t="s">
        <v>2493</v>
      </c>
      <c r="C6010" t="s">
        <v>2093</v>
      </c>
      <c r="D6010" t="s">
        <v>2094</v>
      </c>
      <c r="E6010" t="s">
        <v>1772</v>
      </c>
      <c r="F6010" t="s">
        <v>11491</v>
      </c>
    </row>
    <row r="6011" spans="1:6">
      <c r="A6011" t="s">
        <v>4611</v>
      </c>
      <c r="B6011" t="s">
        <v>2493</v>
      </c>
      <c r="C6011" t="s">
        <v>2093</v>
      </c>
      <c r="D6011" t="s">
        <v>2094</v>
      </c>
      <c r="E6011" t="s">
        <v>1772</v>
      </c>
      <c r="F6011" t="s">
        <v>11495</v>
      </c>
    </row>
    <row r="6012" spans="1:6">
      <c r="A6012" t="s">
        <v>4611</v>
      </c>
      <c r="B6012" t="s">
        <v>2493</v>
      </c>
      <c r="C6012" t="s">
        <v>2093</v>
      </c>
      <c r="D6012" t="s">
        <v>2094</v>
      </c>
      <c r="E6012" t="s">
        <v>1772</v>
      </c>
      <c r="F6012" t="s">
        <v>11499</v>
      </c>
    </row>
    <row r="6013" spans="1:6">
      <c r="A6013" t="s">
        <v>4611</v>
      </c>
      <c r="B6013" t="s">
        <v>2493</v>
      </c>
      <c r="C6013" t="s">
        <v>2093</v>
      </c>
      <c r="D6013" t="s">
        <v>2094</v>
      </c>
      <c r="E6013" t="s">
        <v>1772</v>
      </c>
      <c r="F6013" t="s">
        <v>11503</v>
      </c>
    </row>
    <row r="6014" spans="1:6">
      <c r="A6014" t="s">
        <v>4611</v>
      </c>
      <c r="B6014" t="s">
        <v>2493</v>
      </c>
      <c r="C6014" t="s">
        <v>2093</v>
      </c>
      <c r="D6014" t="s">
        <v>2094</v>
      </c>
      <c r="E6014" t="s">
        <v>1772</v>
      </c>
      <c r="F6014" t="s">
        <v>11507</v>
      </c>
    </row>
    <row r="6015" spans="1:6">
      <c r="A6015" t="s">
        <v>4611</v>
      </c>
      <c r="B6015" t="s">
        <v>2493</v>
      </c>
      <c r="C6015" t="s">
        <v>2093</v>
      </c>
      <c r="D6015" t="s">
        <v>2094</v>
      </c>
      <c r="E6015" t="s">
        <v>1772</v>
      </c>
      <c r="F6015" t="s">
        <v>11511</v>
      </c>
    </row>
    <row r="6016" spans="1:6">
      <c r="A6016" t="s">
        <v>4611</v>
      </c>
      <c r="B6016" t="s">
        <v>2493</v>
      </c>
      <c r="C6016" t="s">
        <v>2093</v>
      </c>
      <c r="D6016" t="s">
        <v>2094</v>
      </c>
      <c r="E6016" t="s">
        <v>1772</v>
      </c>
      <c r="F6016" t="s">
        <v>11512</v>
      </c>
    </row>
    <row r="6017" spans="1:6">
      <c r="A6017" t="s">
        <v>4611</v>
      </c>
      <c r="B6017" t="s">
        <v>2493</v>
      </c>
      <c r="C6017" t="s">
        <v>2093</v>
      </c>
      <c r="D6017" t="s">
        <v>2094</v>
      </c>
      <c r="E6017" t="s">
        <v>1772</v>
      </c>
      <c r="F6017" t="s">
        <v>11513</v>
      </c>
    </row>
    <row r="6018" spans="1:6">
      <c r="A6018" t="s">
        <v>4611</v>
      </c>
      <c r="B6018" t="s">
        <v>2493</v>
      </c>
      <c r="C6018" t="s">
        <v>2093</v>
      </c>
      <c r="D6018" t="s">
        <v>2094</v>
      </c>
      <c r="E6018" t="s">
        <v>1772</v>
      </c>
      <c r="F6018" t="s">
        <v>11517</v>
      </c>
    </row>
    <row r="6019" spans="1:6">
      <c r="A6019" t="s">
        <v>4611</v>
      </c>
      <c r="B6019" t="s">
        <v>2493</v>
      </c>
      <c r="C6019" t="s">
        <v>2093</v>
      </c>
      <c r="D6019" t="s">
        <v>2094</v>
      </c>
      <c r="E6019" t="s">
        <v>1772</v>
      </c>
      <c r="F6019" t="s">
        <v>11521</v>
      </c>
    </row>
    <row r="6020" spans="1:6">
      <c r="A6020" t="s">
        <v>4611</v>
      </c>
      <c r="B6020" t="s">
        <v>2493</v>
      </c>
      <c r="C6020" t="s">
        <v>2093</v>
      </c>
      <c r="D6020" t="s">
        <v>2094</v>
      </c>
      <c r="E6020" t="s">
        <v>1772</v>
      </c>
      <c r="F6020" t="s">
        <v>11525</v>
      </c>
    </row>
    <row r="6021" spans="1:6">
      <c r="A6021" t="s">
        <v>4611</v>
      </c>
      <c r="B6021" t="s">
        <v>2493</v>
      </c>
      <c r="C6021" t="s">
        <v>2093</v>
      </c>
      <c r="D6021" t="s">
        <v>2094</v>
      </c>
      <c r="E6021" t="s">
        <v>1772</v>
      </c>
      <c r="F6021" t="s">
        <v>11529</v>
      </c>
    </row>
    <row r="6022" spans="1:6">
      <c r="A6022" t="s">
        <v>4611</v>
      </c>
      <c r="B6022" t="s">
        <v>2493</v>
      </c>
      <c r="C6022" t="s">
        <v>2093</v>
      </c>
      <c r="D6022" t="s">
        <v>2094</v>
      </c>
      <c r="E6022" t="s">
        <v>1772</v>
      </c>
      <c r="F6022" t="s">
        <v>11530</v>
      </c>
    </row>
    <row r="6023" spans="1:6">
      <c r="A6023" t="s">
        <v>4611</v>
      </c>
      <c r="B6023" t="s">
        <v>2493</v>
      </c>
      <c r="C6023" t="s">
        <v>2093</v>
      </c>
      <c r="D6023" t="s">
        <v>2094</v>
      </c>
      <c r="E6023" t="s">
        <v>1772</v>
      </c>
      <c r="F6023" t="s">
        <v>11531</v>
      </c>
    </row>
    <row r="6024" spans="1:6">
      <c r="A6024" t="s">
        <v>4611</v>
      </c>
      <c r="B6024" t="s">
        <v>2493</v>
      </c>
      <c r="C6024" t="s">
        <v>2093</v>
      </c>
      <c r="D6024" t="s">
        <v>2094</v>
      </c>
      <c r="E6024" t="s">
        <v>1772</v>
      </c>
      <c r="F6024" t="s">
        <v>11535</v>
      </c>
    </row>
    <row r="6025" spans="1:6">
      <c r="A6025" t="s">
        <v>4611</v>
      </c>
      <c r="B6025" t="s">
        <v>2493</v>
      </c>
      <c r="C6025" t="s">
        <v>2093</v>
      </c>
      <c r="D6025" t="s">
        <v>2094</v>
      </c>
      <c r="E6025" t="s">
        <v>1772</v>
      </c>
      <c r="F6025" t="s">
        <v>11539</v>
      </c>
    </row>
    <row r="6026" spans="1:6">
      <c r="A6026" t="s">
        <v>4611</v>
      </c>
      <c r="B6026" t="s">
        <v>2493</v>
      </c>
      <c r="C6026" t="s">
        <v>2093</v>
      </c>
      <c r="D6026" t="s">
        <v>2094</v>
      </c>
      <c r="E6026" t="s">
        <v>1772</v>
      </c>
      <c r="F6026" t="s">
        <v>11543</v>
      </c>
    </row>
    <row r="6027" spans="1:6">
      <c r="A6027" t="s">
        <v>4611</v>
      </c>
      <c r="B6027" t="s">
        <v>2493</v>
      </c>
      <c r="C6027" t="s">
        <v>2093</v>
      </c>
      <c r="D6027" t="s">
        <v>2094</v>
      </c>
      <c r="E6027" t="s">
        <v>1772</v>
      </c>
      <c r="F6027" t="s">
        <v>11547</v>
      </c>
    </row>
    <row r="6028" spans="1:6">
      <c r="A6028" t="s">
        <v>4611</v>
      </c>
      <c r="B6028" t="s">
        <v>2493</v>
      </c>
      <c r="C6028" t="s">
        <v>2093</v>
      </c>
      <c r="D6028" t="s">
        <v>2094</v>
      </c>
      <c r="E6028" t="s">
        <v>1772</v>
      </c>
      <c r="F6028" t="s">
        <v>11551</v>
      </c>
    </row>
    <row r="6029" spans="1:6">
      <c r="A6029" t="s">
        <v>4611</v>
      </c>
      <c r="B6029" t="s">
        <v>2493</v>
      </c>
      <c r="C6029" t="s">
        <v>2093</v>
      </c>
      <c r="D6029" t="s">
        <v>2094</v>
      </c>
      <c r="E6029" t="s">
        <v>1772</v>
      </c>
      <c r="F6029" t="s">
        <v>11555</v>
      </c>
    </row>
    <row r="6030" spans="1:6">
      <c r="A6030" t="s">
        <v>4611</v>
      </c>
      <c r="B6030" t="s">
        <v>2493</v>
      </c>
      <c r="C6030" t="s">
        <v>2093</v>
      </c>
      <c r="D6030" t="s">
        <v>2094</v>
      </c>
      <c r="E6030" t="s">
        <v>1772</v>
      </c>
      <c r="F6030" t="s">
        <v>11556</v>
      </c>
    </row>
    <row r="6031" spans="1:6">
      <c r="A6031" t="s">
        <v>4611</v>
      </c>
      <c r="B6031" t="s">
        <v>2493</v>
      </c>
      <c r="C6031" t="s">
        <v>2093</v>
      </c>
      <c r="D6031" t="s">
        <v>2094</v>
      </c>
      <c r="E6031" t="s">
        <v>1772</v>
      </c>
      <c r="F6031" t="s">
        <v>11557</v>
      </c>
    </row>
    <row r="6032" spans="1:6">
      <c r="A6032" t="s">
        <v>4611</v>
      </c>
      <c r="B6032" t="s">
        <v>2493</v>
      </c>
      <c r="C6032" t="s">
        <v>2093</v>
      </c>
      <c r="D6032" t="s">
        <v>2094</v>
      </c>
      <c r="E6032" t="s">
        <v>1772</v>
      </c>
      <c r="F6032" t="s">
        <v>11561</v>
      </c>
    </row>
    <row r="6033" spans="1:6">
      <c r="A6033" t="s">
        <v>4611</v>
      </c>
      <c r="B6033" t="s">
        <v>2493</v>
      </c>
      <c r="C6033" t="s">
        <v>2093</v>
      </c>
      <c r="D6033" t="s">
        <v>2094</v>
      </c>
      <c r="E6033" t="s">
        <v>1772</v>
      </c>
      <c r="F6033" t="s">
        <v>11565</v>
      </c>
    </row>
    <row r="6034" spans="1:6">
      <c r="A6034" t="s">
        <v>4611</v>
      </c>
      <c r="B6034" t="s">
        <v>2493</v>
      </c>
      <c r="C6034" t="s">
        <v>2093</v>
      </c>
      <c r="D6034" t="s">
        <v>2094</v>
      </c>
      <c r="E6034" t="s">
        <v>1772</v>
      </c>
      <c r="F6034" t="s">
        <v>11566</v>
      </c>
    </row>
    <row r="6035" spans="1:6">
      <c r="A6035" t="s">
        <v>4611</v>
      </c>
      <c r="B6035" t="s">
        <v>2493</v>
      </c>
      <c r="C6035" t="s">
        <v>2093</v>
      </c>
      <c r="D6035" t="s">
        <v>2094</v>
      </c>
      <c r="E6035" t="s">
        <v>1772</v>
      </c>
      <c r="F6035" t="s">
        <v>11570</v>
      </c>
    </row>
    <row r="6036" spans="1:6">
      <c r="A6036" t="s">
        <v>4611</v>
      </c>
      <c r="B6036" t="s">
        <v>2493</v>
      </c>
      <c r="C6036" t="s">
        <v>2093</v>
      </c>
      <c r="D6036" t="s">
        <v>2094</v>
      </c>
      <c r="E6036" t="s">
        <v>1772</v>
      </c>
      <c r="F6036" t="s">
        <v>11571</v>
      </c>
    </row>
    <row r="6037" spans="1:6">
      <c r="A6037" t="s">
        <v>4611</v>
      </c>
      <c r="B6037" t="s">
        <v>2493</v>
      </c>
      <c r="C6037" t="s">
        <v>2093</v>
      </c>
      <c r="D6037" t="s">
        <v>2094</v>
      </c>
      <c r="E6037" t="s">
        <v>1772</v>
      </c>
      <c r="F6037" t="s">
        <v>11575</v>
      </c>
    </row>
    <row r="6038" spans="1:6">
      <c r="A6038" t="s">
        <v>4611</v>
      </c>
      <c r="B6038" t="s">
        <v>2493</v>
      </c>
      <c r="C6038" t="s">
        <v>2093</v>
      </c>
      <c r="D6038" t="s">
        <v>2094</v>
      </c>
      <c r="E6038" t="s">
        <v>1772</v>
      </c>
      <c r="F6038" t="s">
        <v>11579</v>
      </c>
    </row>
    <row r="6039" spans="1:6">
      <c r="A6039" t="s">
        <v>4611</v>
      </c>
      <c r="B6039" t="s">
        <v>2493</v>
      </c>
      <c r="C6039" t="s">
        <v>2093</v>
      </c>
      <c r="D6039" t="s">
        <v>2094</v>
      </c>
      <c r="E6039" t="s">
        <v>1772</v>
      </c>
      <c r="F6039" t="s">
        <v>11583</v>
      </c>
    </row>
    <row r="6040" spans="1:6">
      <c r="A6040" t="s">
        <v>4611</v>
      </c>
      <c r="B6040" t="s">
        <v>2493</v>
      </c>
      <c r="C6040" t="s">
        <v>2093</v>
      </c>
      <c r="D6040" t="s">
        <v>2094</v>
      </c>
      <c r="E6040" t="s">
        <v>1772</v>
      </c>
      <c r="F6040" t="s">
        <v>11587</v>
      </c>
    </row>
    <row r="6041" spans="1:6">
      <c r="A6041" t="s">
        <v>4611</v>
      </c>
      <c r="B6041" t="s">
        <v>2493</v>
      </c>
      <c r="C6041" t="s">
        <v>2093</v>
      </c>
      <c r="D6041" t="s">
        <v>2094</v>
      </c>
      <c r="E6041" t="s">
        <v>1772</v>
      </c>
      <c r="F6041" t="s">
        <v>11588</v>
      </c>
    </row>
    <row r="6042" spans="1:6">
      <c r="A6042" t="s">
        <v>4611</v>
      </c>
      <c r="B6042" t="s">
        <v>2493</v>
      </c>
      <c r="C6042" t="s">
        <v>2093</v>
      </c>
      <c r="D6042" t="s">
        <v>2094</v>
      </c>
      <c r="E6042" t="s">
        <v>1772</v>
      </c>
      <c r="F6042" t="s">
        <v>11592</v>
      </c>
    </row>
    <row r="6043" spans="1:6">
      <c r="A6043" t="s">
        <v>4611</v>
      </c>
      <c r="B6043" t="s">
        <v>2493</v>
      </c>
      <c r="C6043" t="s">
        <v>2093</v>
      </c>
      <c r="D6043" t="s">
        <v>2094</v>
      </c>
      <c r="E6043" t="s">
        <v>1772</v>
      </c>
      <c r="F6043" t="s">
        <v>11596</v>
      </c>
    </row>
    <row r="6044" spans="1:6">
      <c r="A6044" t="s">
        <v>4611</v>
      </c>
      <c r="B6044" t="s">
        <v>2493</v>
      </c>
      <c r="C6044" t="s">
        <v>2093</v>
      </c>
      <c r="D6044" t="s">
        <v>2094</v>
      </c>
      <c r="E6044" t="s">
        <v>1772</v>
      </c>
      <c r="F6044" t="s">
        <v>11600</v>
      </c>
    </row>
    <row r="6045" spans="1:6">
      <c r="A6045" t="s">
        <v>4611</v>
      </c>
      <c r="B6045" t="s">
        <v>2493</v>
      </c>
      <c r="C6045" t="s">
        <v>2093</v>
      </c>
      <c r="D6045" t="s">
        <v>2094</v>
      </c>
      <c r="E6045" t="s">
        <v>1772</v>
      </c>
      <c r="F6045" t="s">
        <v>11604</v>
      </c>
    </row>
    <row r="6046" spans="1:6">
      <c r="A6046" t="s">
        <v>4611</v>
      </c>
      <c r="B6046" t="s">
        <v>2493</v>
      </c>
      <c r="C6046" t="s">
        <v>2093</v>
      </c>
      <c r="D6046" t="s">
        <v>2094</v>
      </c>
      <c r="E6046" t="s">
        <v>1772</v>
      </c>
      <c r="F6046" t="s">
        <v>11608</v>
      </c>
    </row>
    <row r="6047" spans="1:6">
      <c r="A6047" t="s">
        <v>4611</v>
      </c>
      <c r="B6047" t="s">
        <v>2493</v>
      </c>
      <c r="C6047" t="s">
        <v>2093</v>
      </c>
      <c r="D6047" t="s">
        <v>2094</v>
      </c>
      <c r="E6047" t="s">
        <v>1772</v>
      </c>
      <c r="F6047" t="s">
        <v>11612</v>
      </c>
    </row>
    <row r="6048" spans="1:6">
      <c r="A6048" t="s">
        <v>4611</v>
      </c>
      <c r="B6048" t="s">
        <v>2493</v>
      </c>
      <c r="C6048" t="s">
        <v>2093</v>
      </c>
      <c r="D6048" t="s">
        <v>2094</v>
      </c>
      <c r="E6048" t="s">
        <v>1772</v>
      </c>
      <c r="F6048" t="s">
        <v>11616</v>
      </c>
    </row>
    <row r="6049" spans="1:6">
      <c r="A6049" t="s">
        <v>4611</v>
      </c>
      <c r="B6049" t="s">
        <v>2493</v>
      </c>
      <c r="C6049" t="s">
        <v>2093</v>
      </c>
      <c r="D6049" t="s">
        <v>2094</v>
      </c>
      <c r="E6049" t="s">
        <v>1772</v>
      </c>
      <c r="F6049" t="s">
        <v>11620</v>
      </c>
    </row>
    <row r="6050" spans="1:6">
      <c r="A6050" t="s">
        <v>4611</v>
      </c>
      <c r="B6050" t="s">
        <v>2493</v>
      </c>
      <c r="C6050" t="s">
        <v>2093</v>
      </c>
      <c r="D6050" t="s">
        <v>2094</v>
      </c>
      <c r="E6050" t="s">
        <v>1772</v>
      </c>
      <c r="F6050" t="s">
        <v>11621</v>
      </c>
    </row>
    <row r="6051" spans="1:6">
      <c r="A6051" t="s">
        <v>4611</v>
      </c>
      <c r="B6051" t="s">
        <v>2493</v>
      </c>
      <c r="C6051" t="s">
        <v>2093</v>
      </c>
      <c r="D6051" t="s">
        <v>2094</v>
      </c>
      <c r="E6051" t="s">
        <v>1772</v>
      </c>
      <c r="F6051" t="s">
        <v>11625</v>
      </c>
    </row>
    <row r="6052" spans="1:6">
      <c r="A6052" t="s">
        <v>4611</v>
      </c>
      <c r="B6052" t="s">
        <v>2493</v>
      </c>
      <c r="C6052" t="s">
        <v>2093</v>
      </c>
      <c r="D6052" t="s">
        <v>2094</v>
      </c>
      <c r="E6052" t="s">
        <v>1772</v>
      </c>
      <c r="F6052" t="s">
        <v>11629</v>
      </c>
    </row>
    <row r="6053" spans="1:6">
      <c r="A6053" t="s">
        <v>4611</v>
      </c>
      <c r="B6053" t="s">
        <v>2493</v>
      </c>
      <c r="C6053" t="s">
        <v>2093</v>
      </c>
      <c r="D6053" t="s">
        <v>2094</v>
      </c>
      <c r="E6053" t="s">
        <v>1772</v>
      </c>
      <c r="F6053" t="s">
        <v>11633</v>
      </c>
    </row>
    <row r="6054" spans="1:6">
      <c r="A6054" t="s">
        <v>4611</v>
      </c>
      <c r="B6054" t="s">
        <v>2493</v>
      </c>
      <c r="C6054" t="s">
        <v>2093</v>
      </c>
      <c r="D6054" t="s">
        <v>2094</v>
      </c>
      <c r="E6054" t="s">
        <v>1772</v>
      </c>
      <c r="F6054" t="s">
        <v>11637</v>
      </c>
    </row>
    <row r="6055" spans="1:6">
      <c r="A6055" t="s">
        <v>4611</v>
      </c>
      <c r="B6055" t="s">
        <v>2493</v>
      </c>
      <c r="C6055" t="s">
        <v>2093</v>
      </c>
      <c r="D6055" t="s">
        <v>2094</v>
      </c>
      <c r="E6055" t="s">
        <v>1772</v>
      </c>
      <c r="F6055" t="s">
        <v>11641</v>
      </c>
    </row>
    <row r="6056" spans="1:6">
      <c r="A6056" t="s">
        <v>4611</v>
      </c>
      <c r="B6056" t="s">
        <v>2493</v>
      </c>
      <c r="C6056" t="s">
        <v>2093</v>
      </c>
      <c r="D6056" t="s">
        <v>2094</v>
      </c>
      <c r="E6056" t="s">
        <v>1772</v>
      </c>
      <c r="F6056" t="s">
        <v>11645</v>
      </c>
    </row>
    <row r="6057" spans="1:6">
      <c r="A6057" t="s">
        <v>4611</v>
      </c>
      <c r="B6057" t="s">
        <v>2493</v>
      </c>
      <c r="C6057" t="s">
        <v>2093</v>
      </c>
      <c r="D6057" t="s">
        <v>2094</v>
      </c>
      <c r="E6057" t="s">
        <v>1772</v>
      </c>
      <c r="F6057" t="s">
        <v>11649</v>
      </c>
    </row>
    <row r="6058" spans="1:6">
      <c r="A6058" t="s">
        <v>4611</v>
      </c>
      <c r="B6058" t="s">
        <v>2493</v>
      </c>
      <c r="C6058" t="s">
        <v>2093</v>
      </c>
      <c r="D6058" t="s">
        <v>2094</v>
      </c>
      <c r="E6058" t="s">
        <v>1772</v>
      </c>
      <c r="F6058" t="s">
        <v>11653</v>
      </c>
    </row>
    <row r="6059" spans="1:6">
      <c r="A6059" t="s">
        <v>4611</v>
      </c>
      <c r="B6059" t="s">
        <v>2493</v>
      </c>
      <c r="C6059" t="s">
        <v>2093</v>
      </c>
      <c r="D6059" t="s">
        <v>2094</v>
      </c>
      <c r="E6059" t="s">
        <v>1772</v>
      </c>
      <c r="F6059" t="s">
        <v>11657</v>
      </c>
    </row>
    <row r="6060" spans="1:6">
      <c r="A6060" t="s">
        <v>4611</v>
      </c>
      <c r="B6060" t="s">
        <v>2493</v>
      </c>
      <c r="C6060" t="s">
        <v>2093</v>
      </c>
      <c r="D6060" t="s">
        <v>2094</v>
      </c>
      <c r="E6060" t="s">
        <v>1772</v>
      </c>
      <c r="F6060" t="s">
        <v>11661</v>
      </c>
    </row>
    <row r="6061" spans="1:6">
      <c r="A6061" t="s">
        <v>4611</v>
      </c>
      <c r="B6061" t="s">
        <v>2493</v>
      </c>
      <c r="C6061" t="s">
        <v>2093</v>
      </c>
      <c r="D6061" t="s">
        <v>2094</v>
      </c>
      <c r="E6061" t="s">
        <v>1772</v>
      </c>
      <c r="F6061" t="s">
        <v>11665</v>
      </c>
    </row>
    <row r="6062" spans="1:6">
      <c r="A6062" t="s">
        <v>4611</v>
      </c>
      <c r="B6062" t="s">
        <v>2493</v>
      </c>
      <c r="C6062" t="s">
        <v>2093</v>
      </c>
      <c r="D6062" t="s">
        <v>2094</v>
      </c>
      <c r="E6062" t="s">
        <v>1772</v>
      </c>
      <c r="F6062" t="s">
        <v>11669</v>
      </c>
    </row>
    <row r="6063" spans="1:6">
      <c r="A6063" t="s">
        <v>4611</v>
      </c>
      <c r="B6063" t="s">
        <v>2493</v>
      </c>
      <c r="C6063" t="s">
        <v>2093</v>
      </c>
      <c r="D6063" t="s">
        <v>2094</v>
      </c>
      <c r="E6063" t="s">
        <v>1772</v>
      </c>
      <c r="F6063" t="s">
        <v>11673</v>
      </c>
    </row>
    <row r="6064" spans="1:6">
      <c r="A6064" t="s">
        <v>4611</v>
      </c>
      <c r="B6064" t="s">
        <v>2493</v>
      </c>
      <c r="C6064" t="s">
        <v>2093</v>
      </c>
      <c r="D6064" t="s">
        <v>2094</v>
      </c>
      <c r="E6064" t="s">
        <v>1772</v>
      </c>
      <c r="F6064" t="s">
        <v>11677</v>
      </c>
    </row>
    <row r="6065" spans="1:6">
      <c r="A6065" t="s">
        <v>4611</v>
      </c>
      <c r="B6065" t="s">
        <v>2493</v>
      </c>
      <c r="C6065" t="s">
        <v>2093</v>
      </c>
      <c r="D6065" t="s">
        <v>2094</v>
      </c>
      <c r="E6065" t="s">
        <v>1772</v>
      </c>
      <c r="F6065" t="s">
        <v>11678</v>
      </c>
    </row>
    <row r="6066" spans="1:6">
      <c r="A6066" t="s">
        <v>4611</v>
      </c>
      <c r="B6066" t="s">
        <v>2493</v>
      </c>
      <c r="C6066" t="s">
        <v>2093</v>
      </c>
      <c r="D6066" t="s">
        <v>2094</v>
      </c>
      <c r="E6066" t="s">
        <v>1772</v>
      </c>
      <c r="F6066" t="s">
        <v>11682</v>
      </c>
    </row>
    <row r="6067" spans="1:6">
      <c r="A6067" t="s">
        <v>4611</v>
      </c>
      <c r="B6067" t="s">
        <v>2493</v>
      </c>
      <c r="C6067" t="s">
        <v>2093</v>
      </c>
      <c r="D6067" t="s">
        <v>2094</v>
      </c>
      <c r="E6067" t="s">
        <v>1772</v>
      </c>
      <c r="F6067" t="s">
        <v>11686</v>
      </c>
    </row>
    <row r="6068" spans="1:6">
      <c r="A6068" t="s">
        <v>4611</v>
      </c>
      <c r="B6068" t="s">
        <v>2493</v>
      </c>
      <c r="C6068" t="s">
        <v>2093</v>
      </c>
      <c r="D6068" t="s">
        <v>2094</v>
      </c>
      <c r="E6068" t="s">
        <v>1772</v>
      </c>
      <c r="F6068" t="s">
        <v>11688</v>
      </c>
    </row>
    <row r="6069" spans="1:6">
      <c r="A6069" t="s">
        <v>4611</v>
      </c>
      <c r="B6069" t="s">
        <v>2493</v>
      </c>
      <c r="C6069" t="s">
        <v>2093</v>
      </c>
      <c r="D6069" t="s">
        <v>2094</v>
      </c>
      <c r="E6069" t="s">
        <v>1772</v>
      </c>
      <c r="F6069" t="s">
        <v>11692</v>
      </c>
    </row>
    <row r="6070" spans="1:6">
      <c r="A6070" t="s">
        <v>4611</v>
      </c>
      <c r="B6070" t="s">
        <v>2493</v>
      </c>
      <c r="C6070" t="s">
        <v>2093</v>
      </c>
      <c r="D6070" t="s">
        <v>2094</v>
      </c>
      <c r="E6070" t="s">
        <v>1772</v>
      </c>
      <c r="F6070" t="s">
        <v>11696</v>
      </c>
    </row>
    <row r="6071" spans="1:6">
      <c r="A6071" t="s">
        <v>4611</v>
      </c>
      <c r="B6071" t="s">
        <v>2493</v>
      </c>
      <c r="C6071" t="s">
        <v>2093</v>
      </c>
      <c r="D6071" t="s">
        <v>2094</v>
      </c>
      <c r="E6071" t="s">
        <v>1772</v>
      </c>
      <c r="F6071" t="s">
        <v>11700</v>
      </c>
    </row>
    <row r="6072" spans="1:6">
      <c r="A6072" t="s">
        <v>4611</v>
      </c>
      <c r="B6072" t="s">
        <v>2493</v>
      </c>
      <c r="C6072" t="s">
        <v>2093</v>
      </c>
      <c r="D6072" t="s">
        <v>2094</v>
      </c>
      <c r="E6072" t="s">
        <v>1772</v>
      </c>
      <c r="F6072" t="s">
        <v>11704</v>
      </c>
    </row>
    <row r="6073" spans="1:6">
      <c r="A6073" t="s">
        <v>4611</v>
      </c>
      <c r="B6073" t="s">
        <v>2493</v>
      </c>
      <c r="C6073" t="s">
        <v>2093</v>
      </c>
      <c r="D6073" t="s">
        <v>2094</v>
      </c>
      <c r="E6073" t="s">
        <v>1772</v>
      </c>
      <c r="F6073" t="s">
        <v>11708</v>
      </c>
    </row>
    <row r="6074" spans="1:6">
      <c r="A6074" t="s">
        <v>4611</v>
      </c>
      <c r="B6074" t="s">
        <v>2493</v>
      </c>
      <c r="C6074" t="s">
        <v>2093</v>
      </c>
      <c r="D6074" t="s">
        <v>2094</v>
      </c>
      <c r="E6074" t="s">
        <v>1772</v>
      </c>
      <c r="F6074" t="s">
        <v>11712</v>
      </c>
    </row>
    <row r="6075" spans="1:6">
      <c r="A6075" t="s">
        <v>4611</v>
      </c>
      <c r="B6075" t="s">
        <v>2493</v>
      </c>
      <c r="C6075" t="s">
        <v>2093</v>
      </c>
      <c r="D6075" t="s">
        <v>2094</v>
      </c>
      <c r="E6075" t="s">
        <v>1772</v>
      </c>
      <c r="F6075" t="s">
        <v>11716</v>
      </c>
    </row>
    <row r="6076" spans="1:6">
      <c r="A6076" t="s">
        <v>4611</v>
      </c>
      <c r="B6076" t="s">
        <v>2493</v>
      </c>
      <c r="C6076" t="s">
        <v>2093</v>
      </c>
      <c r="D6076" t="s">
        <v>2094</v>
      </c>
      <c r="E6076" t="s">
        <v>1772</v>
      </c>
      <c r="F6076" t="s">
        <v>11720</v>
      </c>
    </row>
    <row r="6077" spans="1:6">
      <c r="A6077" t="s">
        <v>4611</v>
      </c>
      <c r="B6077" t="s">
        <v>2493</v>
      </c>
      <c r="C6077" t="s">
        <v>2093</v>
      </c>
      <c r="D6077" t="s">
        <v>2094</v>
      </c>
      <c r="E6077" t="s">
        <v>1772</v>
      </c>
      <c r="F6077" t="s">
        <v>11724</v>
      </c>
    </row>
    <row r="6078" spans="1:6">
      <c r="A6078" t="s">
        <v>4611</v>
      </c>
      <c r="B6078" t="s">
        <v>2493</v>
      </c>
      <c r="C6078" t="s">
        <v>2093</v>
      </c>
      <c r="D6078" t="s">
        <v>2094</v>
      </c>
      <c r="E6078" t="s">
        <v>1772</v>
      </c>
      <c r="F6078" t="s">
        <v>11728</v>
      </c>
    </row>
    <row r="6079" spans="1:6">
      <c r="A6079" t="s">
        <v>4611</v>
      </c>
      <c r="B6079" t="s">
        <v>2493</v>
      </c>
      <c r="C6079" t="s">
        <v>2093</v>
      </c>
      <c r="D6079" t="s">
        <v>2094</v>
      </c>
      <c r="E6079" t="s">
        <v>1772</v>
      </c>
      <c r="F6079" t="s">
        <v>11732</v>
      </c>
    </row>
    <row r="6080" spans="1:6">
      <c r="A6080" t="s">
        <v>4611</v>
      </c>
      <c r="B6080" t="s">
        <v>2493</v>
      </c>
      <c r="C6080" t="s">
        <v>2093</v>
      </c>
      <c r="D6080" t="s">
        <v>2094</v>
      </c>
      <c r="E6080" t="s">
        <v>1772</v>
      </c>
      <c r="F6080" t="s">
        <v>11736</v>
      </c>
    </row>
    <row r="6081" spans="1:6">
      <c r="A6081" t="s">
        <v>4611</v>
      </c>
      <c r="B6081" t="s">
        <v>2493</v>
      </c>
      <c r="C6081" t="s">
        <v>2093</v>
      </c>
      <c r="D6081" t="s">
        <v>2094</v>
      </c>
      <c r="E6081" t="s">
        <v>1772</v>
      </c>
      <c r="F6081" t="s">
        <v>11740</v>
      </c>
    </row>
    <row r="6082" spans="1:6">
      <c r="A6082" t="s">
        <v>4611</v>
      </c>
      <c r="B6082" t="s">
        <v>2493</v>
      </c>
      <c r="C6082" t="s">
        <v>2093</v>
      </c>
      <c r="D6082" t="s">
        <v>2094</v>
      </c>
      <c r="E6082" t="s">
        <v>1772</v>
      </c>
      <c r="F6082" t="s">
        <v>11741</v>
      </c>
    </row>
    <row r="6083" spans="1:6">
      <c r="A6083" t="s">
        <v>4611</v>
      </c>
      <c r="B6083" t="s">
        <v>2493</v>
      </c>
      <c r="C6083" t="s">
        <v>2093</v>
      </c>
      <c r="D6083" t="s">
        <v>2094</v>
      </c>
      <c r="E6083" t="s">
        <v>1772</v>
      </c>
      <c r="F6083" t="s">
        <v>11745</v>
      </c>
    </row>
    <row r="6084" spans="1:6">
      <c r="A6084" t="s">
        <v>4611</v>
      </c>
      <c r="B6084" t="s">
        <v>2493</v>
      </c>
      <c r="C6084" t="s">
        <v>2093</v>
      </c>
      <c r="D6084" t="s">
        <v>2094</v>
      </c>
      <c r="E6084" t="s">
        <v>1772</v>
      </c>
      <c r="F6084" t="s">
        <v>11749</v>
      </c>
    </row>
    <row r="6085" spans="1:6">
      <c r="A6085" t="s">
        <v>4611</v>
      </c>
      <c r="B6085" t="s">
        <v>2493</v>
      </c>
      <c r="C6085" t="s">
        <v>2093</v>
      </c>
      <c r="D6085" t="s">
        <v>2094</v>
      </c>
      <c r="E6085" t="s">
        <v>1772</v>
      </c>
      <c r="F6085" t="s">
        <v>11753</v>
      </c>
    </row>
    <row r="6086" spans="1:6">
      <c r="A6086" t="s">
        <v>4611</v>
      </c>
      <c r="B6086" t="s">
        <v>2493</v>
      </c>
      <c r="C6086" t="s">
        <v>2093</v>
      </c>
      <c r="D6086" t="s">
        <v>2094</v>
      </c>
      <c r="E6086" t="s">
        <v>1772</v>
      </c>
      <c r="F6086" t="s">
        <v>11757</v>
      </c>
    </row>
    <row r="6087" spans="1:6">
      <c r="A6087" t="s">
        <v>4611</v>
      </c>
      <c r="B6087" t="s">
        <v>2493</v>
      </c>
      <c r="C6087" t="s">
        <v>2093</v>
      </c>
      <c r="D6087" t="s">
        <v>2094</v>
      </c>
      <c r="E6087" t="s">
        <v>1772</v>
      </c>
      <c r="F6087" t="s">
        <v>11761</v>
      </c>
    </row>
    <row r="6088" spans="1:6">
      <c r="A6088" t="s">
        <v>4611</v>
      </c>
      <c r="B6088" t="s">
        <v>2493</v>
      </c>
      <c r="C6088" t="s">
        <v>2093</v>
      </c>
      <c r="D6088" t="s">
        <v>2094</v>
      </c>
      <c r="E6088" t="s">
        <v>1772</v>
      </c>
      <c r="F6088" t="s">
        <v>11765</v>
      </c>
    </row>
    <row r="6089" spans="1:6">
      <c r="A6089" t="s">
        <v>4611</v>
      </c>
      <c r="B6089" t="s">
        <v>2493</v>
      </c>
      <c r="C6089" t="s">
        <v>2093</v>
      </c>
      <c r="D6089" t="s">
        <v>2094</v>
      </c>
      <c r="E6089" t="s">
        <v>1772</v>
      </c>
      <c r="F6089" t="s">
        <v>11769</v>
      </c>
    </row>
    <row r="6090" spans="1:6">
      <c r="A6090" t="s">
        <v>4611</v>
      </c>
      <c r="B6090" t="s">
        <v>2493</v>
      </c>
      <c r="C6090" t="s">
        <v>2093</v>
      </c>
      <c r="D6090" t="s">
        <v>2094</v>
      </c>
      <c r="E6090" t="s">
        <v>1772</v>
      </c>
      <c r="F6090" t="s">
        <v>11773</v>
      </c>
    </row>
    <row r="6091" spans="1:6">
      <c r="A6091" t="s">
        <v>4611</v>
      </c>
      <c r="B6091" t="s">
        <v>2493</v>
      </c>
      <c r="C6091" t="s">
        <v>2093</v>
      </c>
      <c r="D6091" t="s">
        <v>2094</v>
      </c>
      <c r="E6091" t="s">
        <v>1772</v>
      </c>
      <c r="F6091" t="s">
        <v>11774</v>
      </c>
    </row>
    <row r="6092" spans="1:6">
      <c r="A6092" t="s">
        <v>4611</v>
      </c>
      <c r="B6092" t="s">
        <v>2493</v>
      </c>
      <c r="C6092" t="s">
        <v>2093</v>
      </c>
      <c r="D6092" t="s">
        <v>2094</v>
      </c>
      <c r="E6092" t="s">
        <v>1772</v>
      </c>
      <c r="F6092" t="s">
        <v>11778</v>
      </c>
    </row>
    <row r="6093" spans="1:6">
      <c r="A6093" t="s">
        <v>4611</v>
      </c>
      <c r="B6093" t="s">
        <v>2493</v>
      </c>
      <c r="C6093" t="s">
        <v>2093</v>
      </c>
      <c r="D6093" t="s">
        <v>2094</v>
      </c>
      <c r="E6093" t="s">
        <v>1772</v>
      </c>
      <c r="F6093" t="s">
        <v>11782</v>
      </c>
    </row>
    <row r="6094" spans="1:6">
      <c r="A6094" t="s">
        <v>4611</v>
      </c>
      <c r="B6094" t="s">
        <v>2493</v>
      </c>
      <c r="C6094" t="s">
        <v>2093</v>
      </c>
      <c r="D6094" t="s">
        <v>2094</v>
      </c>
      <c r="E6094" t="s">
        <v>1772</v>
      </c>
      <c r="F6094" t="s">
        <v>11786</v>
      </c>
    </row>
    <row r="6095" spans="1:6">
      <c r="A6095" t="s">
        <v>4611</v>
      </c>
      <c r="B6095" t="s">
        <v>2493</v>
      </c>
      <c r="C6095" t="s">
        <v>2093</v>
      </c>
      <c r="D6095" t="s">
        <v>2094</v>
      </c>
      <c r="E6095" t="s">
        <v>1772</v>
      </c>
      <c r="F6095" t="s">
        <v>11790</v>
      </c>
    </row>
    <row r="6096" spans="1:6">
      <c r="A6096" t="s">
        <v>4611</v>
      </c>
      <c r="B6096" t="s">
        <v>2493</v>
      </c>
      <c r="C6096" t="s">
        <v>2093</v>
      </c>
      <c r="D6096" t="s">
        <v>2094</v>
      </c>
      <c r="E6096" t="s">
        <v>1772</v>
      </c>
      <c r="F6096" t="s">
        <v>11794</v>
      </c>
    </row>
    <row r="6097" spans="1:6">
      <c r="A6097" t="s">
        <v>4611</v>
      </c>
      <c r="B6097" t="s">
        <v>2493</v>
      </c>
      <c r="C6097" t="s">
        <v>2093</v>
      </c>
      <c r="D6097" t="s">
        <v>2094</v>
      </c>
      <c r="E6097" t="s">
        <v>1772</v>
      </c>
      <c r="F6097" t="s">
        <v>11798</v>
      </c>
    </row>
    <row r="6098" spans="1:6">
      <c r="A6098" t="s">
        <v>4611</v>
      </c>
      <c r="B6098" t="s">
        <v>2493</v>
      </c>
      <c r="C6098" t="s">
        <v>2093</v>
      </c>
      <c r="D6098" t="s">
        <v>2094</v>
      </c>
      <c r="E6098" t="s">
        <v>1772</v>
      </c>
      <c r="F6098" t="s">
        <v>11802</v>
      </c>
    </row>
    <row r="6099" spans="1:6">
      <c r="A6099" t="s">
        <v>4611</v>
      </c>
      <c r="B6099" t="s">
        <v>2493</v>
      </c>
      <c r="C6099" t="s">
        <v>2093</v>
      </c>
      <c r="D6099" t="s">
        <v>2094</v>
      </c>
      <c r="E6099" t="s">
        <v>1772</v>
      </c>
      <c r="F6099" t="s">
        <v>11806</v>
      </c>
    </row>
    <row r="6100" spans="1:6">
      <c r="A6100" t="s">
        <v>4611</v>
      </c>
      <c r="B6100" t="s">
        <v>2493</v>
      </c>
      <c r="C6100" t="s">
        <v>2093</v>
      </c>
      <c r="D6100" t="s">
        <v>2094</v>
      </c>
      <c r="E6100" t="s">
        <v>1772</v>
      </c>
      <c r="F6100" t="s">
        <v>11810</v>
      </c>
    </row>
    <row r="6101" spans="1:6">
      <c r="A6101" t="s">
        <v>4611</v>
      </c>
      <c r="B6101" t="s">
        <v>2493</v>
      </c>
      <c r="C6101" t="s">
        <v>2093</v>
      </c>
      <c r="D6101" t="s">
        <v>2094</v>
      </c>
      <c r="E6101" t="s">
        <v>1772</v>
      </c>
      <c r="F6101" t="s">
        <v>11814</v>
      </c>
    </row>
    <row r="6102" spans="1:6">
      <c r="A6102" t="s">
        <v>4611</v>
      </c>
      <c r="B6102" t="s">
        <v>2493</v>
      </c>
      <c r="C6102" t="s">
        <v>2093</v>
      </c>
      <c r="D6102" t="s">
        <v>2094</v>
      </c>
      <c r="E6102" t="s">
        <v>1772</v>
      </c>
      <c r="F6102" t="s">
        <v>11818</v>
      </c>
    </row>
    <row r="6103" spans="1:6">
      <c r="A6103" t="s">
        <v>4611</v>
      </c>
      <c r="B6103" t="s">
        <v>2493</v>
      </c>
      <c r="C6103" t="s">
        <v>2093</v>
      </c>
      <c r="D6103" t="s">
        <v>2094</v>
      </c>
      <c r="E6103" t="s">
        <v>1772</v>
      </c>
      <c r="F6103" t="s">
        <v>11819</v>
      </c>
    </row>
    <row r="6104" spans="1:6">
      <c r="A6104" t="s">
        <v>4611</v>
      </c>
      <c r="B6104" t="s">
        <v>2493</v>
      </c>
      <c r="C6104" t="s">
        <v>2093</v>
      </c>
      <c r="D6104" t="s">
        <v>2094</v>
      </c>
      <c r="E6104" t="s">
        <v>1772</v>
      </c>
      <c r="F6104" t="s">
        <v>11823</v>
      </c>
    </row>
    <row r="6105" spans="1:6">
      <c r="A6105" t="s">
        <v>4611</v>
      </c>
      <c r="B6105" t="s">
        <v>2493</v>
      </c>
      <c r="C6105" t="s">
        <v>2093</v>
      </c>
      <c r="D6105" t="s">
        <v>2094</v>
      </c>
      <c r="E6105" t="s">
        <v>1772</v>
      </c>
      <c r="F6105" t="s">
        <v>11827</v>
      </c>
    </row>
    <row r="6106" spans="1:6">
      <c r="A6106" t="s">
        <v>4611</v>
      </c>
      <c r="B6106" t="s">
        <v>2493</v>
      </c>
      <c r="C6106" t="s">
        <v>2093</v>
      </c>
      <c r="D6106" t="s">
        <v>2094</v>
      </c>
      <c r="E6106" t="s">
        <v>1772</v>
      </c>
      <c r="F6106" t="s">
        <v>11831</v>
      </c>
    </row>
    <row r="6107" spans="1:6">
      <c r="A6107" t="s">
        <v>4611</v>
      </c>
      <c r="B6107" t="s">
        <v>2493</v>
      </c>
      <c r="C6107" t="s">
        <v>2093</v>
      </c>
      <c r="D6107" t="s">
        <v>2094</v>
      </c>
      <c r="E6107" t="s">
        <v>1772</v>
      </c>
      <c r="F6107" t="s">
        <v>11832</v>
      </c>
    </row>
    <row r="6108" spans="1:6">
      <c r="A6108" t="s">
        <v>4611</v>
      </c>
      <c r="B6108" t="s">
        <v>2493</v>
      </c>
      <c r="C6108" t="s">
        <v>2093</v>
      </c>
      <c r="D6108" t="s">
        <v>2094</v>
      </c>
      <c r="E6108" t="s">
        <v>1772</v>
      </c>
      <c r="F6108" t="s">
        <v>11836</v>
      </c>
    </row>
    <row r="6109" spans="1:6">
      <c r="A6109" t="s">
        <v>4611</v>
      </c>
      <c r="B6109" t="s">
        <v>2493</v>
      </c>
      <c r="C6109" t="s">
        <v>2093</v>
      </c>
      <c r="D6109" t="s">
        <v>2094</v>
      </c>
      <c r="E6109" t="s">
        <v>1772</v>
      </c>
      <c r="F6109" t="s">
        <v>11840</v>
      </c>
    </row>
    <row r="6110" spans="1:6">
      <c r="A6110" t="s">
        <v>4611</v>
      </c>
      <c r="B6110" t="s">
        <v>2493</v>
      </c>
      <c r="C6110" t="s">
        <v>2093</v>
      </c>
      <c r="D6110" t="s">
        <v>2094</v>
      </c>
      <c r="E6110" t="s">
        <v>1772</v>
      </c>
      <c r="F6110" t="s">
        <v>11844</v>
      </c>
    </row>
    <row r="6111" spans="1:6">
      <c r="A6111" t="s">
        <v>4611</v>
      </c>
      <c r="B6111" t="s">
        <v>2493</v>
      </c>
      <c r="C6111" t="s">
        <v>2093</v>
      </c>
      <c r="D6111" t="s">
        <v>2094</v>
      </c>
      <c r="E6111" t="s">
        <v>1772</v>
      </c>
      <c r="F6111" t="s">
        <v>11848</v>
      </c>
    </row>
    <row r="6112" spans="1:6">
      <c r="A6112" t="s">
        <v>4611</v>
      </c>
      <c r="B6112" t="s">
        <v>2493</v>
      </c>
      <c r="C6112" t="s">
        <v>2093</v>
      </c>
      <c r="D6112" t="s">
        <v>2094</v>
      </c>
      <c r="E6112" t="s">
        <v>1772</v>
      </c>
      <c r="F6112" t="s">
        <v>11852</v>
      </c>
    </row>
    <row r="6113" spans="1:6">
      <c r="A6113" t="s">
        <v>4611</v>
      </c>
      <c r="B6113" t="s">
        <v>2493</v>
      </c>
      <c r="C6113" t="s">
        <v>2093</v>
      </c>
      <c r="D6113" t="s">
        <v>2094</v>
      </c>
      <c r="E6113" t="s">
        <v>1772</v>
      </c>
      <c r="F6113" t="s">
        <v>11856</v>
      </c>
    </row>
    <row r="6114" spans="1:6">
      <c r="A6114" t="s">
        <v>4611</v>
      </c>
      <c r="B6114" t="s">
        <v>2493</v>
      </c>
      <c r="C6114" t="s">
        <v>2093</v>
      </c>
      <c r="D6114" t="s">
        <v>2094</v>
      </c>
      <c r="E6114" t="s">
        <v>1772</v>
      </c>
      <c r="F6114" t="s">
        <v>11860</v>
      </c>
    </row>
    <row r="6115" spans="1:6">
      <c r="A6115" t="s">
        <v>4611</v>
      </c>
      <c r="B6115" t="s">
        <v>2493</v>
      </c>
      <c r="C6115" t="s">
        <v>2093</v>
      </c>
      <c r="D6115" t="s">
        <v>2094</v>
      </c>
      <c r="E6115" t="s">
        <v>1772</v>
      </c>
      <c r="F6115" t="s">
        <v>11864</v>
      </c>
    </row>
    <row r="6116" spans="1:6">
      <c r="A6116" t="s">
        <v>4611</v>
      </c>
      <c r="B6116" t="s">
        <v>2493</v>
      </c>
      <c r="C6116" t="s">
        <v>2093</v>
      </c>
      <c r="D6116" t="s">
        <v>2094</v>
      </c>
      <c r="E6116" t="s">
        <v>1772</v>
      </c>
      <c r="F6116" t="s">
        <v>11868</v>
      </c>
    </row>
    <row r="6117" spans="1:6">
      <c r="A6117" t="s">
        <v>4611</v>
      </c>
      <c r="B6117" t="s">
        <v>2493</v>
      </c>
      <c r="C6117" t="s">
        <v>2093</v>
      </c>
      <c r="D6117" t="s">
        <v>2094</v>
      </c>
      <c r="E6117" t="s">
        <v>1772</v>
      </c>
      <c r="F6117" t="s">
        <v>11872</v>
      </c>
    </row>
    <row r="6118" spans="1:6">
      <c r="A6118" t="s">
        <v>4611</v>
      </c>
      <c r="B6118" t="s">
        <v>2493</v>
      </c>
      <c r="C6118" t="s">
        <v>2093</v>
      </c>
      <c r="D6118" t="s">
        <v>2094</v>
      </c>
      <c r="E6118" t="s">
        <v>1772</v>
      </c>
      <c r="F6118" t="s">
        <v>11876</v>
      </c>
    </row>
    <row r="6119" spans="1:6">
      <c r="A6119" t="s">
        <v>4611</v>
      </c>
      <c r="B6119" t="s">
        <v>2493</v>
      </c>
      <c r="C6119" t="s">
        <v>2093</v>
      </c>
      <c r="D6119" t="s">
        <v>2094</v>
      </c>
      <c r="E6119" t="s">
        <v>1772</v>
      </c>
      <c r="F6119" t="s">
        <v>11877</v>
      </c>
    </row>
    <row r="6120" spans="1:6">
      <c r="A6120" t="s">
        <v>4611</v>
      </c>
      <c r="B6120" t="s">
        <v>2493</v>
      </c>
      <c r="C6120" t="s">
        <v>2093</v>
      </c>
      <c r="D6120" t="s">
        <v>2094</v>
      </c>
      <c r="E6120" t="s">
        <v>1772</v>
      </c>
      <c r="F6120" t="s">
        <v>11881</v>
      </c>
    </row>
    <row r="6121" spans="1:6">
      <c r="A6121" t="s">
        <v>4611</v>
      </c>
      <c r="B6121" t="s">
        <v>2493</v>
      </c>
      <c r="C6121" t="s">
        <v>2093</v>
      </c>
      <c r="D6121" t="s">
        <v>2094</v>
      </c>
      <c r="E6121" t="s">
        <v>1772</v>
      </c>
      <c r="F6121" t="s">
        <v>11885</v>
      </c>
    </row>
    <row r="6122" spans="1:6">
      <c r="A6122" t="s">
        <v>4611</v>
      </c>
      <c r="B6122" t="s">
        <v>2493</v>
      </c>
      <c r="C6122" t="s">
        <v>2093</v>
      </c>
      <c r="D6122" t="s">
        <v>2094</v>
      </c>
      <c r="E6122" t="s">
        <v>1772</v>
      </c>
      <c r="F6122" t="s">
        <v>11886</v>
      </c>
    </row>
    <row r="6123" spans="1:6">
      <c r="A6123" t="s">
        <v>4611</v>
      </c>
      <c r="B6123" t="s">
        <v>2493</v>
      </c>
      <c r="C6123" t="s">
        <v>2093</v>
      </c>
      <c r="D6123" t="s">
        <v>2094</v>
      </c>
      <c r="E6123" t="s">
        <v>1772</v>
      </c>
      <c r="F6123" t="s">
        <v>11890</v>
      </c>
    </row>
    <row r="6124" spans="1:6">
      <c r="A6124" t="s">
        <v>4611</v>
      </c>
      <c r="B6124" t="s">
        <v>2493</v>
      </c>
      <c r="C6124" t="s">
        <v>2093</v>
      </c>
      <c r="D6124" t="s">
        <v>2094</v>
      </c>
      <c r="E6124" t="s">
        <v>1772</v>
      </c>
      <c r="F6124" t="s">
        <v>11894</v>
      </c>
    </row>
    <row r="6125" spans="1:6">
      <c r="A6125" t="s">
        <v>4611</v>
      </c>
      <c r="B6125" t="s">
        <v>2493</v>
      </c>
      <c r="C6125" t="s">
        <v>2093</v>
      </c>
      <c r="D6125" t="s">
        <v>2094</v>
      </c>
      <c r="E6125" t="s">
        <v>1772</v>
      </c>
      <c r="F6125" t="s">
        <v>11898</v>
      </c>
    </row>
    <row r="6126" spans="1:6">
      <c r="A6126" t="s">
        <v>4611</v>
      </c>
      <c r="B6126" t="s">
        <v>2493</v>
      </c>
      <c r="C6126" t="s">
        <v>2093</v>
      </c>
      <c r="D6126" t="s">
        <v>2094</v>
      </c>
      <c r="E6126" t="s">
        <v>1772</v>
      </c>
      <c r="F6126" t="s">
        <v>11902</v>
      </c>
    </row>
    <row r="6127" spans="1:6">
      <c r="A6127" t="s">
        <v>4611</v>
      </c>
      <c r="B6127" t="s">
        <v>2493</v>
      </c>
      <c r="C6127" t="s">
        <v>2093</v>
      </c>
      <c r="D6127" t="s">
        <v>2094</v>
      </c>
      <c r="E6127" t="s">
        <v>1772</v>
      </c>
      <c r="F6127" t="s">
        <v>11906</v>
      </c>
    </row>
    <row r="6128" spans="1:6">
      <c r="A6128" t="s">
        <v>4611</v>
      </c>
      <c r="B6128" t="s">
        <v>2493</v>
      </c>
      <c r="C6128" t="s">
        <v>2093</v>
      </c>
      <c r="D6128" t="s">
        <v>2094</v>
      </c>
      <c r="E6128" t="s">
        <v>1772</v>
      </c>
      <c r="F6128" t="s">
        <v>11910</v>
      </c>
    </row>
    <row r="6129" spans="1:6">
      <c r="A6129" t="s">
        <v>4611</v>
      </c>
      <c r="B6129" t="s">
        <v>2493</v>
      </c>
      <c r="C6129" t="s">
        <v>2093</v>
      </c>
      <c r="D6129" t="s">
        <v>2094</v>
      </c>
      <c r="E6129" t="s">
        <v>1772</v>
      </c>
      <c r="F6129" t="s">
        <v>11911</v>
      </c>
    </row>
    <row r="6130" spans="1:6">
      <c r="A6130" t="s">
        <v>4611</v>
      </c>
      <c r="B6130" t="s">
        <v>2493</v>
      </c>
      <c r="C6130" t="s">
        <v>2093</v>
      </c>
      <c r="D6130" t="s">
        <v>2094</v>
      </c>
      <c r="E6130" t="s">
        <v>1772</v>
      </c>
      <c r="F6130" t="s">
        <v>11912</v>
      </c>
    </row>
    <row r="6131" spans="1:6">
      <c r="A6131" t="s">
        <v>4611</v>
      </c>
      <c r="B6131" t="s">
        <v>2493</v>
      </c>
      <c r="C6131" t="s">
        <v>2093</v>
      </c>
      <c r="D6131" t="s">
        <v>2094</v>
      </c>
      <c r="E6131" t="s">
        <v>1772</v>
      </c>
      <c r="F6131" t="s">
        <v>11916</v>
      </c>
    </row>
    <row r="6132" spans="1:6">
      <c r="A6132" t="s">
        <v>4611</v>
      </c>
      <c r="B6132" t="s">
        <v>2493</v>
      </c>
      <c r="C6132" t="s">
        <v>2093</v>
      </c>
      <c r="D6132" t="s">
        <v>2094</v>
      </c>
      <c r="E6132" t="s">
        <v>1772</v>
      </c>
      <c r="F6132" t="s">
        <v>11920</v>
      </c>
    </row>
    <row r="6133" spans="1:6">
      <c r="A6133" t="s">
        <v>4611</v>
      </c>
      <c r="B6133" t="s">
        <v>2493</v>
      </c>
      <c r="C6133" t="s">
        <v>2093</v>
      </c>
      <c r="D6133" t="s">
        <v>2094</v>
      </c>
      <c r="E6133" t="s">
        <v>1772</v>
      </c>
      <c r="F6133" t="s">
        <v>11924</v>
      </c>
    </row>
    <row r="6134" spans="1:6">
      <c r="A6134" t="s">
        <v>4611</v>
      </c>
      <c r="B6134" t="s">
        <v>2493</v>
      </c>
      <c r="C6134" t="s">
        <v>2093</v>
      </c>
      <c r="D6134" t="s">
        <v>2094</v>
      </c>
      <c r="E6134" t="s">
        <v>1772</v>
      </c>
      <c r="F6134" t="s">
        <v>11928</v>
      </c>
    </row>
    <row r="6135" spans="1:6">
      <c r="A6135" t="s">
        <v>4611</v>
      </c>
      <c r="B6135" t="s">
        <v>2493</v>
      </c>
      <c r="C6135" t="s">
        <v>2093</v>
      </c>
      <c r="D6135" t="s">
        <v>2094</v>
      </c>
      <c r="E6135" t="s">
        <v>1772</v>
      </c>
      <c r="F6135" t="s">
        <v>11932</v>
      </c>
    </row>
    <row r="6136" spans="1:6">
      <c r="A6136" t="s">
        <v>4611</v>
      </c>
      <c r="B6136" t="s">
        <v>2493</v>
      </c>
      <c r="C6136" t="s">
        <v>2093</v>
      </c>
      <c r="D6136" t="s">
        <v>2094</v>
      </c>
      <c r="E6136" t="s">
        <v>1772</v>
      </c>
      <c r="F6136" t="s">
        <v>11936</v>
      </c>
    </row>
    <row r="6137" spans="1:6">
      <c r="A6137" t="s">
        <v>4611</v>
      </c>
      <c r="B6137" t="s">
        <v>2493</v>
      </c>
      <c r="C6137" t="s">
        <v>2093</v>
      </c>
      <c r="D6137" t="s">
        <v>2094</v>
      </c>
      <c r="E6137" t="s">
        <v>1772</v>
      </c>
      <c r="F6137" t="s">
        <v>11939</v>
      </c>
    </row>
    <row r="6138" spans="1:6">
      <c r="A6138" t="s">
        <v>4611</v>
      </c>
      <c r="B6138" t="s">
        <v>2493</v>
      </c>
      <c r="C6138" t="s">
        <v>2093</v>
      </c>
      <c r="D6138" t="s">
        <v>2094</v>
      </c>
      <c r="E6138" t="s">
        <v>1772</v>
      </c>
      <c r="F6138" t="s">
        <v>11940</v>
      </c>
    </row>
    <row r="6139" spans="1:6">
      <c r="A6139" t="s">
        <v>4611</v>
      </c>
      <c r="B6139" t="s">
        <v>2493</v>
      </c>
      <c r="C6139" t="s">
        <v>2093</v>
      </c>
      <c r="D6139" t="s">
        <v>2094</v>
      </c>
      <c r="E6139" t="s">
        <v>1772</v>
      </c>
      <c r="F6139" t="s">
        <v>11944</v>
      </c>
    </row>
    <row r="6140" spans="1:6">
      <c r="A6140" t="s">
        <v>4611</v>
      </c>
      <c r="B6140" t="s">
        <v>2493</v>
      </c>
      <c r="C6140" t="s">
        <v>2093</v>
      </c>
      <c r="D6140" t="s">
        <v>2094</v>
      </c>
      <c r="E6140" t="s">
        <v>1772</v>
      </c>
      <c r="F6140" t="s">
        <v>11948</v>
      </c>
    </row>
    <row r="6141" spans="1:6">
      <c r="A6141" t="s">
        <v>4611</v>
      </c>
      <c r="B6141" t="s">
        <v>2493</v>
      </c>
      <c r="C6141" t="s">
        <v>2093</v>
      </c>
      <c r="D6141" t="s">
        <v>2094</v>
      </c>
      <c r="E6141" t="s">
        <v>1772</v>
      </c>
      <c r="F6141" t="s">
        <v>11952</v>
      </c>
    </row>
    <row r="6142" spans="1:6">
      <c r="A6142" t="s">
        <v>4611</v>
      </c>
      <c r="B6142" t="s">
        <v>2493</v>
      </c>
      <c r="C6142" t="s">
        <v>2093</v>
      </c>
      <c r="D6142" t="s">
        <v>2094</v>
      </c>
      <c r="E6142" t="s">
        <v>1772</v>
      </c>
      <c r="F6142" t="s">
        <v>11956</v>
      </c>
    </row>
    <row r="6143" spans="1:6">
      <c r="A6143" t="s">
        <v>4611</v>
      </c>
      <c r="B6143" t="s">
        <v>2493</v>
      </c>
      <c r="C6143" t="s">
        <v>2093</v>
      </c>
      <c r="D6143" t="s">
        <v>2094</v>
      </c>
      <c r="E6143" t="s">
        <v>1772</v>
      </c>
      <c r="F6143" t="s">
        <v>11960</v>
      </c>
    </row>
    <row r="6144" spans="1:6">
      <c r="A6144" t="s">
        <v>4611</v>
      </c>
      <c r="B6144" t="s">
        <v>2493</v>
      </c>
      <c r="C6144" t="s">
        <v>2093</v>
      </c>
      <c r="D6144" t="s">
        <v>2094</v>
      </c>
      <c r="E6144" t="s">
        <v>1772</v>
      </c>
      <c r="F6144" t="s">
        <v>11964</v>
      </c>
    </row>
    <row r="6145" spans="1:6">
      <c r="A6145" t="s">
        <v>4611</v>
      </c>
      <c r="B6145" t="s">
        <v>2493</v>
      </c>
      <c r="C6145" t="s">
        <v>2093</v>
      </c>
      <c r="D6145" t="s">
        <v>2094</v>
      </c>
      <c r="E6145" t="s">
        <v>1772</v>
      </c>
      <c r="F6145" t="s">
        <v>11968</v>
      </c>
    </row>
    <row r="6146" spans="1:6">
      <c r="A6146" t="s">
        <v>4611</v>
      </c>
      <c r="B6146" t="s">
        <v>2493</v>
      </c>
      <c r="C6146" t="s">
        <v>2093</v>
      </c>
      <c r="D6146" t="s">
        <v>2094</v>
      </c>
      <c r="E6146" t="s">
        <v>1772</v>
      </c>
      <c r="F6146" t="s">
        <v>11972</v>
      </c>
    </row>
    <row r="6147" spans="1:6">
      <c r="A6147" t="s">
        <v>4611</v>
      </c>
      <c r="B6147" t="s">
        <v>2493</v>
      </c>
      <c r="C6147" t="s">
        <v>2093</v>
      </c>
      <c r="D6147" t="s">
        <v>2094</v>
      </c>
      <c r="E6147" t="s">
        <v>1772</v>
      </c>
      <c r="F6147" t="s">
        <v>11976</v>
      </c>
    </row>
    <row r="6148" spans="1:6">
      <c r="A6148" t="s">
        <v>4611</v>
      </c>
      <c r="B6148" t="s">
        <v>2493</v>
      </c>
      <c r="C6148" t="s">
        <v>2093</v>
      </c>
      <c r="D6148" t="s">
        <v>2094</v>
      </c>
      <c r="E6148" t="s">
        <v>1772</v>
      </c>
      <c r="F6148" t="s">
        <v>11980</v>
      </c>
    </row>
    <row r="6149" spans="1:6">
      <c r="A6149" t="s">
        <v>4611</v>
      </c>
      <c r="B6149" t="s">
        <v>2493</v>
      </c>
      <c r="C6149" t="s">
        <v>2093</v>
      </c>
      <c r="D6149" t="s">
        <v>2094</v>
      </c>
      <c r="E6149" t="s">
        <v>1772</v>
      </c>
      <c r="F6149" t="s">
        <v>11981</v>
      </c>
    </row>
    <row r="6150" spans="1:6">
      <c r="A6150" t="s">
        <v>4611</v>
      </c>
      <c r="B6150" t="s">
        <v>2493</v>
      </c>
      <c r="C6150" t="s">
        <v>2093</v>
      </c>
      <c r="D6150" t="s">
        <v>2094</v>
      </c>
      <c r="E6150" t="s">
        <v>1772</v>
      </c>
      <c r="F6150" t="s">
        <v>11982</v>
      </c>
    </row>
    <row r="6151" spans="1:6">
      <c r="A6151" t="s">
        <v>4611</v>
      </c>
      <c r="B6151" t="s">
        <v>2493</v>
      </c>
      <c r="C6151" t="s">
        <v>2093</v>
      </c>
      <c r="D6151" t="s">
        <v>2094</v>
      </c>
      <c r="E6151" t="s">
        <v>1772</v>
      </c>
      <c r="F6151" t="s">
        <v>11986</v>
      </c>
    </row>
    <row r="6152" spans="1:6">
      <c r="A6152" t="s">
        <v>4611</v>
      </c>
      <c r="B6152" t="s">
        <v>2493</v>
      </c>
      <c r="C6152" t="s">
        <v>2093</v>
      </c>
      <c r="D6152" t="s">
        <v>2094</v>
      </c>
      <c r="E6152" t="s">
        <v>1772</v>
      </c>
      <c r="F6152" t="s">
        <v>11990</v>
      </c>
    </row>
    <row r="6153" spans="1:6">
      <c r="A6153" t="s">
        <v>4611</v>
      </c>
      <c r="B6153" t="s">
        <v>2493</v>
      </c>
      <c r="C6153" t="s">
        <v>2093</v>
      </c>
      <c r="D6153" t="s">
        <v>2094</v>
      </c>
      <c r="E6153" t="s">
        <v>1772</v>
      </c>
      <c r="F6153" t="s">
        <v>11994</v>
      </c>
    </row>
    <row r="6154" spans="1:6">
      <c r="A6154" t="s">
        <v>4611</v>
      </c>
      <c r="B6154" t="s">
        <v>2493</v>
      </c>
      <c r="C6154" t="s">
        <v>2093</v>
      </c>
      <c r="D6154" t="s">
        <v>2094</v>
      </c>
      <c r="E6154" t="s">
        <v>1772</v>
      </c>
      <c r="F6154" t="s">
        <v>11998</v>
      </c>
    </row>
    <row r="6155" spans="1:6">
      <c r="A6155" t="s">
        <v>4611</v>
      </c>
      <c r="B6155" t="s">
        <v>2493</v>
      </c>
      <c r="C6155" t="s">
        <v>2093</v>
      </c>
      <c r="D6155" t="s">
        <v>2094</v>
      </c>
      <c r="E6155" t="s">
        <v>1772</v>
      </c>
      <c r="F6155" t="s">
        <v>12002</v>
      </c>
    </row>
    <row r="6156" spans="1:6">
      <c r="A6156" t="s">
        <v>4611</v>
      </c>
      <c r="B6156" t="s">
        <v>2493</v>
      </c>
      <c r="C6156" t="s">
        <v>2093</v>
      </c>
      <c r="D6156" t="s">
        <v>2094</v>
      </c>
      <c r="E6156" t="s">
        <v>1772</v>
      </c>
      <c r="F6156" t="s">
        <v>12003</v>
      </c>
    </row>
    <row r="6157" spans="1:6">
      <c r="A6157" t="s">
        <v>4611</v>
      </c>
      <c r="B6157" t="s">
        <v>2493</v>
      </c>
      <c r="C6157" t="s">
        <v>2093</v>
      </c>
      <c r="D6157" t="s">
        <v>2094</v>
      </c>
      <c r="E6157" t="s">
        <v>1772</v>
      </c>
      <c r="F6157" t="s">
        <v>12007</v>
      </c>
    </row>
    <row r="6158" spans="1:6">
      <c r="A6158" t="s">
        <v>4611</v>
      </c>
      <c r="B6158" t="s">
        <v>2493</v>
      </c>
      <c r="C6158" t="s">
        <v>2093</v>
      </c>
      <c r="D6158" t="s">
        <v>2094</v>
      </c>
      <c r="E6158" t="s">
        <v>1772</v>
      </c>
      <c r="F6158" t="s">
        <v>12011</v>
      </c>
    </row>
    <row r="6159" spans="1:6">
      <c r="A6159" t="s">
        <v>4611</v>
      </c>
      <c r="B6159" t="s">
        <v>2493</v>
      </c>
      <c r="C6159" t="s">
        <v>2093</v>
      </c>
      <c r="D6159" t="s">
        <v>2094</v>
      </c>
      <c r="E6159" t="s">
        <v>1772</v>
      </c>
      <c r="F6159" t="s">
        <v>12015</v>
      </c>
    </row>
    <row r="6160" spans="1:6">
      <c r="A6160" t="s">
        <v>4611</v>
      </c>
      <c r="B6160" t="s">
        <v>2493</v>
      </c>
      <c r="C6160" t="s">
        <v>2093</v>
      </c>
      <c r="D6160" t="s">
        <v>2094</v>
      </c>
      <c r="E6160" t="s">
        <v>1772</v>
      </c>
      <c r="F6160" t="s">
        <v>12019</v>
      </c>
    </row>
    <row r="6161" spans="1:6">
      <c r="A6161" t="s">
        <v>4611</v>
      </c>
      <c r="B6161" t="s">
        <v>2493</v>
      </c>
      <c r="C6161" t="s">
        <v>2093</v>
      </c>
      <c r="D6161" t="s">
        <v>2094</v>
      </c>
      <c r="E6161" t="s">
        <v>1772</v>
      </c>
      <c r="F6161" t="s">
        <v>12023</v>
      </c>
    </row>
    <row r="6162" spans="1:6">
      <c r="A6162" t="s">
        <v>4611</v>
      </c>
      <c r="B6162" t="s">
        <v>2493</v>
      </c>
      <c r="C6162" t="s">
        <v>2093</v>
      </c>
      <c r="D6162" t="s">
        <v>2094</v>
      </c>
      <c r="E6162" t="s">
        <v>1772</v>
      </c>
      <c r="F6162" t="s">
        <v>12027</v>
      </c>
    </row>
    <row r="6163" spans="1:6">
      <c r="A6163" t="s">
        <v>4611</v>
      </c>
      <c r="B6163" t="s">
        <v>2493</v>
      </c>
      <c r="C6163" t="s">
        <v>2093</v>
      </c>
      <c r="D6163" t="s">
        <v>2094</v>
      </c>
      <c r="E6163" t="s">
        <v>1772</v>
      </c>
      <c r="F6163" t="s">
        <v>12031</v>
      </c>
    </row>
    <row r="6164" spans="1:6">
      <c r="A6164" t="s">
        <v>4611</v>
      </c>
      <c r="B6164" t="s">
        <v>2493</v>
      </c>
      <c r="C6164" t="s">
        <v>2093</v>
      </c>
      <c r="D6164" t="s">
        <v>2094</v>
      </c>
      <c r="E6164" t="s">
        <v>1772</v>
      </c>
      <c r="F6164" t="s">
        <v>12035</v>
      </c>
    </row>
    <row r="6165" spans="1:6">
      <c r="A6165" t="s">
        <v>4611</v>
      </c>
      <c r="B6165" t="s">
        <v>2493</v>
      </c>
      <c r="C6165" t="s">
        <v>2093</v>
      </c>
      <c r="D6165" t="s">
        <v>2094</v>
      </c>
      <c r="E6165" t="s">
        <v>1772</v>
      </c>
      <c r="F6165" t="s">
        <v>12039</v>
      </c>
    </row>
    <row r="6166" spans="1:6">
      <c r="A6166" t="s">
        <v>4611</v>
      </c>
      <c r="B6166" t="s">
        <v>2493</v>
      </c>
      <c r="C6166" t="s">
        <v>2093</v>
      </c>
      <c r="D6166" t="s">
        <v>2094</v>
      </c>
      <c r="E6166" t="s">
        <v>1772</v>
      </c>
      <c r="F6166" t="s">
        <v>12040</v>
      </c>
    </row>
    <row r="6167" spans="1:6">
      <c r="A6167" t="s">
        <v>4611</v>
      </c>
      <c r="B6167" t="s">
        <v>2493</v>
      </c>
      <c r="C6167" t="s">
        <v>2093</v>
      </c>
      <c r="D6167" t="s">
        <v>2094</v>
      </c>
      <c r="E6167" t="s">
        <v>1772</v>
      </c>
      <c r="F6167" t="s">
        <v>12044</v>
      </c>
    </row>
    <row r="6168" spans="1:6">
      <c r="A6168" t="s">
        <v>4611</v>
      </c>
      <c r="B6168" t="s">
        <v>2493</v>
      </c>
      <c r="C6168" t="s">
        <v>2093</v>
      </c>
      <c r="D6168" t="s">
        <v>2094</v>
      </c>
      <c r="E6168" t="s">
        <v>1772</v>
      </c>
      <c r="F6168" t="s">
        <v>12045</v>
      </c>
    </row>
    <row r="6169" spans="1:6">
      <c r="A6169" t="s">
        <v>4611</v>
      </c>
      <c r="B6169" t="s">
        <v>2493</v>
      </c>
      <c r="C6169" t="s">
        <v>2093</v>
      </c>
      <c r="D6169" t="s">
        <v>2094</v>
      </c>
      <c r="E6169" t="s">
        <v>1772</v>
      </c>
      <c r="F6169" t="s">
        <v>12049</v>
      </c>
    </row>
    <row r="6170" spans="1:6">
      <c r="A6170" t="s">
        <v>4611</v>
      </c>
      <c r="B6170" t="s">
        <v>2493</v>
      </c>
      <c r="C6170" t="s">
        <v>2093</v>
      </c>
      <c r="D6170" t="s">
        <v>2094</v>
      </c>
      <c r="E6170" t="s">
        <v>1772</v>
      </c>
      <c r="F6170" t="s">
        <v>12053</v>
      </c>
    </row>
    <row r="6171" spans="1:6">
      <c r="A6171" t="s">
        <v>4611</v>
      </c>
      <c r="B6171" t="s">
        <v>2493</v>
      </c>
      <c r="C6171" t="s">
        <v>2093</v>
      </c>
      <c r="D6171" t="s">
        <v>2094</v>
      </c>
      <c r="E6171" t="s">
        <v>1772</v>
      </c>
      <c r="F6171" t="s">
        <v>12057</v>
      </c>
    </row>
    <row r="6172" spans="1:6">
      <c r="A6172" t="s">
        <v>4611</v>
      </c>
      <c r="B6172" t="s">
        <v>2493</v>
      </c>
      <c r="C6172" t="s">
        <v>2093</v>
      </c>
      <c r="D6172" t="s">
        <v>2094</v>
      </c>
      <c r="E6172" t="s">
        <v>1772</v>
      </c>
      <c r="F6172" t="s">
        <v>12061</v>
      </c>
    </row>
    <row r="6173" spans="1:6">
      <c r="A6173" t="s">
        <v>4611</v>
      </c>
      <c r="B6173" t="s">
        <v>2493</v>
      </c>
      <c r="C6173" t="s">
        <v>2093</v>
      </c>
      <c r="D6173" t="s">
        <v>2094</v>
      </c>
      <c r="E6173" t="s">
        <v>1772</v>
      </c>
      <c r="F6173" t="s">
        <v>12065</v>
      </c>
    </row>
    <row r="6174" spans="1:6">
      <c r="A6174" t="s">
        <v>4611</v>
      </c>
      <c r="B6174" t="s">
        <v>2493</v>
      </c>
      <c r="C6174" t="s">
        <v>2093</v>
      </c>
      <c r="D6174" t="s">
        <v>2094</v>
      </c>
      <c r="E6174" t="s">
        <v>1772</v>
      </c>
      <c r="F6174" t="s">
        <v>12069</v>
      </c>
    </row>
    <row r="6175" spans="1:6">
      <c r="A6175" t="s">
        <v>4611</v>
      </c>
      <c r="B6175" t="s">
        <v>2493</v>
      </c>
      <c r="C6175" t="s">
        <v>2093</v>
      </c>
      <c r="D6175" t="s">
        <v>2094</v>
      </c>
      <c r="E6175" t="s">
        <v>1772</v>
      </c>
      <c r="F6175" t="s">
        <v>12073</v>
      </c>
    </row>
    <row r="6176" spans="1:6">
      <c r="A6176" t="s">
        <v>4611</v>
      </c>
      <c r="B6176" t="s">
        <v>2493</v>
      </c>
      <c r="C6176" t="s">
        <v>2093</v>
      </c>
      <c r="D6176" t="s">
        <v>2094</v>
      </c>
      <c r="E6176" t="s">
        <v>1772</v>
      </c>
      <c r="F6176" t="s">
        <v>12077</v>
      </c>
    </row>
    <row r="6177" spans="1:6">
      <c r="A6177" t="s">
        <v>4611</v>
      </c>
      <c r="B6177" t="s">
        <v>2493</v>
      </c>
      <c r="C6177" t="s">
        <v>2093</v>
      </c>
      <c r="D6177" t="s">
        <v>2094</v>
      </c>
      <c r="E6177" t="s">
        <v>1772</v>
      </c>
      <c r="F6177" t="s">
        <v>12081</v>
      </c>
    </row>
    <row r="6178" spans="1:6">
      <c r="A6178" t="s">
        <v>4611</v>
      </c>
      <c r="B6178" t="s">
        <v>2493</v>
      </c>
      <c r="C6178" t="s">
        <v>2093</v>
      </c>
      <c r="D6178" t="s">
        <v>2094</v>
      </c>
      <c r="E6178" t="s">
        <v>1772</v>
      </c>
      <c r="F6178" t="s">
        <v>12085</v>
      </c>
    </row>
    <row r="6179" spans="1:6">
      <c r="A6179" t="s">
        <v>4611</v>
      </c>
      <c r="B6179" t="s">
        <v>2493</v>
      </c>
      <c r="C6179" t="s">
        <v>2093</v>
      </c>
      <c r="D6179" t="s">
        <v>2094</v>
      </c>
      <c r="E6179" t="s">
        <v>1772</v>
      </c>
      <c r="F6179" t="s">
        <v>12088</v>
      </c>
    </row>
    <row r="6180" spans="1:6">
      <c r="A6180" t="s">
        <v>4611</v>
      </c>
      <c r="B6180" t="s">
        <v>2493</v>
      </c>
      <c r="C6180" t="s">
        <v>2093</v>
      </c>
      <c r="D6180" t="s">
        <v>2094</v>
      </c>
      <c r="E6180" t="s">
        <v>1772</v>
      </c>
      <c r="F6180" t="s">
        <v>12092</v>
      </c>
    </row>
    <row r="6181" spans="1:6">
      <c r="A6181" t="s">
        <v>4611</v>
      </c>
      <c r="B6181" t="s">
        <v>2493</v>
      </c>
      <c r="C6181" t="s">
        <v>2093</v>
      </c>
      <c r="D6181" t="s">
        <v>2094</v>
      </c>
      <c r="E6181" t="s">
        <v>1772</v>
      </c>
      <c r="F6181" t="s">
        <v>12096</v>
      </c>
    </row>
    <row r="6182" spans="1:6">
      <c r="A6182" t="s">
        <v>4611</v>
      </c>
      <c r="B6182" t="s">
        <v>2493</v>
      </c>
      <c r="C6182" t="s">
        <v>2093</v>
      </c>
      <c r="D6182" t="s">
        <v>2094</v>
      </c>
      <c r="E6182" t="s">
        <v>1772</v>
      </c>
      <c r="F6182" t="s">
        <v>12100</v>
      </c>
    </row>
    <row r="6183" spans="1:6">
      <c r="A6183" t="s">
        <v>4611</v>
      </c>
      <c r="B6183" t="s">
        <v>2493</v>
      </c>
      <c r="C6183" t="s">
        <v>2093</v>
      </c>
      <c r="D6183" t="s">
        <v>2094</v>
      </c>
      <c r="E6183" t="s">
        <v>1772</v>
      </c>
      <c r="F6183" t="s">
        <v>12104</v>
      </c>
    </row>
    <row r="6184" spans="1:6">
      <c r="A6184" t="s">
        <v>4611</v>
      </c>
      <c r="B6184" t="s">
        <v>2493</v>
      </c>
      <c r="C6184" t="s">
        <v>2093</v>
      </c>
      <c r="D6184" t="s">
        <v>2094</v>
      </c>
      <c r="E6184" t="s">
        <v>1772</v>
      </c>
      <c r="F6184" t="s">
        <v>12108</v>
      </c>
    </row>
    <row r="6185" spans="1:6">
      <c r="A6185" t="s">
        <v>4611</v>
      </c>
      <c r="B6185" t="s">
        <v>2493</v>
      </c>
      <c r="C6185" t="s">
        <v>2093</v>
      </c>
      <c r="D6185" t="s">
        <v>2094</v>
      </c>
      <c r="E6185" t="s">
        <v>1772</v>
      </c>
      <c r="F6185" t="s">
        <v>12112</v>
      </c>
    </row>
    <row r="6186" spans="1:6">
      <c r="A6186" t="s">
        <v>4611</v>
      </c>
      <c r="B6186" t="s">
        <v>2493</v>
      </c>
      <c r="C6186" t="s">
        <v>2093</v>
      </c>
      <c r="D6186" t="s">
        <v>2094</v>
      </c>
      <c r="E6186" t="s">
        <v>1772</v>
      </c>
      <c r="F6186" t="s">
        <v>12116</v>
      </c>
    </row>
    <row r="6187" spans="1:6">
      <c r="A6187" t="s">
        <v>4611</v>
      </c>
      <c r="B6187" t="s">
        <v>2493</v>
      </c>
      <c r="C6187" t="s">
        <v>2093</v>
      </c>
      <c r="D6187" t="s">
        <v>2094</v>
      </c>
      <c r="E6187" t="s">
        <v>1772</v>
      </c>
      <c r="F6187" t="s">
        <v>12120</v>
      </c>
    </row>
    <row r="6188" spans="1:6">
      <c r="A6188" t="s">
        <v>4611</v>
      </c>
      <c r="B6188" t="s">
        <v>2493</v>
      </c>
      <c r="C6188" t="s">
        <v>2093</v>
      </c>
      <c r="D6188" t="s">
        <v>2094</v>
      </c>
      <c r="E6188" t="s">
        <v>1772</v>
      </c>
      <c r="F6188" t="s">
        <v>12124</v>
      </c>
    </row>
    <row r="6189" spans="1:6">
      <c r="A6189" t="s">
        <v>4611</v>
      </c>
      <c r="B6189" t="s">
        <v>2493</v>
      </c>
      <c r="C6189" t="s">
        <v>2093</v>
      </c>
      <c r="D6189" t="s">
        <v>2094</v>
      </c>
      <c r="E6189" t="s">
        <v>1772</v>
      </c>
      <c r="F6189" t="s">
        <v>12128</v>
      </c>
    </row>
    <row r="6190" spans="1:6">
      <c r="A6190" t="s">
        <v>4611</v>
      </c>
      <c r="B6190" t="s">
        <v>2493</v>
      </c>
      <c r="C6190" t="s">
        <v>2093</v>
      </c>
      <c r="D6190" t="s">
        <v>2094</v>
      </c>
      <c r="E6190" t="s">
        <v>1772</v>
      </c>
      <c r="F6190" t="s">
        <v>12132</v>
      </c>
    </row>
    <row r="6191" spans="1:6">
      <c r="A6191" t="s">
        <v>4611</v>
      </c>
      <c r="B6191" t="s">
        <v>2493</v>
      </c>
      <c r="C6191" t="s">
        <v>2093</v>
      </c>
      <c r="D6191" t="s">
        <v>2094</v>
      </c>
      <c r="E6191" t="s">
        <v>1772</v>
      </c>
      <c r="F6191" t="s">
        <v>12136</v>
      </c>
    </row>
    <row r="6192" spans="1:6">
      <c r="A6192" t="s">
        <v>4611</v>
      </c>
      <c r="B6192" t="s">
        <v>2493</v>
      </c>
      <c r="C6192" t="s">
        <v>2093</v>
      </c>
      <c r="D6192" t="s">
        <v>2094</v>
      </c>
      <c r="E6192" t="s">
        <v>1772</v>
      </c>
      <c r="F6192" t="s">
        <v>12140</v>
      </c>
    </row>
    <row r="6193" spans="1:6">
      <c r="A6193" t="s">
        <v>4611</v>
      </c>
      <c r="B6193" t="s">
        <v>2493</v>
      </c>
      <c r="C6193" t="s">
        <v>2093</v>
      </c>
      <c r="D6193" t="s">
        <v>2094</v>
      </c>
      <c r="E6193" t="s">
        <v>1772</v>
      </c>
      <c r="F6193" t="s">
        <v>12143</v>
      </c>
    </row>
    <row r="6194" spans="1:6">
      <c r="A6194" t="s">
        <v>4611</v>
      </c>
      <c r="B6194" t="s">
        <v>2493</v>
      </c>
      <c r="C6194" t="s">
        <v>2093</v>
      </c>
      <c r="D6194" t="s">
        <v>2094</v>
      </c>
      <c r="E6194" t="s">
        <v>1772</v>
      </c>
      <c r="F6194" t="s">
        <v>12147</v>
      </c>
    </row>
    <row r="6195" spans="1:6">
      <c r="A6195" t="s">
        <v>4611</v>
      </c>
      <c r="B6195" t="s">
        <v>2493</v>
      </c>
      <c r="C6195" t="s">
        <v>2093</v>
      </c>
      <c r="D6195" t="s">
        <v>2094</v>
      </c>
      <c r="E6195" t="s">
        <v>1772</v>
      </c>
      <c r="F6195" t="s">
        <v>12151</v>
      </c>
    </row>
    <row r="6196" spans="1:6">
      <c r="A6196" t="s">
        <v>4611</v>
      </c>
      <c r="B6196" t="s">
        <v>2493</v>
      </c>
      <c r="C6196" t="s">
        <v>2093</v>
      </c>
      <c r="D6196" t="s">
        <v>2094</v>
      </c>
      <c r="E6196" t="s">
        <v>1772</v>
      </c>
      <c r="F6196" t="s">
        <v>12155</v>
      </c>
    </row>
    <row r="6197" spans="1:6">
      <c r="A6197" t="s">
        <v>4611</v>
      </c>
      <c r="B6197" t="s">
        <v>2493</v>
      </c>
      <c r="C6197" t="s">
        <v>2093</v>
      </c>
      <c r="D6197" t="s">
        <v>2094</v>
      </c>
      <c r="E6197" t="s">
        <v>1772</v>
      </c>
      <c r="F6197" t="s">
        <v>12159</v>
      </c>
    </row>
    <row r="6198" spans="1:6">
      <c r="A6198" t="s">
        <v>4611</v>
      </c>
      <c r="B6198" t="s">
        <v>2493</v>
      </c>
      <c r="C6198" t="s">
        <v>2093</v>
      </c>
      <c r="D6198" t="s">
        <v>2094</v>
      </c>
      <c r="E6198" t="s">
        <v>1772</v>
      </c>
      <c r="F6198" t="s">
        <v>12163</v>
      </c>
    </row>
    <row r="6199" spans="1:6">
      <c r="A6199" t="s">
        <v>4611</v>
      </c>
      <c r="B6199" t="s">
        <v>2493</v>
      </c>
      <c r="C6199" t="s">
        <v>2093</v>
      </c>
      <c r="D6199" t="s">
        <v>2094</v>
      </c>
      <c r="E6199" t="s">
        <v>1772</v>
      </c>
      <c r="F6199" t="s">
        <v>12167</v>
      </c>
    </row>
    <row r="6200" spans="1:6">
      <c r="A6200" t="s">
        <v>4611</v>
      </c>
      <c r="B6200" t="s">
        <v>2493</v>
      </c>
      <c r="C6200" t="s">
        <v>2093</v>
      </c>
      <c r="D6200" t="s">
        <v>2094</v>
      </c>
      <c r="E6200" t="s">
        <v>1772</v>
      </c>
      <c r="F6200" t="s">
        <v>12170</v>
      </c>
    </row>
    <row r="6201" spans="1:6">
      <c r="A6201" t="s">
        <v>4611</v>
      </c>
      <c r="B6201" t="s">
        <v>2493</v>
      </c>
      <c r="C6201" t="s">
        <v>2093</v>
      </c>
      <c r="D6201" t="s">
        <v>2094</v>
      </c>
      <c r="E6201" t="s">
        <v>1772</v>
      </c>
      <c r="F6201" t="s">
        <v>12171</v>
      </c>
    </row>
    <row r="6202" spans="1:6">
      <c r="A6202" t="s">
        <v>4611</v>
      </c>
      <c r="B6202" t="s">
        <v>2493</v>
      </c>
      <c r="C6202" t="s">
        <v>2093</v>
      </c>
      <c r="D6202" t="s">
        <v>2094</v>
      </c>
      <c r="E6202" t="s">
        <v>1772</v>
      </c>
      <c r="F6202" t="s">
        <v>12175</v>
      </c>
    </row>
    <row r="6203" spans="1:6">
      <c r="A6203" t="s">
        <v>4611</v>
      </c>
      <c r="B6203" t="s">
        <v>2493</v>
      </c>
      <c r="C6203" t="s">
        <v>2093</v>
      </c>
      <c r="D6203" t="s">
        <v>2094</v>
      </c>
      <c r="E6203" t="s">
        <v>1772</v>
      </c>
      <c r="F6203" t="s">
        <v>12179</v>
      </c>
    </row>
    <row r="6204" spans="1:6">
      <c r="A6204" t="s">
        <v>4611</v>
      </c>
      <c r="B6204" t="s">
        <v>2493</v>
      </c>
      <c r="C6204" t="s">
        <v>2093</v>
      </c>
      <c r="D6204" t="s">
        <v>2094</v>
      </c>
      <c r="E6204" t="s">
        <v>1772</v>
      </c>
      <c r="F6204" t="s">
        <v>12183</v>
      </c>
    </row>
    <row r="6205" spans="1:6">
      <c r="A6205" t="s">
        <v>4611</v>
      </c>
      <c r="B6205" t="s">
        <v>2493</v>
      </c>
      <c r="C6205" t="s">
        <v>2093</v>
      </c>
      <c r="D6205" t="s">
        <v>2094</v>
      </c>
      <c r="E6205" t="s">
        <v>1772</v>
      </c>
      <c r="F6205" t="s">
        <v>12187</v>
      </c>
    </row>
    <row r="6206" spans="1:6">
      <c r="A6206" t="s">
        <v>4611</v>
      </c>
      <c r="B6206" t="s">
        <v>2493</v>
      </c>
      <c r="C6206" t="s">
        <v>2093</v>
      </c>
      <c r="D6206" t="s">
        <v>2094</v>
      </c>
      <c r="E6206" t="s">
        <v>1772</v>
      </c>
      <c r="F6206" t="s">
        <v>12191</v>
      </c>
    </row>
    <row r="6207" spans="1:6">
      <c r="A6207" t="s">
        <v>4611</v>
      </c>
      <c r="B6207" t="s">
        <v>2493</v>
      </c>
      <c r="C6207" t="s">
        <v>2093</v>
      </c>
      <c r="D6207" t="s">
        <v>2094</v>
      </c>
      <c r="E6207" t="s">
        <v>1772</v>
      </c>
      <c r="F6207" t="s">
        <v>12195</v>
      </c>
    </row>
    <row r="6208" spans="1:6">
      <c r="A6208" t="s">
        <v>4611</v>
      </c>
      <c r="B6208" t="s">
        <v>2493</v>
      </c>
      <c r="C6208" t="s">
        <v>2093</v>
      </c>
      <c r="D6208" t="s">
        <v>2094</v>
      </c>
      <c r="E6208" t="s">
        <v>1772</v>
      </c>
      <c r="F6208" t="s">
        <v>12199</v>
      </c>
    </row>
    <row r="6209" spans="1:6">
      <c r="A6209" t="s">
        <v>4611</v>
      </c>
      <c r="B6209" t="s">
        <v>2493</v>
      </c>
      <c r="C6209" t="s">
        <v>2093</v>
      </c>
      <c r="D6209" t="s">
        <v>2094</v>
      </c>
      <c r="E6209" t="s">
        <v>1772</v>
      </c>
      <c r="F6209" t="s">
        <v>12203</v>
      </c>
    </row>
    <row r="6210" spans="1:6">
      <c r="A6210" t="s">
        <v>4611</v>
      </c>
      <c r="B6210" t="s">
        <v>2493</v>
      </c>
      <c r="C6210" t="s">
        <v>2093</v>
      </c>
      <c r="D6210" t="s">
        <v>2094</v>
      </c>
      <c r="E6210" t="s">
        <v>1772</v>
      </c>
      <c r="F6210" t="s">
        <v>12207</v>
      </c>
    </row>
    <row r="6211" spans="1:6">
      <c r="A6211" t="s">
        <v>4611</v>
      </c>
      <c r="B6211" t="s">
        <v>2493</v>
      </c>
      <c r="C6211" t="s">
        <v>2093</v>
      </c>
      <c r="D6211" t="s">
        <v>2094</v>
      </c>
      <c r="E6211" t="s">
        <v>1772</v>
      </c>
      <c r="F6211" t="s">
        <v>12211</v>
      </c>
    </row>
    <row r="6212" spans="1:6">
      <c r="A6212" t="s">
        <v>4611</v>
      </c>
      <c r="B6212" t="s">
        <v>2493</v>
      </c>
      <c r="C6212" t="s">
        <v>2093</v>
      </c>
      <c r="D6212" t="s">
        <v>2094</v>
      </c>
      <c r="E6212" t="s">
        <v>1772</v>
      </c>
      <c r="F6212" t="s">
        <v>12215</v>
      </c>
    </row>
    <row r="6213" spans="1:6">
      <c r="A6213" t="s">
        <v>4611</v>
      </c>
      <c r="B6213" t="s">
        <v>2493</v>
      </c>
      <c r="C6213" t="s">
        <v>2093</v>
      </c>
      <c r="D6213" t="s">
        <v>2094</v>
      </c>
      <c r="E6213" t="s">
        <v>1772</v>
      </c>
      <c r="F6213" t="s">
        <v>12219</v>
      </c>
    </row>
    <row r="6214" spans="1:6">
      <c r="A6214" t="s">
        <v>4611</v>
      </c>
      <c r="B6214" t="s">
        <v>2493</v>
      </c>
      <c r="C6214" t="s">
        <v>2093</v>
      </c>
      <c r="D6214" t="s">
        <v>2094</v>
      </c>
      <c r="E6214" t="s">
        <v>1772</v>
      </c>
      <c r="F6214" t="s">
        <v>12223</v>
      </c>
    </row>
    <row r="6215" spans="1:6">
      <c r="A6215" t="s">
        <v>4611</v>
      </c>
      <c r="B6215" t="s">
        <v>2493</v>
      </c>
      <c r="C6215" t="s">
        <v>2093</v>
      </c>
      <c r="D6215" t="s">
        <v>2094</v>
      </c>
      <c r="E6215" t="s">
        <v>1772</v>
      </c>
      <c r="F6215" t="s">
        <v>12227</v>
      </c>
    </row>
    <row r="6216" spans="1:6">
      <c r="A6216" t="s">
        <v>4611</v>
      </c>
      <c r="B6216" t="s">
        <v>2493</v>
      </c>
      <c r="C6216" t="s">
        <v>2093</v>
      </c>
      <c r="D6216" t="s">
        <v>2094</v>
      </c>
      <c r="E6216" t="s">
        <v>1772</v>
      </c>
      <c r="F6216" t="s">
        <v>12231</v>
      </c>
    </row>
    <row r="6217" spans="1:6">
      <c r="A6217" t="s">
        <v>4611</v>
      </c>
      <c r="B6217" t="s">
        <v>2493</v>
      </c>
      <c r="C6217" t="s">
        <v>2093</v>
      </c>
      <c r="D6217" t="s">
        <v>2094</v>
      </c>
      <c r="E6217" t="s">
        <v>1772</v>
      </c>
      <c r="F6217" t="s">
        <v>12235</v>
      </c>
    </row>
    <row r="6218" spans="1:6">
      <c r="A6218" t="s">
        <v>4611</v>
      </c>
      <c r="B6218" t="s">
        <v>2493</v>
      </c>
      <c r="C6218" t="s">
        <v>2093</v>
      </c>
      <c r="D6218" t="s">
        <v>2094</v>
      </c>
      <c r="E6218" t="s">
        <v>1772</v>
      </c>
      <c r="F6218" t="s">
        <v>12239</v>
      </c>
    </row>
    <row r="6219" spans="1:6">
      <c r="A6219" t="s">
        <v>4611</v>
      </c>
      <c r="B6219" t="s">
        <v>2493</v>
      </c>
      <c r="C6219" t="s">
        <v>2093</v>
      </c>
      <c r="D6219" t="s">
        <v>2094</v>
      </c>
      <c r="E6219" t="s">
        <v>1772</v>
      </c>
      <c r="F6219" t="s">
        <v>12240</v>
      </c>
    </row>
    <row r="6220" spans="1:6">
      <c r="A6220" t="s">
        <v>4611</v>
      </c>
      <c r="B6220" t="s">
        <v>2493</v>
      </c>
      <c r="C6220" t="s">
        <v>2093</v>
      </c>
      <c r="D6220" t="s">
        <v>2094</v>
      </c>
      <c r="E6220" t="s">
        <v>1772</v>
      </c>
      <c r="F6220" t="s">
        <v>12244</v>
      </c>
    </row>
    <row r="6221" spans="1:6">
      <c r="A6221" t="s">
        <v>4611</v>
      </c>
      <c r="B6221" t="s">
        <v>2493</v>
      </c>
      <c r="C6221" t="s">
        <v>2093</v>
      </c>
      <c r="D6221" t="s">
        <v>2094</v>
      </c>
      <c r="E6221" t="s">
        <v>1772</v>
      </c>
      <c r="F6221" t="s">
        <v>12248</v>
      </c>
    </row>
    <row r="6222" spans="1:6">
      <c r="A6222" t="s">
        <v>4611</v>
      </c>
      <c r="B6222" t="s">
        <v>2493</v>
      </c>
      <c r="C6222" t="s">
        <v>2093</v>
      </c>
      <c r="D6222" t="s">
        <v>2094</v>
      </c>
      <c r="E6222" t="s">
        <v>1772</v>
      </c>
      <c r="F6222" t="s">
        <v>12252</v>
      </c>
    </row>
    <row r="6223" spans="1:6">
      <c r="A6223" t="s">
        <v>4611</v>
      </c>
      <c r="B6223" t="s">
        <v>2493</v>
      </c>
      <c r="C6223" t="s">
        <v>2093</v>
      </c>
      <c r="D6223" t="s">
        <v>2094</v>
      </c>
      <c r="E6223" t="s">
        <v>1772</v>
      </c>
      <c r="F6223" t="s">
        <v>12256</v>
      </c>
    </row>
    <row r="6224" spans="1:6">
      <c r="A6224" t="s">
        <v>4611</v>
      </c>
      <c r="B6224" t="s">
        <v>2493</v>
      </c>
      <c r="C6224" t="s">
        <v>2093</v>
      </c>
      <c r="D6224" t="s">
        <v>2094</v>
      </c>
      <c r="E6224" t="s">
        <v>1772</v>
      </c>
      <c r="F6224" t="s">
        <v>12260</v>
      </c>
    </row>
    <row r="6225" spans="1:6">
      <c r="A6225" t="s">
        <v>4611</v>
      </c>
      <c r="B6225" t="s">
        <v>2493</v>
      </c>
      <c r="C6225" t="s">
        <v>2093</v>
      </c>
      <c r="D6225" t="s">
        <v>2094</v>
      </c>
      <c r="E6225" t="s">
        <v>1772</v>
      </c>
      <c r="F6225" t="s">
        <v>12264</v>
      </c>
    </row>
    <row r="6226" spans="1:6">
      <c r="A6226" t="s">
        <v>4611</v>
      </c>
      <c r="B6226" t="s">
        <v>2493</v>
      </c>
      <c r="C6226" t="s">
        <v>2093</v>
      </c>
      <c r="D6226" t="s">
        <v>2094</v>
      </c>
      <c r="E6226" t="s">
        <v>1772</v>
      </c>
      <c r="F6226" t="s">
        <v>12268</v>
      </c>
    </row>
    <row r="6227" spans="1:6">
      <c r="A6227" t="s">
        <v>4611</v>
      </c>
      <c r="B6227" t="s">
        <v>2493</v>
      </c>
      <c r="C6227" t="s">
        <v>2093</v>
      </c>
      <c r="D6227" t="s">
        <v>2094</v>
      </c>
      <c r="E6227" t="s">
        <v>1772</v>
      </c>
      <c r="F6227" t="s">
        <v>12272</v>
      </c>
    </row>
    <row r="6228" spans="1:6">
      <c r="A6228" t="s">
        <v>4611</v>
      </c>
      <c r="B6228" t="s">
        <v>2493</v>
      </c>
      <c r="C6228" t="s">
        <v>2093</v>
      </c>
      <c r="D6228" t="s">
        <v>2094</v>
      </c>
      <c r="E6228" t="s">
        <v>1772</v>
      </c>
      <c r="F6228" t="s">
        <v>12276</v>
      </c>
    </row>
    <row r="6229" spans="1:6">
      <c r="A6229" t="s">
        <v>4611</v>
      </c>
      <c r="B6229" t="s">
        <v>2493</v>
      </c>
      <c r="C6229" t="s">
        <v>2093</v>
      </c>
      <c r="D6229" t="s">
        <v>2094</v>
      </c>
      <c r="E6229" t="s">
        <v>1772</v>
      </c>
      <c r="F6229" t="s">
        <v>12280</v>
      </c>
    </row>
    <row r="6230" spans="1:6">
      <c r="A6230" t="s">
        <v>4611</v>
      </c>
      <c r="B6230" t="s">
        <v>2493</v>
      </c>
      <c r="C6230" t="s">
        <v>2093</v>
      </c>
      <c r="D6230" t="s">
        <v>2094</v>
      </c>
      <c r="E6230" t="s">
        <v>1772</v>
      </c>
      <c r="F6230" t="s">
        <v>12284</v>
      </c>
    </row>
    <row r="6231" spans="1:6">
      <c r="A6231" t="s">
        <v>4611</v>
      </c>
      <c r="B6231" t="s">
        <v>2493</v>
      </c>
      <c r="C6231" t="s">
        <v>2093</v>
      </c>
      <c r="D6231" t="s">
        <v>2094</v>
      </c>
      <c r="E6231" t="s">
        <v>1772</v>
      </c>
      <c r="F6231" t="s">
        <v>12288</v>
      </c>
    </row>
    <row r="6232" spans="1:6">
      <c r="A6232" t="s">
        <v>4611</v>
      </c>
      <c r="B6232" t="s">
        <v>2493</v>
      </c>
      <c r="C6232" t="s">
        <v>2093</v>
      </c>
      <c r="D6232" t="s">
        <v>2094</v>
      </c>
      <c r="E6232" t="s">
        <v>1772</v>
      </c>
      <c r="F6232" t="s">
        <v>12289</v>
      </c>
    </row>
    <row r="6233" spans="1:6">
      <c r="A6233" t="s">
        <v>4611</v>
      </c>
      <c r="B6233" t="s">
        <v>2493</v>
      </c>
      <c r="C6233" t="s">
        <v>2093</v>
      </c>
      <c r="D6233" t="s">
        <v>2094</v>
      </c>
      <c r="E6233" t="s">
        <v>1772</v>
      </c>
      <c r="F6233" t="s">
        <v>12290</v>
      </c>
    </row>
    <row r="6234" spans="1:6">
      <c r="A6234" t="s">
        <v>4611</v>
      </c>
      <c r="B6234" t="s">
        <v>2493</v>
      </c>
      <c r="C6234" t="s">
        <v>2093</v>
      </c>
      <c r="D6234" t="s">
        <v>2094</v>
      </c>
      <c r="E6234" t="s">
        <v>1772</v>
      </c>
      <c r="F6234" t="s">
        <v>12294</v>
      </c>
    </row>
    <row r="6235" spans="1:6">
      <c r="A6235" t="s">
        <v>4611</v>
      </c>
      <c r="B6235" t="s">
        <v>2493</v>
      </c>
      <c r="C6235" t="s">
        <v>2093</v>
      </c>
      <c r="D6235" t="s">
        <v>2094</v>
      </c>
      <c r="E6235" t="s">
        <v>1772</v>
      </c>
      <c r="F6235" t="s">
        <v>12298</v>
      </c>
    </row>
    <row r="6236" spans="1:6">
      <c r="A6236" t="s">
        <v>4611</v>
      </c>
      <c r="B6236" t="s">
        <v>2493</v>
      </c>
      <c r="C6236" t="s">
        <v>2093</v>
      </c>
      <c r="D6236" t="s">
        <v>2094</v>
      </c>
      <c r="E6236" t="s">
        <v>1772</v>
      </c>
      <c r="F6236" t="s">
        <v>12302</v>
      </c>
    </row>
    <row r="6237" spans="1:6">
      <c r="A6237" t="s">
        <v>4611</v>
      </c>
      <c r="B6237" t="s">
        <v>2493</v>
      </c>
      <c r="C6237" t="s">
        <v>2093</v>
      </c>
      <c r="D6237" t="s">
        <v>2094</v>
      </c>
      <c r="E6237" t="s">
        <v>1772</v>
      </c>
      <c r="F6237" t="s">
        <v>12303</v>
      </c>
    </row>
    <row r="6238" spans="1:6">
      <c r="A6238" t="s">
        <v>4611</v>
      </c>
      <c r="B6238" t="s">
        <v>2493</v>
      </c>
      <c r="C6238" t="s">
        <v>2093</v>
      </c>
      <c r="D6238" t="s">
        <v>2094</v>
      </c>
      <c r="E6238" t="s">
        <v>1772</v>
      </c>
      <c r="F6238" t="s">
        <v>12307</v>
      </c>
    </row>
    <row r="6239" spans="1:6">
      <c r="A6239" t="s">
        <v>4611</v>
      </c>
      <c r="B6239" t="s">
        <v>2493</v>
      </c>
      <c r="C6239" t="s">
        <v>2093</v>
      </c>
      <c r="D6239" t="s">
        <v>2094</v>
      </c>
      <c r="E6239" t="s">
        <v>1772</v>
      </c>
      <c r="F6239" t="s">
        <v>12311</v>
      </c>
    </row>
    <row r="6240" spans="1:6">
      <c r="A6240" t="s">
        <v>4611</v>
      </c>
      <c r="B6240" t="s">
        <v>2493</v>
      </c>
      <c r="C6240" t="s">
        <v>2093</v>
      </c>
      <c r="D6240" t="s">
        <v>2094</v>
      </c>
      <c r="E6240" t="s">
        <v>1772</v>
      </c>
      <c r="F6240" t="s">
        <v>12315</v>
      </c>
    </row>
    <row r="6241" spans="1:6">
      <c r="A6241" t="s">
        <v>4611</v>
      </c>
      <c r="B6241" t="s">
        <v>2493</v>
      </c>
      <c r="C6241" t="s">
        <v>2093</v>
      </c>
      <c r="D6241" t="s">
        <v>2094</v>
      </c>
      <c r="E6241" t="s">
        <v>1772</v>
      </c>
      <c r="F6241" t="s">
        <v>12319</v>
      </c>
    </row>
    <row r="6242" spans="1:6">
      <c r="A6242" t="s">
        <v>4611</v>
      </c>
      <c r="B6242" t="s">
        <v>2493</v>
      </c>
      <c r="C6242" t="s">
        <v>2093</v>
      </c>
      <c r="D6242" t="s">
        <v>2094</v>
      </c>
      <c r="E6242" t="s">
        <v>1772</v>
      </c>
      <c r="F6242" t="s">
        <v>12323</v>
      </c>
    </row>
    <row r="6243" spans="1:6">
      <c r="A6243" t="s">
        <v>4611</v>
      </c>
      <c r="B6243" t="s">
        <v>2493</v>
      </c>
      <c r="C6243" t="s">
        <v>2093</v>
      </c>
      <c r="D6243" t="s">
        <v>2094</v>
      </c>
      <c r="E6243" t="s">
        <v>1772</v>
      </c>
      <c r="F6243" t="s">
        <v>12327</v>
      </c>
    </row>
    <row r="6244" spans="1:6">
      <c r="A6244" t="s">
        <v>4611</v>
      </c>
      <c r="B6244" t="s">
        <v>2493</v>
      </c>
      <c r="C6244" t="s">
        <v>2093</v>
      </c>
      <c r="D6244" t="s">
        <v>2094</v>
      </c>
      <c r="E6244" t="s">
        <v>1772</v>
      </c>
      <c r="F6244" t="s">
        <v>12331</v>
      </c>
    </row>
    <row r="6245" spans="1:6">
      <c r="A6245" t="s">
        <v>4611</v>
      </c>
      <c r="B6245" t="s">
        <v>2493</v>
      </c>
      <c r="C6245" t="s">
        <v>2093</v>
      </c>
      <c r="D6245" t="s">
        <v>2094</v>
      </c>
      <c r="E6245" t="s">
        <v>1772</v>
      </c>
      <c r="F6245" t="s">
        <v>12335</v>
      </c>
    </row>
    <row r="6246" spans="1:6">
      <c r="A6246" t="s">
        <v>4611</v>
      </c>
      <c r="B6246" t="s">
        <v>2493</v>
      </c>
      <c r="C6246" t="s">
        <v>2093</v>
      </c>
      <c r="D6246" t="s">
        <v>2094</v>
      </c>
      <c r="E6246" t="s">
        <v>1772</v>
      </c>
      <c r="F6246" t="s">
        <v>12339</v>
      </c>
    </row>
    <row r="6247" spans="1:6">
      <c r="A6247" t="s">
        <v>4611</v>
      </c>
      <c r="B6247" t="s">
        <v>2493</v>
      </c>
      <c r="C6247" t="s">
        <v>2093</v>
      </c>
      <c r="D6247" t="s">
        <v>2094</v>
      </c>
      <c r="E6247" t="s">
        <v>1772</v>
      </c>
      <c r="F6247" t="s">
        <v>12340</v>
      </c>
    </row>
    <row r="6248" spans="1:6">
      <c r="A6248" t="s">
        <v>4611</v>
      </c>
      <c r="B6248" t="s">
        <v>2493</v>
      </c>
      <c r="C6248" t="s">
        <v>2093</v>
      </c>
      <c r="D6248" t="s">
        <v>2094</v>
      </c>
      <c r="E6248" t="s">
        <v>1772</v>
      </c>
      <c r="F6248" t="s">
        <v>12344</v>
      </c>
    </row>
    <row r="6249" spans="1:6">
      <c r="A6249" t="s">
        <v>4611</v>
      </c>
      <c r="B6249" t="s">
        <v>2493</v>
      </c>
      <c r="C6249" t="s">
        <v>2093</v>
      </c>
      <c r="D6249" t="s">
        <v>2094</v>
      </c>
      <c r="E6249" t="s">
        <v>1772</v>
      </c>
      <c r="F6249" t="s">
        <v>12348</v>
      </c>
    </row>
    <row r="6250" spans="1:6">
      <c r="A6250" t="s">
        <v>4611</v>
      </c>
      <c r="B6250" t="s">
        <v>2493</v>
      </c>
      <c r="C6250" t="s">
        <v>2093</v>
      </c>
      <c r="D6250" t="s">
        <v>2094</v>
      </c>
      <c r="E6250" t="s">
        <v>1772</v>
      </c>
      <c r="F6250" t="s">
        <v>12352</v>
      </c>
    </row>
    <row r="6251" spans="1:6">
      <c r="A6251" t="s">
        <v>4611</v>
      </c>
      <c r="B6251" t="s">
        <v>2493</v>
      </c>
      <c r="C6251" t="s">
        <v>2093</v>
      </c>
      <c r="D6251" t="s">
        <v>2094</v>
      </c>
      <c r="E6251" t="s">
        <v>1772</v>
      </c>
      <c r="F6251" t="s">
        <v>12356</v>
      </c>
    </row>
    <row r="6252" spans="1:6">
      <c r="A6252" t="s">
        <v>4611</v>
      </c>
      <c r="B6252" t="s">
        <v>2493</v>
      </c>
      <c r="C6252" t="s">
        <v>2093</v>
      </c>
      <c r="D6252" t="s">
        <v>2094</v>
      </c>
      <c r="E6252" t="s">
        <v>1772</v>
      </c>
      <c r="F6252" t="s">
        <v>12360</v>
      </c>
    </row>
    <row r="6253" spans="1:6">
      <c r="A6253" t="s">
        <v>4611</v>
      </c>
      <c r="B6253" t="s">
        <v>2493</v>
      </c>
      <c r="C6253" t="s">
        <v>2093</v>
      </c>
      <c r="D6253" t="s">
        <v>2094</v>
      </c>
      <c r="E6253" t="s">
        <v>1772</v>
      </c>
      <c r="F6253" t="s">
        <v>12364</v>
      </c>
    </row>
    <row r="6254" spans="1:6">
      <c r="A6254" t="s">
        <v>4611</v>
      </c>
      <c r="B6254" t="s">
        <v>2493</v>
      </c>
      <c r="C6254" t="s">
        <v>2093</v>
      </c>
      <c r="D6254" t="s">
        <v>2094</v>
      </c>
      <c r="E6254" t="s">
        <v>1772</v>
      </c>
      <c r="F6254" t="s">
        <v>12368</v>
      </c>
    </row>
    <row r="6255" spans="1:6">
      <c r="A6255" t="s">
        <v>4611</v>
      </c>
      <c r="B6255" t="s">
        <v>2493</v>
      </c>
      <c r="C6255" t="s">
        <v>2093</v>
      </c>
      <c r="D6255" t="s">
        <v>2094</v>
      </c>
      <c r="E6255" t="s">
        <v>1772</v>
      </c>
      <c r="F6255" t="s">
        <v>12372</v>
      </c>
    </row>
    <row r="6256" spans="1:6">
      <c r="A6256" t="s">
        <v>4611</v>
      </c>
      <c r="B6256" t="s">
        <v>2493</v>
      </c>
      <c r="C6256" t="s">
        <v>2093</v>
      </c>
      <c r="D6256" t="s">
        <v>2094</v>
      </c>
      <c r="E6256" t="s">
        <v>1772</v>
      </c>
      <c r="F6256" t="s">
        <v>12376</v>
      </c>
    </row>
    <row r="6257" spans="1:6">
      <c r="A6257" t="s">
        <v>4611</v>
      </c>
      <c r="B6257" t="s">
        <v>2493</v>
      </c>
      <c r="C6257" t="s">
        <v>2093</v>
      </c>
      <c r="D6257" t="s">
        <v>2094</v>
      </c>
      <c r="E6257" t="s">
        <v>1772</v>
      </c>
      <c r="F6257" t="s">
        <v>12377</v>
      </c>
    </row>
    <row r="6258" spans="1:6">
      <c r="A6258" t="s">
        <v>4611</v>
      </c>
      <c r="B6258" t="s">
        <v>2493</v>
      </c>
      <c r="C6258" t="s">
        <v>2093</v>
      </c>
      <c r="D6258" t="s">
        <v>2094</v>
      </c>
      <c r="E6258" t="s">
        <v>1772</v>
      </c>
      <c r="F6258" t="s">
        <v>12378</v>
      </c>
    </row>
    <row r="6259" spans="1:6">
      <c r="A6259" t="s">
        <v>4611</v>
      </c>
      <c r="B6259" t="s">
        <v>2493</v>
      </c>
      <c r="C6259" t="s">
        <v>2093</v>
      </c>
      <c r="D6259" t="s">
        <v>2094</v>
      </c>
      <c r="E6259" t="s">
        <v>1772</v>
      </c>
      <c r="F6259" t="s">
        <v>12382</v>
      </c>
    </row>
    <row r="6260" spans="1:6">
      <c r="A6260" t="s">
        <v>4611</v>
      </c>
      <c r="B6260" t="s">
        <v>2493</v>
      </c>
      <c r="C6260" t="s">
        <v>2093</v>
      </c>
      <c r="D6260" t="s">
        <v>2094</v>
      </c>
      <c r="E6260" t="s">
        <v>1772</v>
      </c>
      <c r="F6260" t="s">
        <v>12386</v>
      </c>
    </row>
    <row r="6261" spans="1:6">
      <c r="A6261" t="s">
        <v>4611</v>
      </c>
      <c r="B6261" t="s">
        <v>2493</v>
      </c>
      <c r="C6261" t="s">
        <v>2093</v>
      </c>
      <c r="D6261" t="s">
        <v>2094</v>
      </c>
      <c r="E6261" t="s">
        <v>1772</v>
      </c>
      <c r="F6261" t="s">
        <v>12390</v>
      </c>
    </row>
    <row r="6262" spans="1:6">
      <c r="A6262" t="s">
        <v>4611</v>
      </c>
      <c r="B6262" t="s">
        <v>2493</v>
      </c>
      <c r="C6262" t="s">
        <v>2093</v>
      </c>
      <c r="D6262" t="s">
        <v>2094</v>
      </c>
      <c r="E6262" t="s">
        <v>1772</v>
      </c>
      <c r="F6262" t="s">
        <v>12394</v>
      </c>
    </row>
    <row r="6263" spans="1:6">
      <c r="A6263" t="s">
        <v>4611</v>
      </c>
      <c r="B6263" t="s">
        <v>2493</v>
      </c>
      <c r="C6263" t="s">
        <v>2093</v>
      </c>
      <c r="D6263" t="s">
        <v>2094</v>
      </c>
      <c r="E6263" t="s">
        <v>1772</v>
      </c>
      <c r="F6263" t="s">
        <v>12398</v>
      </c>
    </row>
    <row r="6264" spans="1:6">
      <c r="A6264" t="s">
        <v>4611</v>
      </c>
      <c r="B6264" t="s">
        <v>2493</v>
      </c>
      <c r="C6264" t="s">
        <v>2093</v>
      </c>
      <c r="D6264" t="s">
        <v>2094</v>
      </c>
      <c r="E6264" t="s">
        <v>1772</v>
      </c>
      <c r="F6264" t="s">
        <v>12399</v>
      </c>
    </row>
    <row r="6265" spans="1:6">
      <c r="A6265" t="s">
        <v>4611</v>
      </c>
      <c r="B6265" t="s">
        <v>2493</v>
      </c>
      <c r="C6265" t="s">
        <v>2093</v>
      </c>
      <c r="D6265" t="s">
        <v>2094</v>
      </c>
      <c r="E6265" t="s">
        <v>1772</v>
      </c>
      <c r="F6265" t="s">
        <v>12403</v>
      </c>
    </row>
    <row r="6266" spans="1:6">
      <c r="A6266" t="s">
        <v>4611</v>
      </c>
      <c r="B6266" t="s">
        <v>2493</v>
      </c>
      <c r="C6266" t="s">
        <v>2093</v>
      </c>
      <c r="D6266" t="s">
        <v>2094</v>
      </c>
      <c r="E6266" t="s">
        <v>1772</v>
      </c>
      <c r="F6266" t="s">
        <v>12407</v>
      </c>
    </row>
    <row r="6267" spans="1:6">
      <c r="A6267" t="s">
        <v>4611</v>
      </c>
      <c r="B6267" t="s">
        <v>2493</v>
      </c>
      <c r="C6267" t="s">
        <v>2093</v>
      </c>
      <c r="D6267" t="s">
        <v>2094</v>
      </c>
      <c r="E6267" t="s">
        <v>1772</v>
      </c>
      <c r="F6267" t="s">
        <v>12411</v>
      </c>
    </row>
    <row r="6268" spans="1:6">
      <c r="A6268" t="s">
        <v>4611</v>
      </c>
      <c r="B6268" t="s">
        <v>2493</v>
      </c>
      <c r="C6268" t="s">
        <v>2093</v>
      </c>
      <c r="D6268" t="s">
        <v>2094</v>
      </c>
      <c r="E6268" t="s">
        <v>1772</v>
      </c>
      <c r="F6268" t="s">
        <v>12415</v>
      </c>
    </row>
    <row r="6269" spans="1:6">
      <c r="A6269" t="s">
        <v>4611</v>
      </c>
      <c r="B6269" t="s">
        <v>2493</v>
      </c>
      <c r="C6269" t="s">
        <v>2093</v>
      </c>
      <c r="D6269" t="s">
        <v>2094</v>
      </c>
      <c r="E6269" t="s">
        <v>1772</v>
      </c>
      <c r="F6269" t="s">
        <v>12416</v>
      </c>
    </row>
    <row r="6270" spans="1:6">
      <c r="A6270" t="s">
        <v>4611</v>
      </c>
      <c r="B6270" t="s">
        <v>2493</v>
      </c>
      <c r="C6270" t="s">
        <v>2093</v>
      </c>
      <c r="D6270" t="s">
        <v>2094</v>
      </c>
      <c r="E6270" t="s">
        <v>1772</v>
      </c>
      <c r="F6270" t="s">
        <v>12420</v>
      </c>
    </row>
    <row r="6271" spans="1:6">
      <c r="A6271" t="s">
        <v>4611</v>
      </c>
      <c r="B6271" t="s">
        <v>2493</v>
      </c>
      <c r="C6271" t="s">
        <v>2093</v>
      </c>
      <c r="D6271" t="s">
        <v>2094</v>
      </c>
      <c r="E6271" t="s">
        <v>1772</v>
      </c>
      <c r="F6271" t="s">
        <v>12424</v>
      </c>
    </row>
    <row r="6272" spans="1:6">
      <c r="A6272" t="s">
        <v>4611</v>
      </c>
      <c r="B6272" t="s">
        <v>2493</v>
      </c>
      <c r="C6272" t="s">
        <v>2093</v>
      </c>
      <c r="D6272" t="s">
        <v>2094</v>
      </c>
      <c r="E6272" t="s">
        <v>1772</v>
      </c>
      <c r="F6272" t="s">
        <v>12428</v>
      </c>
    </row>
    <row r="6273" spans="1:6">
      <c r="A6273" t="s">
        <v>4611</v>
      </c>
      <c r="B6273" t="s">
        <v>2493</v>
      </c>
      <c r="C6273" t="s">
        <v>2093</v>
      </c>
      <c r="D6273" t="s">
        <v>2094</v>
      </c>
      <c r="E6273" t="s">
        <v>1772</v>
      </c>
      <c r="F6273" t="s">
        <v>12432</v>
      </c>
    </row>
    <row r="6274" spans="1:6">
      <c r="A6274" t="s">
        <v>4611</v>
      </c>
      <c r="B6274" t="s">
        <v>2493</v>
      </c>
      <c r="C6274" t="s">
        <v>2093</v>
      </c>
      <c r="D6274" t="s">
        <v>2094</v>
      </c>
      <c r="E6274" t="s">
        <v>1772</v>
      </c>
      <c r="F6274" t="s">
        <v>12436</v>
      </c>
    </row>
    <row r="6275" spans="1:6">
      <c r="A6275" t="s">
        <v>4611</v>
      </c>
      <c r="B6275" t="s">
        <v>2493</v>
      </c>
      <c r="C6275" t="s">
        <v>2093</v>
      </c>
      <c r="D6275" t="s">
        <v>2094</v>
      </c>
      <c r="E6275" t="s">
        <v>1772</v>
      </c>
      <c r="F6275" t="s">
        <v>12440</v>
      </c>
    </row>
    <row r="6276" spans="1:6">
      <c r="A6276" t="s">
        <v>4611</v>
      </c>
      <c r="B6276" t="s">
        <v>2493</v>
      </c>
      <c r="C6276" t="s">
        <v>2093</v>
      </c>
      <c r="D6276" t="s">
        <v>2094</v>
      </c>
      <c r="E6276" t="s">
        <v>1772</v>
      </c>
      <c r="F6276" t="s">
        <v>12444</v>
      </c>
    </row>
    <row r="6277" spans="1:6">
      <c r="A6277" t="s">
        <v>4611</v>
      </c>
      <c r="B6277" t="s">
        <v>2493</v>
      </c>
      <c r="C6277" t="s">
        <v>2093</v>
      </c>
      <c r="D6277" t="s">
        <v>2094</v>
      </c>
      <c r="E6277" t="s">
        <v>1772</v>
      </c>
      <c r="F6277" t="s">
        <v>12448</v>
      </c>
    </row>
    <row r="6278" spans="1:6">
      <c r="A6278" t="s">
        <v>4611</v>
      </c>
      <c r="B6278" t="s">
        <v>2493</v>
      </c>
      <c r="C6278" t="s">
        <v>2093</v>
      </c>
      <c r="D6278" t="s">
        <v>2094</v>
      </c>
      <c r="E6278" t="s">
        <v>1772</v>
      </c>
      <c r="F6278" t="s">
        <v>12449</v>
      </c>
    </row>
    <row r="6279" spans="1:6">
      <c r="A6279" t="s">
        <v>4616</v>
      </c>
      <c r="B6279" s="39" t="s">
        <v>25651</v>
      </c>
      <c r="C6279" t="s">
        <v>20674</v>
      </c>
      <c r="D6279" t="s">
        <v>20674</v>
      </c>
      <c r="E6279" t="s">
        <v>20674</v>
      </c>
      <c r="F6279" s="39" t="s">
        <v>12450</v>
      </c>
    </row>
    <row r="6280" spans="1:6">
      <c r="A6280" t="s">
        <v>4616</v>
      </c>
      <c r="B6280" s="39" t="s">
        <v>4617</v>
      </c>
      <c r="C6280" t="s">
        <v>20675</v>
      </c>
      <c r="D6280" t="s">
        <v>20675</v>
      </c>
      <c r="E6280" t="s">
        <v>20675</v>
      </c>
      <c r="F6280" s="39" t="s">
        <v>4612</v>
      </c>
    </row>
    <row r="6281" spans="1:6">
      <c r="A6281" t="s">
        <v>4616</v>
      </c>
      <c r="B6281" s="39" t="s">
        <v>4618</v>
      </c>
      <c r="C6281" t="s">
        <v>20676</v>
      </c>
      <c r="D6281" t="s">
        <v>20676</v>
      </c>
      <c r="E6281" t="s">
        <v>20676</v>
      </c>
      <c r="F6281" s="39" t="s">
        <v>4612</v>
      </c>
    </row>
    <row r="6282" spans="1:6">
      <c r="A6282" t="s">
        <v>4616</v>
      </c>
      <c r="B6282" s="39" t="s">
        <v>4619</v>
      </c>
      <c r="C6282" t="s">
        <v>20677</v>
      </c>
      <c r="D6282" t="s">
        <v>20677</v>
      </c>
      <c r="E6282" t="s">
        <v>20677</v>
      </c>
      <c r="F6282" s="39" t="s">
        <v>4612</v>
      </c>
    </row>
    <row r="6283" spans="1:6">
      <c r="A6283" t="s">
        <v>4616</v>
      </c>
      <c r="B6283" s="39" t="s">
        <v>4620</v>
      </c>
      <c r="C6283" t="s">
        <v>20678</v>
      </c>
      <c r="D6283" t="s">
        <v>20678</v>
      </c>
      <c r="E6283" t="s">
        <v>20678</v>
      </c>
      <c r="F6283" s="39" t="s">
        <v>4612</v>
      </c>
    </row>
    <row r="6284" spans="1:6">
      <c r="A6284" t="s">
        <v>4616</v>
      </c>
      <c r="B6284" s="39" t="s">
        <v>4621</v>
      </c>
      <c r="C6284" t="s">
        <v>20679</v>
      </c>
      <c r="D6284" t="s">
        <v>20679</v>
      </c>
      <c r="E6284" t="s">
        <v>20679</v>
      </c>
      <c r="F6284" s="39" t="s">
        <v>4612</v>
      </c>
    </row>
    <row r="6285" spans="1:6">
      <c r="A6285" t="s">
        <v>4616</v>
      </c>
      <c r="B6285" s="39" t="s">
        <v>4622</v>
      </c>
      <c r="C6285" t="s">
        <v>20680</v>
      </c>
      <c r="D6285" t="s">
        <v>20680</v>
      </c>
      <c r="E6285" t="s">
        <v>20680</v>
      </c>
      <c r="F6285" s="39" t="s">
        <v>4612</v>
      </c>
    </row>
    <row r="6286" spans="1:6">
      <c r="A6286" t="s">
        <v>4616</v>
      </c>
      <c r="B6286" s="39" t="s">
        <v>4623</v>
      </c>
      <c r="C6286" t="s">
        <v>20681</v>
      </c>
      <c r="D6286" t="s">
        <v>20681</v>
      </c>
      <c r="E6286" t="s">
        <v>20681</v>
      </c>
      <c r="F6286" s="39" t="s">
        <v>4612</v>
      </c>
    </row>
    <row r="6287" spans="1:6">
      <c r="A6287" t="s">
        <v>4616</v>
      </c>
      <c r="B6287" s="39" t="s">
        <v>4624</v>
      </c>
      <c r="C6287" t="s">
        <v>20682</v>
      </c>
      <c r="D6287" t="s">
        <v>20682</v>
      </c>
      <c r="E6287" t="s">
        <v>20682</v>
      </c>
      <c r="F6287" s="39" t="s">
        <v>4612</v>
      </c>
    </row>
    <row r="6288" spans="1:6">
      <c r="A6288" t="s">
        <v>4616</v>
      </c>
      <c r="B6288" s="39" t="s">
        <v>4625</v>
      </c>
      <c r="C6288" t="s">
        <v>20683</v>
      </c>
      <c r="D6288" t="s">
        <v>20683</v>
      </c>
      <c r="E6288" t="s">
        <v>20683</v>
      </c>
      <c r="F6288" s="39" t="s">
        <v>4612</v>
      </c>
    </row>
    <row r="6289" spans="1:6">
      <c r="A6289" t="s">
        <v>4616</v>
      </c>
      <c r="B6289" s="39" t="s">
        <v>4626</v>
      </c>
      <c r="C6289" t="s">
        <v>20684</v>
      </c>
      <c r="D6289" t="s">
        <v>20684</v>
      </c>
      <c r="E6289" t="s">
        <v>20684</v>
      </c>
      <c r="F6289" s="39" t="s">
        <v>4612</v>
      </c>
    </row>
    <row r="6290" spans="1:6">
      <c r="A6290" t="s">
        <v>4616</v>
      </c>
      <c r="B6290" s="39" t="s">
        <v>4627</v>
      </c>
      <c r="C6290" t="s">
        <v>20685</v>
      </c>
      <c r="D6290" t="s">
        <v>20685</v>
      </c>
      <c r="E6290" t="s">
        <v>20685</v>
      </c>
      <c r="F6290" s="39" t="s">
        <v>4612</v>
      </c>
    </row>
    <row r="6291" spans="1:6">
      <c r="A6291" t="s">
        <v>4616</v>
      </c>
      <c r="B6291" s="39" t="s">
        <v>4628</v>
      </c>
      <c r="C6291" t="s">
        <v>20686</v>
      </c>
      <c r="D6291" t="s">
        <v>20686</v>
      </c>
      <c r="E6291" t="s">
        <v>20686</v>
      </c>
      <c r="F6291" s="39" t="s">
        <v>4612</v>
      </c>
    </row>
    <row r="6292" spans="1:6">
      <c r="A6292" t="s">
        <v>4616</v>
      </c>
      <c r="B6292" s="39" t="s">
        <v>4629</v>
      </c>
      <c r="C6292" t="s">
        <v>20687</v>
      </c>
      <c r="D6292" t="s">
        <v>20687</v>
      </c>
      <c r="E6292" t="s">
        <v>20687</v>
      </c>
      <c r="F6292" s="39" t="s">
        <v>4612</v>
      </c>
    </row>
    <row r="6293" spans="1:6">
      <c r="A6293" t="s">
        <v>4616</v>
      </c>
      <c r="B6293" s="39" t="s">
        <v>4630</v>
      </c>
      <c r="C6293" t="s">
        <v>20688</v>
      </c>
      <c r="D6293" t="s">
        <v>20688</v>
      </c>
      <c r="E6293" t="s">
        <v>20688</v>
      </c>
      <c r="F6293" s="39" t="s">
        <v>4612</v>
      </c>
    </row>
    <row r="6294" spans="1:6">
      <c r="A6294" t="s">
        <v>4616</v>
      </c>
      <c r="B6294" s="39" t="s">
        <v>4631</v>
      </c>
      <c r="C6294" t="s">
        <v>20689</v>
      </c>
      <c r="D6294" t="s">
        <v>20689</v>
      </c>
      <c r="E6294" t="s">
        <v>20689</v>
      </c>
      <c r="F6294" s="39" t="s">
        <v>4612</v>
      </c>
    </row>
    <row r="6295" spans="1:6">
      <c r="A6295" t="s">
        <v>4616</v>
      </c>
      <c r="B6295" s="39" t="s">
        <v>4632</v>
      </c>
      <c r="C6295" t="s">
        <v>20690</v>
      </c>
      <c r="D6295" t="s">
        <v>20690</v>
      </c>
      <c r="E6295" t="s">
        <v>20690</v>
      </c>
      <c r="F6295" s="39" t="s">
        <v>4612</v>
      </c>
    </row>
    <row r="6296" spans="1:6">
      <c r="A6296" t="s">
        <v>4616</v>
      </c>
      <c r="B6296" s="39" t="s">
        <v>4633</v>
      </c>
      <c r="C6296" t="s">
        <v>20691</v>
      </c>
      <c r="D6296" t="s">
        <v>20691</v>
      </c>
      <c r="E6296" t="s">
        <v>20691</v>
      </c>
      <c r="F6296" s="39" t="s">
        <v>4612</v>
      </c>
    </row>
    <row r="6297" spans="1:6">
      <c r="A6297" t="s">
        <v>4616</v>
      </c>
      <c r="B6297" s="39" t="s">
        <v>4634</v>
      </c>
      <c r="C6297" t="s">
        <v>20692</v>
      </c>
      <c r="D6297" t="s">
        <v>20692</v>
      </c>
      <c r="E6297" t="s">
        <v>20692</v>
      </c>
      <c r="F6297" s="39" t="s">
        <v>4612</v>
      </c>
    </row>
    <row r="6298" spans="1:6">
      <c r="A6298" t="s">
        <v>4616</v>
      </c>
      <c r="B6298" s="39" t="s">
        <v>4635</v>
      </c>
      <c r="C6298" t="s">
        <v>20693</v>
      </c>
      <c r="D6298" t="s">
        <v>20693</v>
      </c>
      <c r="E6298" t="s">
        <v>20693</v>
      </c>
      <c r="F6298" s="39" t="s">
        <v>4612</v>
      </c>
    </row>
    <row r="6299" spans="1:6">
      <c r="A6299" t="s">
        <v>4616</v>
      </c>
      <c r="B6299" s="39" t="s">
        <v>4636</v>
      </c>
      <c r="C6299" t="s">
        <v>20694</v>
      </c>
      <c r="D6299" t="s">
        <v>20694</v>
      </c>
      <c r="E6299" t="s">
        <v>20694</v>
      </c>
      <c r="F6299" s="39" t="s">
        <v>4612</v>
      </c>
    </row>
    <row r="6300" spans="1:6">
      <c r="A6300" t="s">
        <v>4616</v>
      </c>
      <c r="B6300" s="39" t="s">
        <v>4673</v>
      </c>
      <c r="C6300" t="s">
        <v>20695</v>
      </c>
      <c r="D6300" t="s">
        <v>20695</v>
      </c>
      <c r="E6300" t="s">
        <v>20695</v>
      </c>
      <c r="F6300" s="39" t="s">
        <v>4612</v>
      </c>
    </row>
    <row r="6301" spans="1:6">
      <c r="A6301" t="s">
        <v>4616</v>
      </c>
      <c r="B6301" s="39" t="s">
        <v>4637</v>
      </c>
      <c r="C6301" t="s">
        <v>20696</v>
      </c>
      <c r="D6301" t="s">
        <v>20696</v>
      </c>
      <c r="E6301" t="s">
        <v>20696</v>
      </c>
      <c r="F6301" s="39" t="s">
        <v>4612</v>
      </c>
    </row>
    <row r="6302" spans="1:6">
      <c r="A6302" t="s">
        <v>4616</v>
      </c>
      <c r="B6302" s="39" t="s">
        <v>4638</v>
      </c>
      <c r="C6302" t="s">
        <v>20697</v>
      </c>
      <c r="D6302" t="s">
        <v>20697</v>
      </c>
      <c r="E6302" t="s">
        <v>20697</v>
      </c>
      <c r="F6302" s="39" t="s">
        <v>4612</v>
      </c>
    </row>
    <row r="6303" spans="1:6">
      <c r="A6303" t="s">
        <v>4616</v>
      </c>
      <c r="B6303" s="39" t="s">
        <v>4639</v>
      </c>
      <c r="C6303" t="s">
        <v>20698</v>
      </c>
      <c r="D6303" t="s">
        <v>20698</v>
      </c>
      <c r="E6303" t="s">
        <v>20698</v>
      </c>
      <c r="F6303" s="39" t="s">
        <v>4612</v>
      </c>
    </row>
    <row r="6304" spans="1:6">
      <c r="A6304" t="s">
        <v>4616</v>
      </c>
      <c r="B6304" s="39" t="s">
        <v>4640</v>
      </c>
      <c r="C6304" t="s">
        <v>20699</v>
      </c>
      <c r="D6304" t="s">
        <v>20699</v>
      </c>
      <c r="E6304" t="s">
        <v>20699</v>
      </c>
      <c r="F6304" s="39" t="s">
        <v>4612</v>
      </c>
    </row>
    <row r="6305" spans="1:6">
      <c r="A6305" t="s">
        <v>4616</v>
      </c>
      <c r="B6305" s="39" t="s">
        <v>4641</v>
      </c>
      <c r="C6305" t="s">
        <v>20700</v>
      </c>
      <c r="D6305" t="s">
        <v>20700</v>
      </c>
      <c r="E6305" t="s">
        <v>20700</v>
      </c>
      <c r="F6305" s="39" t="s">
        <v>4612</v>
      </c>
    </row>
    <row r="6306" spans="1:6">
      <c r="A6306" t="s">
        <v>4616</v>
      </c>
      <c r="B6306" s="39" t="s">
        <v>4642</v>
      </c>
      <c r="C6306" t="s">
        <v>20701</v>
      </c>
      <c r="D6306" t="s">
        <v>20701</v>
      </c>
      <c r="E6306" t="s">
        <v>20701</v>
      </c>
      <c r="F6306" s="39" t="s">
        <v>4612</v>
      </c>
    </row>
    <row r="6307" spans="1:6">
      <c r="A6307" t="s">
        <v>4616</v>
      </c>
      <c r="B6307" s="39" t="s">
        <v>4643</v>
      </c>
      <c r="C6307" t="s">
        <v>20702</v>
      </c>
      <c r="D6307" t="s">
        <v>20702</v>
      </c>
      <c r="E6307" t="s">
        <v>20702</v>
      </c>
      <c r="F6307" s="39" t="s">
        <v>4612</v>
      </c>
    </row>
    <row r="6308" spans="1:6">
      <c r="A6308" t="s">
        <v>4616</v>
      </c>
      <c r="B6308" s="39" t="s">
        <v>4644</v>
      </c>
      <c r="C6308" t="s">
        <v>20703</v>
      </c>
      <c r="D6308" t="s">
        <v>20703</v>
      </c>
      <c r="E6308" t="s">
        <v>20703</v>
      </c>
      <c r="F6308" s="39" t="s">
        <v>4612</v>
      </c>
    </row>
    <row r="6309" spans="1:6">
      <c r="A6309" t="s">
        <v>4616</v>
      </c>
      <c r="B6309" s="39" t="s">
        <v>4645</v>
      </c>
      <c r="C6309" t="s">
        <v>20704</v>
      </c>
      <c r="D6309" t="s">
        <v>20704</v>
      </c>
      <c r="E6309" t="s">
        <v>20704</v>
      </c>
      <c r="F6309" s="39" t="s">
        <v>4612</v>
      </c>
    </row>
    <row r="6310" spans="1:6">
      <c r="A6310" t="s">
        <v>4616</v>
      </c>
      <c r="B6310" s="39" t="s">
        <v>4646</v>
      </c>
      <c r="C6310" t="s">
        <v>20705</v>
      </c>
      <c r="D6310" t="s">
        <v>20705</v>
      </c>
      <c r="E6310" t="s">
        <v>20705</v>
      </c>
      <c r="F6310" s="39" t="s">
        <v>4612</v>
      </c>
    </row>
    <row r="6311" spans="1:6">
      <c r="A6311" t="s">
        <v>4616</v>
      </c>
      <c r="B6311" s="39" t="s">
        <v>4647</v>
      </c>
      <c r="C6311" t="s">
        <v>20706</v>
      </c>
      <c r="D6311" t="s">
        <v>20706</v>
      </c>
      <c r="E6311" t="s">
        <v>20706</v>
      </c>
      <c r="F6311" s="39" t="s">
        <v>4612</v>
      </c>
    </row>
    <row r="6312" spans="1:6">
      <c r="A6312" t="s">
        <v>4616</v>
      </c>
      <c r="B6312" s="39" t="s">
        <v>4648</v>
      </c>
      <c r="C6312" t="s">
        <v>20707</v>
      </c>
      <c r="D6312" t="s">
        <v>20707</v>
      </c>
      <c r="E6312" t="s">
        <v>20707</v>
      </c>
      <c r="F6312" s="39" t="s">
        <v>4612</v>
      </c>
    </row>
    <row r="6313" spans="1:6">
      <c r="A6313" t="s">
        <v>4616</v>
      </c>
      <c r="B6313" s="39" t="s">
        <v>4649</v>
      </c>
      <c r="C6313" t="s">
        <v>20708</v>
      </c>
      <c r="D6313" t="s">
        <v>20708</v>
      </c>
      <c r="E6313" t="s">
        <v>20708</v>
      </c>
      <c r="F6313" s="39" t="s">
        <v>4612</v>
      </c>
    </row>
    <row r="6314" spans="1:6">
      <c r="A6314" t="s">
        <v>4616</v>
      </c>
      <c r="B6314" s="39" t="s">
        <v>4650</v>
      </c>
      <c r="C6314" t="s">
        <v>20709</v>
      </c>
      <c r="D6314" t="s">
        <v>20709</v>
      </c>
      <c r="E6314" t="s">
        <v>20709</v>
      </c>
      <c r="F6314" s="39" t="s">
        <v>4612</v>
      </c>
    </row>
    <row r="6315" spans="1:6">
      <c r="A6315" t="s">
        <v>4616</v>
      </c>
      <c r="B6315" s="39" t="s">
        <v>4651</v>
      </c>
      <c r="C6315" t="s">
        <v>20710</v>
      </c>
      <c r="D6315" t="s">
        <v>20710</v>
      </c>
      <c r="E6315" t="s">
        <v>20710</v>
      </c>
      <c r="F6315" s="39" t="s">
        <v>4612</v>
      </c>
    </row>
    <row r="6316" spans="1:6">
      <c r="A6316" t="s">
        <v>4616</v>
      </c>
      <c r="B6316" s="39" t="s">
        <v>4652</v>
      </c>
      <c r="C6316" t="s">
        <v>20711</v>
      </c>
      <c r="D6316" t="s">
        <v>20711</v>
      </c>
      <c r="E6316" t="s">
        <v>20711</v>
      </c>
      <c r="F6316" s="39" t="s">
        <v>4612</v>
      </c>
    </row>
    <row r="6317" spans="1:6">
      <c r="A6317" t="s">
        <v>4616</v>
      </c>
      <c r="B6317" s="39" t="s">
        <v>4653</v>
      </c>
      <c r="C6317" t="s">
        <v>20712</v>
      </c>
      <c r="D6317" t="s">
        <v>20712</v>
      </c>
      <c r="E6317" t="s">
        <v>20712</v>
      </c>
      <c r="F6317" s="39" t="s">
        <v>4612</v>
      </c>
    </row>
    <row r="6318" spans="1:6">
      <c r="A6318" t="s">
        <v>4616</v>
      </c>
      <c r="B6318" s="39" t="s">
        <v>4654</v>
      </c>
      <c r="C6318" t="s">
        <v>20713</v>
      </c>
      <c r="D6318" t="s">
        <v>20713</v>
      </c>
      <c r="E6318" t="s">
        <v>20713</v>
      </c>
      <c r="F6318" s="39" t="s">
        <v>4612</v>
      </c>
    </row>
    <row r="6319" spans="1:6">
      <c r="A6319" t="s">
        <v>4616</v>
      </c>
      <c r="B6319" s="39" t="s">
        <v>4655</v>
      </c>
      <c r="C6319" t="s">
        <v>20714</v>
      </c>
      <c r="D6319" t="s">
        <v>20714</v>
      </c>
      <c r="E6319" t="s">
        <v>20714</v>
      </c>
      <c r="F6319" s="39" t="s">
        <v>4612</v>
      </c>
    </row>
    <row r="6320" spans="1:6">
      <c r="A6320" t="s">
        <v>4616</v>
      </c>
      <c r="B6320" s="39" t="s">
        <v>4656</v>
      </c>
      <c r="C6320" t="s">
        <v>20715</v>
      </c>
      <c r="D6320" t="s">
        <v>20715</v>
      </c>
      <c r="E6320" t="s">
        <v>20715</v>
      </c>
      <c r="F6320" s="39" t="s">
        <v>4612</v>
      </c>
    </row>
    <row r="6321" spans="1:6">
      <c r="A6321" t="s">
        <v>4616</v>
      </c>
      <c r="B6321" s="39" t="s">
        <v>4657</v>
      </c>
      <c r="C6321" t="s">
        <v>20716</v>
      </c>
      <c r="D6321" t="s">
        <v>20716</v>
      </c>
      <c r="E6321" t="s">
        <v>20716</v>
      </c>
      <c r="F6321" s="39" t="s">
        <v>4612</v>
      </c>
    </row>
    <row r="6322" spans="1:6">
      <c r="A6322" t="s">
        <v>4616</v>
      </c>
      <c r="B6322" s="39" t="s">
        <v>4658</v>
      </c>
      <c r="C6322" t="s">
        <v>20717</v>
      </c>
      <c r="D6322" t="s">
        <v>20717</v>
      </c>
      <c r="E6322" t="s">
        <v>20717</v>
      </c>
      <c r="F6322" s="39" t="s">
        <v>4612</v>
      </c>
    </row>
    <row r="6323" spans="1:6">
      <c r="A6323" t="s">
        <v>4616</v>
      </c>
      <c r="B6323" s="39" t="s">
        <v>4659</v>
      </c>
      <c r="C6323" t="s">
        <v>20718</v>
      </c>
      <c r="D6323" t="s">
        <v>20718</v>
      </c>
      <c r="E6323" t="s">
        <v>20718</v>
      </c>
      <c r="F6323" s="39" t="s">
        <v>4612</v>
      </c>
    </row>
    <row r="6324" spans="1:6">
      <c r="A6324" t="s">
        <v>4616</v>
      </c>
      <c r="B6324" s="39" t="s">
        <v>4660</v>
      </c>
      <c r="C6324" t="s">
        <v>20719</v>
      </c>
      <c r="D6324" t="s">
        <v>20719</v>
      </c>
      <c r="E6324" t="s">
        <v>20719</v>
      </c>
      <c r="F6324" s="39" t="s">
        <v>4612</v>
      </c>
    </row>
    <row r="6325" spans="1:6">
      <c r="A6325" t="s">
        <v>4616</v>
      </c>
      <c r="B6325" s="39" t="s">
        <v>4661</v>
      </c>
      <c r="C6325" t="s">
        <v>20720</v>
      </c>
      <c r="D6325" t="s">
        <v>20720</v>
      </c>
      <c r="E6325" t="s">
        <v>20720</v>
      </c>
      <c r="F6325" s="39" t="s">
        <v>4612</v>
      </c>
    </row>
    <row r="6326" spans="1:6">
      <c r="A6326" t="s">
        <v>4616</v>
      </c>
      <c r="B6326" s="39" t="s">
        <v>4662</v>
      </c>
      <c r="C6326" t="s">
        <v>20721</v>
      </c>
      <c r="D6326" t="s">
        <v>20721</v>
      </c>
      <c r="E6326" t="s">
        <v>20721</v>
      </c>
      <c r="F6326" s="39" t="s">
        <v>4612</v>
      </c>
    </row>
    <row r="6327" spans="1:6">
      <c r="A6327" t="s">
        <v>4616</v>
      </c>
      <c r="B6327" s="39" t="s">
        <v>4663</v>
      </c>
      <c r="C6327" t="s">
        <v>20722</v>
      </c>
      <c r="D6327" t="s">
        <v>20722</v>
      </c>
      <c r="E6327" t="s">
        <v>20722</v>
      </c>
      <c r="F6327" s="39" t="s">
        <v>4612</v>
      </c>
    </row>
    <row r="6328" spans="1:6">
      <c r="A6328" t="s">
        <v>4616</v>
      </c>
      <c r="B6328" s="54" t="s">
        <v>4664</v>
      </c>
      <c r="C6328" t="s">
        <v>20723</v>
      </c>
      <c r="D6328" t="s">
        <v>20723</v>
      </c>
      <c r="E6328" t="s">
        <v>20723</v>
      </c>
      <c r="F6328" s="39" t="s">
        <v>4612</v>
      </c>
    </row>
    <row r="6329" spans="1:6">
      <c r="A6329" t="s">
        <v>4616</v>
      </c>
      <c r="B6329" s="39" t="s">
        <v>4665</v>
      </c>
      <c r="C6329" t="s">
        <v>20724</v>
      </c>
      <c r="D6329" t="s">
        <v>20724</v>
      </c>
      <c r="E6329" t="s">
        <v>20724</v>
      </c>
      <c r="F6329" s="39" t="s">
        <v>4612</v>
      </c>
    </row>
    <row r="6330" spans="1:6">
      <c r="A6330" t="s">
        <v>4616</v>
      </c>
      <c r="B6330" t="s">
        <v>25652</v>
      </c>
      <c r="C6330" t="s">
        <v>20725</v>
      </c>
      <c r="D6330" t="s">
        <v>20725</v>
      </c>
      <c r="E6330" t="s">
        <v>20725</v>
      </c>
      <c r="F6330" s="787" t="s">
        <v>4612</v>
      </c>
    </row>
    <row r="6331" spans="1:6">
      <c r="A6331" t="s">
        <v>4616</v>
      </c>
      <c r="B6331" s="39" t="s">
        <v>4666</v>
      </c>
      <c r="C6331" t="s">
        <v>20726</v>
      </c>
      <c r="D6331" t="s">
        <v>20726</v>
      </c>
      <c r="E6331" t="s">
        <v>20726</v>
      </c>
      <c r="F6331" s="39" t="s">
        <v>4612</v>
      </c>
    </row>
    <row r="6332" spans="1:6">
      <c r="A6332" t="s">
        <v>4616</v>
      </c>
      <c r="B6332" s="39" t="s">
        <v>4667</v>
      </c>
      <c r="C6332" t="s">
        <v>20727</v>
      </c>
      <c r="D6332" t="s">
        <v>20727</v>
      </c>
      <c r="E6332" t="s">
        <v>20727</v>
      </c>
      <c r="F6332" s="39" t="s">
        <v>4612</v>
      </c>
    </row>
    <row r="6333" spans="1:6">
      <c r="A6333" t="s">
        <v>4616</v>
      </c>
      <c r="B6333" s="39" t="s">
        <v>4668</v>
      </c>
      <c r="C6333" t="s">
        <v>20728</v>
      </c>
      <c r="D6333" t="s">
        <v>20728</v>
      </c>
      <c r="E6333" t="s">
        <v>20728</v>
      </c>
      <c r="F6333" s="39" t="s">
        <v>4612</v>
      </c>
    </row>
    <row r="6334" spans="1:6">
      <c r="A6334" t="s">
        <v>4616</v>
      </c>
      <c r="B6334" s="39" t="s">
        <v>4669</v>
      </c>
      <c r="C6334" t="s">
        <v>20729</v>
      </c>
      <c r="D6334" t="s">
        <v>20729</v>
      </c>
      <c r="E6334" t="s">
        <v>20729</v>
      </c>
      <c r="F6334" s="39" t="s">
        <v>4612</v>
      </c>
    </row>
    <row r="6335" spans="1:6">
      <c r="A6335" t="s">
        <v>4616</v>
      </c>
      <c r="B6335" s="39" t="s">
        <v>4670</v>
      </c>
      <c r="C6335" t="s">
        <v>20730</v>
      </c>
      <c r="D6335" t="s">
        <v>20730</v>
      </c>
      <c r="E6335" t="s">
        <v>20730</v>
      </c>
      <c r="F6335" s="39" t="s">
        <v>4612</v>
      </c>
    </row>
    <row r="6336" spans="1:6">
      <c r="A6336" t="s">
        <v>4616</v>
      </c>
      <c r="B6336" s="39" t="s">
        <v>4671</v>
      </c>
      <c r="C6336" t="s">
        <v>20731</v>
      </c>
      <c r="D6336" t="s">
        <v>20731</v>
      </c>
      <c r="E6336" t="s">
        <v>20731</v>
      </c>
      <c r="F6336" s="39" t="s">
        <v>4612</v>
      </c>
    </row>
    <row r="6337" spans="1:6">
      <c r="A6337" t="s">
        <v>4616</v>
      </c>
      <c r="B6337" s="39" t="s">
        <v>4672</v>
      </c>
      <c r="C6337" t="s">
        <v>20732</v>
      </c>
      <c r="D6337" t="s">
        <v>20732</v>
      </c>
      <c r="E6337" t="s">
        <v>20732</v>
      </c>
      <c r="F6337" s="39" t="s">
        <v>4612</v>
      </c>
    </row>
    <row r="6338" spans="1:6">
      <c r="A6338" t="s">
        <v>4616</v>
      </c>
      <c r="B6338" s="39" t="s">
        <v>4674</v>
      </c>
      <c r="C6338" t="s">
        <v>20733</v>
      </c>
      <c r="D6338" t="s">
        <v>20733</v>
      </c>
      <c r="E6338" t="s">
        <v>20733</v>
      </c>
      <c r="F6338" s="39" t="s">
        <v>4612</v>
      </c>
    </row>
    <row r="6339" spans="1:6">
      <c r="A6339" t="s">
        <v>4616</v>
      </c>
      <c r="B6339" s="39" t="s">
        <v>4675</v>
      </c>
      <c r="C6339" t="s">
        <v>20734</v>
      </c>
      <c r="D6339" t="s">
        <v>20734</v>
      </c>
      <c r="E6339" t="s">
        <v>20734</v>
      </c>
      <c r="F6339" s="39" t="s">
        <v>4612</v>
      </c>
    </row>
    <row r="6340" spans="1:6">
      <c r="A6340" t="s">
        <v>4616</v>
      </c>
      <c r="B6340" s="39" t="s">
        <v>4676</v>
      </c>
      <c r="C6340" t="s">
        <v>20735</v>
      </c>
      <c r="D6340" t="s">
        <v>20735</v>
      </c>
      <c r="E6340" t="s">
        <v>20735</v>
      </c>
      <c r="F6340" s="39" t="s">
        <v>4612</v>
      </c>
    </row>
    <row r="6341" spans="1:6">
      <c r="A6341" t="s">
        <v>4616</v>
      </c>
      <c r="B6341" s="39" t="s">
        <v>4677</v>
      </c>
      <c r="C6341" t="s">
        <v>20736</v>
      </c>
      <c r="D6341" t="s">
        <v>20736</v>
      </c>
      <c r="E6341" t="s">
        <v>20736</v>
      </c>
      <c r="F6341" s="39" t="s">
        <v>4612</v>
      </c>
    </row>
    <row r="6342" spans="1:6">
      <c r="A6342" t="s">
        <v>4616</v>
      </c>
      <c r="B6342" s="39" t="s">
        <v>4678</v>
      </c>
      <c r="C6342" t="s">
        <v>20737</v>
      </c>
      <c r="D6342" t="s">
        <v>20737</v>
      </c>
      <c r="E6342" t="s">
        <v>20737</v>
      </c>
      <c r="F6342" s="39" t="s">
        <v>4612</v>
      </c>
    </row>
    <row r="6343" spans="1:6">
      <c r="A6343" t="s">
        <v>4616</v>
      </c>
      <c r="B6343" s="39" t="s">
        <v>25653</v>
      </c>
      <c r="C6343" t="s">
        <v>20738</v>
      </c>
      <c r="D6343" t="s">
        <v>20738</v>
      </c>
      <c r="E6343" t="s">
        <v>20738</v>
      </c>
      <c r="F6343" s="39" t="s">
        <v>12451</v>
      </c>
    </row>
    <row r="6344" spans="1:6">
      <c r="A6344" t="s">
        <v>4616</v>
      </c>
      <c r="B6344" s="39" t="s">
        <v>25654</v>
      </c>
      <c r="C6344" t="s">
        <v>20739</v>
      </c>
      <c r="D6344" t="s">
        <v>20739</v>
      </c>
      <c r="E6344" t="s">
        <v>20739</v>
      </c>
      <c r="F6344" s="39" t="s">
        <v>12451</v>
      </c>
    </row>
    <row r="6345" spans="1:6">
      <c r="A6345" t="s">
        <v>4616</v>
      </c>
      <c r="B6345" s="39" t="s">
        <v>25655</v>
      </c>
      <c r="C6345" t="s">
        <v>20740</v>
      </c>
      <c r="D6345" t="s">
        <v>20740</v>
      </c>
      <c r="E6345" t="s">
        <v>20740</v>
      </c>
      <c r="F6345" s="39" t="s">
        <v>12451</v>
      </c>
    </row>
    <row r="6346" spans="1:6">
      <c r="A6346" t="s">
        <v>4616</v>
      </c>
      <c r="B6346" s="39" t="s">
        <v>25656</v>
      </c>
      <c r="C6346" t="s">
        <v>20741</v>
      </c>
      <c r="D6346" t="s">
        <v>20741</v>
      </c>
      <c r="E6346" t="s">
        <v>20741</v>
      </c>
      <c r="F6346" s="39" t="s">
        <v>12452</v>
      </c>
    </row>
    <row r="6347" spans="1:6">
      <c r="A6347" t="s">
        <v>4616</v>
      </c>
      <c r="B6347" s="54" t="s">
        <v>25657</v>
      </c>
      <c r="C6347" t="s">
        <v>20742</v>
      </c>
      <c r="D6347" t="s">
        <v>20742</v>
      </c>
      <c r="E6347" t="s">
        <v>20742</v>
      </c>
      <c r="F6347" s="39" t="s">
        <v>12453</v>
      </c>
    </row>
    <row r="6348" spans="1:6">
      <c r="A6348" t="s">
        <v>4616</v>
      </c>
      <c r="B6348" s="39" t="s">
        <v>25658</v>
      </c>
      <c r="C6348" t="s">
        <v>20743</v>
      </c>
      <c r="D6348" t="s">
        <v>20743</v>
      </c>
      <c r="E6348" t="s">
        <v>20743</v>
      </c>
      <c r="F6348" s="39" t="s">
        <v>12453</v>
      </c>
    </row>
    <row r="6349" spans="1:6">
      <c r="A6349" t="s">
        <v>4616</v>
      </c>
      <c r="B6349" s="39" t="s">
        <v>25659</v>
      </c>
      <c r="C6349" t="s">
        <v>20744</v>
      </c>
      <c r="D6349" t="s">
        <v>20744</v>
      </c>
      <c r="E6349" t="s">
        <v>20744</v>
      </c>
      <c r="F6349" s="39" t="s">
        <v>12454</v>
      </c>
    </row>
    <row r="6350" spans="1:6">
      <c r="A6350" t="s">
        <v>4616</v>
      </c>
      <c r="B6350" s="54" t="s">
        <v>25660</v>
      </c>
      <c r="C6350" t="s">
        <v>20745</v>
      </c>
      <c r="D6350" t="s">
        <v>20745</v>
      </c>
      <c r="E6350" t="s">
        <v>20745</v>
      </c>
      <c r="F6350" s="39" t="s">
        <v>12455</v>
      </c>
    </row>
    <row r="6351" spans="1:6">
      <c r="A6351" t="s">
        <v>4616</v>
      </c>
      <c r="B6351" s="39" t="s">
        <v>25661</v>
      </c>
      <c r="C6351" t="s">
        <v>20746</v>
      </c>
      <c r="D6351" t="s">
        <v>20746</v>
      </c>
      <c r="E6351" t="s">
        <v>20746</v>
      </c>
      <c r="F6351" s="39" t="s">
        <v>12455</v>
      </c>
    </row>
    <row r="6352" spans="1:6">
      <c r="A6352" t="s">
        <v>4616</v>
      </c>
      <c r="B6352" s="39" t="s">
        <v>25662</v>
      </c>
      <c r="C6352" t="s">
        <v>20747</v>
      </c>
      <c r="D6352" t="s">
        <v>20747</v>
      </c>
      <c r="E6352" t="s">
        <v>20747</v>
      </c>
      <c r="F6352" s="39" t="s">
        <v>12456</v>
      </c>
    </row>
    <row r="6353" spans="1:6">
      <c r="A6353" t="s">
        <v>4616</v>
      </c>
      <c r="B6353" s="39" t="s">
        <v>25663</v>
      </c>
      <c r="C6353" t="s">
        <v>20748</v>
      </c>
      <c r="D6353" t="s">
        <v>20748</v>
      </c>
      <c r="E6353" t="s">
        <v>20748</v>
      </c>
      <c r="F6353" s="788" t="s">
        <v>12457</v>
      </c>
    </row>
    <row r="6354" spans="1:6">
      <c r="A6354" t="s">
        <v>4616</v>
      </c>
      <c r="B6354" s="39" t="s">
        <v>25664</v>
      </c>
      <c r="C6354" t="s">
        <v>20749</v>
      </c>
      <c r="D6354" t="s">
        <v>20749</v>
      </c>
      <c r="E6354" t="s">
        <v>20749</v>
      </c>
      <c r="F6354" s="39" t="s">
        <v>12458</v>
      </c>
    </row>
    <row r="6355" spans="1:6">
      <c r="A6355" t="s">
        <v>4616</v>
      </c>
      <c r="B6355" s="39" t="s">
        <v>25665</v>
      </c>
      <c r="C6355" t="s">
        <v>20750</v>
      </c>
      <c r="D6355" t="s">
        <v>20750</v>
      </c>
      <c r="E6355" t="s">
        <v>20750</v>
      </c>
      <c r="F6355" s="39" t="s">
        <v>12459</v>
      </c>
    </row>
    <row r="6356" spans="1:6">
      <c r="A6356" t="s">
        <v>4616</v>
      </c>
      <c r="B6356" s="39" t="s">
        <v>25666</v>
      </c>
      <c r="C6356" t="s">
        <v>20751</v>
      </c>
      <c r="D6356" t="s">
        <v>20751</v>
      </c>
      <c r="E6356" t="s">
        <v>20751</v>
      </c>
      <c r="F6356" s="39" t="s">
        <v>12460</v>
      </c>
    </row>
    <row r="6357" spans="1:6">
      <c r="A6357" t="s">
        <v>4616</v>
      </c>
      <c r="B6357" s="39" t="s">
        <v>25667</v>
      </c>
      <c r="C6357" t="s">
        <v>20752</v>
      </c>
      <c r="D6357" t="s">
        <v>20752</v>
      </c>
      <c r="E6357" t="s">
        <v>20752</v>
      </c>
      <c r="F6357" s="39" t="s">
        <v>12461</v>
      </c>
    </row>
    <row r="6358" spans="1:6">
      <c r="A6358" t="s">
        <v>4616</v>
      </c>
      <c r="B6358" s="39" t="s">
        <v>25668</v>
      </c>
      <c r="C6358" t="s">
        <v>20753</v>
      </c>
      <c r="D6358" t="s">
        <v>20753</v>
      </c>
      <c r="E6358" t="s">
        <v>20753</v>
      </c>
      <c r="F6358" s="39" t="s">
        <v>12462</v>
      </c>
    </row>
    <row r="6359" spans="1:6">
      <c r="A6359" t="s">
        <v>4616</v>
      </c>
      <c r="B6359" s="39" t="s">
        <v>25669</v>
      </c>
      <c r="C6359" t="s">
        <v>20754</v>
      </c>
      <c r="D6359" t="s">
        <v>20754</v>
      </c>
      <c r="E6359" t="s">
        <v>20754</v>
      </c>
      <c r="F6359" s="39" t="s">
        <v>12462</v>
      </c>
    </row>
    <row r="6360" spans="1:6">
      <c r="A6360" t="s">
        <v>4616</v>
      </c>
      <c r="B6360" s="39" t="s">
        <v>25670</v>
      </c>
      <c r="C6360" t="s">
        <v>20755</v>
      </c>
      <c r="D6360" t="s">
        <v>20755</v>
      </c>
      <c r="E6360" t="s">
        <v>20755</v>
      </c>
      <c r="F6360" s="39" t="s">
        <v>12462</v>
      </c>
    </row>
    <row r="6361" spans="1:6">
      <c r="A6361" t="s">
        <v>4616</v>
      </c>
      <c r="B6361" s="54" t="s">
        <v>25671</v>
      </c>
      <c r="C6361" t="s">
        <v>20756</v>
      </c>
      <c r="D6361" t="s">
        <v>20756</v>
      </c>
      <c r="E6361" t="s">
        <v>20756</v>
      </c>
      <c r="F6361" s="39" t="s">
        <v>12463</v>
      </c>
    </row>
    <row r="6362" spans="1:6">
      <c r="A6362" t="s">
        <v>4616</v>
      </c>
      <c r="B6362" s="39" t="s">
        <v>25672</v>
      </c>
      <c r="C6362" t="s">
        <v>20757</v>
      </c>
      <c r="D6362" t="s">
        <v>20757</v>
      </c>
      <c r="E6362" t="s">
        <v>20757</v>
      </c>
      <c r="F6362" s="39" t="s">
        <v>12464</v>
      </c>
    </row>
    <row r="6363" spans="1:6">
      <c r="A6363" t="s">
        <v>4616</v>
      </c>
      <c r="B6363" s="54" t="s">
        <v>25673</v>
      </c>
      <c r="C6363" t="s">
        <v>20758</v>
      </c>
      <c r="D6363" t="s">
        <v>20758</v>
      </c>
      <c r="E6363" t="s">
        <v>20758</v>
      </c>
      <c r="F6363" s="39" t="s">
        <v>12465</v>
      </c>
    </row>
    <row r="6364" spans="1:6">
      <c r="A6364" t="s">
        <v>4616</v>
      </c>
      <c r="B6364" s="39" t="s">
        <v>25674</v>
      </c>
      <c r="C6364" t="s">
        <v>20759</v>
      </c>
      <c r="D6364" t="s">
        <v>20759</v>
      </c>
      <c r="E6364" t="s">
        <v>20759</v>
      </c>
      <c r="F6364" s="39" t="s">
        <v>12466</v>
      </c>
    </row>
    <row r="6365" spans="1:6">
      <c r="A6365" t="s">
        <v>4616</v>
      </c>
      <c r="B6365" s="39" t="s">
        <v>25675</v>
      </c>
      <c r="C6365" t="s">
        <v>20760</v>
      </c>
      <c r="D6365" t="s">
        <v>20760</v>
      </c>
      <c r="E6365" t="s">
        <v>20760</v>
      </c>
      <c r="F6365" s="39" t="s">
        <v>12467</v>
      </c>
    </row>
    <row r="6366" spans="1:6">
      <c r="A6366" t="s">
        <v>4616</v>
      </c>
      <c r="B6366" s="39" t="s">
        <v>25676</v>
      </c>
      <c r="C6366" t="s">
        <v>20761</v>
      </c>
      <c r="D6366" t="s">
        <v>20761</v>
      </c>
      <c r="E6366" t="s">
        <v>20761</v>
      </c>
      <c r="F6366" s="39" t="s">
        <v>12468</v>
      </c>
    </row>
    <row r="6367" spans="1:6">
      <c r="A6367" t="s">
        <v>4616</v>
      </c>
      <c r="B6367" s="789" t="s">
        <v>25677</v>
      </c>
      <c r="C6367" t="s">
        <v>20762</v>
      </c>
      <c r="D6367" t="s">
        <v>20762</v>
      </c>
      <c r="E6367" t="s">
        <v>20762</v>
      </c>
      <c r="F6367" s="39" t="s">
        <v>12468</v>
      </c>
    </row>
    <row r="6368" spans="1:6">
      <c r="A6368" t="s">
        <v>4616</v>
      </c>
      <c r="B6368" s="54" t="s">
        <v>25678</v>
      </c>
      <c r="C6368" t="s">
        <v>20763</v>
      </c>
      <c r="D6368" t="s">
        <v>20763</v>
      </c>
      <c r="E6368" t="s">
        <v>20763</v>
      </c>
      <c r="F6368" s="39" t="s">
        <v>12469</v>
      </c>
    </row>
    <row r="6369" spans="1:6">
      <c r="A6369" t="s">
        <v>4616</v>
      </c>
      <c r="B6369" s="39" t="s">
        <v>25679</v>
      </c>
      <c r="C6369" t="s">
        <v>20764</v>
      </c>
      <c r="D6369" t="s">
        <v>20764</v>
      </c>
      <c r="E6369" t="s">
        <v>20764</v>
      </c>
      <c r="F6369" s="39" t="s">
        <v>12470</v>
      </c>
    </row>
    <row r="6370" spans="1:6">
      <c r="A6370" t="s">
        <v>4616</v>
      </c>
      <c r="B6370" s="39" t="s">
        <v>25680</v>
      </c>
      <c r="C6370" t="s">
        <v>20765</v>
      </c>
      <c r="D6370" t="s">
        <v>20765</v>
      </c>
      <c r="E6370" t="s">
        <v>20765</v>
      </c>
      <c r="F6370" s="39" t="s">
        <v>12471</v>
      </c>
    </row>
    <row r="6371" spans="1:6">
      <c r="A6371" t="s">
        <v>4616</v>
      </c>
      <c r="B6371" s="39" t="s">
        <v>25681</v>
      </c>
      <c r="C6371" t="s">
        <v>20766</v>
      </c>
      <c r="D6371" t="s">
        <v>20766</v>
      </c>
      <c r="E6371" t="s">
        <v>20766</v>
      </c>
      <c r="F6371" s="39" t="s">
        <v>12472</v>
      </c>
    </row>
    <row r="6372" spans="1:6">
      <c r="A6372" t="s">
        <v>4616</v>
      </c>
      <c r="B6372" s="39" t="s">
        <v>25682</v>
      </c>
      <c r="C6372" t="s">
        <v>20767</v>
      </c>
      <c r="D6372" t="s">
        <v>20767</v>
      </c>
      <c r="E6372" t="s">
        <v>20767</v>
      </c>
      <c r="F6372" s="39" t="s">
        <v>12473</v>
      </c>
    </row>
    <row r="6373" spans="1:6">
      <c r="A6373" t="s">
        <v>4616</v>
      </c>
      <c r="B6373" s="39" t="s">
        <v>25683</v>
      </c>
      <c r="C6373" t="s">
        <v>20768</v>
      </c>
      <c r="D6373" t="s">
        <v>20768</v>
      </c>
      <c r="E6373" t="s">
        <v>20768</v>
      </c>
      <c r="F6373" s="39" t="s">
        <v>12473</v>
      </c>
    </row>
    <row r="6374" spans="1:6">
      <c r="A6374" t="s">
        <v>4616</v>
      </c>
      <c r="B6374" s="39" t="s">
        <v>25684</v>
      </c>
      <c r="C6374" t="s">
        <v>20769</v>
      </c>
      <c r="D6374" t="s">
        <v>20769</v>
      </c>
      <c r="E6374" t="s">
        <v>20769</v>
      </c>
      <c r="F6374" s="39" t="s">
        <v>12473</v>
      </c>
    </row>
    <row r="6375" spans="1:6">
      <c r="A6375" t="s">
        <v>4616</v>
      </c>
      <c r="B6375" s="39" t="s">
        <v>25685</v>
      </c>
      <c r="C6375" t="s">
        <v>20770</v>
      </c>
      <c r="D6375" t="s">
        <v>20770</v>
      </c>
      <c r="E6375" t="s">
        <v>20770</v>
      </c>
      <c r="F6375" s="39" t="s">
        <v>12473</v>
      </c>
    </row>
    <row r="6376" spans="1:6">
      <c r="A6376" t="s">
        <v>4616</v>
      </c>
      <c r="B6376" s="39" t="s">
        <v>25686</v>
      </c>
      <c r="C6376" t="s">
        <v>20771</v>
      </c>
      <c r="D6376" t="s">
        <v>20771</v>
      </c>
      <c r="E6376" t="s">
        <v>20771</v>
      </c>
      <c r="F6376" s="39" t="s">
        <v>12473</v>
      </c>
    </row>
    <row r="6377" spans="1:6">
      <c r="A6377" t="s">
        <v>4616</v>
      </c>
      <c r="B6377" s="39" t="s">
        <v>25687</v>
      </c>
      <c r="C6377" t="s">
        <v>20772</v>
      </c>
      <c r="D6377" t="s">
        <v>20772</v>
      </c>
      <c r="E6377" t="s">
        <v>20772</v>
      </c>
      <c r="F6377" s="39" t="s">
        <v>12473</v>
      </c>
    </row>
    <row r="6378" spans="1:6">
      <c r="A6378" t="s">
        <v>4616</v>
      </c>
      <c r="B6378" s="789" t="s">
        <v>25688</v>
      </c>
      <c r="C6378" t="s">
        <v>20773</v>
      </c>
      <c r="D6378" t="s">
        <v>20773</v>
      </c>
      <c r="E6378" t="s">
        <v>20773</v>
      </c>
      <c r="F6378" s="39" t="s">
        <v>12474</v>
      </c>
    </row>
    <row r="6379" spans="1:6">
      <c r="A6379" t="s">
        <v>4616</v>
      </c>
      <c r="B6379" s="789" t="s">
        <v>25689</v>
      </c>
      <c r="C6379" t="s">
        <v>20774</v>
      </c>
      <c r="D6379" t="s">
        <v>20774</v>
      </c>
      <c r="E6379" t="s">
        <v>20774</v>
      </c>
      <c r="F6379" s="39" t="s">
        <v>12475</v>
      </c>
    </row>
    <row r="6380" spans="1:6">
      <c r="A6380" t="s">
        <v>4616</v>
      </c>
      <c r="B6380" s="39" t="s">
        <v>25690</v>
      </c>
      <c r="C6380" t="s">
        <v>20775</v>
      </c>
      <c r="D6380" t="s">
        <v>20775</v>
      </c>
      <c r="E6380" t="s">
        <v>20775</v>
      </c>
      <c r="F6380" s="39" t="s">
        <v>12476</v>
      </c>
    </row>
    <row r="6381" spans="1:6">
      <c r="A6381" t="s">
        <v>4616</v>
      </c>
      <c r="B6381" s="39" t="s">
        <v>25691</v>
      </c>
      <c r="C6381" t="s">
        <v>20776</v>
      </c>
      <c r="D6381" t="s">
        <v>20776</v>
      </c>
      <c r="E6381" t="s">
        <v>20776</v>
      </c>
      <c r="F6381" s="39" t="s">
        <v>12477</v>
      </c>
    </row>
    <row r="6382" spans="1:6">
      <c r="A6382" t="s">
        <v>4616</v>
      </c>
      <c r="B6382" s="39" t="s">
        <v>25692</v>
      </c>
      <c r="C6382" t="s">
        <v>20777</v>
      </c>
      <c r="D6382" t="s">
        <v>20777</v>
      </c>
      <c r="E6382" t="s">
        <v>20777</v>
      </c>
      <c r="F6382" s="39" t="s">
        <v>12478</v>
      </c>
    </row>
    <row r="6383" spans="1:6">
      <c r="A6383" t="s">
        <v>4616</v>
      </c>
      <c r="B6383" s="39" t="s">
        <v>25693</v>
      </c>
      <c r="C6383" t="s">
        <v>20778</v>
      </c>
      <c r="D6383" t="s">
        <v>20778</v>
      </c>
      <c r="E6383" t="s">
        <v>20778</v>
      </c>
      <c r="F6383" s="39" t="s">
        <v>12479</v>
      </c>
    </row>
    <row r="6384" spans="1:6">
      <c r="A6384" t="s">
        <v>4616</v>
      </c>
      <c r="B6384" s="39" t="s">
        <v>25694</v>
      </c>
      <c r="C6384" t="s">
        <v>20779</v>
      </c>
      <c r="D6384" t="s">
        <v>20779</v>
      </c>
      <c r="E6384" t="s">
        <v>20779</v>
      </c>
      <c r="F6384" s="39" t="s">
        <v>12479</v>
      </c>
    </row>
    <row r="6385" spans="1:6">
      <c r="A6385" t="s">
        <v>4616</v>
      </c>
      <c r="B6385" s="39" t="s">
        <v>25695</v>
      </c>
      <c r="C6385" t="s">
        <v>20780</v>
      </c>
      <c r="D6385" t="s">
        <v>20780</v>
      </c>
      <c r="E6385" t="s">
        <v>20780</v>
      </c>
      <c r="F6385" s="39" t="s">
        <v>12480</v>
      </c>
    </row>
    <row r="6386" spans="1:6">
      <c r="A6386" t="s">
        <v>4616</v>
      </c>
      <c r="B6386" s="39" t="s">
        <v>25696</v>
      </c>
      <c r="C6386" t="s">
        <v>20781</v>
      </c>
      <c r="D6386" t="s">
        <v>20781</v>
      </c>
      <c r="E6386" t="s">
        <v>20781</v>
      </c>
      <c r="F6386" s="39" t="s">
        <v>12481</v>
      </c>
    </row>
    <row r="6387" spans="1:6">
      <c r="A6387" t="s">
        <v>4616</v>
      </c>
      <c r="B6387" s="39" t="s">
        <v>25697</v>
      </c>
      <c r="C6387" t="s">
        <v>20782</v>
      </c>
      <c r="D6387" t="s">
        <v>20782</v>
      </c>
      <c r="E6387" t="s">
        <v>20782</v>
      </c>
      <c r="F6387" s="39" t="s">
        <v>12482</v>
      </c>
    </row>
    <row r="6388" spans="1:6">
      <c r="A6388" t="s">
        <v>4616</v>
      </c>
      <c r="B6388" s="39" t="s">
        <v>25698</v>
      </c>
      <c r="C6388" t="s">
        <v>20783</v>
      </c>
      <c r="D6388" t="s">
        <v>20783</v>
      </c>
      <c r="E6388" t="s">
        <v>20783</v>
      </c>
      <c r="F6388" s="39" t="s">
        <v>12482</v>
      </c>
    </row>
    <row r="6389" spans="1:6">
      <c r="A6389" t="s">
        <v>4616</v>
      </c>
      <c r="B6389" s="39" t="s">
        <v>25699</v>
      </c>
      <c r="C6389" t="s">
        <v>20784</v>
      </c>
      <c r="D6389" t="s">
        <v>20784</v>
      </c>
      <c r="E6389" t="s">
        <v>20784</v>
      </c>
      <c r="F6389" s="39" t="s">
        <v>12483</v>
      </c>
    </row>
    <row r="6390" spans="1:6">
      <c r="A6390" t="s">
        <v>4616</v>
      </c>
      <c r="B6390" s="39" t="s">
        <v>25700</v>
      </c>
      <c r="C6390" t="s">
        <v>20785</v>
      </c>
      <c r="D6390" t="s">
        <v>20785</v>
      </c>
      <c r="E6390" t="s">
        <v>20785</v>
      </c>
      <c r="F6390" s="39" t="s">
        <v>12484</v>
      </c>
    </row>
    <row r="6391" spans="1:6">
      <c r="A6391" t="s">
        <v>4616</v>
      </c>
      <c r="B6391" s="789" t="s">
        <v>25701</v>
      </c>
      <c r="C6391" t="s">
        <v>20786</v>
      </c>
      <c r="D6391" t="s">
        <v>20786</v>
      </c>
      <c r="E6391" t="s">
        <v>20786</v>
      </c>
      <c r="F6391" s="39" t="s">
        <v>12485</v>
      </c>
    </row>
    <row r="6392" spans="1:6">
      <c r="A6392" t="s">
        <v>4616</v>
      </c>
      <c r="B6392" s="39" t="s">
        <v>25702</v>
      </c>
      <c r="C6392" t="s">
        <v>20787</v>
      </c>
      <c r="D6392" t="s">
        <v>20787</v>
      </c>
      <c r="E6392" t="s">
        <v>20787</v>
      </c>
      <c r="F6392" s="790" t="s">
        <v>12486</v>
      </c>
    </row>
    <row r="6393" spans="1:6">
      <c r="A6393" t="s">
        <v>4616</v>
      </c>
      <c r="B6393" s="789" t="s">
        <v>25703</v>
      </c>
      <c r="C6393" t="s">
        <v>20788</v>
      </c>
      <c r="D6393" t="s">
        <v>20788</v>
      </c>
      <c r="E6393" t="s">
        <v>20788</v>
      </c>
      <c r="F6393" s="39" t="s">
        <v>12487</v>
      </c>
    </row>
    <row r="6394" spans="1:6">
      <c r="A6394" t="s">
        <v>4616</v>
      </c>
      <c r="B6394" s="54" t="s">
        <v>25704</v>
      </c>
      <c r="C6394" t="s">
        <v>20789</v>
      </c>
      <c r="D6394" t="s">
        <v>20789</v>
      </c>
      <c r="E6394" t="s">
        <v>20789</v>
      </c>
      <c r="F6394" s="39" t="s">
        <v>12488</v>
      </c>
    </row>
    <row r="6395" spans="1:6">
      <c r="A6395" t="s">
        <v>4616</v>
      </c>
      <c r="B6395" s="39" t="s">
        <v>25705</v>
      </c>
      <c r="C6395" t="s">
        <v>20790</v>
      </c>
      <c r="D6395" t="s">
        <v>20790</v>
      </c>
      <c r="E6395" t="s">
        <v>20790</v>
      </c>
      <c r="F6395" s="39" t="s">
        <v>12488</v>
      </c>
    </row>
    <row r="6396" spans="1:6">
      <c r="A6396" t="s">
        <v>4616</v>
      </c>
      <c r="B6396" s="39" t="s">
        <v>25706</v>
      </c>
      <c r="C6396" t="s">
        <v>20791</v>
      </c>
      <c r="D6396" t="s">
        <v>20791</v>
      </c>
      <c r="E6396" t="s">
        <v>20791</v>
      </c>
      <c r="F6396" s="39" t="s">
        <v>12488</v>
      </c>
    </row>
    <row r="6397" spans="1:6">
      <c r="A6397" t="s">
        <v>4616</v>
      </c>
      <c r="B6397" s="39" t="s">
        <v>25707</v>
      </c>
      <c r="C6397" t="s">
        <v>20792</v>
      </c>
      <c r="D6397" t="s">
        <v>20792</v>
      </c>
      <c r="E6397" t="s">
        <v>20792</v>
      </c>
      <c r="F6397" t="s">
        <v>12488</v>
      </c>
    </row>
    <row r="6398" spans="1:6">
      <c r="A6398" t="s">
        <v>4616</v>
      </c>
      <c r="B6398" s="39" t="s">
        <v>25708</v>
      </c>
      <c r="C6398" t="s">
        <v>20793</v>
      </c>
      <c r="D6398" t="s">
        <v>20793</v>
      </c>
      <c r="E6398" t="s">
        <v>20793</v>
      </c>
      <c r="F6398" s="39" t="s">
        <v>12488</v>
      </c>
    </row>
    <row r="6399" spans="1:6">
      <c r="A6399" t="s">
        <v>4616</v>
      </c>
      <c r="B6399" s="39" t="s">
        <v>25709</v>
      </c>
      <c r="C6399" t="s">
        <v>20794</v>
      </c>
      <c r="D6399" t="s">
        <v>20794</v>
      </c>
      <c r="E6399" t="s">
        <v>20794</v>
      </c>
      <c r="F6399" s="39" t="s">
        <v>12489</v>
      </c>
    </row>
    <row r="6400" spans="1:6">
      <c r="A6400" t="s">
        <v>4616</v>
      </c>
      <c r="B6400" s="39" t="s">
        <v>25710</v>
      </c>
      <c r="C6400" t="s">
        <v>20795</v>
      </c>
      <c r="D6400" t="s">
        <v>20795</v>
      </c>
      <c r="E6400" t="s">
        <v>20795</v>
      </c>
      <c r="F6400" s="39" t="s">
        <v>12489</v>
      </c>
    </row>
    <row r="6401" spans="1:6">
      <c r="A6401" t="s">
        <v>4616</v>
      </c>
      <c r="B6401" s="39" t="s">
        <v>25711</v>
      </c>
      <c r="C6401" t="s">
        <v>20796</v>
      </c>
      <c r="D6401" t="s">
        <v>20796</v>
      </c>
      <c r="E6401" t="s">
        <v>20796</v>
      </c>
      <c r="F6401" s="39" t="s">
        <v>12490</v>
      </c>
    </row>
    <row r="6402" spans="1:6">
      <c r="A6402" t="s">
        <v>4616</v>
      </c>
      <c r="B6402" s="39" t="s">
        <v>25712</v>
      </c>
      <c r="C6402" t="s">
        <v>20797</v>
      </c>
      <c r="D6402" t="s">
        <v>20797</v>
      </c>
      <c r="E6402" t="s">
        <v>20797</v>
      </c>
      <c r="F6402" s="39" t="s">
        <v>12491</v>
      </c>
    </row>
    <row r="6403" spans="1:6">
      <c r="A6403" t="s">
        <v>4616</v>
      </c>
      <c r="B6403" s="39" t="s">
        <v>25713</v>
      </c>
      <c r="C6403" t="s">
        <v>20798</v>
      </c>
      <c r="D6403" t="s">
        <v>20798</v>
      </c>
      <c r="E6403" t="s">
        <v>20798</v>
      </c>
      <c r="F6403" s="39" t="s">
        <v>12492</v>
      </c>
    </row>
    <row r="6404" spans="1:6">
      <c r="A6404" t="s">
        <v>4616</v>
      </c>
      <c r="B6404" s="39" t="s">
        <v>25714</v>
      </c>
      <c r="C6404" t="s">
        <v>20799</v>
      </c>
      <c r="D6404" t="s">
        <v>20799</v>
      </c>
      <c r="E6404" t="s">
        <v>20799</v>
      </c>
      <c r="F6404" s="39" t="s">
        <v>12493</v>
      </c>
    </row>
    <row r="6405" spans="1:6">
      <c r="A6405" t="s">
        <v>4616</v>
      </c>
      <c r="B6405" s="39" t="s">
        <v>25715</v>
      </c>
      <c r="C6405" t="s">
        <v>20800</v>
      </c>
      <c r="D6405" t="s">
        <v>20800</v>
      </c>
      <c r="E6405" t="s">
        <v>20800</v>
      </c>
      <c r="F6405" s="39" t="s">
        <v>12494</v>
      </c>
    </row>
    <row r="6406" spans="1:6">
      <c r="A6406" t="s">
        <v>4616</v>
      </c>
      <c r="B6406" s="39" t="s">
        <v>25716</v>
      </c>
      <c r="C6406" t="s">
        <v>20801</v>
      </c>
      <c r="D6406" t="s">
        <v>20801</v>
      </c>
      <c r="E6406" t="s">
        <v>20801</v>
      </c>
      <c r="F6406" s="39" t="s">
        <v>12495</v>
      </c>
    </row>
    <row r="6407" spans="1:6">
      <c r="A6407" t="s">
        <v>4616</v>
      </c>
      <c r="B6407" s="39" t="s">
        <v>25717</v>
      </c>
      <c r="C6407" t="s">
        <v>20802</v>
      </c>
      <c r="D6407" t="s">
        <v>20802</v>
      </c>
      <c r="E6407" t="s">
        <v>20802</v>
      </c>
      <c r="F6407" s="39" t="s">
        <v>12495</v>
      </c>
    </row>
    <row r="6408" spans="1:6">
      <c r="A6408" t="s">
        <v>4616</v>
      </c>
      <c r="B6408" s="39" t="s">
        <v>25718</v>
      </c>
      <c r="C6408" t="s">
        <v>20803</v>
      </c>
      <c r="D6408" t="s">
        <v>20803</v>
      </c>
      <c r="E6408" t="s">
        <v>20803</v>
      </c>
      <c r="F6408" s="39" t="s">
        <v>12496</v>
      </c>
    </row>
    <row r="6409" spans="1:6">
      <c r="A6409" t="s">
        <v>4616</v>
      </c>
      <c r="B6409" s="39" t="s">
        <v>25719</v>
      </c>
      <c r="C6409" t="s">
        <v>20804</v>
      </c>
      <c r="D6409" t="s">
        <v>20804</v>
      </c>
      <c r="E6409" t="s">
        <v>20804</v>
      </c>
      <c r="F6409" s="39" t="s">
        <v>12497</v>
      </c>
    </row>
    <row r="6410" spans="1:6">
      <c r="A6410" t="s">
        <v>4616</v>
      </c>
      <c r="B6410" s="39" t="s">
        <v>25720</v>
      </c>
      <c r="C6410" t="s">
        <v>20805</v>
      </c>
      <c r="D6410" t="s">
        <v>20805</v>
      </c>
      <c r="E6410" t="s">
        <v>20805</v>
      </c>
      <c r="F6410" s="39" t="s">
        <v>12498</v>
      </c>
    </row>
    <row r="6411" spans="1:6">
      <c r="A6411" t="s">
        <v>4616</v>
      </c>
      <c r="B6411" s="39" t="s">
        <v>25721</v>
      </c>
      <c r="C6411" t="s">
        <v>20806</v>
      </c>
      <c r="D6411" t="s">
        <v>20806</v>
      </c>
      <c r="E6411" t="s">
        <v>20806</v>
      </c>
      <c r="F6411" s="39" t="s">
        <v>12499</v>
      </c>
    </row>
    <row r="6412" spans="1:6">
      <c r="A6412" t="s">
        <v>4616</v>
      </c>
      <c r="B6412" s="39" t="s">
        <v>25722</v>
      </c>
      <c r="C6412" t="s">
        <v>20807</v>
      </c>
      <c r="D6412" t="s">
        <v>20807</v>
      </c>
      <c r="E6412" t="s">
        <v>20807</v>
      </c>
      <c r="F6412" s="39" t="s">
        <v>12499</v>
      </c>
    </row>
    <row r="6413" spans="1:6">
      <c r="A6413" t="s">
        <v>4616</v>
      </c>
      <c r="B6413" s="39" t="s">
        <v>25723</v>
      </c>
      <c r="C6413" t="s">
        <v>20808</v>
      </c>
      <c r="D6413" t="s">
        <v>20808</v>
      </c>
      <c r="E6413" t="s">
        <v>20808</v>
      </c>
      <c r="F6413" s="39" t="s">
        <v>12499</v>
      </c>
    </row>
    <row r="6414" spans="1:6">
      <c r="A6414" t="s">
        <v>4616</v>
      </c>
      <c r="B6414" s="39" t="s">
        <v>25724</v>
      </c>
      <c r="C6414" t="s">
        <v>20809</v>
      </c>
      <c r="D6414" t="s">
        <v>20809</v>
      </c>
      <c r="E6414" t="s">
        <v>20809</v>
      </c>
      <c r="F6414" s="39" t="s">
        <v>12499</v>
      </c>
    </row>
    <row r="6415" spans="1:6">
      <c r="A6415" t="s">
        <v>4616</v>
      </c>
      <c r="B6415" s="39" t="s">
        <v>25725</v>
      </c>
      <c r="C6415" t="s">
        <v>20810</v>
      </c>
      <c r="D6415" t="s">
        <v>20810</v>
      </c>
      <c r="E6415" t="s">
        <v>20810</v>
      </c>
      <c r="F6415" s="39" t="s">
        <v>12499</v>
      </c>
    </row>
    <row r="6416" spans="1:6">
      <c r="A6416" t="s">
        <v>4616</v>
      </c>
      <c r="B6416" s="39" t="s">
        <v>25726</v>
      </c>
      <c r="C6416" t="s">
        <v>20811</v>
      </c>
      <c r="D6416" t="s">
        <v>20811</v>
      </c>
      <c r="E6416" t="s">
        <v>20811</v>
      </c>
      <c r="F6416" s="39" t="s">
        <v>12500</v>
      </c>
    </row>
    <row r="6417" spans="1:6">
      <c r="A6417" t="s">
        <v>4616</v>
      </c>
      <c r="B6417" s="789" t="s">
        <v>25727</v>
      </c>
      <c r="C6417" t="s">
        <v>20812</v>
      </c>
      <c r="D6417" t="s">
        <v>20812</v>
      </c>
      <c r="E6417" t="s">
        <v>20812</v>
      </c>
      <c r="F6417" s="39" t="s">
        <v>12501</v>
      </c>
    </row>
    <row r="6418" spans="1:6">
      <c r="A6418" t="s">
        <v>4616</v>
      </c>
      <c r="B6418" s="39" t="s">
        <v>25728</v>
      </c>
      <c r="C6418" t="s">
        <v>20813</v>
      </c>
      <c r="D6418" t="s">
        <v>20813</v>
      </c>
      <c r="E6418" t="s">
        <v>20813</v>
      </c>
      <c r="F6418" s="39" t="s">
        <v>12502</v>
      </c>
    </row>
    <row r="6419" spans="1:6">
      <c r="A6419" t="s">
        <v>4616</v>
      </c>
      <c r="B6419" s="54" t="s">
        <v>25729</v>
      </c>
      <c r="C6419" t="s">
        <v>20814</v>
      </c>
      <c r="D6419" t="s">
        <v>20814</v>
      </c>
      <c r="E6419" t="s">
        <v>20814</v>
      </c>
      <c r="F6419" s="39" t="s">
        <v>12503</v>
      </c>
    </row>
    <row r="6420" spans="1:6">
      <c r="A6420" t="s">
        <v>4616</v>
      </c>
      <c r="B6420" s="39" t="s">
        <v>25730</v>
      </c>
      <c r="C6420" t="s">
        <v>20815</v>
      </c>
      <c r="D6420" t="s">
        <v>20815</v>
      </c>
      <c r="E6420" t="s">
        <v>20815</v>
      </c>
      <c r="F6420" s="39" t="s">
        <v>12504</v>
      </c>
    </row>
    <row r="6421" spans="1:6">
      <c r="A6421" t="s">
        <v>4616</v>
      </c>
      <c r="B6421" t="s">
        <v>25731</v>
      </c>
      <c r="C6421" t="s">
        <v>20816</v>
      </c>
      <c r="D6421" t="s">
        <v>20816</v>
      </c>
      <c r="E6421" t="s">
        <v>20816</v>
      </c>
      <c r="F6421" s="39" t="s">
        <v>12504</v>
      </c>
    </row>
    <row r="6422" spans="1:6">
      <c r="A6422" t="s">
        <v>4616</v>
      </c>
      <c r="B6422" s="54" t="s">
        <v>25732</v>
      </c>
      <c r="C6422" t="s">
        <v>20817</v>
      </c>
      <c r="D6422" t="s">
        <v>20817</v>
      </c>
      <c r="E6422" t="s">
        <v>20817</v>
      </c>
      <c r="F6422" s="39" t="s">
        <v>12505</v>
      </c>
    </row>
    <row r="6423" spans="1:6">
      <c r="A6423" t="s">
        <v>4616</v>
      </c>
      <c r="B6423" t="s">
        <v>25733</v>
      </c>
      <c r="C6423" t="s">
        <v>20818</v>
      </c>
      <c r="D6423" t="s">
        <v>20818</v>
      </c>
      <c r="E6423" t="s">
        <v>20818</v>
      </c>
      <c r="F6423" s="787" t="s">
        <v>12506</v>
      </c>
    </row>
    <row r="6424" spans="1:6">
      <c r="A6424" t="s">
        <v>4616</v>
      </c>
      <c r="B6424" s="39" t="s">
        <v>25734</v>
      </c>
      <c r="C6424" t="s">
        <v>20819</v>
      </c>
      <c r="D6424" t="s">
        <v>20819</v>
      </c>
      <c r="E6424" t="s">
        <v>20819</v>
      </c>
      <c r="F6424" s="39" t="s">
        <v>12507</v>
      </c>
    </row>
    <row r="6425" spans="1:6">
      <c r="A6425" t="s">
        <v>4616</v>
      </c>
      <c r="B6425" s="789" t="s">
        <v>25735</v>
      </c>
      <c r="C6425" t="s">
        <v>20820</v>
      </c>
      <c r="D6425" t="s">
        <v>20820</v>
      </c>
      <c r="E6425" t="s">
        <v>20820</v>
      </c>
      <c r="F6425" s="39" t="s">
        <v>12508</v>
      </c>
    </row>
    <row r="6426" spans="1:6">
      <c r="A6426" t="s">
        <v>4616</v>
      </c>
      <c r="B6426" s="39" t="s">
        <v>25736</v>
      </c>
      <c r="C6426" t="s">
        <v>20821</v>
      </c>
      <c r="D6426" t="s">
        <v>20821</v>
      </c>
      <c r="E6426" t="s">
        <v>20821</v>
      </c>
      <c r="F6426" s="39" t="s">
        <v>12508</v>
      </c>
    </row>
    <row r="6427" spans="1:6">
      <c r="A6427" t="s">
        <v>4616</v>
      </c>
      <c r="B6427" s="39" t="s">
        <v>25737</v>
      </c>
      <c r="C6427" t="s">
        <v>20822</v>
      </c>
      <c r="D6427" t="s">
        <v>20822</v>
      </c>
      <c r="E6427" t="s">
        <v>20822</v>
      </c>
      <c r="F6427" s="39" t="s">
        <v>12509</v>
      </c>
    </row>
    <row r="6428" spans="1:6">
      <c r="A6428" t="s">
        <v>4616</v>
      </c>
      <c r="B6428" s="39" t="s">
        <v>25738</v>
      </c>
      <c r="C6428" t="s">
        <v>20823</v>
      </c>
      <c r="D6428" t="s">
        <v>20823</v>
      </c>
      <c r="E6428" t="s">
        <v>20823</v>
      </c>
      <c r="F6428" s="39" t="s">
        <v>12510</v>
      </c>
    </row>
    <row r="6429" spans="1:6">
      <c r="A6429" t="s">
        <v>4616</v>
      </c>
      <c r="B6429" s="789" t="s">
        <v>25739</v>
      </c>
      <c r="C6429" t="s">
        <v>20824</v>
      </c>
      <c r="D6429" t="s">
        <v>20824</v>
      </c>
      <c r="E6429" t="s">
        <v>20824</v>
      </c>
      <c r="F6429" s="39" t="s">
        <v>12510</v>
      </c>
    </row>
    <row r="6430" spans="1:6">
      <c r="A6430" t="s">
        <v>4616</v>
      </c>
      <c r="B6430" s="39" t="s">
        <v>25740</v>
      </c>
      <c r="C6430" t="s">
        <v>20825</v>
      </c>
      <c r="D6430" t="s">
        <v>20825</v>
      </c>
      <c r="E6430" t="s">
        <v>20825</v>
      </c>
      <c r="F6430" s="39" t="s">
        <v>12511</v>
      </c>
    </row>
    <row r="6431" spans="1:6">
      <c r="A6431" t="s">
        <v>4616</v>
      </c>
      <c r="B6431" s="39" t="s">
        <v>25741</v>
      </c>
      <c r="C6431" t="s">
        <v>20826</v>
      </c>
      <c r="D6431" t="s">
        <v>20826</v>
      </c>
      <c r="E6431" t="s">
        <v>20826</v>
      </c>
      <c r="F6431" s="39" t="s">
        <v>12512</v>
      </c>
    </row>
    <row r="6432" spans="1:6">
      <c r="A6432" t="s">
        <v>4616</v>
      </c>
      <c r="B6432" s="39" t="s">
        <v>25742</v>
      </c>
      <c r="C6432" t="s">
        <v>20827</v>
      </c>
      <c r="D6432" t="s">
        <v>20827</v>
      </c>
      <c r="E6432" t="s">
        <v>20827</v>
      </c>
      <c r="F6432" s="39" t="s">
        <v>12512</v>
      </c>
    </row>
    <row r="6433" spans="1:6">
      <c r="A6433" t="s">
        <v>4616</v>
      </c>
      <c r="B6433" s="39" t="s">
        <v>25743</v>
      </c>
      <c r="C6433" t="s">
        <v>20828</v>
      </c>
      <c r="D6433" t="s">
        <v>20828</v>
      </c>
      <c r="E6433" t="s">
        <v>20828</v>
      </c>
      <c r="F6433" s="39" t="s">
        <v>12512</v>
      </c>
    </row>
    <row r="6434" spans="1:6">
      <c r="A6434" t="s">
        <v>4616</v>
      </c>
      <c r="B6434" s="39" t="s">
        <v>25744</v>
      </c>
      <c r="C6434" t="s">
        <v>20829</v>
      </c>
      <c r="D6434" t="s">
        <v>20829</v>
      </c>
      <c r="E6434" t="s">
        <v>20829</v>
      </c>
      <c r="F6434" s="39" t="s">
        <v>12513</v>
      </c>
    </row>
    <row r="6435" spans="1:6">
      <c r="A6435" t="s">
        <v>4616</v>
      </c>
      <c r="B6435" s="39" t="s">
        <v>25745</v>
      </c>
      <c r="C6435" t="s">
        <v>20830</v>
      </c>
      <c r="D6435" t="s">
        <v>20830</v>
      </c>
      <c r="E6435" t="s">
        <v>20830</v>
      </c>
      <c r="F6435" s="39" t="s">
        <v>12514</v>
      </c>
    </row>
    <row r="6436" spans="1:6">
      <c r="A6436" t="s">
        <v>4616</v>
      </c>
      <c r="B6436" s="39" t="s">
        <v>25746</v>
      </c>
      <c r="C6436" t="s">
        <v>20831</v>
      </c>
      <c r="D6436" t="s">
        <v>20831</v>
      </c>
      <c r="E6436" t="s">
        <v>20831</v>
      </c>
      <c r="F6436" s="39" t="s">
        <v>12514</v>
      </c>
    </row>
    <row r="6437" spans="1:6">
      <c r="A6437" t="s">
        <v>4616</v>
      </c>
      <c r="B6437" s="39" t="s">
        <v>25747</v>
      </c>
      <c r="C6437" t="s">
        <v>20832</v>
      </c>
      <c r="D6437" t="s">
        <v>20832</v>
      </c>
      <c r="E6437" t="s">
        <v>20832</v>
      </c>
      <c r="F6437" s="39" t="s">
        <v>12515</v>
      </c>
    </row>
    <row r="6438" spans="1:6">
      <c r="A6438" t="s">
        <v>4616</v>
      </c>
      <c r="B6438" s="39" t="s">
        <v>25748</v>
      </c>
      <c r="C6438" t="s">
        <v>20833</v>
      </c>
      <c r="D6438" t="s">
        <v>20833</v>
      </c>
      <c r="E6438" t="s">
        <v>20833</v>
      </c>
      <c r="F6438" s="39" t="s">
        <v>12516</v>
      </c>
    </row>
    <row r="6439" spans="1:6">
      <c r="A6439" t="s">
        <v>4616</v>
      </c>
      <c r="B6439" s="39" t="s">
        <v>25749</v>
      </c>
      <c r="C6439" t="s">
        <v>20834</v>
      </c>
      <c r="D6439" t="s">
        <v>20834</v>
      </c>
      <c r="E6439" t="s">
        <v>20834</v>
      </c>
      <c r="F6439" s="39" t="s">
        <v>12517</v>
      </c>
    </row>
    <row r="6440" spans="1:6">
      <c r="A6440" t="s">
        <v>4616</v>
      </c>
      <c r="B6440" s="39" t="s">
        <v>25750</v>
      </c>
      <c r="C6440" t="s">
        <v>20835</v>
      </c>
      <c r="D6440" t="s">
        <v>20835</v>
      </c>
      <c r="E6440" t="s">
        <v>20835</v>
      </c>
      <c r="F6440" s="39" t="s">
        <v>12518</v>
      </c>
    </row>
    <row r="6441" spans="1:6">
      <c r="A6441" t="s">
        <v>4616</v>
      </c>
      <c r="B6441" s="39" t="s">
        <v>25751</v>
      </c>
      <c r="C6441" t="s">
        <v>20836</v>
      </c>
      <c r="D6441" t="s">
        <v>20836</v>
      </c>
      <c r="E6441" t="s">
        <v>20836</v>
      </c>
      <c r="F6441" s="39" t="s">
        <v>12519</v>
      </c>
    </row>
    <row r="6442" spans="1:6">
      <c r="A6442" t="s">
        <v>4616</v>
      </c>
      <c r="B6442" s="39" t="s">
        <v>25752</v>
      </c>
      <c r="C6442" t="s">
        <v>20837</v>
      </c>
      <c r="D6442" t="s">
        <v>20837</v>
      </c>
      <c r="E6442" t="s">
        <v>20837</v>
      </c>
      <c r="F6442" s="39" t="s">
        <v>12520</v>
      </c>
    </row>
    <row r="6443" spans="1:6">
      <c r="A6443" t="s">
        <v>4616</v>
      </c>
      <c r="B6443" s="39" t="s">
        <v>25753</v>
      </c>
      <c r="C6443" t="s">
        <v>20838</v>
      </c>
      <c r="D6443" t="s">
        <v>20838</v>
      </c>
      <c r="E6443" t="s">
        <v>20838</v>
      </c>
      <c r="F6443" s="39" t="s">
        <v>12521</v>
      </c>
    </row>
    <row r="6444" spans="1:6">
      <c r="A6444" t="s">
        <v>4616</v>
      </c>
      <c r="B6444" s="39" t="s">
        <v>25754</v>
      </c>
      <c r="C6444" t="s">
        <v>20839</v>
      </c>
      <c r="D6444" t="s">
        <v>20839</v>
      </c>
      <c r="E6444" t="s">
        <v>20839</v>
      </c>
      <c r="F6444" s="39" t="s">
        <v>12522</v>
      </c>
    </row>
    <row r="6445" spans="1:6">
      <c r="A6445" t="s">
        <v>4616</v>
      </c>
      <c r="B6445" s="39" t="s">
        <v>25755</v>
      </c>
      <c r="C6445" t="s">
        <v>20840</v>
      </c>
      <c r="D6445" t="s">
        <v>20840</v>
      </c>
      <c r="E6445" t="s">
        <v>20840</v>
      </c>
      <c r="F6445" s="39" t="s">
        <v>12523</v>
      </c>
    </row>
    <row r="6446" spans="1:6">
      <c r="A6446" t="s">
        <v>4616</v>
      </c>
      <c r="B6446" s="39" t="s">
        <v>25756</v>
      </c>
      <c r="C6446" t="s">
        <v>20841</v>
      </c>
      <c r="D6446" t="s">
        <v>20841</v>
      </c>
      <c r="E6446" t="s">
        <v>20841</v>
      </c>
      <c r="F6446" s="39" t="s">
        <v>12524</v>
      </c>
    </row>
    <row r="6447" spans="1:6">
      <c r="A6447" t="s">
        <v>4616</v>
      </c>
      <c r="B6447" s="39" t="s">
        <v>25757</v>
      </c>
      <c r="C6447" t="s">
        <v>20842</v>
      </c>
      <c r="D6447" t="s">
        <v>20842</v>
      </c>
      <c r="E6447" t="s">
        <v>20842</v>
      </c>
      <c r="F6447" s="39" t="s">
        <v>12525</v>
      </c>
    </row>
    <row r="6448" spans="1:6">
      <c r="A6448" t="s">
        <v>4616</v>
      </c>
      <c r="B6448" s="39" t="s">
        <v>25758</v>
      </c>
      <c r="C6448" t="s">
        <v>20843</v>
      </c>
      <c r="D6448" t="s">
        <v>20843</v>
      </c>
      <c r="E6448" t="s">
        <v>20843</v>
      </c>
      <c r="F6448" s="39" t="s">
        <v>12526</v>
      </c>
    </row>
    <row r="6449" spans="1:6">
      <c r="A6449" t="s">
        <v>4616</v>
      </c>
      <c r="B6449" s="39" t="s">
        <v>25759</v>
      </c>
      <c r="C6449" t="s">
        <v>20844</v>
      </c>
      <c r="D6449" t="s">
        <v>20844</v>
      </c>
      <c r="E6449" t="s">
        <v>20844</v>
      </c>
      <c r="F6449" s="39" t="s">
        <v>12527</v>
      </c>
    </row>
    <row r="6450" spans="1:6">
      <c r="A6450" t="s">
        <v>4616</v>
      </c>
      <c r="B6450" s="39" t="s">
        <v>25760</v>
      </c>
      <c r="C6450" t="s">
        <v>20845</v>
      </c>
      <c r="D6450" t="s">
        <v>20845</v>
      </c>
      <c r="E6450" t="s">
        <v>20845</v>
      </c>
      <c r="F6450" s="39" t="s">
        <v>12528</v>
      </c>
    </row>
    <row r="6451" spans="1:6">
      <c r="A6451" t="s">
        <v>4616</v>
      </c>
      <c r="B6451" s="39" t="s">
        <v>25761</v>
      </c>
      <c r="C6451" t="s">
        <v>20846</v>
      </c>
      <c r="D6451" t="s">
        <v>20846</v>
      </c>
      <c r="E6451" t="s">
        <v>20846</v>
      </c>
      <c r="F6451" s="39" t="s">
        <v>12529</v>
      </c>
    </row>
    <row r="6452" spans="1:6">
      <c r="A6452" t="s">
        <v>4616</v>
      </c>
      <c r="B6452" s="39" t="s">
        <v>25762</v>
      </c>
      <c r="C6452" t="s">
        <v>20847</v>
      </c>
      <c r="D6452" t="s">
        <v>20847</v>
      </c>
      <c r="E6452" t="s">
        <v>20847</v>
      </c>
      <c r="F6452" s="39" t="s">
        <v>12530</v>
      </c>
    </row>
    <row r="6453" spans="1:6">
      <c r="A6453" t="s">
        <v>4616</v>
      </c>
      <c r="B6453" s="39" t="s">
        <v>25763</v>
      </c>
      <c r="C6453" t="s">
        <v>20848</v>
      </c>
      <c r="D6453" t="s">
        <v>20848</v>
      </c>
      <c r="E6453" t="s">
        <v>20848</v>
      </c>
      <c r="F6453" s="39" t="s">
        <v>12531</v>
      </c>
    </row>
    <row r="6454" spans="1:6">
      <c r="A6454" t="s">
        <v>4616</v>
      </c>
      <c r="B6454" s="39" t="s">
        <v>25764</v>
      </c>
      <c r="C6454" t="s">
        <v>20849</v>
      </c>
      <c r="D6454" t="s">
        <v>20849</v>
      </c>
      <c r="E6454" t="s">
        <v>20849</v>
      </c>
      <c r="F6454" s="39" t="s">
        <v>12532</v>
      </c>
    </row>
    <row r="6455" spans="1:6">
      <c r="A6455" t="s">
        <v>4616</v>
      </c>
      <c r="B6455" t="s">
        <v>25765</v>
      </c>
      <c r="C6455" t="s">
        <v>20850</v>
      </c>
      <c r="D6455" t="s">
        <v>20850</v>
      </c>
      <c r="E6455" t="s">
        <v>20850</v>
      </c>
      <c r="F6455" s="39" t="s">
        <v>12532</v>
      </c>
    </row>
    <row r="6456" spans="1:6">
      <c r="A6456" t="s">
        <v>4616</v>
      </c>
      <c r="B6456" s="39" t="s">
        <v>25766</v>
      </c>
      <c r="C6456" t="s">
        <v>20851</v>
      </c>
      <c r="D6456" t="s">
        <v>20851</v>
      </c>
      <c r="E6456" t="s">
        <v>20851</v>
      </c>
      <c r="F6456" s="39" t="s">
        <v>12533</v>
      </c>
    </row>
    <row r="6457" spans="1:6">
      <c r="A6457" t="s">
        <v>4616</v>
      </c>
      <c r="B6457" s="39" t="s">
        <v>25767</v>
      </c>
      <c r="C6457" t="s">
        <v>20852</v>
      </c>
      <c r="D6457" t="s">
        <v>20852</v>
      </c>
      <c r="E6457" t="s">
        <v>20852</v>
      </c>
      <c r="F6457" s="39" t="s">
        <v>12534</v>
      </c>
    </row>
    <row r="6458" spans="1:6">
      <c r="A6458" t="s">
        <v>4616</v>
      </c>
      <c r="B6458" s="39" t="s">
        <v>25768</v>
      </c>
      <c r="C6458" t="s">
        <v>20853</v>
      </c>
      <c r="D6458" t="s">
        <v>20853</v>
      </c>
      <c r="E6458" t="s">
        <v>20853</v>
      </c>
      <c r="F6458" s="39" t="s">
        <v>12534</v>
      </c>
    </row>
    <row r="6459" spans="1:6">
      <c r="A6459" t="s">
        <v>4616</v>
      </c>
      <c r="B6459" s="789" t="s">
        <v>25769</v>
      </c>
      <c r="C6459" t="s">
        <v>20854</v>
      </c>
      <c r="D6459" t="s">
        <v>20854</v>
      </c>
      <c r="E6459" t="s">
        <v>20854</v>
      </c>
      <c r="F6459" s="39" t="s">
        <v>12534</v>
      </c>
    </row>
    <row r="6460" spans="1:6">
      <c r="A6460" t="s">
        <v>4616</v>
      </c>
      <c r="B6460" s="39" t="s">
        <v>25770</v>
      </c>
      <c r="C6460" t="s">
        <v>20855</v>
      </c>
      <c r="D6460" t="s">
        <v>20855</v>
      </c>
      <c r="E6460" t="s">
        <v>20855</v>
      </c>
      <c r="F6460" s="39" t="s">
        <v>12534</v>
      </c>
    </row>
    <row r="6461" spans="1:6">
      <c r="A6461" t="s">
        <v>4616</v>
      </c>
      <c r="B6461" s="39" t="s">
        <v>25771</v>
      </c>
      <c r="C6461" t="s">
        <v>20856</v>
      </c>
      <c r="D6461" t="s">
        <v>20856</v>
      </c>
      <c r="E6461" t="s">
        <v>20856</v>
      </c>
      <c r="F6461" s="39" t="s">
        <v>12535</v>
      </c>
    </row>
    <row r="6462" spans="1:6">
      <c r="A6462" t="s">
        <v>4616</v>
      </c>
      <c r="B6462" s="39" t="s">
        <v>25772</v>
      </c>
      <c r="C6462" t="s">
        <v>20857</v>
      </c>
      <c r="D6462" t="s">
        <v>20857</v>
      </c>
      <c r="E6462" t="s">
        <v>20857</v>
      </c>
      <c r="F6462" s="39" t="s">
        <v>12536</v>
      </c>
    </row>
    <row r="6463" spans="1:6">
      <c r="A6463" t="s">
        <v>4616</v>
      </c>
      <c r="B6463" s="39" t="s">
        <v>25773</v>
      </c>
      <c r="C6463" t="s">
        <v>20858</v>
      </c>
      <c r="D6463" t="s">
        <v>20858</v>
      </c>
      <c r="E6463" t="s">
        <v>20858</v>
      </c>
      <c r="F6463" s="39" t="s">
        <v>12537</v>
      </c>
    </row>
    <row r="6464" spans="1:6">
      <c r="A6464" t="s">
        <v>4616</v>
      </c>
      <c r="B6464" s="39" t="s">
        <v>25774</v>
      </c>
      <c r="C6464" t="s">
        <v>20859</v>
      </c>
      <c r="D6464" t="s">
        <v>20859</v>
      </c>
      <c r="E6464" t="s">
        <v>20859</v>
      </c>
      <c r="F6464" s="39" t="s">
        <v>12538</v>
      </c>
    </row>
    <row r="6465" spans="1:6">
      <c r="A6465" t="s">
        <v>4616</v>
      </c>
      <c r="B6465" s="54" t="s">
        <v>25775</v>
      </c>
      <c r="C6465" t="s">
        <v>20860</v>
      </c>
      <c r="D6465" t="s">
        <v>20860</v>
      </c>
      <c r="E6465" t="s">
        <v>20860</v>
      </c>
      <c r="F6465" s="39" t="s">
        <v>12539</v>
      </c>
    </row>
    <row r="6466" spans="1:6">
      <c r="A6466" t="s">
        <v>4616</v>
      </c>
      <c r="B6466" s="39" t="s">
        <v>25776</v>
      </c>
      <c r="C6466" t="s">
        <v>20861</v>
      </c>
      <c r="D6466" t="s">
        <v>20861</v>
      </c>
      <c r="E6466" t="s">
        <v>20861</v>
      </c>
      <c r="F6466" s="39" t="s">
        <v>12540</v>
      </c>
    </row>
    <row r="6467" spans="1:6">
      <c r="A6467" t="s">
        <v>4616</v>
      </c>
      <c r="B6467" s="39" t="s">
        <v>25777</v>
      </c>
      <c r="C6467" t="s">
        <v>20862</v>
      </c>
      <c r="D6467" t="s">
        <v>20862</v>
      </c>
      <c r="E6467" t="s">
        <v>20862</v>
      </c>
      <c r="F6467" s="39" t="s">
        <v>12541</v>
      </c>
    </row>
    <row r="6468" spans="1:6">
      <c r="A6468" t="s">
        <v>4616</v>
      </c>
      <c r="B6468" s="39" t="s">
        <v>25778</v>
      </c>
      <c r="C6468" t="s">
        <v>20863</v>
      </c>
      <c r="D6468" t="s">
        <v>20863</v>
      </c>
      <c r="E6468" t="s">
        <v>20863</v>
      </c>
      <c r="F6468" s="39" t="s">
        <v>12542</v>
      </c>
    </row>
    <row r="6469" spans="1:6">
      <c r="A6469" t="s">
        <v>4616</v>
      </c>
      <c r="B6469" s="39" t="s">
        <v>25779</v>
      </c>
      <c r="C6469" t="s">
        <v>20864</v>
      </c>
      <c r="D6469" t="s">
        <v>20864</v>
      </c>
      <c r="E6469" t="s">
        <v>20864</v>
      </c>
      <c r="F6469" s="39" t="s">
        <v>12543</v>
      </c>
    </row>
    <row r="6470" spans="1:6">
      <c r="A6470" t="s">
        <v>4616</v>
      </c>
      <c r="B6470" s="39" t="s">
        <v>25780</v>
      </c>
      <c r="C6470" t="s">
        <v>20865</v>
      </c>
      <c r="D6470" t="s">
        <v>20865</v>
      </c>
      <c r="E6470" t="s">
        <v>20865</v>
      </c>
      <c r="F6470" s="39" t="s">
        <v>12544</v>
      </c>
    </row>
    <row r="6471" spans="1:6">
      <c r="A6471" t="s">
        <v>4616</v>
      </c>
      <c r="B6471" s="39" t="s">
        <v>25781</v>
      </c>
      <c r="C6471" t="s">
        <v>20866</v>
      </c>
      <c r="D6471" t="s">
        <v>20866</v>
      </c>
      <c r="E6471" t="s">
        <v>20866</v>
      </c>
      <c r="F6471" s="39" t="s">
        <v>12545</v>
      </c>
    </row>
    <row r="6472" spans="1:6">
      <c r="A6472" t="s">
        <v>4616</v>
      </c>
      <c r="B6472" s="39" t="s">
        <v>25782</v>
      </c>
      <c r="C6472" t="s">
        <v>20867</v>
      </c>
      <c r="D6472" t="s">
        <v>20867</v>
      </c>
      <c r="E6472" t="s">
        <v>20867</v>
      </c>
      <c r="F6472" s="39" t="s">
        <v>12546</v>
      </c>
    </row>
    <row r="6473" spans="1:6">
      <c r="A6473" t="s">
        <v>4616</v>
      </c>
      <c r="B6473" s="39" t="s">
        <v>25783</v>
      </c>
      <c r="C6473" t="s">
        <v>20868</v>
      </c>
      <c r="D6473" t="s">
        <v>20868</v>
      </c>
      <c r="E6473" t="s">
        <v>20868</v>
      </c>
      <c r="F6473" s="39" t="s">
        <v>12547</v>
      </c>
    </row>
    <row r="6474" spans="1:6">
      <c r="A6474" t="s">
        <v>4616</v>
      </c>
      <c r="B6474" s="39" t="s">
        <v>25784</v>
      </c>
      <c r="C6474" t="s">
        <v>20869</v>
      </c>
      <c r="D6474" t="s">
        <v>20869</v>
      </c>
      <c r="E6474" t="s">
        <v>20869</v>
      </c>
      <c r="F6474" s="39" t="s">
        <v>12548</v>
      </c>
    </row>
    <row r="6475" spans="1:6">
      <c r="A6475" t="s">
        <v>4616</v>
      </c>
      <c r="B6475" s="39" t="s">
        <v>25785</v>
      </c>
      <c r="C6475" t="s">
        <v>20870</v>
      </c>
      <c r="D6475" t="s">
        <v>20870</v>
      </c>
      <c r="E6475" t="s">
        <v>20870</v>
      </c>
      <c r="F6475" s="39" t="s">
        <v>12549</v>
      </c>
    </row>
    <row r="6476" spans="1:6">
      <c r="A6476" t="s">
        <v>4616</v>
      </c>
      <c r="B6476" s="789" t="s">
        <v>25786</v>
      </c>
      <c r="C6476" t="s">
        <v>20871</v>
      </c>
      <c r="D6476" t="s">
        <v>20871</v>
      </c>
      <c r="E6476" t="s">
        <v>20871</v>
      </c>
      <c r="F6476" s="39" t="s">
        <v>12550</v>
      </c>
    </row>
    <row r="6477" spans="1:6">
      <c r="A6477" t="s">
        <v>4616</v>
      </c>
      <c r="B6477" s="39" t="s">
        <v>25787</v>
      </c>
      <c r="C6477" t="s">
        <v>20872</v>
      </c>
      <c r="D6477" t="s">
        <v>20872</v>
      </c>
      <c r="E6477" t="s">
        <v>20872</v>
      </c>
      <c r="F6477" s="39" t="s">
        <v>12551</v>
      </c>
    </row>
    <row r="6478" spans="1:6">
      <c r="A6478" t="s">
        <v>4616</v>
      </c>
      <c r="B6478" s="39" t="s">
        <v>25788</v>
      </c>
      <c r="C6478" t="s">
        <v>20873</v>
      </c>
      <c r="D6478" t="s">
        <v>20873</v>
      </c>
      <c r="E6478" t="s">
        <v>20873</v>
      </c>
      <c r="F6478" s="39" t="s">
        <v>12552</v>
      </c>
    </row>
    <row r="6479" spans="1:6">
      <c r="A6479" t="s">
        <v>4616</v>
      </c>
      <c r="B6479" s="39" t="s">
        <v>25789</v>
      </c>
      <c r="C6479" t="s">
        <v>20874</v>
      </c>
      <c r="D6479" t="s">
        <v>20874</v>
      </c>
      <c r="E6479" t="s">
        <v>20874</v>
      </c>
      <c r="F6479" s="39" t="s">
        <v>12553</v>
      </c>
    </row>
    <row r="6480" spans="1:6">
      <c r="A6480" t="s">
        <v>4616</v>
      </c>
      <c r="B6480" s="39" t="s">
        <v>25790</v>
      </c>
      <c r="C6480" t="s">
        <v>20875</v>
      </c>
      <c r="D6480" t="s">
        <v>20875</v>
      </c>
      <c r="E6480" t="s">
        <v>20875</v>
      </c>
      <c r="F6480" s="39" t="s">
        <v>12554</v>
      </c>
    </row>
    <row r="6481" spans="1:6">
      <c r="A6481" t="s">
        <v>4616</v>
      </c>
      <c r="B6481" s="39" t="s">
        <v>25791</v>
      </c>
      <c r="C6481" t="s">
        <v>20876</v>
      </c>
      <c r="D6481" t="s">
        <v>20876</v>
      </c>
      <c r="E6481" t="s">
        <v>20876</v>
      </c>
      <c r="F6481" s="39" t="s">
        <v>12555</v>
      </c>
    </row>
    <row r="6482" spans="1:6">
      <c r="A6482" t="s">
        <v>4616</v>
      </c>
      <c r="B6482" s="39" t="s">
        <v>25792</v>
      </c>
      <c r="C6482" t="s">
        <v>20877</v>
      </c>
      <c r="D6482" t="s">
        <v>20877</v>
      </c>
      <c r="E6482" t="s">
        <v>20877</v>
      </c>
      <c r="F6482" s="39" t="s">
        <v>12556</v>
      </c>
    </row>
    <row r="6483" spans="1:6">
      <c r="A6483" t="s">
        <v>4616</v>
      </c>
      <c r="B6483" s="39" t="s">
        <v>25793</v>
      </c>
      <c r="C6483" t="s">
        <v>20878</v>
      </c>
      <c r="D6483" t="s">
        <v>20878</v>
      </c>
      <c r="E6483" t="s">
        <v>20878</v>
      </c>
      <c r="F6483" s="39" t="s">
        <v>12557</v>
      </c>
    </row>
    <row r="6484" spans="1:6">
      <c r="A6484" t="s">
        <v>4616</v>
      </c>
      <c r="B6484" s="39" t="s">
        <v>25794</v>
      </c>
      <c r="C6484" t="s">
        <v>20879</v>
      </c>
      <c r="D6484" t="s">
        <v>20879</v>
      </c>
      <c r="E6484" t="s">
        <v>20879</v>
      </c>
      <c r="F6484" s="39" t="s">
        <v>12558</v>
      </c>
    </row>
    <row r="6485" spans="1:6">
      <c r="A6485" t="s">
        <v>4616</v>
      </c>
      <c r="B6485" s="39" t="s">
        <v>25795</v>
      </c>
      <c r="C6485" t="s">
        <v>20880</v>
      </c>
      <c r="D6485" t="s">
        <v>20880</v>
      </c>
      <c r="E6485" t="s">
        <v>20880</v>
      </c>
      <c r="F6485" s="39" t="s">
        <v>12559</v>
      </c>
    </row>
    <row r="6486" spans="1:6">
      <c r="A6486" t="s">
        <v>4616</v>
      </c>
      <c r="B6486" s="39" t="s">
        <v>25796</v>
      </c>
      <c r="C6486" t="s">
        <v>20881</v>
      </c>
      <c r="D6486" t="s">
        <v>20881</v>
      </c>
      <c r="E6486" t="s">
        <v>20881</v>
      </c>
      <c r="F6486" s="39" t="s">
        <v>12560</v>
      </c>
    </row>
    <row r="6487" spans="1:6">
      <c r="A6487" t="s">
        <v>4616</v>
      </c>
      <c r="B6487" s="39" t="s">
        <v>25797</v>
      </c>
      <c r="C6487" t="s">
        <v>20882</v>
      </c>
      <c r="D6487" t="s">
        <v>20882</v>
      </c>
      <c r="E6487" t="s">
        <v>20882</v>
      </c>
      <c r="F6487" s="39" t="s">
        <v>12561</v>
      </c>
    </row>
    <row r="6488" spans="1:6">
      <c r="A6488" t="s">
        <v>4616</v>
      </c>
      <c r="B6488" s="39" t="s">
        <v>25798</v>
      </c>
      <c r="C6488" t="s">
        <v>20883</v>
      </c>
      <c r="D6488" t="s">
        <v>20883</v>
      </c>
      <c r="E6488" t="s">
        <v>20883</v>
      </c>
      <c r="F6488" s="39" t="s">
        <v>12562</v>
      </c>
    </row>
    <row r="6489" spans="1:6">
      <c r="A6489" t="s">
        <v>4616</v>
      </c>
      <c r="B6489" s="39" t="s">
        <v>25799</v>
      </c>
      <c r="C6489" t="s">
        <v>20884</v>
      </c>
      <c r="D6489" t="s">
        <v>20884</v>
      </c>
      <c r="E6489" t="s">
        <v>20884</v>
      </c>
      <c r="F6489" s="39" t="s">
        <v>12563</v>
      </c>
    </row>
    <row r="6490" spans="1:6">
      <c r="A6490" t="s">
        <v>4616</v>
      </c>
      <c r="B6490" s="39" t="s">
        <v>25800</v>
      </c>
      <c r="C6490" t="s">
        <v>20885</v>
      </c>
      <c r="D6490" t="s">
        <v>20885</v>
      </c>
      <c r="E6490" t="s">
        <v>20885</v>
      </c>
      <c r="F6490" s="39" t="s">
        <v>12564</v>
      </c>
    </row>
    <row r="6491" spans="1:6">
      <c r="A6491" t="s">
        <v>4616</v>
      </c>
      <c r="B6491" s="39" t="s">
        <v>25801</v>
      </c>
      <c r="C6491" t="s">
        <v>20886</v>
      </c>
      <c r="D6491" t="s">
        <v>20886</v>
      </c>
      <c r="E6491" t="s">
        <v>20886</v>
      </c>
      <c r="F6491" s="39" t="s">
        <v>12565</v>
      </c>
    </row>
    <row r="6492" spans="1:6">
      <c r="A6492" t="s">
        <v>4616</v>
      </c>
      <c r="B6492" s="39" t="s">
        <v>25802</v>
      </c>
      <c r="C6492" t="s">
        <v>20887</v>
      </c>
      <c r="D6492" t="s">
        <v>20887</v>
      </c>
      <c r="E6492" t="s">
        <v>20887</v>
      </c>
      <c r="F6492" s="39" t="s">
        <v>12566</v>
      </c>
    </row>
    <row r="6493" spans="1:6">
      <c r="A6493" t="s">
        <v>4616</v>
      </c>
      <c r="B6493" s="39" t="s">
        <v>25803</v>
      </c>
      <c r="C6493" t="s">
        <v>20888</v>
      </c>
      <c r="D6493" t="s">
        <v>20888</v>
      </c>
      <c r="E6493" t="s">
        <v>20888</v>
      </c>
      <c r="F6493" s="39" t="s">
        <v>12567</v>
      </c>
    </row>
    <row r="6494" spans="1:6">
      <c r="A6494" t="s">
        <v>4616</v>
      </c>
      <c r="B6494" s="39" t="s">
        <v>25804</v>
      </c>
      <c r="C6494" t="s">
        <v>20889</v>
      </c>
      <c r="D6494" t="s">
        <v>20889</v>
      </c>
      <c r="E6494" t="s">
        <v>20889</v>
      </c>
      <c r="F6494" s="39" t="s">
        <v>12567</v>
      </c>
    </row>
    <row r="6495" spans="1:6">
      <c r="A6495" t="s">
        <v>4616</v>
      </c>
      <c r="B6495" s="39" t="s">
        <v>25805</v>
      </c>
      <c r="C6495" t="s">
        <v>20890</v>
      </c>
      <c r="D6495" t="s">
        <v>20890</v>
      </c>
      <c r="E6495" t="s">
        <v>20890</v>
      </c>
      <c r="F6495" s="39" t="s">
        <v>12567</v>
      </c>
    </row>
    <row r="6496" spans="1:6">
      <c r="A6496" t="s">
        <v>4616</v>
      </c>
      <c r="B6496" s="39" t="s">
        <v>25806</v>
      </c>
      <c r="C6496" t="s">
        <v>20891</v>
      </c>
      <c r="D6496" t="s">
        <v>20891</v>
      </c>
      <c r="E6496" t="s">
        <v>20891</v>
      </c>
      <c r="F6496" s="39" t="s">
        <v>12567</v>
      </c>
    </row>
    <row r="6497" spans="1:6">
      <c r="A6497" t="s">
        <v>4616</v>
      </c>
      <c r="B6497" s="39" t="s">
        <v>25807</v>
      </c>
      <c r="C6497" t="s">
        <v>20892</v>
      </c>
      <c r="D6497" t="s">
        <v>20892</v>
      </c>
      <c r="E6497" t="s">
        <v>20892</v>
      </c>
      <c r="F6497" s="39" t="s">
        <v>12568</v>
      </c>
    </row>
    <row r="6498" spans="1:6">
      <c r="A6498" t="s">
        <v>4616</v>
      </c>
      <c r="B6498" s="39" t="s">
        <v>25808</v>
      </c>
      <c r="C6498" t="s">
        <v>20893</v>
      </c>
      <c r="D6498" t="s">
        <v>20893</v>
      </c>
      <c r="E6498" t="s">
        <v>20893</v>
      </c>
      <c r="F6498" s="39" t="s">
        <v>12569</v>
      </c>
    </row>
    <row r="6499" spans="1:6">
      <c r="A6499" t="s">
        <v>4616</v>
      </c>
      <c r="B6499" s="39" t="s">
        <v>25809</v>
      </c>
      <c r="C6499" t="s">
        <v>20894</v>
      </c>
      <c r="D6499" t="s">
        <v>20894</v>
      </c>
      <c r="E6499" t="s">
        <v>20894</v>
      </c>
      <c r="F6499" s="39" t="s">
        <v>12569</v>
      </c>
    </row>
    <row r="6500" spans="1:6">
      <c r="A6500" t="s">
        <v>4616</v>
      </c>
      <c r="B6500" s="39" t="s">
        <v>25810</v>
      </c>
      <c r="C6500" t="s">
        <v>20895</v>
      </c>
      <c r="D6500" t="s">
        <v>20895</v>
      </c>
      <c r="E6500" t="s">
        <v>20895</v>
      </c>
      <c r="F6500" s="39" t="s">
        <v>12570</v>
      </c>
    </row>
    <row r="6501" spans="1:6">
      <c r="A6501" t="s">
        <v>4616</v>
      </c>
      <c r="B6501" s="39" t="s">
        <v>25811</v>
      </c>
      <c r="C6501" t="s">
        <v>20896</v>
      </c>
      <c r="D6501" t="s">
        <v>20896</v>
      </c>
      <c r="E6501" t="s">
        <v>20896</v>
      </c>
      <c r="F6501" s="39" t="s">
        <v>12571</v>
      </c>
    </row>
    <row r="6502" spans="1:6">
      <c r="A6502" t="s">
        <v>4616</v>
      </c>
      <c r="B6502" s="39" t="s">
        <v>25812</v>
      </c>
      <c r="C6502" t="s">
        <v>20897</v>
      </c>
      <c r="D6502" t="s">
        <v>20897</v>
      </c>
      <c r="E6502" t="s">
        <v>20897</v>
      </c>
      <c r="F6502" s="39" t="s">
        <v>12572</v>
      </c>
    </row>
    <row r="6503" spans="1:6">
      <c r="A6503" t="s">
        <v>4616</v>
      </c>
      <c r="B6503" s="39" t="s">
        <v>25813</v>
      </c>
      <c r="C6503" t="s">
        <v>20898</v>
      </c>
      <c r="D6503" t="s">
        <v>20898</v>
      </c>
      <c r="E6503" t="s">
        <v>20898</v>
      </c>
      <c r="F6503" s="39" t="s">
        <v>12573</v>
      </c>
    </row>
    <row r="6504" spans="1:6">
      <c r="A6504" t="s">
        <v>4616</v>
      </c>
      <c r="B6504" s="39" t="s">
        <v>25814</v>
      </c>
      <c r="C6504" t="s">
        <v>20899</v>
      </c>
      <c r="D6504" t="s">
        <v>20899</v>
      </c>
      <c r="E6504" t="s">
        <v>20899</v>
      </c>
      <c r="F6504" t="s">
        <v>12574</v>
      </c>
    </row>
    <row r="6505" spans="1:6">
      <c r="A6505" t="s">
        <v>4616</v>
      </c>
      <c r="B6505" s="39" t="s">
        <v>25815</v>
      </c>
      <c r="C6505" t="s">
        <v>20900</v>
      </c>
      <c r="D6505" t="s">
        <v>20900</v>
      </c>
      <c r="E6505" t="s">
        <v>20900</v>
      </c>
      <c r="F6505" t="s">
        <v>12574</v>
      </c>
    </row>
    <row r="6506" spans="1:6">
      <c r="A6506" t="s">
        <v>4616</v>
      </c>
      <c r="B6506" s="39" t="s">
        <v>25816</v>
      </c>
      <c r="C6506" t="s">
        <v>20901</v>
      </c>
      <c r="D6506" t="s">
        <v>20901</v>
      </c>
      <c r="E6506" t="s">
        <v>20901</v>
      </c>
      <c r="F6506" s="39" t="s">
        <v>12575</v>
      </c>
    </row>
    <row r="6507" spans="1:6">
      <c r="A6507" t="s">
        <v>4616</v>
      </c>
      <c r="B6507" s="39" t="s">
        <v>25817</v>
      </c>
      <c r="C6507" t="s">
        <v>20902</v>
      </c>
      <c r="D6507" t="s">
        <v>20902</v>
      </c>
      <c r="E6507" t="s">
        <v>20902</v>
      </c>
      <c r="F6507" s="39" t="s">
        <v>12575</v>
      </c>
    </row>
    <row r="6508" spans="1:6">
      <c r="A6508" t="s">
        <v>4616</v>
      </c>
      <c r="B6508" s="39" t="s">
        <v>25818</v>
      </c>
      <c r="C6508" t="s">
        <v>20903</v>
      </c>
      <c r="D6508" t="s">
        <v>20903</v>
      </c>
      <c r="E6508" t="s">
        <v>20903</v>
      </c>
      <c r="F6508" s="39" t="s">
        <v>12575</v>
      </c>
    </row>
    <row r="6509" spans="1:6">
      <c r="A6509" t="s">
        <v>4616</v>
      </c>
      <c r="B6509" s="39" t="s">
        <v>25819</v>
      </c>
      <c r="C6509" t="s">
        <v>20904</v>
      </c>
      <c r="D6509" t="s">
        <v>20904</v>
      </c>
      <c r="E6509" t="s">
        <v>20904</v>
      </c>
      <c r="F6509" s="39" t="s">
        <v>12576</v>
      </c>
    </row>
    <row r="6510" spans="1:6">
      <c r="A6510" t="s">
        <v>4616</v>
      </c>
      <c r="B6510" s="39" t="s">
        <v>25820</v>
      </c>
      <c r="C6510" t="s">
        <v>20905</v>
      </c>
      <c r="D6510" t="s">
        <v>20905</v>
      </c>
      <c r="E6510" t="s">
        <v>20905</v>
      </c>
      <c r="F6510" s="39" t="s">
        <v>12577</v>
      </c>
    </row>
    <row r="6511" spans="1:6">
      <c r="A6511" t="s">
        <v>4616</v>
      </c>
      <c r="B6511" s="39" t="s">
        <v>25821</v>
      </c>
      <c r="C6511" t="s">
        <v>20906</v>
      </c>
      <c r="D6511" t="s">
        <v>20906</v>
      </c>
      <c r="E6511" t="s">
        <v>20906</v>
      </c>
      <c r="F6511" s="39" t="s">
        <v>12578</v>
      </c>
    </row>
    <row r="6512" spans="1:6">
      <c r="A6512" t="s">
        <v>4616</v>
      </c>
      <c r="B6512" s="39" t="s">
        <v>25822</v>
      </c>
      <c r="C6512" t="s">
        <v>20907</v>
      </c>
      <c r="D6512" t="s">
        <v>20907</v>
      </c>
      <c r="E6512" t="s">
        <v>20907</v>
      </c>
      <c r="F6512" s="39" t="s">
        <v>12579</v>
      </c>
    </row>
    <row r="6513" spans="1:6">
      <c r="A6513" t="s">
        <v>4616</v>
      </c>
      <c r="B6513" s="39" t="s">
        <v>25823</v>
      </c>
      <c r="C6513" t="s">
        <v>20908</v>
      </c>
      <c r="D6513" t="s">
        <v>20908</v>
      </c>
      <c r="E6513" t="s">
        <v>20908</v>
      </c>
      <c r="F6513" s="39" t="s">
        <v>12580</v>
      </c>
    </row>
    <row r="6514" spans="1:6">
      <c r="A6514" t="s">
        <v>4616</v>
      </c>
      <c r="B6514" s="39" t="s">
        <v>25824</v>
      </c>
      <c r="C6514" t="s">
        <v>20909</v>
      </c>
      <c r="D6514" t="s">
        <v>20909</v>
      </c>
      <c r="E6514" t="s">
        <v>20909</v>
      </c>
      <c r="F6514" s="39" t="s">
        <v>12581</v>
      </c>
    </row>
    <row r="6515" spans="1:6">
      <c r="A6515" t="s">
        <v>4616</v>
      </c>
      <c r="B6515" s="39" t="s">
        <v>25825</v>
      </c>
      <c r="C6515" t="s">
        <v>20910</v>
      </c>
      <c r="D6515" t="s">
        <v>20910</v>
      </c>
      <c r="E6515" t="s">
        <v>20910</v>
      </c>
      <c r="F6515" s="39" t="s">
        <v>12582</v>
      </c>
    </row>
    <row r="6516" spans="1:6">
      <c r="A6516" t="s">
        <v>4616</v>
      </c>
      <c r="B6516" s="39" t="s">
        <v>25826</v>
      </c>
      <c r="C6516" t="s">
        <v>20911</v>
      </c>
      <c r="D6516" t="s">
        <v>20911</v>
      </c>
      <c r="E6516" t="s">
        <v>20911</v>
      </c>
      <c r="F6516" s="39" t="s">
        <v>12583</v>
      </c>
    </row>
    <row r="6517" spans="1:6">
      <c r="A6517" t="s">
        <v>4616</v>
      </c>
      <c r="B6517" s="39" t="s">
        <v>25827</v>
      </c>
      <c r="C6517" t="s">
        <v>20912</v>
      </c>
      <c r="D6517" t="s">
        <v>20912</v>
      </c>
      <c r="E6517" t="s">
        <v>20912</v>
      </c>
      <c r="F6517" s="39" t="s">
        <v>12583</v>
      </c>
    </row>
    <row r="6518" spans="1:6">
      <c r="A6518" t="s">
        <v>4616</v>
      </c>
      <c r="B6518" s="39" t="s">
        <v>25828</v>
      </c>
      <c r="C6518" t="s">
        <v>20913</v>
      </c>
      <c r="D6518" t="s">
        <v>20913</v>
      </c>
      <c r="E6518" t="s">
        <v>20913</v>
      </c>
      <c r="F6518" s="39" t="s">
        <v>12583</v>
      </c>
    </row>
    <row r="6519" spans="1:6">
      <c r="A6519" t="s">
        <v>4616</v>
      </c>
      <c r="B6519" s="39" t="s">
        <v>25829</v>
      </c>
      <c r="C6519" t="s">
        <v>20914</v>
      </c>
      <c r="D6519" t="s">
        <v>20914</v>
      </c>
      <c r="E6519" t="s">
        <v>20914</v>
      </c>
      <c r="F6519" s="39" t="s">
        <v>12584</v>
      </c>
    </row>
    <row r="6520" spans="1:6">
      <c r="A6520" t="s">
        <v>4616</v>
      </c>
      <c r="B6520" s="39" t="s">
        <v>25830</v>
      </c>
      <c r="C6520" t="s">
        <v>20915</v>
      </c>
      <c r="D6520" t="s">
        <v>20915</v>
      </c>
      <c r="E6520" t="s">
        <v>20915</v>
      </c>
      <c r="F6520" s="39" t="s">
        <v>12585</v>
      </c>
    </row>
    <row r="6521" spans="1:6">
      <c r="A6521" t="s">
        <v>4616</v>
      </c>
      <c r="B6521" s="39" t="s">
        <v>25831</v>
      </c>
      <c r="C6521" t="s">
        <v>20916</v>
      </c>
      <c r="D6521" t="s">
        <v>20916</v>
      </c>
      <c r="E6521" t="s">
        <v>20916</v>
      </c>
      <c r="F6521" s="39" t="s">
        <v>12585</v>
      </c>
    </row>
    <row r="6522" spans="1:6">
      <c r="A6522" t="s">
        <v>4616</v>
      </c>
      <c r="B6522" t="s">
        <v>25832</v>
      </c>
      <c r="C6522" t="s">
        <v>20917</v>
      </c>
      <c r="D6522" t="s">
        <v>20917</v>
      </c>
      <c r="E6522" t="s">
        <v>20917</v>
      </c>
      <c r="F6522" t="s">
        <v>12585</v>
      </c>
    </row>
    <row r="6523" spans="1:6">
      <c r="A6523" t="s">
        <v>4616</v>
      </c>
      <c r="B6523" s="39" t="s">
        <v>25833</v>
      </c>
      <c r="C6523" t="s">
        <v>20918</v>
      </c>
      <c r="D6523" t="s">
        <v>20918</v>
      </c>
      <c r="E6523" t="s">
        <v>20918</v>
      </c>
      <c r="F6523" s="39" t="s">
        <v>12585</v>
      </c>
    </row>
    <row r="6524" spans="1:6">
      <c r="A6524" t="s">
        <v>4616</v>
      </c>
      <c r="B6524" s="39" t="s">
        <v>25834</v>
      </c>
      <c r="C6524" t="s">
        <v>20919</v>
      </c>
      <c r="D6524" t="s">
        <v>20919</v>
      </c>
      <c r="E6524" t="s">
        <v>20919</v>
      </c>
      <c r="F6524" s="39" t="s">
        <v>12585</v>
      </c>
    </row>
    <row r="6525" spans="1:6">
      <c r="A6525" t="s">
        <v>4616</v>
      </c>
      <c r="B6525" s="39" t="s">
        <v>25835</v>
      </c>
      <c r="C6525" t="s">
        <v>20920</v>
      </c>
      <c r="D6525" t="s">
        <v>20920</v>
      </c>
      <c r="E6525" t="s">
        <v>20920</v>
      </c>
      <c r="F6525" s="39" t="s">
        <v>12586</v>
      </c>
    </row>
    <row r="6526" spans="1:6">
      <c r="A6526" t="s">
        <v>4616</v>
      </c>
      <c r="B6526" s="39" t="s">
        <v>25836</v>
      </c>
      <c r="C6526" t="s">
        <v>20921</v>
      </c>
      <c r="D6526" t="s">
        <v>20921</v>
      </c>
      <c r="E6526" t="s">
        <v>20921</v>
      </c>
      <c r="F6526" s="39" t="s">
        <v>12587</v>
      </c>
    </row>
    <row r="6527" spans="1:6">
      <c r="A6527" t="s">
        <v>4616</v>
      </c>
      <c r="B6527" s="39" t="s">
        <v>25837</v>
      </c>
      <c r="C6527" t="s">
        <v>20922</v>
      </c>
      <c r="D6527" t="s">
        <v>20922</v>
      </c>
      <c r="E6527" t="s">
        <v>20922</v>
      </c>
      <c r="F6527" s="39" t="s">
        <v>12587</v>
      </c>
    </row>
    <row r="6528" spans="1:6">
      <c r="A6528" t="s">
        <v>4616</v>
      </c>
      <c r="B6528" s="39" t="s">
        <v>25838</v>
      </c>
      <c r="C6528" t="s">
        <v>20923</v>
      </c>
      <c r="D6528" t="s">
        <v>20923</v>
      </c>
      <c r="E6528" t="s">
        <v>20923</v>
      </c>
      <c r="F6528" s="39" t="s">
        <v>12587</v>
      </c>
    </row>
    <row r="6529" spans="1:6">
      <c r="A6529" t="s">
        <v>4616</v>
      </c>
      <c r="B6529" s="39" t="s">
        <v>25839</v>
      </c>
      <c r="C6529" t="s">
        <v>20924</v>
      </c>
      <c r="D6529" t="s">
        <v>20924</v>
      </c>
      <c r="E6529" t="s">
        <v>20924</v>
      </c>
      <c r="F6529" s="39" t="s">
        <v>12587</v>
      </c>
    </row>
    <row r="6530" spans="1:6">
      <c r="A6530" t="s">
        <v>4616</v>
      </c>
      <c r="B6530" s="39" t="s">
        <v>25840</v>
      </c>
      <c r="C6530" t="s">
        <v>20925</v>
      </c>
      <c r="D6530" t="s">
        <v>20925</v>
      </c>
      <c r="E6530" t="s">
        <v>20925</v>
      </c>
      <c r="F6530" s="39" t="s">
        <v>12587</v>
      </c>
    </row>
    <row r="6531" spans="1:6">
      <c r="A6531" t="s">
        <v>4616</v>
      </c>
      <c r="B6531" s="39" t="s">
        <v>25841</v>
      </c>
      <c r="C6531" t="s">
        <v>20926</v>
      </c>
      <c r="D6531" t="s">
        <v>20926</v>
      </c>
      <c r="E6531" t="s">
        <v>20926</v>
      </c>
      <c r="F6531" s="39" t="s">
        <v>12587</v>
      </c>
    </row>
    <row r="6532" spans="1:6">
      <c r="A6532" t="s">
        <v>4616</v>
      </c>
      <c r="B6532" s="39" t="s">
        <v>25842</v>
      </c>
      <c r="C6532" t="s">
        <v>20927</v>
      </c>
      <c r="D6532" t="s">
        <v>20927</v>
      </c>
      <c r="E6532" t="s">
        <v>20927</v>
      </c>
      <c r="F6532" s="39" t="s">
        <v>12587</v>
      </c>
    </row>
    <row r="6533" spans="1:6">
      <c r="A6533" t="s">
        <v>4616</v>
      </c>
      <c r="B6533" s="39" t="s">
        <v>25843</v>
      </c>
      <c r="C6533" t="s">
        <v>20928</v>
      </c>
      <c r="D6533" t="s">
        <v>20928</v>
      </c>
      <c r="E6533" t="s">
        <v>20928</v>
      </c>
      <c r="F6533" s="39" t="s">
        <v>12587</v>
      </c>
    </row>
    <row r="6534" spans="1:6">
      <c r="A6534" t="s">
        <v>4616</v>
      </c>
      <c r="B6534" s="39" t="s">
        <v>25844</v>
      </c>
      <c r="C6534" t="s">
        <v>20929</v>
      </c>
      <c r="D6534" t="s">
        <v>20929</v>
      </c>
      <c r="E6534" t="s">
        <v>20929</v>
      </c>
      <c r="F6534" s="39" t="s">
        <v>12587</v>
      </c>
    </row>
    <row r="6535" spans="1:6">
      <c r="A6535" t="s">
        <v>4616</v>
      </c>
      <c r="B6535" s="39" t="s">
        <v>25845</v>
      </c>
      <c r="C6535" t="s">
        <v>20930</v>
      </c>
      <c r="D6535" t="s">
        <v>20930</v>
      </c>
      <c r="E6535" t="s">
        <v>20930</v>
      </c>
      <c r="F6535" s="39" t="s">
        <v>12588</v>
      </c>
    </row>
    <row r="6536" spans="1:6">
      <c r="A6536" t="s">
        <v>4616</v>
      </c>
      <c r="B6536" s="39" t="s">
        <v>25846</v>
      </c>
      <c r="C6536" t="s">
        <v>20931</v>
      </c>
      <c r="D6536" t="s">
        <v>20931</v>
      </c>
      <c r="E6536" t="s">
        <v>20931</v>
      </c>
      <c r="F6536" s="39" t="s">
        <v>12588</v>
      </c>
    </row>
    <row r="6537" spans="1:6">
      <c r="A6537" t="s">
        <v>4616</v>
      </c>
      <c r="B6537" s="39" t="s">
        <v>25847</v>
      </c>
      <c r="C6537" t="s">
        <v>20932</v>
      </c>
      <c r="D6537" t="s">
        <v>20932</v>
      </c>
      <c r="E6537" t="s">
        <v>20932</v>
      </c>
      <c r="F6537" s="39" t="s">
        <v>12589</v>
      </c>
    </row>
    <row r="6538" spans="1:6">
      <c r="A6538" t="s">
        <v>4616</v>
      </c>
      <c r="B6538" s="39" t="s">
        <v>25848</v>
      </c>
      <c r="C6538" t="s">
        <v>20933</v>
      </c>
      <c r="D6538" t="s">
        <v>20933</v>
      </c>
      <c r="E6538" t="s">
        <v>20933</v>
      </c>
      <c r="F6538" s="39" t="s">
        <v>12589</v>
      </c>
    </row>
    <row r="6539" spans="1:6">
      <c r="A6539" t="s">
        <v>4616</v>
      </c>
      <c r="B6539" s="39" t="s">
        <v>25849</v>
      </c>
      <c r="C6539" t="s">
        <v>20934</v>
      </c>
      <c r="D6539" t="s">
        <v>20934</v>
      </c>
      <c r="E6539" t="s">
        <v>20934</v>
      </c>
      <c r="F6539" s="39" t="s">
        <v>12589</v>
      </c>
    </row>
    <row r="6540" spans="1:6">
      <c r="A6540" t="s">
        <v>4616</v>
      </c>
      <c r="B6540" s="39" t="s">
        <v>25850</v>
      </c>
      <c r="C6540" t="s">
        <v>20935</v>
      </c>
      <c r="D6540" t="s">
        <v>20935</v>
      </c>
      <c r="E6540" t="s">
        <v>20935</v>
      </c>
      <c r="F6540" s="39" t="s">
        <v>12590</v>
      </c>
    </row>
    <row r="6541" spans="1:6">
      <c r="A6541" t="s">
        <v>4616</v>
      </c>
      <c r="B6541" s="39" t="s">
        <v>25851</v>
      </c>
      <c r="C6541" t="s">
        <v>20936</v>
      </c>
      <c r="D6541" t="s">
        <v>20936</v>
      </c>
      <c r="E6541" t="s">
        <v>20936</v>
      </c>
      <c r="F6541" s="39" t="s">
        <v>12591</v>
      </c>
    </row>
    <row r="6542" spans="1:6">
      <c r="A6542" t="s">
        <v>4616</v>
      </c>
      <c r="B6542" s="39" t="s">
        <v>25852</v>
      </c>
      <c r="C6542" t="s">
        <v>20937</v>
      </c>
      <c r="D6542" t="s">
        <v>20937</v>
      </c>
      <c r="E6542" t="s">
        <v>20937</v>
      </c>
      <c r="F6542" s="39" t="s">
        <v>12592</v>
      </c>
    </row>
    <row r="6543" spans="1:6">
      <c r="A6543" t="s">
        <v>4616</v>
      </c>
      <c r="B6543" s="39" t="s">
        <v>25853</v>
      </c>
      <c r="C6543" t="s">
        <v>20938</v>
      </c>
      <c r="D6543" t="s">
        <v>20938</v>
      </c>
      <c r="E6543" t="s">
        <v>20938</v>
      </c>
      <c r="F6543" s="39" t="s">
        <v>12593</v>
      </c>
    </row>
    <row r="6544" spans="1:6">
      <c r="A6544" t="s">
        <v>4616</v>
      </c>
      <c r="B6544" s="39" t="s">
        <v>25854</v>
      </c>
      <c r="C6544" t="s">
        <v>20939</v>
      </c>
      <c r="D6544" t="s">
        <v>20939</v>
      </c>
      <c r="E6544" t="s">
        <v>20939</v>
      </c>
      <c r="F6544" s="39" t="s">
        <v>12594</v>
      </c>
    </row>
    <row r="6545" spans="1:6">
      <c r="A6545" t="s">
        <v>4616</v>
      </c>
      <c r="B6545" s="39" t="s">
        <v>25855</v>
      </c>
      <c r="C6545" t="s">
        <v>20940</v>
      </c>
      <c r="D6545" t="s">
        <v>20940</v>
      </c>
      <c r="E6545" t="s">
        <v>20940</v>
      </c>
      <c r="F6545" s="39" t="s">
        <v>12595</v>
      </c>
    </row>
    <row r="6546" spans="1:6">
      <c r="A6546" t="s">
        <v>4616</v>
      </c>
      <c r="B6546" s="39" t="s">
        <v>25856</v>
      </c>
      <c r="C6546" t="s">
        <v>20941</v>
      </c>
      <c r="D6546" t="s">
        <v>20941</v>
      </c>
      <c r="E6546" t="s">
        <v>20941</v>
      </c>
      <c r="F6546" s="39" t="s">
        <v>12596</v>
      </c>
    </row>
    <row r="6547" spans="1:6">
      <c r="A6547" t="s">
        <v>4616</v>
      </c>
      <c r="B6547" s="39" t="s">
        <v>25857</v>
      </c>
      <c r="C6547" t="s">
        <v>20942</v>
      </c>
      <c r="D6547" t="s">
        <v>20942</v>
      </c>
      <c r="E6547" t="s">
        <v>20942</v>
      </c>
      <c r="F6547" s="39" t="s">
        <v>12597</v>
      </c>
    </row>
    <row r="6548" spans="1:6">
      <c r="A6548" t="s">
        <v>4616</v>
      </c>
      <c r="B6548" s="39" t="s">
        <v>25858</v>
      </c>
      <c r="C6548" t="s">
        <v>20943</v>
      </c>
      <c r="D6548" t="s">
        <v>20943</v>
      </c>
      <c r="E6548" t="s">
        <v>20943</v>
      </c>
      <c r="F6548" s="39" t="s">
        <v>12598</v>
      </c>
    </row>
    <row r="6549" spans="1:6">
      <c r="A6549" t="s">
        <v>4616</v>
      </c>
      <c r="B6549" s="39" t="s">
        <v>25859</v>
      </c>
      <c r="C6549" t="s">
        <v>20944</v>
      </c>
      <c r="D6549" t="s">
        <v>20944</v>
      </c>
      <c r="E6549" t="s">
        <v>20944</v>
      </c>
      <c r="F6549" s="39" t="s">
        <v>12599</v>
      </c>
    </row>
    <row r="6550" spans="1:6">
      <c r="A6550" t="s">
        <v>4616</v>
      </c>
      <c r="B6550" s="39" t="s">
        <v>25860</v>
      </c>
      <c r="C6550" t="s">
        <v>20945</v>
      </c>
      <c r="D6550" t="s">
        <v>20945</v>
      </c>
      <c r="E6550" t="s">
        <v>20945</v>
      </c>
      <c r="F6550" s="39" t="s">
        <v>12599</v>
      </c>
    </row>
    <row r="6551" spans="1:6">
      <c r="A6551" t="s">
        <v>4616</v>
      </c>
      <c r="B6551" s="39" t="s">
        <v>25861</v>
      </c>
      <c r="C6551" t="s">
        <v>20946</v>
      </c>
      <c r="D6551" t="s">
        <v>20946</v>
      </c>
      <c r="E6551" t="s">
        <v>20946</v>
      </c>
      <c r="F6551" s="39" t="s">
        <v>12600</v>
      </c>
    </row>
    <row r="6552" spans="1:6">
      <c r="A6552" t="s">
        <v>4616</v>
      </c>
      <c r="B6552" s="39" t="s">
        <v>25862</v>
      </c>
      <c r="C6552" t="s">
        <v>20947</v>
      </c>
      <c r="D6552" t="s">
        <v>20947</v>
      </c>
      <c r="E6552" t="s">
        <v>20947</v>
      </c>
      <c r="F6552" s="39" t="s">
        <v>12600</v>
      </c>
    </row>
    <row r="6553" spans="1:6">
      <c r="A6553" t="s">
        <v>4616</v>
      </c>
      <c r="B6553" s="39" t="s">
        <v>25863</v>
      </c>
      <c r="C6553" t="s">
        <v>20948</v>
      </c>
      <c r="D6553" t="s">
        <v>20948</v>
      </c>
      <c r="E6553" t="s">
        <v>20948</v>
      </c>
      <c r="F6553" s="39" t="s">
        <v>12600</v>
      </c>
    </row>
    <row r="6554" spans="1:6">
      <c r="A6554" t="s">
        <v>4616</v>
      </c>
      <c r="B6554" s="39" t="s">
        <v>25864</v>
      </c>
      <c r="C6554" t="s">
        <v>20949</v>
      </c>
      <c r="D6554" t="s">
        <v>20949</v>
      </c>
      <c r="E6554" t="s">
        <v>20949</v>
      </c>
      <c r="F6554" s="39" t="s">
        <v>12601</v>
      </c>
    </row>
    <row r="6555" spans="1:6">
      <c r="A6555" t="s">
        <v>4616</v>
      </c>
      <c r="B6555" s="39" t="s">
        <v>25865</v>
      </c>
      <c r="C6555" t="s">
        <v>20950</v>
      </c>
      <c r="D6555" t="s">
        <v>20950</v>
      </c>
      <c r="E6555" t="s">
        <v>20950</v>
      </c>
      <c r="F6555" s="39" t="s">
        <v>12601</v>
      </c>
    </row>
    <row r="6556" spans="1:6">
      <c r="A6556" t="s">
        <v>4616</v>
      </c>
      <c r="B6556" s="39" t="s">
        <v>25866</v>
      </c>
      <c r="C6556" t="s">
        <v>20951</v>
      </c>
      <c r="D6556" t="s">
        <v>20951</v>
      </c>
      <c r="E6556" t="s">
        <v>20951</v>
      </c>
      <c r="F6556" s="39" t="s">
        <v>12601</v>
      </c>
    </row>
    <row r="6557" spans="1:6">
      <c r="A6557" t="s">
        <v>4616</v>
      </c>
      <c r="B6557" s="39" t="s">
        <v>25867</v>
      </c>
      <c r="C6557" t="s">
        <v>20952</v>
      </c>
      <c r="D6557" t="s">
        <v>20952</v>
      </c>
      <c r="E6557" t="s">
        <v>20952</v>
      </c>
      <c r="F6557" s="39" t="s">
        <v>12601</v>
      </c>
    </row>
    <row r="6558" spans="1:6">
      <c r="A6558" t="s">
        <v>4616</v>
      </c>
      <c r="B6558" s="39" t="s">
        <v>25868</v>
      </c>
      <c r="C6558" t="s">
        <v>20953</v>
      </c>
      <c r="D6558" t="s">
        <v>20953</v>
      </c>
      <c r="E6558" t="s">
        <v>20953</v>
      </c>
      <c r="F6558" s="39" t="s">
        <v>12601</v>
      </c>
    </row>
    <row r="6559" spans="1:6">
      <c r="A6559" t="s">
        <v>4616</v>
      </c>
      <c r="B6559" s="39" t="s">
        <v>25869</v>
      </c>
      <c r="C6559" t="s">
        <v>20954</v>
      </c>
      <c r="D6559" t="s">
        <v>20954</v>
      </c>
      <c r="E6559" t="s">
        <v>20954</v>
      </c>
      <c r="F6559" s="39" t="s">
        <v>12602</v>
      </c>
    </row>
    <row r="6560" spans="1:6">
      <c r="A6560" t="s">
        <v>4616</v>
      </c>
      <c r="B6560" s="39" t="s">
        <v>25870</v>
      </c>
      <c r="C6560" t="s">
        <v>20955</v>
      </c>
      <c r="D6560" t="s">
        <v>20955</v>
      </c>
      <c r="E6560" t="s">
        <v>20955</v>
      </c>
      <c r="F6560" s="39" t="s">
        <v>12603</v>
      </c>
    </row>
    <row r="6561" spans="1:6">
      <c r="A6561" t="s">
        <v>4616</v>
      </c>
      <c r="B6561" s="39" t="s">
        <v>25871</v>
      </c>
      <c r="C6561" t="s">
        <v>20956</v>
      </c>
      <c r="D6561" t="s">
        <v>20956</v>
      </c>
      <c r="E6561" t="s">
        <v>20956</v>
      </c>
      <c r="F6561" s="39" t="s">
        <v>12604</v>
      </c>
    </row>
    <row r="6562" spans="1:6">
      <c r="A6562" t="s">
        <v>4616</v>
      </c>
      <c r="B6562" s="39" t="s">
        <v>25872</v>
      </c>
      <c r="C6562" t="s">
        <v>20957</v>
      </c>
      <c r="D6562" t="s">
        <v>20957</v>
      </c>
      <c r="E6562" t="s">
        <v>20957</v>
      </c>
      <c r="F6562" s="39" t="s">
        <v>12605</v>
      </c>
    </row>
    <row r="6563" spans="1:6">
      <c r="A6563" t="s">
        <v>4616</v>
      </c>
      <c r="B6563" s="39" t="s">
        <v>25873</v>
      </c>
      <c r="C6563" t="s">
        <v>20958</v>
      </c>
      <c r="D6563" t="s">
        <v>20958</v>
      </c>
      <c r="E6563" t="s">
        <v>20958</v>
      </c>
      <c r="F6563" s="39" t="s">
        <v>12605</v>
      </c>
    </row>
    <row r="6564" spans="1:6">
      <c r="A6564" t="s">
        <v>4616</v>
      </c>
      <c r="B6564" s="39" t="s">
        <v>25874</v>
      </c>
      <c r="C6564" t="s">
        <v>20959</v>
      </c>
      <c r="D6564" t="s">
        <v>20959</v>
      </c>
      <c r="E6564" t="s">
        <v>20959</v>
      </c>
      <c r="F6564" s="39" t="s">
        <v>12606</v>
      </c>
    </row>
    <row r="6565" spans="1:6">
      <c r="A6565" t="s">
        <v>4616</v>
      </c>
      <c r="B6565" s="39" t="s">
        <v>25875</v>
      </c>
      <c r="C6565" t="s">
        <v>20960</v>
      </c>
      <c r="D6565" t="s">
        <v>20960</v>
      </c>
      <c r="E6565" t="s">
        <v>20960</v>
      </c>
      <c r="F6565" s="39" t="s">
        <v>12606</v>
      </c>
    </row>
    <row r="6566" spans="1:6">
      <c r="A6566" t="s">
        <v>4616</v>
      </c>
      <c r="B6566" s="39" t="s">
        <v>25876</v>
      </c>
      <c r="C6566" t="s">
        <v>20961</v>
      </c>
      <c r="D6566" t="s">
        <v>20961</v>
      </c>
      <c r="E6566" t="s">
        <v>20961</v>
      </c>
      <c r="F6566" s="39" t="s">
        <v>12606</v>
      </c>
    </row>
    <row r="6567" spans="1:6">
      <c r="A6567" t="s">
        <v>4616</v>
      </c>
      <c r="B6567" s="39" t="s">
        <v>25877</v>
      </c>
      <c r="C6567" t="s">
        <v>20962</v>
      </c>
      <c r="D6567" t="s">
        <v>20962</v>
      </c>
      <c r="E6567" t="s">
        <v>20962</v>
      </c>
      <c r="F6567" s="39" t="s">
        <v>12607</v>
      </c>
    </row>
    <row r="6568" spans="1:6">
      <c r="A6568" t="s">
        <v>4616</v>
      </c>
      <c r="B6568" s="39" t="s">
        <v>25878</v>
      </c>
      <c r="C6568" t="s">
        <v>20963</v>
      </c>
      <c r="D6568" t="s">
        <v>20963</v>
      </c>
      <c r="E6568" t="s">
        <v>20963</v>
      </c>
      <c r="F6568" s="39" t="s">
        <v>12608</v>
      </c>
    </row>
    <row r="6569" spans="1:6">
      <c r="A6569" t="s">
        <v>4616</v>
      </c>
      <c r="B6569" s="39" t="s">
        <v>25879</v>
      </c>
      <c r="C6569" t="s">
        <v>20964</v>
      </c>
      <c r="D6569" t="s">
        <v>20964</v>
      </c>
      <c r="E6569" t="s">
        <v>20964</v>
      </c>
      <c r="F6569" s="39" t="s">
        <v>12609</v>
      </c>
    </row>
    <row r="6570" spans="1:6">
      <c r="A6570" t="s">
        <v>4616</v>
      </c>
      <c r="B6570" s="39" t="s">
        <v>25880</v>
      </c>
      <c r="C6570" t="s">
        <v>20965</v>
      </c>
      <c r="D6570" t="s">
        <v>20965</v>
      </c>
      <c r="E6570" t="s">
        <v>20965</v>
      </c>
      <c r="F6570" s="39" t="s">
        <v>12610</v>
      </c>
    </row>
    <row r="6571" spans="1:6">
      <c r="A6571" t="s">
        <v>4616</v>
      </c>
      <c r="B6571" s="39" t="s">
        <v>25881</v>
      </c>
      <c r="C6571" t="s">
        <v>20966</v>
      </c>
      <c r="D6571" t="s">
        <v>20966</v>
      </c>
      <c r="E6571" t="s">
        <v>20966</v>
      </c>
      <c r="F6571" s="39" t="s">
        <v>12610</v>
      </c>
    </row>
    <row r="6572" spans="1:6">
      <c r="A6572" t="s">
        <v>4616</v>
      </c>
      <c r="B6572" s="39" t="s">
        <v>25882</v>
      </c>
      <c r="C6572" t="s">
        <v>20967</v>
      </c>
      <c r="D6572" t="s">
        <v>20967</v>
      </c>
      <c r="E6572" t="s">
        <v>20967</v>
      </c>
      <c r="F6572" s="39" t="s">
        <v>12611</v>
      </c>
    </row>
    <row r="6573" spans="1:6">
      <c r="A6573" t="s">
        <v>4616</v>
      </c>
      <c r="B6573" s="39" t="s">
        <v>25883</v>
      </c>
      <c r="C6573" t="s">
        <v>20968</v>
      </c>
      <c r="D6573" t="s">
        <v>20968</v>
      </c>
      <c r="E6573" t="s">
        <v>20968</v>
      </c>
      <c r="F6573" s="39" t="s">
        <v>12611</v>
      </c>
    </row>
    <row r="6574" spans="1:6">
      <c r="A6574" t="s">
        <v>4616</v>
      </c>
      <c r="B6574" s="39" t="s">
        <v>25884</v>
      </c>
      <c r="C6574" t="s">
        <v>20969</v>
      </c>
      <c r="D6574" t="s">
        <v>20969</v>
      </c>
      <c r="E6574" t="s">
        <v>20969</v>
      </c>
      <c r="F6574" s="39" t="s">
        <v>12612</v>
      </c>
    </row>
    <row r="6575" spans="1:6">
      <c r="A6575" t="s">
        <v>4616</v>
      </c>
      <c r="B6575" s="39" t="s">
        <v>25885</v>
      </c>
      <c r="C6575" t="s">
        <v>20970</v>
      </c>
      <c r="D6575" t="s">
        <v>20970</v>
      </c>
      <c r="E6575" t="s">
        <v>20970</v>
      </c>
      <c r="F6575" s="39" t="s">
        <v>12613</v>
      </c>
    </row>
    <row r="6576" spans="1:6">
      <c r="A6576" t="s">
        <v>4616</v>
      </c>
      <c r="B6576" s="39" t="s">
        <v>25886</v>
      </c>
      <c r="C6576" t="s">
        <v>20971</v>
      </c>
      <c r="D6576" t="s">
        <v>20971</v>
      </c>
      <c r="E6576" t="s">
        <v>20971</v>
      </c>
      <c r="F6576" s="39" t="s">
        <v>12614</v>
      </c>
    </row>
    <row r="6577" spans="1:6">
      <c r="A6577" t="s">
        <v>4616</v>
      </c>
      <c r="B6577" s="39" t="s">
        <v>25887</v>
      </c>
      <c r="C6577" t="s">
        <v>20972</v>
      </c>
      <c r="D6577" t="s">
        <v>20972</v>
      </c>
      <c r="E6577" t="s">
        <v>20972</v>
      </c>
      <c r="F6577" s="39" t="s">
        <v>12615</v>
      </c>
    </row>
    <row r="6578" spans="1:6">
      <c r="A6578" t="s">
        <v>4616</v>
      </c>
      <c r="B6578" s="39" t="s">
        <v>25888</v>
      </c>
      <c r="C6578" t="s">
        <v>20973</v>
      </c>
      <c r="D6578" t="s">
        <v>20973</v>
      </c>
      <c r="E6578" t="s">
        <v>20973</v>
      </c>
      <c r="F6578" s="39" t="s">
        <v>12616</v>
      </c>
    </row>
    <row r="6579" spans="1:6">
      <c r="A6579" t="s">
        <v>4616</v>
      </c>
      <c r="B6579" s="39" t="s">
        <v>25889</v>
      </c>
      <c r="C6579" t="s">
        <v>20974</v>
      </c>
      <c r="D6579" t="s">
        <v>20974</v>
      </c>
      <c r="E6579" t="s">
        <v>20974</v>
      </c>
      <c r="F6579" s="39" t="s">
        <v>12617</v>
      </c>
    </row>
    <row r="6580" spans="1:6">
      <c r="A6580" t="s">
        <v>4616</v>
      </c>
      <c r="B6580" s="39" t="s">
        <v>25890</v>
      </c>
      <c r="C6580" t="s">
        <v>20975</v>
      </c>
      <c r="D6580" t="s">
        <v>20975</v>
      </c>
      <c r="E6580" t="s">
        <v>20975</v>
      </c>
      <c r="F6580" s="39" t="s">
        <v>12618</v>
      </c>
    </row>
    <row r="6581" spans="1:6">
      <c r="A6581" t="s">
        <v>4616</v>
      </c>
      <c r="B6581" s="39" t="s">
        <v>25891</v>
      </c>
      <c r="C6581" t="s">
        <v>20976</v>
      </c>
      <c r="D6581" t="s">
        <v>20976</v>
      </c>
      <c r="E6581" t="s">
        <v>20976</v>
      </c>
      <c r="F6581" s="39" t="s">
        <v>12619</v>
      </c>
    </row>
    <row r="6582" spans="1:6">
      <c r="A6582" t="s">
        <v>4616</v>
      </c>
      <c r="B6582" s="39" t="s">
        <v>25892</v>
      </c>
      <c r="C6582" t="s">
        <v>20977</v>
      </c>
      <c r="D6582" t="s">
        <v>20977</v>
      </c>
      <c r="E6582" t="s">
        <v>20977</v>
      </c>
      <c r="F6582" s="39" t="s">
        <v>12620</v>
      </c>
    </row>
    <row r="6583" spans="1:6">
      <c r="A6583" t="s">
        <v>4616</v>
      </c>
      <c r="B6583" s="39" t="s">
        <v>25893</v>
      </c>
      <c r="C6583" t="s">
        <v>20978</v>
      </c>
      <c r="D6583" t="s">
        <v>20978</v>
      </c>
      <c r="E6583" t="s">
        <v>20978</v>
      </c>
      <c r="F6583" s="39" t="s">
        <v>12621</v>
      </c>
    </row>
    <row r="6584" spans="1:6">
      <c r="A6584" t="s">
        <v>4616</v>
      </c>
      <c r="B6584" s="39" t="s">
        <v>25894</v>
      </c>
      <c r="C6584" t="s">
        <v>20979</v>
      </c>
      <c r="D6584" t="s">
        <v>20979</v>
      </c>
      <c r="E6584" t="s">
        <v>20979</v>
      </c>
      <c r="F6584" s="39" t="s">
        <v>12621</v>
      </c>
    </row>
    <row r="6585" spans="1:6">
      <c r="A6585" t="s">
        <v>4616</v>
      </c>
      <c r="B6585" s="39" t="s">
        <v>25895</v>
      </c>
      <c r="C6585" t="s">
        <v>20980</v>
      </c>
      <c r="D6585" t="s">
        <v>20980</v>
      </c>
      <c r="E6585" t="s">
        <v>20980</v>
      </c>
      <c r="F6585" s="39" t="s">
        <v>12621</v>
      </c>
    </row>
    <row r="6586" spans="1:6">
      <c r="A6586" t="s">
        <v>4616</v>
      </c>
      <c r="B6586" s="39" t="s">
        <v>25896</v>
      </c>
      <c r="C6586" t="s">
        <v>20981</v>
      </c>
      <c r="D6586" t="s">
        <v>20981</v>
      </c>
      <c r="E6586" t="s">
        <v>20981</v>
      </c>
      <c r="F6586" s="39" t="s">
        <v>12621</v>
      </c>
    </row>
    <row r="6587" spans="1:6">
      <c r="A6587" t="s">
        <v>4616</v>
      </c>
      <c r="B6587" s="39" t="s">
        <v>25897</v>
      </c>
      <c r="C6587" t="s">
        <v>20982</v>
      </c>
      <c r="D6587" t="s">
        <v>20982</v>
      </c>
      <c r="E6587" t="s">
        <v>20982</v>
      </c>
      <c r="F6587" s="39" t="s">
        <v>12622</v>
      </c>
    </row>
    <row r="6588" spans="1:6">
      <c r="A6588" t="s">
        <v>4616</v>
      </c>
      <c r="B6588" s="39" t="s">
        <v>25898</v>
      </c>
      <c r="C6588" t="s">
        <v>20983</v>
      </c>
      <c r="D6588" t="s">
        <v>20983</v>
      </c>
      <c r="E6588" t="s">
        <v>20983</v>
      </c>
      <c r="F6588" s="39" t="s">
        <v>12623</v>
      </c>
    </row>
    <row r="6589" spans="1:6">
      <c r="A6589" t="s">
        <v>4616</v>
      </c>
      <c r="B6589" s="39" t="s">
        <v>25899</v>
      </c>
      <c r="C6589" t="s">
        <v>20984</v>
      </c>
      <c r="D6589" t="s">
        <v>20984</v>
      </c>
      <c r="E6589" t="s">
        <v>20984</v>
      </c>
      <c r="F6589" s="39" t="s">
        <v>12623</v>
      </c>
    </row>
    <row r="6590" spans="1:6">
      <c r="A6590" t="s">
        <v>4616</v>
      </c>
      <c r="B6590" s="39" t="s">
        <v>25900</v>
      </c>
      <c r="C6590" t="s">
        <v>20985</v>
      </c>
      <c r="D6590" t="s">
        <v>20985</v>
      </c>
      <c r="E6590" t="s">
        <v>20985</v>
      </c>
      <c r="F6590" s="39" t="s">
        <v>12624</v>
      </c>
    </row>
    <row r="6591" spans="1:6">
      <c r="A6591" t="s">
        <v>4616</v>
      </c>
      <c r="B6591" s="39" t="s">
        <v>25901</v>
      </c>
      <c r="C6591" t="s">
        <v>20986</v>
      </c>
      <c r="D6591" t="s">
        <v>20986</v>
      </c>
      <c r="E6591" t="s">
        <v>20986</v>
      </c>
      <c r="F6591" s="39" t="s">
        <v>12625</v>
      </c>
    </row>
    <row r="6592" spans="1:6">
      <c r="A6592" t="s">
        <v>4616</v>
      </c>
      <c r="B6592" s="39" t="s">
        <v>25902</v>
      </c>
      <c r="C6592" t="s">
        <v>20987</v>
      </c>
      <c r="D6592" t="s">
        <v>20987</v>
      </c>
      <c r="E6592" t="s">
        <v>20987</v>
      </c>
      <c r="F6592" s="39" t="s">
        <v>12626</v>
      </c>
    </row>
    <row r="6593" spans="1:6">
      <c r="A6593" t="s">
        <v>4616</v>
      </c>
      <c r="B6593" s="39" t="s">
        <v>25903</v>
      </c>
      <c r="C6593" t="s">
        <v>20988</v>
      </c>
      <c r="D6593" t="s">
        <v>20988</v>
      </c>
      <c r="E6593" t="s">
        <v>20988</v>
      </c>
      <c r="F6593" s="39" t="s">
        <v>12626</v>
      </c>
    </row>
    <row r="6594" spans="1:6">
      <c r="A6594" t="s">
        <v>4616</v>
      </c>
      <c r="B6594" s="39" t="s">
        <v>25904</v>
      </c>
      <c r="C6594" t="s">
        <v>20989</v>
      </c>
      <c r="D6594" t="s">
        <v>20989</v>
      </c>
      <c r="E6594" t="s">
        <v>20989</v>
      </c>
      <c r="F6594" s="39" t="s">
        <v>12627</v>
      </c>
    </row>
    <row r="6595" spans="1:6">
      <c r="A6595" t="s">
        <v>4616</v>
      </c>
      <c r="B6595" s="39" t="s">
        <v>25905</v>
      </c>
      <c r="C6595" t="s">
        <v>20990</v>
      </c>
      <c r="D6595" t="s">
        <v>20990</v>
      </c>
      <c r="E6595" t="s">
        <v>20990</v>
      </c>
      <c r="F6595" s="39" t="s">
        <v>12628</v>
      </c>
    </row>
    <row r="6596" spans="1:6">
      <c r="A6596" t="s">
        <v>4616</v>
      </c>
      <c r="B6596" s="39" t="s">
        <v>25906</v>
      </c>
      <c r="C6596" t="s">
        <v>20991</v>
      </c>
      <c r="D6596" t="s">
        <v>20991</v>
      </c>
      <c r="E6596" t="s">
        <v>20991</v>
      </c>
      <c r="F6596" s="39" t="s">
        <v>12629</v>
      </c>
    </row>
    <row r="6597" spans="1:6">
      <c r="A6597" t="s">
        <v>4616</v>
      </c>
      <c r="B6597" s="39" t="s">
        <v>25907</v>
      </c>
      <c r="C6597" t="s">
        <v>20992</v>
      </c>
      <c r="D6597" t="s">
        <v>20992</v>
      </c>
      <c r="E6597" t="s">
        <v>20992</v>
      </c>
      <c r="F6597" s="39" t="s">
        <v>12630</v>
      </c>
    </row>
    <row r="6598" spans="1:6">
      <c r="A6598" t="s">
        <v>4616</v>
      </c>
      <c r="B6598" s="39" t="s">
        <v>25908</v>
      </c>
      <c r="C6598" t="s">
        <v>20993</v>
      </c>
      <c r="D6598" t="s">
        <v>20993</v>
      </c>
      <c r="E6598" t="s">
        <v>20993</v>
      </c>
      <c r="F6598" s="39" t="s">
        <v>12630</v>
      </c>
    </row>
    <row r="6599" spans="1:6">
      <c r="A6599" t="s">
        <v>4616</v>
      </c>
      <c r="B6599" s="39" t="s">
        <v>25909</v>
      </c>
      <c r="C6599" t="s">
        <v>20994</v>
      </c>
      <c r="D6599" t="s">
        <v>20994</v>
      </c>
      <c r="E6599" t="s">
        <v>20994</v>
      </c>
      <c r="F6599" s="39" t="s">
        <v>12631</v>
      </c>
    </row>
    <row r="6600" spans="1:6">
      <c r="A6600" t="s">
        <v>4616</v>
      </c>
      <c r="B6600" s="39" t="s">
        <v>25910</v>
      </c>
      <c r="C6600" t="s">
        <v>20995</v>
      </c>
      <c r="D6600" t="s">
        <v>20995</v>
      </c>
      <c r="E6600" t="s">
        <v>20995</v>
      </c>
      <c r="F6600" s="39" t="s">
        <v>12632</v>
      </c>
    </row>
    <row r="6601" spans="1:6">
      <c r="A6601" t="s">
        <v>4616</v>
      </c>
      <c r="B6601" s="39" t="s">
        <v>25911</v>
      </c>
      <c r="C6601" t="s">
        <v>20996</v>
      </c>
      <c r="D6601" t="s">
        <v>20996</v>
      </c>
      <c r="E6601" t="s">
        <v>20996</v>
      </c>
      <c r="F6601" s="39" t="s">
        <v>12632</v>
      </c>
    </row>
    <row r="6602" spans="1:6">
      <c r="A6602" t="s">
        <v>4616</v>
      </c>
      <c r="B6602" s="39" t="s">
        <v>25912</v>
      </c>
      <c r="C6602" t="s">
        <v>20997</v>
      </c>
      <c r="D6602" t="s">
        <v>20997</v>
      </c>
      <c r="E6602" t="s">
        <v>20997</v>
      </c>
      <c r="F6602" s="39" t="s">
        <v>12633</v>
      </c>
    </row>
    <row r="6603" spans="1:6">
      <c r="A6603" t="s">
        <v>4616</v>
      </c>
      <c r="B6603" s="39" t="s">
        <v>25913</v>
      </c>
      <c r="C6603" t="s">
        <v>20998</v>
      </c>
      <c r="D6603" t="s">
        <v>20998</v>
      </c>
      <c r="E6603" t="s">
        <v>20998</v>
      </c>
      <c r="F6603" s="39" t="s">
        <v>12634</v>
      </c>
    </row>
    <row r="6604" spans="1:6">
      <c r="A6604" t="s">
        <v>4616</v>
      </c>
      <c r="B6604" s="39" t="s">
        <v>25914</v>
      </c>
      <c r="C6604" t="s">
        <v>20999</v>
      </c>
      <c r="D6604" t="s">
        <v>20999</v>
      </c>
      <c r="E6604" t="s">
        <v>20999</v>
      </c>
      <c r="F6604" t="s">
        <v>12635</v>
      </c>
    </row>
    <row r="6605" spans="1:6">
      <c r="A6605" t="s">
        <v>4616</v>
      </c>
      <c r="B6605" s="39" t="s">
        <v>25915</v>
      </c>
      <c r="C6605" t="s">
        <v>21000</v>
      </c>
      <c r="D6605" t="s">
        <v>21000</v>
      </c>
      <c r="E6605" t="s">
        <v>21000</v>
      </c>
      <c r="F6605" s="39" t="s">
        <v>12636</v>
      </c>
    </row>
    <row r="6606" spans="1:6">
      <c r="A6606" t="s">
        <v>4616</v>
      </c>
      <c r="B6606" s="39" t="s">
        <v>25916</v>
      </c>
      <c r="C6606" t="s">
        <v>21001</v>
      </c>
      <c r="D6606" t="s">
        <v>21001</v>
      </c>
      <c r="E6606" t="s">
        <v>21001</v>
      </c>
      <c r="F6606" s="39" t="s">
        <v>12637</v>
      </c>
    </row>
    <row r="6607" spans="1:6">
      <c r="A6607" t="s">
        <v>4616</v>
      </c>
      <c r="B6607" s="39" t="s">
        <v>25917</v>
      </c>
      <c r="C6607" t="s">
        <v>21002</v>
      </c>
      <c r="D6607" t="s">
        <v>21002</v>
      </c>
      <c r="E6607" t="s">
        <v>21002</v>
      </c>
      <c r="F6607" s="39" t="s">
        <v>12637</v>
      </c>
    </row>
    <row r="6608" spans="1:6">
      <c r="A6608" t="s">
        <v>4616</v>
      </c>
      <c r="B6608" s="39" t="s">
        <v>25918</v>
      </c>
      <c r="C6608" t="s">
        <v>21003</v>
      </c>
      <c r="D6608" t="s">
        <v>21003</v>
      </c>
      <c r="E6608" t="s">
        <v>21003</v>
      </c>
      <c r="F6608" s="39" t="s">
        <v>12638</v>
      </c>
    </row>
    <row r="6609" spans="1:6">
      <c r="A6609" t="s">
        <v>4616</v>
      </c>
      <c r="B6609" s="39" t="s">
        <v>25919</v>
      </c>
      <c r="C6609" t="s">
        <v>21004</v>
      </c>
      <c r="D6609" t="s">
        <v>21004</v>
      </c>
      <c r="E6609" t="s">
        <v>21004</v>
      </c>
      <c r="F6609" s="39" t="s">
        <v>12639</v>
      </c>
    </row>
    <row r="6610" spans="1:6">
      <c r="A6610" t="s">
        <v>4616</v>
      </c>
      <c r="B6610" s="39" t="s">
        <v>25920</v>
      </c>
      <c r="C6610" t="s">
        <v>21005</v>
      </c>
      <c r="D6610" t="s">
        <v>21005</v>
      </c>
      <c r="E6610" t="s">
        <v>21005</v>
      </c>
      <c r="F6610" s="39" t="s">
        <v>12639</v>
      </c>
    </row>
    <row r="6611" spans="1:6">
      <c r="A6611" t="s">
        <v>4616</v>
      </c>
      <c r="B6611" s="39" t="s">
        <v>25921</v>
      </c>
      <c r="C6611" t="s">
        <v>21006</v>
      </c>
      <c r="D6611" t="s">
        <v>21006</v>
      </c>
      <c r="E6611" t="s">
        <v>21006</v>
      </c>
      <c r="F6611" s="39" t="s">
        <v>12640</v>
      </c>
    </row>
    <row r="6612" spans="1:6">
      <c r="A6612" t="s">
        <v>4616</v>
      </c>
      <c r="B6612" s="39" t="s">
        <v>25922</v>
      </c>
      <c r="C6612" t="s">
        <v>21007</v>
      </c>
      <c r="D6612" t="s">
        <v>21007</v>
      </c>
      <c r="E6612" t="s">
        <v>21007</v>
      </c>
      <c r="F6612" s="39" t="s">
        <v>12641</v>
      </c>
    </row>
    <row r="6613" spans="1:6">
      <c r="A6613" t="s">
        <v>4616</v>
      </c>
      <c r="B6613" s="39" t="s">
        <v>25923</v>
      </c>
      <c r="C6613" t="s">
        <v>21008</v>
      </c>
      <c r="D6613" t="s">
        <v>21008</v>
      </c>
      <c r="E6613" t="s">
        <v>21008</v>
      </c>
      <c r="F6613" s="39" t="s">
        <v>12642</v>
      </c>
    </row>
    <row r="6614" spans="1:6">
      <c r="A6614" t="s">
        <v>4616</v>
      </c>
      <c r="B6614" s="39" t="s">
        <v>25924</v>
      </c>
      <c r="C6614" t="s">
        <v>21009</v>
      </c>
      <c r="D6614" t="s">
        <v>21009</v>
      </c>
      <c r="E6614" t="s">
        <v>21009</v>
      </c>
      <c r="F6614" s="39" t="s">
        <v>12642</v>
      </c>
    </row>
    <row r="6615" spans="1:6">
      <c r="A6615" t="s">
        <v>4616</v>
      </c>
      <c r="B6615" s="39" t="s">
        <v>25925</v>
      </c>
      <c r="C6615" t="s">
        <v>21010</v>
      </c>
      <c r="D6615" t="s">
        <v>21010</v>
      </c>
      <c r="E6615" t="s">
        <v>21010</v>
      </c>
      <c r="F6615" s="39" t="s">
        <v>12643</v>
      </c>
    </row>
    <row r="6616" spans="1:6">
      <c r="A6616" t="s">
        <v>4616</v>
      </c>
      <c r="B6616" s="39" t="s">
        <v>25926</v>
      </c>
      <c r="C6616" t="s">
        <v>21011</v>
      </c>
      <c r="D6616" t="s">
        <v>21011</v>
      </c>
      <c r="E6616" t="s">
        <v>21011</v>
      </c>
      <c r="F6616" s="39" t="s">
        <v>12644</v>
      </c>
    </row>
    <row r="6617" spans="1:6">
      <c r="A6617" t="s">
        <v>4616</v>
      </c>
      <c r="B6617" s="39" t="s">
        <v>25927</v>
      </c>
      <c r="C6617" t="s">
        <v>21012</v>
      </c>
      <c r="D6617" t="s">
        <v>21012</v>
      </c>
      <c r="E6617" t="s">
        <v>21012</v>
      </c>
      <c r="F6617" s="39" t="s">
        <v>12645</v>
      </c>
    </row>
    <row r="6618" spans="1:6">
      <c r="A6618" t="s">
        <v>4616</v>
      </c>
      <c r="B6618" s="39" t="s">
        <v>25928</v>
      </c>
      <c r="C6618" t="s">
        <v>21013</v>
      </c>
      <c r="D6618" t="s">
        <v>21013</v>
      </c>
      <c r="E6618" t="s">
        <v>21013</v>
      </c>
      <c r="F6618" s="39" t="s">
        <v>12645</v>
      </c>
    </row>
    <row r="6619" spans="1:6">
      <c r="A6619" t="s">
        <v>4616</v>
      </c>
      <c r="B6619" s="39" t="s">
        <v>25929</v>
      </c>
      <c r="C6619" t="s">
        <v>21014</v>
      </c>
      <c r="D6619" t="s">
        <v>21014</v>
      </c>
      <c r="E6619" t="s">
        <v>21014</v>
      </c>
      <c r="F6619" s="39" t="s">
        <v>12645</v>
      </c>
    </row>
    <row r="6620" spans="1:6">
      <c r="A6620" t="s">
        <v>4616</v>
      </c>
      <c r="B6620" s="39" t="s">
        <v>25930</v>
      </c>
      <c r="C6620" t="s">
        <v>21015</v>
      </c>
      <c r="D6620" t="s">
        <v>21015</v>
      </c>
      <c r="E6620" t="s">
        <v>21015</v>
      </c>
      <c r="F6620" s="39" t="s">
        <v>12646</v>
      </c>
    </row>
    <row r="6621" spans="1:6">
      <c r="A6621" t="s">
        <v>4616</v>
      </c>
      <c r="B6621" s="39" t="s">
        <v>25931</v>
      </c>
      <c r="C6621" t="s">
        <v>21016</v>
      </c>
      <c r="D6621" t="s">
        <v>21016</v>
      </c>
      <c r="E6621" t="s">
        <v>21016</v>
      </c>
      <c r="F6621" s="39" t="s">
        <v>12647</v>
      </c>
    </row>
    <row r="6622" spans="1:6">
      <c r="A6622" t="s">
        <v>4616</v>
      </c>
      <c r="B6622" s="39" t="s">
        <v>25932</v>
      </c>
      <c r="C6622" t="s">
        <v>21017</v>
      </c>
      <c r="D6622" t="s">
        <v>21017</v>
      </c>
      <c r="E6622" t="s">
        <v>21017</v>
      </c>
      <c r="F6622" s="39" t="s">
        <v>12647</v>
      </c>
    </row>
    <row r="6623" spans="1:6">
      <c r="A6623" t="s">
        <v>4616</v>
      </c>
      <c r="B6623" s="39" t="s">
        <v>25933</v>
      </c>
      <c r="C6623" t="s">
        <v>21018</v>
      </c>
      <c r="D6623" t="s">
        <v>21018</v>
      </c>
      <c r="E6623" t="s">
        <v>21018</v>
      </c>
      <c r="F6623" s="39" t="s">
        <v>12648</v>
      </c>
    </row>
    <row r="6624" spans="1:6">
      <c r="A6624" t="s">
        <v>4616</v>
      </c>
      <c r="B6624" s="39" t="s">
        <v>25934</v>
      </c>
      <c r="C6624" t="s">
        <v>21019</v>
      </c>
      <c r="D6624" t="s">
        <v>21019</v>
      </c>
      <c r="E6624" t="s">
        <v>21019</v>
      </c>
      <c r="F6624" s="39" t="s">
        <v>12648</v>
      </c>
    </row>
    <row r="6625" spans="1:6">
      <c r="A6625" t="s">
        <v>4616</v>
      </c>
      <c r="B6625" s="39" t="s">
        <v>25935</v>
      </c>
      <c r="C6625" t="s">
        <v>21020</v>
      </c>
      <c r="D6625" t="s">
        <v>21020</v>
      </c>
      <c r="E6625" t="s">
        <v>21020</v>
      </c>
      <c r="F6625" s="39" t="s">
        <v>12649</v>
      </c>
    </row>
    <row r="6626" spans="1:6">
      <c r="A6626" t="s">
        <v>4616</v>
      </c>
      <c r="B6626" s="39" t="s">
        <v>25936</v>
      </c>
      <c r="C6626" t="s">
        <v>21021</v>
      </c>
      <c r="D6626" t="s">
        <v>21021</v>
      </c>
      <c r="E6626" t="s">
        <v>21021</v>
      </c>
      <c r="F6626" s="39" t="s">
        <v>12650</v>
      </c>
    </row>
    <row r="6627" spans="1:6">
      <c r="A6627" t="s">
        <v>4616</v>
      </c>
      <c r="B6627" s="39" t="s">
        <v>25937</v>
      </c>
      <c r="C6627" t="s">
        <v>21022</v>
      </c>
      <c r="D6627" t="s">
        <v>21022</v>
      </c>
      <c r="E6627" t="s">
        <v>21022</v>
      </c>
      <c r="F6627" s="39" t="s">
        <v>12651</v>
      </c>
    </row>
    <row r="6628" spans="1:6">
      <c r="A6628" t="s">
        <v>4616</v>
      </c>
      <c r="B6628" s="39" t="s">
        <v>25938</v>
      </c>
      <c r="C6628" t="s">
        <v>21023</v>
      </c>
      <c r="D6628" t="s">
        <v>21023</v>
      </c>
      <c r="E6628" t="s">
        <v>21023</v>
      </c>
      <c r="F6628" s="39" t="s">
        <v>12651</v>
      </c>
    </row>
    <row r="6629" spans="1:6">
      <c r="A6629" t="s">
        <v>4616</v>
      </c>
      <c r="B6629" s="39" t="s">
        <v>25939</v>
      </c>
      <c r="C6629" t="s">
        <v>21024</v>
      </c>
      <c r="D6629" t="s">
        <v>21024</v>
      </c>
      <c r="E6629" t="s">
        <v>21024</v>
      </c>
      <c r="F6629" s="39" t="s">
        <v>12652</v>
      </c>
    </row>
    <row r="6630" spans="1:6">
      <c r="A6630" t="s">
        <v>4616</v>
      </c>
      <c r="B6630" s="39" t="s">
        <v>25940</v>
      </c>
      <c r="C6630" t="s">
        <v>21025</v>
      </c>
      <c r="D6630" t="s">
        <v>21025</v>
      </c>
      <c r="E6630" t="s">
        <v>21025</v>
      </c>
      <c r="F6630" s="39" t="s">
        <v>12653</v>
      </c>
    </row>
    <row r="6631" spans="1:6">
      <c r="A6631" t="s">
        <v>4616</v>
      </c>
      <c r="B6631" s="39" t="s">
        <v>25941</v>
      </c>
      <c r="C6631" t="s">
        <v>21026</v>
      </c>
      <c r="D6631" t="s">
        <v>21026</v>
      </c>
      <c r="E6631" t="s">
        <v>21026</v>
      </c>
      <c r="F6631" s="39" t="s">
        <v>12654</v>
      </c>
    </row>
    <row r="6632" spans="1:6">
      <c r="A6632" t="s">
        <v>4616</v>
      </c>
      <c r="B6632" s="39" t="s">
        <v>25942</v>
      </c>
      <c r="C6632" t="s">
        <v>21027</v>
      </c>
      <c r="D6632" t="s">
        <v>21027</v>
      </c>
      <c r="E6632" t="s">
        <v>21027</v>
      </c>
      <c r="F6632" s="39" t="s">
        <v>12655</v>
      </c>
    </row>
    <row r="6633" spans="1:6">
      <c r="A6633" t="s">
        <v>4616</v>
      </c>
      <c r="B6633" s="39" t="s">
        <v>25943</v>
      </c>
      <c r="C6633" t="s">
        <v>21028</v>
      </c>
      <c r="D6633" t="s">
        <v>21028</v>
      </c>
      <c r="E6633" t="s">
        <v>21028</v>
      </c>
      <c r="F6633" s="39" t="s">
        <v>12655</v>
      </c>
    </row>
    <row r="6634" spans="1:6">
      <c r="A6634" t="s">
        <v>4616</v>
      </c>
      <c r="B6634" s="39" t="s">
        <v>25944</v>
      </c>
      <c r="C6634" t="s">
        <v>21029</v>
      </c>
      <c r="D6634" t="s">
        <v>21029</v>
      </c>
      <c r="E6634" t="s">
        <v>21029</v>
      </c>
      <c r="F6634" s="39" t="s">
        <v>12656</v>
      </c>
    </row>
    <row r="6635" spans="1:6">
      <c r="A6635" t="s">
        <v>4616</v>
      </c>
      <c r="B6635" s="39" t="s">
        <v>25945</v>
      </c>
      <c r="C6635" t="s">
        <v>21030</v>
      </c>
      <c r="D6635" t="s">
        <v>21030</v>
      </c>
      <c r="E6635" t="s">
        <v>21030</v>
      </c>
      <c r="F6635" s="39" t="s">
        <v>12656</v>
      </c>
    </row>
    <row r="6636" spans="1:6">
      <c r="A6636" t="s">
        <v>4616</v>
      </c>
      <c r="B6636" s="39" t="s">
        <v>25946</v>
      </c>
      <c r="C6636" t="s">
        <v>21031</v>
      </c>
      <c r="D6636" t="s">
        <v>21031</v>
      </c>
      <c r="E6636" t="s">
        <v>21031</v>
      </c>
      <c r="F6636" s="39" t="s">
        <v>12657</v>
      </c>
    </row>
    <row r="6637" spans="1:6">
      <c r="A6637" t="s">
        <v>4616</v>
      </c>
      <c r="B6637" s="39" t="s">
        <v>25947</v>
      </c>
      <c r="C6637" t="s">
        <v>21032</v>
      </c>
      <c r="D6637" t="s">
        <v>21032</v>
      </c>
      <c r="E6637" t="s">
        <v>21032</v>
      </c>
      <c r="F6637" s="39" t="s">
        <v>12658</v>
      </c>
    </row>
    <row r="6638" spans="1:6">
      <c r="A6638" t="s">
        <v>4616</v>
      </c>
      <c r="B6638" s="39" t="s">
        <v>25948</v>
      </c>
      <c r="C6638" t="s">
        <v>21033</v>
      </c>
      <c r="D6638" t="s">
        <v>21033</v>
      </c>
      <c r="E6638" t="s">
        <v>21033</v>
      </c>
      <c r="F6638" s="39" t="s">
        <v>12659</v>
      </c>
    </row>
    <row r="6639" spans="1:6">
      <c r="A6639" t="s">
        <v>4616</v>
      </c>
      <c r="B6639" s="39" t="s">
        <v>25949</v>
      </c>
      <c r="C6639" t="s">
        <v>21034</v>
      </c>
      <c r="D6639" t="s">
        <v>21034</v>
      </c>
      <c r="E6639" t="s">
        <v>21034</v>
      </c>
      <c r="F6639" s="39" t="s">
        <v>12660</v>
      </c>
    </row>
    <row r="6640" spans="1:6">
      <c r="A6640" t="s">
        <v>4616</v>
      </c>
      <c r="B6640" s="39" t="s">
        <v>25950</v>
      </c>
      <c r="C6640" t="s">
        <v>21035</v>
      </c>
      <c r="D6640" t="s">
        <v>21035</v>
      </c>
      <c r="E6640" t="s">
        <v>21035</v>
      </c>
      <c r="F6640" s="39" t="s">
        <v>12660</v>
      </c>
    </row>
    <row r="6641" spans="1:6">
      <c r="A6641" t="s">
        <v>4616</v>
      </c>
      <c r="B6641" s="39" t="s">
        <v>25951</v>
      </c>
      <c r="C6641" t="s">
        <v>21036</v>
      </c>
      <c r="D6641" t="s">
        <v>21036</v>
      </c>
      <c r="E6641" t="s">
        <v>21036</v>
      </c>
      <c r="F6641" s="39" t="s">
        <v>12660</v>
      </c>
    </row>
    <row r="6642" spans="1:6">
      <c r="A6642" t="s">
        <v>4616</v>
      </c>
      <c r="B6642" s="39" t="s">
        <v>25952</v>
      </c>
      <c r="C6642" t="s">
        <v>21037</v>
      </c>
      <c r="D6642" t="s">
        <v>21037</v>
      </c>
      <c r="E6642" t="s">
        <v>21037</v>
      </c>
      <c r="F6642" s="39" t="s">
        <v>12661</v>
      </c>
    </row>
    <row r="6643" spans="1:6">
      <c r="A6643" t="s">
        <v>4616</v>
      </c>
      <c r="B6643" s="39" t="s">
        <v>25953</v>
      </c>
      <c r="C6643" t="s">
        <v>21038</v>
      </c>
      <c r="D6643" t="s">
        <v>21038</v>
      </c>
      <c r="E6643" t="s">
        <v>21038</v>
      </c>
      <c r="F6643" s="39" t="s">
        <v>12662</v>
      </c>
    </row>
    <row r="6644" spans="1:6">
      <c r="A6644" t="s">
        <v>4616</v>
      </c>
      <c r="B6644" s="39" t="s">
        <v>25954</v>
      </c>
      <c r="C6644" t="s">
        <v>21039</v>
      </c>
      <c r="D6644" t="s">
        <v>21039</v>
      </c>
      <c r="E6644" t="s">
        <v>21039</v>
      </c>
      <c r="F6644" s="39" t="s">
        <v>12663</v>
      </c>
    </row>
    <row r="6645" spans="1:6">
      <c r="A6645" t="s">
        <v>4616</v>
      </c>
      <c r="B6645" s="39" t="s">
        <v>25955</v>
      </c>
      <c r="C6645" t="s">
        <v>21040</v>
      </c>
      <c r="D6645" t="s">
        <v>21040</v>
      </c>
      <c r="E6645" t="s">
        <v>21040</v>
      </c>
      <c r="F6645" s="39" t="s">
        <v>12664</v>
      </c>
    </row>
    <row r="6646" spans="1:6">
      <c r="A6646" t="s">
        <v>4616</v>
      </c>
      <c r="B6646" s="39" t="s">
        <v>25956</v>
      </c>
      <c r="C6646" t="s">
        <v>21041</v>
      </c>
      <c r="D6646" t="s">
        <v>21041</v>
      </c>
      <c r="E6646" t="s">
        <v>21041</v>
      </c>
      <c r="F6646" s="39" t="s">
        <v>12665</v>
      </c>
    </row>
    <row r="6647" spans="1:6">
      <c r="A6647" t="s">
        <v>4616</v>
      </c>
      <c r="B6647" s="39" t="s">
        <v>25957</v>
      </c>
      <c r="C6647" t="s">
        <v>21042</v>
      </c>
      <c r="D6647" t="s">
        <v>21042</v>
      </c>
      <c r="E6647" t="s">
        <v>21042</v>
      </c>
      <c r="F6647" s="39" t="s">
        <v>12665</v>
      </c>
    </row>
    <row r="6648" spans="1:6">
      <c r="A6648" t="s">
        <v>4616</v>
      </c>
      <c r="B6648" s="39" t="s">
        <v>25958</v>
      </c>
      <c r="C6648" t="s">
        <v>21043</v>
      </c>
      <c r="D6648" t="s">
        <v>21043</v>
      </c>
      <c r="E6648" t="s">
        <v>21043</v>
      </c>
      <c r="F6648" s="39" t="s">
        <v>12666</v>
      </c>
    </row>
    <row r="6649" spans="1:6">
      <c r="A6649" t="s">
        <v>4616</v>
      </c>
      <c r="B6649" s="39" t="s">
        <v>25959</v>
      </c>
      <c r="C6649" t="s">
        <v>21044</v>
      </c>
      <c r="D6649" t="s">
        <v>21044</v>
      </c>
      <c r="E6649" t="s">
        <v>21044</v>
      </c>
      <c r="F6649" s="39" t="s">
        <v>12667</v>
      </c>
    </row>
    <row r="6650" spans="1:6">
      <c r="A6650" t="s">
        <v>4616</v>
      </c>
      <c r="B6650" s="39" t="s">
        <v>25960</v>
      </c>
      <c r="C6650" t="s">
        <v>21045</v>
      </c>
      <c r="D6650" t="s">
        <v>21045</v>
      </c>
      <c r="E6650" t="s">
        <v>21045</v>
      </c>
      <c r="F6650" s="39" t="s">
        <v>12668</v>
      </c>
    </row>
    <row r="6651" spans="1:6">
      <c r="A6651" t="s">
        <v>4616</v>
      </c>
      <c r="B6651" s="39" t="s">
        <v>25961</v>
      </c>
      <c r="C6651" t="s">
        <v>21046</v>
      </c>
      <c r="D6651" t="s">
        <v>21046</v>
      </c>
      <c r="E6651" t="s">
        <v>21046</v>
      </c>
      <c r="F6651" s="39" t="s">
        <v>12669</v>
      </c>
    </row>
    <row r="6652" spans="1:6">
      <c r="A6652" t="s">
        <v>4616</v>
      </c>
      <c r="B6652" s="39" t="s">
        <v>25962</v>
      </c>
      <c r="C6652" t="s">
        <v>21047</v>
      </c>
      <c r="D6652" t="s">
        <v>21047</v>
      </c>
      <c r="E6652" t="s">
        <v>21047</v>
      </c>
      <c r="F6652" s="39" t="s">
        <v>12670</v>
      </c>
    </row>
    <row r="6653" spans="1:6">
      <c r="A6653" t="s">
        <v>4616</v>
      </c>
      <c r="B6653" s="39" t="s">
        <v>25963</v>
      </c>
      <c r="C6653" t="s">
        <v>21048</v>
      </c>
      <c r="D6653" t="s">
        <v>21048</v>
      </c>
      <c r="E6653" t="s">
        <v>21048</v>
      </c>
      <c r="F6653" s="39" t="s">
        <v>12671</v>
      </c>
    </row>
    <row r="6654" spans="1:6">
      <c r="A6654" t="s">
        <v>4616</v>
      </c>
      <c r="B6654" s="39" t="s">
        <v>25964</v>
      </c>
      <c r="C6654" t="s">
        <v>21049</v>
      </c>
      <c r="D6654" t="s">
        <v>21049</v>
      </c>
      <c r="E6654" t="s">
        <v>21049</v>
      </c>
      <c r="F6654" s="39" t="s">
        <v>12672</v>
      </c>
    </row>
    <row r="6655" spans="1:6">
      <c r="A6655" t="s">
        <v>4616</v>
      </c>
      <c r="B6655" s="39" t="s">
        <v>25965</v>
      </c>
      <c r="C6655" t="s">
        <v>21050</v>
      </c>
      <c r="D6655" t="s">
        <v>21050</v>
      </c>
      <c r="E6655" t="s">
        <v>21050</v>
      </c>
      <c r="F6655" s="39" t="s">
        <v>12672</v>
      </c>
    </row>
    <row r="6656" spans="1:6">
      <c r="A6656" t="s">
        <v>4616</v>
      </c>
      <c r="B6656" s="39" t="s">
        <v>25966</v>
      </c>
      <c r="C6656" t="s">
        <v>21051</v>
      </c>
      <c r="D6656" t="s">
        <v>21051</v>
      </c>
      <c r="E6656" t="s">
        <v>21051</v>
      </c>
      <c r="F6656" s="39" t="s">
        <v>12672</v>
      </c>
    </row>
    <row r="6657" spans="1:6">
      <c r="A6657" t="s">
        <v>4616</v>
      </c>
      <c r="B6657" s="39" t="s">
        <v>25967</v>
      </c>
      <c r="C6657" t="s">
        <v>21052</v>
      </c>
      <c r="D6657" t="s">
        <v>21052</v>
      </c>
      <c r="E6657" t="s">
        <v>21052</v>
      </c>
      <c r="F6657" s="39" t="s">
        <v>12672</v>
      </c>
    </row>
    <row r="6658" spans="1:6">
      <c r="A6658" t="s">
        <v>4616</v>
      </c>
      <c r="B6658" s="39" t="s">
        <v>25968</v>
      </c>
      <c r="C6658" t="s">
        <v>21053</v>
      </c>
      <c r="D6658" t="s">
        <v>21053</v>
      </c>
      <c r="E6658" t="s">
        <v>21053</v>
      </c>
      <c r="F6658" s="39" t="s">
        <v>12672</v>
      </c>
    </row>
    <row r="6659" spans="1:6">
      <c r="A6659" t="s">
        <v>4616</v>
      </c>
      <c r="B6659" s="39" t="s">
        <v>25969</v>
      </c>
      <c r="C6659" t="s">
        <v>21054</v>
      </c>
      <c r="D6659" t="s">
        <v>21054</v>
      </c>
      <c r="E6659" t="s">
        <v>21054</v>
      </c>
      <c r="F6659" s="39" t="s">
        <v>12672</v>
      </c>
    </row>
    <row r="6660" spans="1:6">
      <c r="A6660" t="s">
        <v>4616</v>
      </c>
      <c r="B6660" s="39" t="s">
        <v>25970</v>
      </c>
      <c r="C6660" t="s">
        <v>21055</v>
      </c>
      <c r="D6660" t="s">
        <v>21055</v>
      </c>
      <c r="E6660" t="s">
        <v>21055</v>
      </c>
      <c r="F6660" s="39" t="s">
        <v>12672</v>
      </c>
    </row>
    <row r="6661" spans="1:6">
      <c r="A6661" t="s">
        <v>4616</v>
      </c>
      <c r="B6661" s="39" t="s">
        <v>25971</v>
      </c>
      <c r="C6661" t="s">
        <v>21056</v>
      </c>
      <c r="D6661" t="s">
        <v>21056</v>
      </c>
      <c r="E6661" t="s">
        <v>21056</v>
      </c>
      <c r="F6661" s="39" t="s">
        <v>12672</v>
      </c>
    </row>
    <row r="6662" spans="1:6">
      <c r="A6662" t="s">
        <v>4616</v>
      </c>
      <c r="B6662" s="39" t="s">
        <v>25972</v>
      </c>
      <c r="C6662" t="s">
        <v>21057</v>
      </c>
      <c r="D6662" t="s">
        <v>21057</v>
      </c>
      <c r="E6662" t="s">
        <v>21057</v>
      </c>
      <c r="F6662" s="39" t="s">
        <v>12672</v>
      </c>
    </row>
    <row r="6663" spans="1:6">
      <c r="A6663" t="s">
        <v>4616</v>
      </c>
      <c r="B6663" s="39" t="s">
        <v>25973</v>
      </c>
      <c r="C6663" t="s">
        <v>21058</v>
      </c>
      <c r="D6663" t="s">
        <v>21058</v>
      </c>
      <c r="E6663" t="s">
        <v>21058</v>
      </c>
      <c r="F6663" s="39" t="s">
        <v>12672</v>
      </c>
    </row>
    <row r="6664" spans="1:6">
      <c r="A6664" t="s">
        <v>4616</v>
      </c>
      <c r="B6664" s="39" t="s">
        <v>25974</v>
      </c>
      <c r="C6664" t="s">
        <v>21059</v>
      </c>
      <c r="D6664" t="s">
        <v>21059</v>
      </c>
      <c r="E6664" t="s">
        <v>21059</v>
      </c>
      <c r="F6664" s="39" t="s">
        <v>12672</v>
      </c>
    </row>
    <row r="6665" spans="1:6">
      <c r="A6665" t="s">
        <v>4616</v>
      </c>
      <c r="B6665" s="39" t="s">
        <v>25975</v>
      </c>
      <c r="C6665" t="s">
        <v>21060</v>
      </c>
      <c r="D6665" t="s">
        <v>21060</v>
      </c>
      <c r="E6665" t="s">
        <v>21060</v>
      </c>
      <c r="F6665" s="39" t="s">
        <v>12672</v>
      </c>
    </row>
    <row r="6666" spans="1:6">
      <c r="A6666" t="s">
        <v>4616</v>
      </c>
      <c r="B6666" s="39" t="s">
        <v>25976</v>
      </c>
      <c r="C6666" t="s">
        <v>21061</v>
      </c>
      <c r="D6666" t="s">
        <v>21061</v>
      </c>
      <c r="E6666" t="s">
        <v>21061</v>
      </c>
      <c r="F6666" s="39" t="s">
        <v>12672</v>
      </c>
    </row>
    <row r="6667" spans="1:6">
      <c r="A6667" t="s">
        <v>4616</v>
      </c>
      <c r="B6667" s="39" t="s">
        <v>25977</v>
      </c>
      <c r="C6667" t="s">
        <v>21062</v>
      </c>
      <c r="D6667" t="s">
        <v>21062</v>
      </c>
      <c r="E6667" t="s">
        <v>21062</v>
      </c>
      <c r="F6667" s="39" t="s">
        <v>12672</v>
      </c>
    </row>
    <row r="6668" spans="1:6">
      <c r="A6668" t="s">
        <v>4616</v>
      </c>
      <c r="B6668" s="39" t="s">
        <v>25978</v>
      </c>
      <c r="C6668" t="s">
        <v>21063</v>
      </c>
      <c r="D6668" t="s">
        <v>21063</v>
      </c>
      <c r="E6668" t="s">
        <v>21063</v>
      </c>
      <c r="F6668" s="39" t="s">
        <v>12672</v>
      </c>
    </row>
    <row r="6669" spans="1:6">
      <c r="A6669" t="s">
        <v>4616</v>
      </c>
      <c r="B6669" s="39" t="s">
        <v>25979</v>
      </c>
      <c r="C6669" t="s">
        <v>21064</v>
      </c>
      <c r="D6669" t="s">
        <v>21064</v>
      </c>
      <c r="E6669" t="s">
        <v>21064</v>
      </c>
      <c r="F6669" s="39" t="s">
        <v>12672</v>
      </c>
    </row>
    <row r="6670" spans="1:6">
      <c r="A6670" t="s">
        <v>4616</v>
      </c>
      <c r="B6670" s="39" t="s">
        <v>25980</v>
      </c>
      <c r="C6670" t="s">
        <v>21065</v>
      </c>
      <c r="D6670" t="s">
        <v>21065</v>
      </c>
      <c r="E6670" t="s">
        <v>21065</v>
      </c>
      <c r="F6670" s="39" t="s">
        <v>12672</v>
      </c>
    </row>
    <row r="6671" spans="1:6">
      <c r="A6671" t="s">
        <v>4616</v>
      </c>
      <c r="B6671" s="39" t="s">
        <v>25981</v>
      </c>
      <c r="C6671" t="s">
        <v>21066</v>
      </c>
      <c r="D6671" t="s">
        <v>21066</v>
      </c>
      <c r="E6671" t="s">
        <v>21066</v>
      </c>
      <c r="F6671" s="39" t="s">
        <v>12672</v>
      </c>
    </row>
    <row r="6672" spans="1:6">
      <c r="A6672" t="s">
        <v>4616</v>
      </c>
      <c r="B6672" s="39" t="s">
        <v>25982</v>
      </c>
      <c r="C6672" t="s">
        <v>21067</v>
      </c>
      <c r="D6672" t="s">
        <v>21067</v>
      </c>
      <c r="E6672" t="s">
        <v>21067</v>
      </c>
      <c r="F6672" s="39" t="s">
        <v>12672</v>
      </c>
    </row>
    <row r="6673" spans="1:6">
      <c r="A6673" t="s">
        <v>4616</v>
      </c>
      <c r="B6673" s="39" t="s">
        <v>25983</v>
      </c>
      <c r="C6673" t="s">
        <v>21068</v>
      </c>
      <c r="D6673" t="s">
        <v>21068</v>
      </c>
      <c r="E6673" t="s">
        <v>21068</v>
      </c>
      <c r="F6673" s="39" t="s">
        <v>12672</v>
      </c>
    </row>
    <row r="6674" spans="1:6">
      <c r="A6674" t="s">
        <v>4616</v>
      </c>
      <c r="B6674" s="39" t="s">
        <v>25984</v>
      </c>
      <c r="C6674" t="s">
        <v>21069</v>
      </c>
      <c r="D6674" t="s">
        <v>21069</v>
      </c>
      <c r="E6674" t="s">
        <v>21069</v>
      </c>
      <c r="F6674" s="39" t="s">
        <v>12672</v>
      </c>
    </row>
    <row r="6675" spans="1:6">
      <c r="A6675" t="s">
        <v>4616</v>
      </c>
      <c r="B6675" s="39" t="s">
        <v>25985</v>
      </c>
      <c r="C6675" t="s">
        <v>21070</v>
      </c>
      <c r="D6675" t="s">
        <v>21070</v>
      </c>
      <c r="E6675" t="s">
        <v>21070</v>
      </c>
      <c r="F6675" s="39" t="s">
        <v>12672</v>
      </c>
    </row>
    <row r="6676" spans="1:6">
      <c r="A6676" t="s">
        <v>4616</v>
      </c>
      <c r="B6676" s="39" t="s">
        <v>25986</v>
      </c>
      <c r="C6676" t="s">
        <v>21071</v>
      </c>
      <c r="D6676" t="s">
        <v>21071</v>
      </c>
      <c r="E6676" t="s">
        <v>21071</v>
      </c>
      <c r="F6676" s="39" t="s">
        <v>12672</v>
      </c>
    </row>
    <row r="6677" spans="1:6">
      <c r="A6677" t="s">
        <v>4616</v>
      </c>
      <c r="B6677" s="39" t="s">
        <v>25987</v>
      </c>
      <c r="C6677" t="s">
        <v>21072</v>
      </c>
      <c r="D6677" t="s">
        <v>21072</v>
      </c>
      <c r="E6677" t="s">
        <v>21072</v>
      </c>
      <c r="F6677" s="39" t="s">
        <v>12672</v>
      </c>
    </row>
    <row r="6678" spans="1:6">
      <c r="A6678" t="s">
        <v>4616</v>
      </c>
      <c r="B6678" s="39" t="s">
        <v>25988</v>
      </c>
      <c r="C6678" t="s">
        <v>21073</v>
      </c>
      <c r="D6678" t="s">
        <v>21073</v>
      </c>
      <c r="E6678" t="s">
        <v>21073</v>
      </c>
      <c r="F6678" s="39" t="s">
        <v>12672</v>
      </c>
    </row>
    <row r="6679" spans="1:6">
      <c r="A6679" t="s">
        <v>4616</v>
      </c>
      <c r="B6679" s="39" t="s">
        <v>25989</v>
      </c>
      <c r="C6679" t="s">
        <v>21074</v>
      </c>
      <c r="D6679" t="s">
        <v>21074</v>
      </c>
      <c r="E6679" t="s">
        <v>21074</v>
      </c>
      <c r="F6679" s="39" t="s">
        <v>12672</v>
      </c>
    </row>
    <row r="6680" spans="1:6">
      <c r="A6680" t="s">
        <v>4616</v>
      </c>
      <c r="B6680" s="39" t="s">
        <v>25990</v>
      </c>
      <c r="C6680" t="s">
        <v>21075</v>
      </c>
      <c r="D6680" t="s">
        <v>21075</v>
      </c>
      <c r="E6680" t="s">
        <v>21075</v>
      </c>
      <c r="F6680" s="39" t="s">
        <v>12672</v>
      </c>
    </row>
    <row r="6681" spans="1:6">
      <c r="A6681" t="s">
        <v>4616</v>
      </c>
      <c r="B6681" s="39" t="s">
        <v>25991</v>
      </c>
      <c r="C6681" t="s">
        <v>21076</v>
      </c>
      <c r="D6681" t="s">
        <v>21076</v>
      </c>
      <c r="E6681" t="s">
        <v>21076</v>
      </c>
      <c r="F6681" s="39" t="s">
        <v>12673</v>
      </c>
    </row>
    <row r="6682" spans="1:6">
      <c r="A6682" t="s">
        <v>4616</v>
      </c>
      <c r="B6682" s="39" t="s">
        <v>25992</v>
      </c>
      <c r="C6682" t="s">
        <v>21077</v>
      </c>
      <c r="D6682" t="s">
        <v>21077</v>
      </c>
      <c r="E6682" t="s">
        <v>21077</v>
      </c>
      <c r="F6682" s="39" t="s">
        <v>12674</v>
      </c>
    </row>
    <row r="6683" spans="1:6">
      <c r="A6683" t="s">
        <v>4616</v>
      </c>
      <c r="B6683" s="39" t="s">
        <v>25993</v>
      </c>
      <c r="C6683" t="s">
        <v>21078</v>
      </c>
      <c r="D6683" t="s">
        <v>21078</v>
      </c>
      <c r="E6683" t="s">
        <v>21078</v>
      </c>
      <c r="F6683" s="39" t="s">
        <v>12675</v>
      </c>
    </row>
    <row r="6684" spans="1:6">
      <c r="A6684" t="s">
        <v>4616</v>
      </c>
      <c r="B6684" s="39" t="s">
        <v>25994</v>
      </c>
      <c r="C6684" t="s">
        <v>21079</v>
      </c>
      <c r="D6684" t="s">
        <v>21079</v>
      </c>
      <c r="E6684" t="s">
        <v>21079</v>
      </c>
      <c r="F6684" s="39" t="s">
        <v>12676</v>
      </c>
    </row>
    <row r="6685" spans="1:6">
      <c r="A6685" t="s">
        <v>4616</v>
      </c>
      <c r="B6685" s="39" t="s">
        <v>25995</v>
      </c>
      <c r="C6685" t="s">
        <v>21080</v>
      </c>
      <c r="D6685" t="s">
        <v>21080</v>
      </c>
      <c r="E6685" t="s">
        <v>21080</v>
      </c>
      <c r="F6685" s="39" t="s">
        <v>12677</v>
      </c>
    </row>
    <row r="6686" spans="1:6">
      <c r="A6686" t="s">
        <v>4616</v>
      </c>
      <c r="B6686" s="39" t="s">
        <v>25996</v>
      </c>
      <c r="C6686" t="s">
        <v>21081</v>
      </c>
      <c r="D6686" t="s">
        <v>21081</v>
      </c>
      <c r="E6686" t="s">
        <v>21081</v>
      </c>
      <c r="F6686" s="39" t="s">
        <v>12678</v>
      </c>
    </row>
    <row r="6687" spans="1:6">
      <c r="A6687" t="s">
        <v>4616</v>
      </c>
      <c r="B6687" s="39" t="s">
        <v>25997</v>
      </c>
      <c r="C6687" t="s">
        <v>21082</v>
      </c>
      <c r="D6687" t="s">
        <v>21082</v>
      </c>
      <c r="E6687" t="s">
        <v>21082</v>
      </c>
      <c r="F6687" s="39" t="s">
        <v>12679</v>
      </c>
    </row>
    <row r="6688" spans="1:6">
      <c r="A6688" t="s">
        <v>4616</v>
      </c>
      <c r="B6688" s="39" t="s">
        <v>25998</v>
      </c>
      <c r="C6688" t="s">
        <v>21083</v>
      </c>
      <c r="D6688" t="s">
        <v>21083</v>
      </c>
      <c r="E6688" t="s">
        <v>21083</v>
      </c>
      <c r="F6688" s="39" t="s">
        <v>12679</v>
      </c>
    </row>
    <row r="6689" spans="1:6">
      <c r="A6689" t="s">
        <v>4616</v>
      </c>
      <c r="B6689" s="39" t="s">
        <v>25999</v>
      </c>
      <c r="C6689" t="s">
        <v>21084</v>
      </c>
      <c r="D6689" t="s">
        <v>21084</v>
      </c>
      <c r="E6689" t="s">
        <v>21084</v>
      </c>
      <c r="F6689" s="39" t="s">
        <v>12680</v>
      </c>
    </row>
    <row r="6690" spans="1:6">
      <c r="A6690" t="s">
        <v>4616</v>
      </c>
      <c r="B6690" s="39" t="s">
        <v>26000</v>
      </c>
      <c r="C6690" t="s">
        <v>21085</v>
      </c>
      <c r="D6690" t="s">
        <v>21085</v>
      </c>
      <c r="E6690" t="s">
        <v>21085</v>
      </c>
      <c r="F6690" s="39" t="s">
        <v>12681</v>
      </c>
    </row>
    <row r="6691" spans="1:6">
      <c r="A6691" t="s">
        <v>4616</v>
      </c>
      <c r="B6691" s="39" t="s">
        <v>26001</v>
      </c>
      <c r="C6691" t="s">
        <v>21086</v>
      </c>
      <c r="D6691" t="s">
        <v>21086</v>
      </c>
      <c r="E6691" t="s">
        <v>21086</v>
      </c>
      <c r="F6691" s="39" t="s">
        <v>12681</v>
      </c>
    </row>
    <row r="6692" spans="1:6">
      <c r="A6692" t="s">
        <v>4616</v>
      </c>
      <c r="B6692" s="39" t="s">
        <v>26002</v>
      </c>
      <c r="C6692" t="s">
        <v>21087</v>
      </c>
      <c r="D6692" t="s">
        <v>21087</v>
      </c>
      <c r="E6692" t="s">
        <v>21087</v>
      </c>
      <c r="F6692" s="39" t="s">
        <v>12682</v>
      </c>
    </row>
    <row r="6693" spans="1:6">
      <c r="A6693" t="s">
        <v>4616</v>
      </c>
      <c r="B6693" s="39" t="s">
        <v>26003</v>
      </c>
      <c r="C6693" t="s">
        <v>21088</v>
      </c>
      <c r="D6693" t="s">
        <v>21088</v>
      </c>
      <c r="E6693" t="s">
        <v>21088</v>
      </c>
      <c r="F6693" s="39" t="s">
        <v>12683</v>
      </c>
    </row>
    <row r="6694" spans="1:6">
      <c r="A6694" t="s">
        <v>4616</v>
      </c>
      <c r="B6694" s="39" t="s">
        <v>26004</v>
      </c>
      <c r="C6694" t="s">
        <v>21089</v>
      </c>
      <c r="D6694" t="s">
        <v>21089</v>
      </c>
      <c r="E6694" t="s">
        <v>21089</v>
      </c>
      <c r="F6694" s="39" t="s">
        <v>12684</v>
      </c>
    </row>
    <row r="6695" spans="1:6">
      <c r="A6695" t="s">
        <v>4616</v>
      </c>
      <c r="B6695" s="39" t="s">
        <v>26005</v>
      </c>
      <c r="C6695" t="s">
        <v>21090</v>
      </c>
      <c r="D6695" t="s">
        <v>21090</v>
      </c>
      <c r="E6695" t="s">
        <v>21090</v>
      </c>
      <c r="F6695" s="39" t="s">
        <v>12685</v>
      </c>
    </row>
    <row r="6696" spans="1:6">
      <c r="A6696" t="s">
        <v>4616</v>
      </c>
      <c r="B6696" s="39" t="s">
        <v>26006</v>
      </c>
      <c r="C6696" t="s">
        <v>21091</v>
      </c>
      <c r="D6696" t="s">
        <v>21091</v>
      </c>
      <c r="E6696" t="s">
        <v>21091</v>
      </c>
      <c r="F6696" s="39" t="s">
        <v>12686</v>
      </c>
    </row>
    <row r="6697" spans="1:6">
      <c r="A6697" t="s">
        <v>4616</v>
      </c>
      <c r="B6697" s="39" t="s">
        <v>26007</v>
      </c>
      <c r="C6697" t="s">
        <v>21092</v>
      </c>
      <c r="D6697" t="s">
        <v>21092</v>
      </c>
      <c r="E6697" t="s">
        <v>21092</v>
      </c>
      <c r="F6697" s="39" t="s">
        <v>12686</v>
      </c>
    </row>
    <row r="6698" spans="1:6">
      <c r="A6698" t="s">
        <v>4616</v>
      </c>
      <c r="B6698" s="39" t="s">
        <v>26008</v>
      </c>
      <c r="C6698" t="s">
        <v>21093</v>
      </c>
      <c r="D6698" t="s">
        <v>21093</v>
      </c>
      <c r="E6698" t="s">
        <v>21093</v>
      </c>
      <c r="F6698" s="39" t="s">
        <v>12686</v>
      </c>
    </row>
    <row r="6699" spans="1:6">
      <c r="A6699" t="s">
        <v>4616</v>
      </c>
      <c r="B6699" s="39" t="s">
        <v>26009</v>
      </c>
      <c r="C6699" t="s">
        <v>21094</v>
      </c>
      <c r="D6699" t="s">
        <v>21094</v>
      </c>
      <c r="E6699" t="s">
        <v>21094</v>
      </c>
      <c r="F6699" s="39" t="s">
        <v>12687</v>
      </c>
    </row>
    <row r="6700" spans="1:6">
      <c r="A6700" t="s">
        <v>4616</v>
      </c>
      <c r="B6700" s="39" t="s">
        <v>26010</v>
      </c>
      <c r="C6700" t="s">
        <v>21095</v>
      </c>
      <c r="D6700" t="s">
        <v>21095</v>
      </c>
      <c r="E6700" t="s">
        <v>21095</v>
      </c>
      <c r="F6700" s="39" t="s">
        <v>12688</v>
      </c>
    </row>
    <row r="6701" spans="1:6">
      <c r="A6701" t="s">
        <v>4616</v>
      </c>
      <c r="B6701" s="39" t="s">
        <v>26011</v>
      </c>
      <c r="C6701" t="s">
        <v>21096</v>
      </c>
      <c r="D6701" t="s">
        <v>21096</v>
      </c>
      <c r="E6701" t="s">
        <v>21096</v>
      </c>
      <c r="F6701" s="39" t="s">
        <v>12689</v>
      </c>
    </row>
    <row r="6702" spans="1:6">
      <c r="A6702" t="s">
        <v>4616</v>
      </c>
      <c r="B6702" s="39" t="s">
        <v>26012</v>
      </c>
      <c r="C6702" t="s">
        <v>21097</v>
      </c>
      <c r="D6702" t="s">
        <v>21097</v>
      </c>
      <c r="E6702" t="s">
        <v>21097</v>
      </c>
      <c r="F6702" s="39" t="s">
        <v>12690</v>
      </c>
    </row>
    <row r="6703" spans="1:6">
      <c r="A6703" t="s">
        <v>4616</v>
      </c>
      <c r="B6703" s="39" t="s">
        <v>26013</v>
      </c>
      <c r="C6703" t="s">
        <v>21098</v>
      </c>
      <c r="D6703" t="s">
        <v>21098</v>
      </c>
      <c r="E6703" t="s">
        <v>21098</v>
      </c>
      <c r="F6703" s="39" t="s">
        <v>12691</v>
      </c>
    </row>
    <row r="6704" spans="1:6">
      <c r="A6704" t="s">
        <v>4616</v>
      </c>
      <c r="B6704" s="39" t="s">
        <v>26014</v>
      </c>
      <c r="C6704" t="s">
        <v>21099</v>
      </c>
      <c r="D6704" t="s">
        <v>21099</v>
      </c>
      <c r="E6704" t="s">
        <v>21099</v>
      </c>
      <c r="F6704" s="39" t="s">
        <v>12692</v>
      </c>
    </row>
    <row r="6705" spans="1:6">
      <c r="A6705" t="s">
        <v>4616</v>
      </c>
      <c r="B6705" s="39" t="s">
        <v>26015</v>
      </c>
      <c r="C6705" t="s">
        <v>21100</v>
      </c>
      <c r="D6705" t="s">
        <v>21100</v>
      </c>
      <c r="E6705" t="s">
        <v>21100</v>
      </c>
      <c r="F6705" s="39" t="s">
        <v>12692</v>
      </c>
    </row>
    <row r="6706" spans="1:6">
      <c r="A6706" t="s">
        <v>4616</v>
      </c>
      <c r="B6706" s="39" t="s">
        <v>26016</v>
      </c>
      <c r="C6706" t="s">
        <v>21101</v>
      </c>
      <c r="D6706" t="s">
        <v>21101</v>
      </c>
      <c r="E6706" t="s">
        <v>21101</v>
      </c>
      <c r="F6706" s="39" t="s">
        <v>12692</v>
      </c>
    </row>
    <row r="6707" spans="1:6">
      <c r="A6707" t="s">
        <v>4616</v>
      </c>
      <c r="B6707" s="39" t="s">
        <v>26017</v>
      </c>
      <c r="C6707" t="s">
        <v>21102</v>
      </c>
      <c r="D6707" t="s">
        <v>21102</v>
      </c>
      <c r="E6707" t="s">
        <v>21102</v>
      </c>
      <c r="F6707" s="39" t="s">
        <v>12692</v>
      </c>
    </row>
    <row r="6708" spans="1:6">
      <c r="A6708" t="s">
        <v>4616</v>
      </c>
      <c r="B6708" s="39" t="s">
        <v>26018</v>
      </c>
      <c r="C6708" t="s">
        <v>21103</v>
      </c>
      <c r="D6708" t="s">
        <v>21103</v>
      </c>
      <c r="E6708" t="s">
        <v>21103</v>
      </c>
      <c r="F6708" s="39" t="s">
        <v>12692</v>
      </c>
    </row>
    <row r="6709" spans="1:6">
      <c r="A6709" t="s">
        <v>4616</v>
      </c>
      <c r="B6709" s="39" t="s">
        <v>26019</v>
      </c>
      <c r="C6709" t="s">
        <v>21104</v>
      </c>
      <c r="D6709" t="s">
        <v>21104</v>
      </c>
      <c r="E6709" t="s">
        <v>21104</v>
      </c>
      <c r="F6709" s="39" t="s">
        <v>12692</v>
      </c>
    </row>
    <row r="6710" spans="1:6">
      <c r="A6710" t="s">
        <v>4616</v>
      </c>
      <c r="B6710" s="787" t="s">
        <v>26020</v>
      </c>
      <c r="C6710" t="s">
        <v>21105</v>
      </c>
      <c r="D6710" t="s">
        <v>21105</v>
      </c>
      <c r="E6710" t="s">
        <v>21105</v>
      </c>
      <c r="F6710" s="39" t="s">
        <v>12692</v>
      </c>
    </row>
    <row r="6711" spans="1:6">
      <c r="A6711" t="s">
        <v>4616</v>
      </c>
      <c r="B6711" s="39" t="s">
        <v>26021</v>
      </c>
      <c r="C6711" t="s">
        <v>21106</v>
      </c>
      <c r="D6711" t="s">
        <v>21106</v>
      </c>
      <c r="E6711" t="s">
        <v>21106</v>
      </c>
      <c r="F6711" s="39" t="s">
        <v>12692</v>
      </c>
    </row>
    <row r="6712" spans="1:6">
      <c r="A6712" t="s">
        <v>4616</v>
      </c>
      <c r="B6712" s="39" t="s">
        <v>26022</v>
      </c>
      <c r="C6712" t="s">
        <v>21107</v>
      </c>
      <c r="D6712" t="s">
        <v>21107</v>
      </c>
      <c r="E6712" t="s">
        <v>21107</v>
      </c>
      <c r="F6712" s="39" t="s">
        <v>12692</v>
      </c>
    </row>
    <row r="6713" spans="1:6">
      <c r="A6713" t="s">
        <v>4616</v>
      </c>
      <c r="B6713" s="39" t="s">
        <v>26023</v>
      </c>
      <c r="C6713" t="s">
        <v>21108</v>
      </c>
      <c r="D6713" t="s">
        <v>21108</v>
      </c>
      <c r="E6713" t="s">
        <v>21108</v>
      </c>
      <c r="F6713" s="39" t="s">
        <v>12692</v>
      </c>
    </row>
    <row r="6714" spans="1:6">
      <c r="A6714" t="s">
        <v>4616</v>
      </c>
      <c r="B6714" s="39" t="s">
        <v>26024</v>
      </c>
      <c r="C6714" t="s">
        <v>21109</v>
      </c>
      <c r="D6714" t="s">
        <v>21109</v>
      </c>
      <c r="E6714" t="s">
        <v>21109</v>
      </c>
      <c r="F6714" s="39" t="s">
        <v>12692</v>
      </c>
    </row>
    <row r="6715" spans="1:6">
      <c r="A6715" t="s">
        <v>4616</v>
      </c>
      <c r="B6715" s="39" t="s">
        <v>26025</v>
      </c>
      <c r="C6715" t="s">
        <v>21110</v>
      </c>
      <c r="D6715" t="s">
        <v>21110</v>
      </c>
      <c r="E6715" t="s">
        <v>21110</v>
      </c>
      <c r="F6715" s="39" t="s">
        <v>12692</v>
      </c>
    </row>
    <row r="6716" spans="1:6">
      <c r="A6716" t="s">
        <v>4616</v>
      </c>
      <c r="B6716" s="39" t="s">
        <v>26026</v>
      </c>
      <c r="C6716" t="s">
        <v>21111</v>
      </c>
      <c r="D6716" t="s">
        <v>21111</v>
      </c>
      <c r="E6716" t="s">
        <v>21111</v>
      </c>
      <c r="F6716" s="39" t="s">
        <v>12692</v>
      </c>
    </row>
    <row r="6717" spans="1:6">
      <c r="A6717" t="s">
        <v>4616</v>
      </c>
      <c r="B6717" s="787" t="s">
        <v>26027</v>
      </c>
      <c r="C6717" t="s">
        <v>21112</v>
      </c>
      <c r="D6717" t="s">
        <v>21112</v>
      </c>
      <c r="E6717" t="s">
        <v>21112</v>
      </c>
      <c r="F6717" s="39" t="s">
        <v>12692</v>
      </c>
    </row>
    <row r="6718" spans="1:6">
      <c r="A6718" t="s">
        <v>4616</v>
      </c>
      <c r="B6718" s="39" t="s">
        <v>26028</v>
      </c>
      <c r="C6718" t="s">
        <v>21113</v>
      </c>
      <c r="D6718" t="s">
        <v>21113</v>
      </c>
      <c r="E6718" t="s">
        <v>21113</v>
      </c>
      <c r="F6718" s="39" t="s">
        <v>12692</v>
      </c>
    </row>
    <row r="6719" spans="1:6">
      <c r="A6719" t="s">
        <v>4616</v>
      </c>
      <c r="B6719" s="39" t="s">
        <v>26029</v>
      </c>
      <c r="C6719" t="s">
        <v>21114</v>
      </c>
      <c r="D6719" t="s">
        <v>21114</v>
      </c>
      <c r="E6719" t="s">
        <v>21114</v>
      </c>
      <c r="F6719" s="39" t="s">
        <v>12692</v>
      </c>
    </row>
    <row r="6720" spans="1:6">
      <c r="A6720" t="s">
        <v>4616</v>
      </c>
      <c r="B6720" s="39" t="s">
        <v>26030</v>
      </c>
      <c r="C6720" t="s">
        <v>21115</v>
      </c>
      <c r="D6720" t="s">
        <v>21115</v>
      </c>
      <c r="E6720" t="s">
        <v>21115</v>
      </c>
      <c r="F6720" s="39" t="s">
        <v>12692</v>
      </c>
    </row>
    <row r="6721" spans="1:6">
      <c r="A6721" t="s">
        <v>4616</v>
      </c>
      <c r="B6721" s="39" t="s">
        <v>26031</v>
      </c>
      <c r="C6721" t="s">
        <v>21116</v>
      </c>
      <c r="D6721" t="s">
        <v>21116</v>
      </c>
      <c r="E6721" t="s">
        <v>21116</v>
      </c>
      <c r="F6721" s="39" t="s">
        <v>12692</v>
      </c>
    </row>
    <row r="6722" spans="1:6">
      <c r="A6722" t="s">
        <v>4616</v>
      </c>
      <c r="B6722" s="39" t="s">
        <v>26032</v>
      </c>
      <c r="C6722" t="s">
        <v>21117</v>
      </c>
      <c r="D6722" t="s">
        <v>21117</v>
      </c>
      <c r="E6722" t="s">
        <v>21117</v>
      </c>
      <c r="F6722" s="39" t="s">
        <v>12692</v>
      </c>
    </row>
    <row r="6723" spans="1:6">
      <c r="A6723" t="s">
        <v>4616</v>
      </c>
      <c r="B6723" s="39" t="s">
        <v>26033</v>
      </c>
      <c r="C6723" t="s">
        <v>21118</v>
      </c>
      <c r="D6723" t="s">
        <v>21118</v>
      </c>
      <c r="E6723" t="s">
        <v>21118</v>
      </c>
      <c r="F6723" s="39" t="s">
        <v>12692</v>
      </c>
    </row>
    <row r="6724" spans="1:6">
      <c r="A6724" t="s">
        <v>4616</v>
      </c>
      <c r="B6724" s="789" t="s">
        <v>26034</v>
      </c>
      <c r="C6724" t="s">
        <v>21119</v>
      </c>
      <c r="D6724" t="s">
        <v>21119</v>
      </c>
      <c r="E6724" t="s">
        <v>21119</v>
      </c>
      <c r="F6724" s="39" t="s">
        <v>12692</v>
      </c>
    </row>
    <row r="6725" spans="1:6">
      <c r="A6725" t="s">
        <v>4616</v>
      </c>
      <c r="B6725" s="39" t="s">
        <v>26035</v>
      </c>
      <c r="C6725" t="s">
        <v>21120</v>
      </c>
      <c r="D6725" t="s">
        <v>21120</v>
      </c>
      <c r="E6725" t="s">
        <v>21120</v>
      </c>
      <c r="F6725" s="39" t="s">
        <v>12692</v>
      </c>
    </row>
    <row r="6726" spans="1:6">
      <c r="A6726" t="s">
        <v>4616</v>
      </c>
      <c r="B6726" t="s">
        <v>26036</v>
      </c>
      <c r="C6726" t="s">
        <v>21121</v>
      </c>
      <c r="D6726" t="s">
        <v>21121</v>
      </c>
      <c r="E6726" t="s">
        <v>21121</v>
      </c>
      <c r="F6726" t="s">
        <v>12692</v>
      </c>
    </row>
    <row r="6727" spans="1:6">
      <c r="A6727" t="s">
        <v>4616</v>
      </c>
      <c r="B6727" s="39" t="s">
        <v>26037</v>
      </c>
      <c r="C6727" t="s">
        <v>21122</v>
      </c>
      <c r="D6727" t="s">
        <v>21122</v>
      </c>
      <c r="E6727" t="s">
        <v>21122</v>
      </c>
      <c r="F6727" s="39" t="s">
        <v>12692</v>
      </c>
    </row>
    <row r="6728" spans="1:6">
      <c r="A6728" t="s">
        <v>4616</v>
      </c>
      <c r="B6728" s="789" t="s">
        <v>26038</v>
      </c>
      <c r="C6728" t="s">
        <v>21123</v>
      </c>
      <c r="D6728" t="s">
        <v>21123</v>
      </c>
      <c r="E6728" t="s">
        <v>21123</v>
      </c>
      <c r="F6728" s="39" t="s">
        <v>12692</v>
      </c>
    </row>
    <row r="6729" spans="1:6">
      <c r="A6729" t="s">
        <v>4616</v>
      </c>
      <c r="B6729" s="39" t="s">
        <v>26039</v>
      </c>
      <c r="C6729" t="s">
        <v>21124</v>
      </c>
      <c r="D6729" t="s">
        <v>21124</v>
      </c>
      <c r="E6729" t="s">
        <v>21124</v>
      </c>
      <c r="F6729" s="39" t="s">
        <v>12692</v>
      </c>
    </row>
    <row r="6730" spans="1:6">
      <c r="A6730" t="s">
        <v>4616</v>
      </c>
      <c r="B6730" t="s">
        <v>26040</v>
      </c>
      <c r="C6730" t="s">
        <v>21125</v>
      </c>
      <c r="D6730" t="s">
        <v>21125</v>
      </c>
      <c r="E6730" t="s">
        <v>21125</v>
      </c>
      <c r="F6730" s="787" t="s">
        <v>12692</v>
      </c>
    </row>
    <row r="6731" spans="1:6">
      <c r="A6731" t="s">
        <v>4616</v>
      </c>
      <c r="B6731" t="s">
        <v>26041</v>
      </c>
      <c r="C6731" t="s">
        <v>21126</v>
      </c>
      <c r="D6731" t="s">
        <v>21126</v>
      </c>
      <c r="E6731" t="s">
        <v>21126</v>
      </c>
      <c r="F6731" t="s">
        <v>12692</v>
      </c>
    </row>
    <row r="6732" spans="1:6">
      <c r="A6732" t="s">
        <v>4616</v>
      </c>
      <c r="B6732" s="787" t="s">
        <v>26042</v>
      </c>
      <c r="C6732" t="s">
        <v>21127</v>
      </c>
      <c r="D6732" t="s">
        <v>21127</v>
      </c>
      <c r="E6732" t="s">
        <v>21127</v>
      </c>
      <c r="F6732" s="39" t="s">
        <v>12692</v>
      </c>
    </row>
    <row r="6733" spans="1:6">
      <c r="A6733" t="s">
        <v>4616</v>
      </c>
      <c r="B6733" s="787" t="s">
        <v>26043</v>
      </c>
      <c r="C6733" t="s">
        <v>21128</v>
      </c>
      <c r="D6733" t="s">
        <v>21128</v>
      </c>
      <c r="E6733" t="s">
        <v>21128</v>
      </c>
      <c r="F6733" s="39" t="s">
        <v>12692</v>
      </c>
    </row>
    <row r="6734" spans="1:6">
      <c r="A6734" t="s">
        <v>4616</v>
      </c>
      <c r="B6734" s="39" t="s">
        <v>26044</v>
      </c>
      <c r="C6734" t="s">
        <v>21129</v>
      </c>
      <c r="D6734" t="s">
        <v>21129</v>
      </c>
      <c r="E6734" t="s">
        <v>21129</v>
      </c>
      <c r="F6734" s="39" t="s">
        <v>12692</v>
      </c>
    </row>
    <row r="6735" spans="1:6">
      <c r="A6735" t="s">
        <v>4616</v>
      </c>
      <c r="B6735" t="s">
        <v>26045</v>
      </c>
      <c r="C6735" t="s">
        <v>21130</v>
      </c>
      <c r="D6735" t="s">
        <v>21130</v>
      </c>
      <c r="E6735" t="s">
        <v>21130</v>
      </c>
      <c r="F6735" t="s">
        <v>12692</v>
      </c>
    </row>
    <row r="6736" spans="1:6">
      <c r="A6736" t="s">
        <v>4616</v>
      </c>
      <c r="B6736" s="789" t="s">
        <v>26046</v>
      </c>
      <c r="C6736" t="s">
        <v>21131</v>
      </c>
      <c r="D6736" t="s">
        <v>21131</v>
      </c>
      <c r="E6736" t="s">
        <v>21131</v>
      </c>
      <c r="F6736" s="39" t="s">
        <v>12692</v>
      </c>
    </row>
    <row r="6737" spans="1:6">
      <c r="A6737" t="s">
        <v>4616</v>
      </c>
      <c r="B6737" s="787" t="s">
        <v>26047</v>
      </c>
      <c r="C6737" t="s">
        <v>21132</v>
      </c>
      <c r="D6737" t="s">
        <v>21132</v>
      </c>
      <c r="E6737" t="s">
        <v>21132</v>
      </c>
      <c r="F6737" s="39" t="s">
        <v>12692</v>
      </c>
    </row>
    <row r="6738" spans="1:6">
      <c r="A6738" t="s">
        <v>4616</v>
      </c>
      <c r="B6738" s="787" t="s">
        <v>26048</v>
      </c>
      <c r="C6738" t="s">
        <v>21133</v>
      </c>
      <c r="D6738" t="s">
        <v>21133</v>
      </c>
      <c r="E6738" t="s">
        <v>21133</v>
      </c>
      <c r="F6738" s="39" t="s">
        <v>12692</v>
      </c>
    </row>
    <row r="6739" spans="1:6">
      <c r="A6739" t="s">
        <v>4616</v>
      </c>
      <c r="B6739" s="39" t="s">
        <v>26049</v>
      </c>
      <c r="C6739" t="s">
        <v>21134</v>
      </c>
      <c r="D6739" t="s">
        <v>21134</v>
      </c>
      <c r="E6739" t="s">
        <v>21134</v>
      </c>
      <c r="F6739" s="39" t="s">
        <v>12692</v>
      </c>
    </row>
    <row r="6740" spans="1:6">
      <c r="A6740" t="s">
        <v>4616</v>
      </c>
      <c r="B6740" s="39" t="s">
        <v>26050</v>
      </c>
      <c r="C6740" t="s">
        <v>21135</v>
      </c>
      <c r="D6740" t="s">
        <v>21135</v>
      </c>
      <c r="E6740" t="s">
        <v>21135</v>
      </c>
      <c r="F6740" s="39" t="s">
        <v>12692</v>
      </c>
    </row>
    <row r="6741" spans="1:6">
      <c r="A6741" t="s">
        <v>4616</v>
      </c>
      <c r="B6741" t="s">
        <v>26051</v>
      </c>
      <c r="C6741" t="s">
        <v>21136</v>
      </c>
      <c r="D6741" t="s">
        <v>21136</v>
      </c>
      <c r="E6741" t="s">
        <v>21136</v>
      </c>
      <c r="F6741" s="787" t="s">
        <v>12692</v>
      </c>
    </row>
    <row r="6742" spans="1:6">
      <c r="A6742" t="s">
        <v>4616</v>
      </c>
      <c r="B6742" s="39" t="s">
        <v>26052</v>
      </c>
      <c r="C6742" t="s">
        <v>21137</v>
      </c>
      <c r="D6742" t="s">
        <v>21137</v>
      </c>
      <c r="E6742" t="s">
        <v>21137</v>
      </c>
      <c r="F6742" s="788" t="s">
        <v>12692</v>
      </c>
    </row>
    <row r="6743" spans="1:6">
      <c r="A6743" t="s">
        <v>4616</v>
      </c>
      <c r="B6743" s="39" t="s">
        <v>26053</v>
      </c>
      <c r="C6743" t="s">
        <v>21138</v>
      </c>
      <c r="D6743" t="s">
        <v>21138</v>
      </c>
      <c r="E6743" t="s">
        <v>21138</v>
      </c>
      <c r="F6743" s="39" t="s">
        <v>12692</v>
      </c>
    </row>
    <row r="6744" spans="1:6">
      <c r="A6744" t="s">
        <v>4616</v>
      </c>
      <c r="B6744" s="39" t="s">
        <v>26054</v>
      </c>
      <c r="C6744" t="s">
        <v>21139</v>
      </c>
      <c r="D6744" t="s">
        <v>21139</v>
      </c>
      <c r="E6744" t="s">
        <v>21139</v>
      </c>
      <c r="F6744" s="39" t="s">
        <v>12692</v>
      </c>
    </row>
    <row r="6745" spans="1:6">
      <c r="A6745" t="s">
        <v>4616</v>
      </c>
      <c r="B6745" s="39" t="s">
        <v>26055</v>
      </c>
      <c r="C6745" t="s">
        <v>21140</v>
      </c>
      <c r="D6745" t="s">
        <v>21140</v>
      </c>
      <c r="E6745" t="s">
        <v>21140</v>
      </c>
      <c r="F6745" s="39" t="s">
        <v>12692</v>
      </c>
    </row>
    <row r="6746" spans="1:6">
      <c r="A6746" t="s">
        <v>4616</v>
      </c>
      <c r="B6746" s="39" t="s">
        <v>26056</v>
      </c>
      <c r="C6746" t="s">
        <v>21141</v>
      </c>
      <c r="D6746" t="s">
        <v>21141</v>
      </c>
      <c r="E6746" t="s">
        <v>21141</v>
      </c>
      <c r="F6746" s="39" t="s">
        <v>12692</v>
      </c>
    </row>
    <row r="6747" spans="1:6">
      <c r="A6747" t="s">
        <v>4616</v>
      </c>
      <c r="B6747" s="39" t="s">
        <v>26057</v>
      </c>
      <c r="C6747" t="s">
        <v>21142</v>
      </c>
      <c r="D6747" t="s">
        <v>21142</v>
      </c>
      <c r="E6747" t="s">
        <v>21142</v>
      </c>
      <c r="F6747" s="39" t="s">
        <v>12692</v>
      </c>
    </row>
    <row r="6748" spans="1:6">
      <c r="A6748" t="s">
        <v>4616</v>
      </c>
      <c r="B6748" t="s">
        <v>26058</v>
      </c>
      <c r="C6748" t="s">
        <v>21143</v>
      </c>
      <c r="D6748" t="s">
        <v>21143</v>
      </c>
      <c r="E6748" t="s">
        <v>21143</v>
      </c>
      <c r="F6748" s="39" t="s">
        <v>12692</v>
      </c>
    </row>
    <row r="6749" spans="1:6">
      <c r="A6749" t="s">
        <v>4616</v>
      </c>
      <c r="B6749" s="39" t="s">
        <v>26059</v>
      </c>
      <c r="C6749" t="s">
        <v>21144</v>
      </c>
      <c r="D6749" t="s">
        <v>21144</v>
      </c>
      <c r="E6749" t="s">
        <v>21144</v>
      </c>
      <c r="F6749" s="39" t="s">
        <v>12692</v>
      </c>
    </row>
    <row r="6750" spans="1:6">
      <c r="A6750" t="s">
        <v>4616</v>
      </c>
      <c r="B6750" t="s">
        <v>26060</v>
      </c>
      <c r="C6750" t="s">
        <v>21145</v>
      </c>
      <c r="D6750" t="s">
        <v>21145</v>
      </c>
      <c r="E6750" t="s">
        <v>21145</v>
      </c>
      <c r="F6750" s="39" t="s">
        <v>12692</v>
      </c>
    </row>
    <row r="6751" spans="1:6">
      <c r="A6751" t="s">
        <v>4616</v>
      </c>
      <c r="B6751" s="39" t="s">
        <v>26061</v>
      </c>
      <c r="C6751" t="s">
        <v>21146</v>
      </c>
      <c r="D6751" t="s">
        <v>21146</v>
      </c>
      <c r="E6751" t="s">
        <v>21146</v>
      </c>
      <c r="F6751" s="39" t="s">
        <v>12692</v>
      </c>
    </row>
    <row r="6752" spans="1:6">
      <c r="A6752" t="s">
        <v>4616</v>
      </c>
      <c r="B6752" s="39" t="s">
        <v>26062</v>
      </c>
      <c r="C6752" t="s">
        <v>21147</v>
      </c>
      <c r="D6752" t="s">
        <v>21147</v>
      </c>
      <c r="E6752" t="s">
        <v>21147</v>
      </c>
      <c r="F6752" s="39" t="s">
        <v>12692</v>
      </c>
    </row>
    <row r="6753" spans="1:6">
      <c r="A6753" t="s">
        <v>4616</v>
      </c>
      <c r="B6753" s="39" t="s">
        <v>26063</v>
      </c>
      <c r="C6753" t="s">
        <v>21148</v>
      </c>
      <c r="D6753" t="s">
        <v>21148</v>
      </c>
      <c r="E6753" t="s">
        <v>21148</v>
      </c>
      <c r="F6753" s="39" t="s">
        <v>12692</v>
      </c>
    </row>
    <row r="6754" spans="1:6">
      <c r="A6754" t="s">
        <v>4616</v>
      </c>
      <c r="B6754" s="39" t="s">
        <v>26064</v>
      </c>
      <c r="C6754" t="s">
        <v>21149</v>
      </c>
      <c r="D6754" t="s">
        <v>21149</v>
      </c>
      <c r="E6754" t="s">
        <v>21149</v>
      </c>
      <c r="F6754" s="39" t="s">
        <v>12692</v>
      </c>
    </row>
    <row r="6755" spans="1:6">
      <c r="A6755" t="s">
        <v>4616</v>
      </c>
      <c r="B6755" s="787" t="s">
        <v>26065</v>
      </c>
      <c r="C6755" t="s">
        <v>21150</v>
      </c>
      <c r="D6755" t="s">
        <v>21150</v>
      </c>
      <c r="E6755" t="s">
        <v>21150</v>
      </c>
      <c r="F6755" s="787" t="s">
        <v>12692</v>
      </c>
    </row>
    <row r="6756" spans="1:6">
      <c r="A6756" t="s">
        <v>4616</v>
      </c>
      <c r="B6756" s="39" t="s">
        <v>26066</v>
      </c>
      <c r="C6756" t="s">
        <v>21151</v>
      </c>
      <c r="D6756" t="s">
        <v>21151</v>
      </c>
      <c r="E6756" t="s">
        <v>21151</v>
      </c>
      <c r="F6756" s="39" t="s">
        <v>12692</v>
      </c>
    </row>
    <row r="6757" spans="1:6">
      <c r="A6757" t="s">
        <v>4616</v>
      </c>
      <c r="B6757" s="39" t="s">
        <v>26067</v>
      </c>
      <c r="C6757" t="s">
        <v>21152</v>
      </c>
      <c r="D6757" t="s">
        <v>21152</v>
      </c>
      <c r="E6757" t="s">
        <v>21152</v>
      </c>
      <c r="F6757" s="39" t="s">
        <v>12692</v>
      </c>
    </row>
    <row r="6758" spans="1:6">
      <c r="A6758" t="s">
        <v>4616</v>
      </c>
      <c r="B6758" s="39" t="s">
        <v>26068</v>
      </c>
      <c r="C6758" t="s">
        <v>21153</v>
      </c>
      <c r="D6758" t="s">
        <v>21153</v>
      </c>
      <c r="E6758" t="s">
        <v>21153</v>
      </c>
      <c r="F6758" s="39" t="s">
        <v>12692</v>
      </c>
    </row>
    <row r="6759" spans="1:6">
      <c r="A6759" t="s">
        <v>4616</v>
      </c>
      <c r="B6759" s="39" t="s">
        <v>26069</v>
      </c>
      <c r="C6759" t="s">
        <v>21154</v>
      </c>
      <c r="D6759" t="s">
        <v>21154</v>
      </c>
      <c r="E6759" t="s">
        <v>21154</v>
      </c>
      <c r="F6759" s="39" t="s">
        <v>12692</v>
      </c>
    </row>
    <row r="6760" spans="1:6">
      <c r="A6760" t="s">
        <v>4616</v>
      </c>
      <c r="B6760" s="39" t="s">
        <v>26070</v>
      </c>
      <c r="C6760" t="s">
        <v>21155</v>
      </c>
      <c r="D6760" t="s">
        <v>21155</v>
      </c>
      <c r="E6760" t="s">
        <v>21155</v>
      </c>
      <c r="F6760" s="39" t="s">
        <v>12692</v>
      </c>
    </row>
    <row r="6761" spans="1:6">
      <c r="A6761" t="s">
        <v>4616</v>
      </c>
      <c r="B6761" s="39" t="s">
        <v>26071</v>
      </c>
      <c r="C6761" t="s">
        <v>21156</v>
      </c>
      <c r="D6761" t="s">
        <v>21156</v>
      </c>
      <c r="E6761" t="s">
        <v>21156</v>
      </c>
      <c r="F6761" s="39" t="s">
        <v>12692</v>
      </c>
    </row>
    <row r="6762" spans="1:6">
      <c r="A6762" t="s">
        <v>4616</v>
      </c>
      <c r="B6762" s="39" t="s">
        <v>26072</v>
      </c>
      <c r="C6762" t="s">
        <v>21157</v>
      </c>
      <c r="D6762" t="s">
        <v>21157</v>
      </c>
      <c r="E6762" t="s">
        <v>21157</v>
      </c>
      <c r="F6762" s="39" t="s">
        <v>12692</v>
      </c>
    </row>
    <row r="6763" spans="1:6">
      <c r="A6763" t="s">
        <v>4616</v>
      </c>
      <c r="B6763" s="39" t="s">
        <v>26073</v>
      </c>
      <c r="C6763" t="s">
        <v>21158</v>
      </c>
      <c r="D6763" t="s">
        <v>21158</v>
      </c>
      <c r="E6763" t="s">
        <v>21158</v>
      </c>
      <c r="F6763" s="39" t="s">
        <v>12692</v>
      </c>
    </row>
    <row r="6764" spans="1:6">
      <c r="A6764" t="s">
        <v>4616</v>
      </c>
      <c r="B6764" t="s">
        <v>26074</v>
      </c>
      <c r="C6764" t="s">
        <v>21159</v>
      </c>
      <c r="D6764" t="s">
        <v>21159</v>
      </c>
      <c r="E6764" t="s">
        <v>21159</v>
      </c>
      <c r="F6764" t="s">
        <v>12692</v>
      </c>
    </row>
    <row r="6765" spans="1:6">
      <c r="A6765" t="s">
        <v>4616</v>
      </c>
      <c r="B6765" s="39" t="s">
        <v>26075</v>
      </c>
      <c r="C6765" t="s">
        <v>21160</v>
      </c>
      <c r="D6765" t="s">
        <v>21160</v>
      </c>
      <c r="E6765" t="s">
        <v>21160</v>
      </c>
      <c r="F6765" s="39" t="s">
        <v>12692</v>
      </c>
    </row>
    <row r="6766" spans="1:6">
      <c r="A6766" t="s">
        <v>4616</v>
      </c>
      <c r="B6766" s="39" t="s">
        <v>26076</v>
      </c>
      <c r="C6766" t="s">
        <v>21161</v>
      </c>
      <c r="D6766" t="s">
        <v>21161</v>
      </c>
      <c r="E6766" t="s">
        <v>21161</v>
      </c>
      <c r="F6766" s="39" t="s">
        <v>12692</v>
      </c>
    </row>
    <row r="6767" spans="1:6">
      <c r="A6767" t="s">
        <v>4616</v>
      </c>
      <c r="B6767" s="39" t="s">
        <v>26077</v>
      </c>
      <c r="C6767" t="s">
        <v>21162</v>
      </c>
      <c r="D6767" t="s">
        <v>21162</v>
      </c>
      <c r="E6767" t="s">
        <v>21162</v>
      </c>
      <c r="F6767" s="39" t="s">
        <v>12692</v>
      </c>
    </row>
    <row r="6768" spans="1:6">
      <c r="A6768" t="s">
        <v>4616</v>
      </c>
      <c r="B6768" t="s">
        <v>26078</v>
      </c>
      <c r="C6768" t="s">
        <v>21163</v>
      </c>
      <c r="D6768" t="s">
        <v>21163</v>
      </c>
      <c r="E6768" t="s">
        <v>21163</v>
      </c>
      <c r="F6768" s="39" t="s">
        <v>12692</v>
      </c>
    </row>
    <row r="6769" spans="1:6">
      <c r="A6769" t="s">
        <v>4616</v>
      </c>
      <c r="B6769" s="39" t="s">
        <v>26079</v>
      </c>
      <c r="C6769" t="s">
        <v>21164</v>
      </c>
      <c r="D6769" t="s">
        <v>21164</v>
      </c>
      <c r="E6769" t="s">
        <v>21164</v>
      </c>
      <c r="F6769" s="39" t="s">
        <v>12692</v>
      </c>
    </row>
    <row r="6770" spans="1:6">
      <c r="A6770" t="s">
        <v>4616</v>
      </c>
      <c r="B6770" t="s">
        <v>26080</v>
      </c>
      <c r="C6770" t="s">
        <v>21165</v>
      </c>
      <c r="D6770" t="s">
        <v>21165</v>
      </c>
      <c r="E6770" t="s">
        <v>21165</v>
      </c>
      <c r="F6770" s="39" t="s">
        <v>12692</v>
      </c>
    </row>
    <row r="6771" spans="1:6">
      <c r="A6771" t="s">
        <v>4616</v>
      </c>
      <c r="B6771" s="39" t="s">
        <v>26081</v>
      </c>
      <c r="C6771" t="s">
        <v>21166</v>
      </c>
      <c r="D6771" t="s">
        <v>21166</v>
      </c>
      <c r="E6771" t="s">
        <v>21166</v>
      </c>
      <c r="F6771" s="39" t="s">
        <v>12692</v>
      </c>
    </row>
    <row r="6772" spans="1:6">
      <c r="A6772" t="s">
        <v>4616</v>
      </c>
      <c r="B6772" s="39" t="s">
        <v>26082</v>
      </c>
      <c r="C6772" t="s">
        <v>21167</v>
      </c>
      <c r="D6772" t="s">
        <v>21167</v>
      </c>
      <c r="E6772" t="s">
        <v>21167</v>
      </c>
      <c r="F6772" s="39" t="s">
        <v>12692</v>
      </c>
    </row>
    <row r="6773" spans="1:6">
      <c r="A6773" t="s">
        <v>4616</v>
      </c>
      <c r="B6773" s="39" t="s">
        <v>26083</v>
      </c>
      <c r="C6773" t="s">
        <v>21168</v>
      </c>
      <c r="D6773" t="s">
        <v>21168</v>
      </c>
      <c r="E6773" t="s">
        <v>21168</v>
      </c>
      <c r="F6773" s="39" t="s">
        <v>12692</v>
      </c>
    </row>
    <row r="6774" spans="1:6">
      <c r="A6774" t="s">
        <v>4616</v>
      </c>
      <c r="B6774" s="39" t="s">
        <v>26084</v>
      </c>
      <c r="C6774" t="s">
        <v>21169</v>
      </c>
      <c r="D6774" t="s">
        <v>21169</v>
      </c>
      <c r="E6774" t="s">
        <v>21169</v>
      </c>
      <c r="F6774" s="39" t="s">
        <v>12692</v>
      </c>
    </row>
    <row r="6775" spans="1:6">
      <c r="A6775" t="s">
        <v>4616</v>
      </c>
      <c r="B6775" s="39" t="s">
        <v>26085</v>
      </c>
      <c r="C6775" t="s">
        <v>21170</v>
      </c>
      <c r="D6775" t="s">
        <v>21170</v>
      </c>
      <c r="E6775" t="s">
        <v>21170</v>
      </c>
      <c r="F6775" s="39" t="s">
        <v>12692</v>
      </c>
    </row>
    <row r="6776" spans="1:6">
      <c r="A6776" t="s">
        <v>4616</v>
      </c>
      <c r="B6776" s="39" t="s">
        <v>26086</v>
      </c>
      <c r="C6776" t="s">
        <v>21171</v>
      </c>
      <c r="D6776" t="s">
        <v>21171</v>
      </c>
      <c r="E6776" t="s">
        <v>21171</v>
      </c>
      <c r="F6776" s="39" t="s">
        <v>12692</v>
      </c>
    </row>
    <row r="6777" spans="1:6">
      <c r="A6777" t="s">
        <v>4616</v>
      </c>
      <c r="B6777" s="39" t="s">
        <v>26087</v>
      </c>
      <c r="C6777" t="s">
        <v>21172</v>
      </c>
      <c r="D6777" t="s">
        <v>21172</v>
      </c>
      <c r="E6777" t="s">
        <v>21172</v>
      </c>
      <c r="F6777" s="39" t="s">
        <v>12692</v>
      </c>
    </row>
    <row r="6778" spans="1:6">
      <c r="A6778" t="s">
        <v>4616</v>
      </c>
      <c r="B6778" s="39" t="s">
        <v>26088</v>
      </c>
      <c r="C6778" t="s">
        <v>21173</v>
      </c>
      <c r="D6778" t="s">
        <v>21173</v>
      </c>
      <c r="E6778" t="s">
        <v>21173</v>
      </c>
      <c r="F6778" s="39" t="s">
        <v>12692</v>
      </c>
    </row>
    <row r="6779" spans="1:6">
      <c r="A6779" t="s">
        <v>4616</v>
      </c>
      <c r="B6779" s="39" t="s">
        <v>26089</v>
      </c>
      <c r="C6779" t="s">
        <v>21174</v>
      </c>
      <c r="D6779" t="s">
        <v>21174</v>
      </c>
      <c r="E6779" t="s">
        <v>21174</v>
      </c>
      <c r="F6779" s="39" t="s">
        <v>12692</v>
      </c>
    </row>
    <row r="6780" spans="1:6">
      <c r="A6780" t="s">
        <v>4616</v>
      </c>
      <c r="B6780" s="39" t="s">
        <v>26090</v>
      </c>
      <c r="C6780" t="s">
        <v>21175</v>
      </c>
      <c r="D6780" t="s">
        <v>21175</v>
      </c>
      <c r="E6780" t="s">
        <v>21175</v>
      </c>
      <c r="F6780" s="39" t="s">
        <v>12692</v>
      </c>
    </row>
    <row r="6781" spans="1:6">
      <c r="A6781" t="s">
        <v>4616</v>
      </c>
      <c r="B6781" s="39" t="s">
        <v>26091</v>
      </c>
      <c r="C6781" t="s">
        <v>21176</v>
      </c>
      <c r="D6781" t="s">
        <v>21176</v>
      </c>
      <c r="E6781" t="s">
        <v>21176</v>
      </c>
      <c r="F6781" s="39" t="s">
        <v>12692</v>
      </c>
    </row>
    <row r="6782" spans="1:6">
      <c r="A6782" t="s">
        <v>4616</v>
      </c>
      <c r="B6782" t="s">
        <v>26092</v>
      </c>
      <c r="C6782" t="s">
        <v>21177</v>
      </c>
      <c r="D6782" t="s">
        <v>21177</v>
      </c>
      <c r="E6782" t="s">
        <v>21177</v>
      </c>
      <c r="F6782" s="39" t="s">
        <v>12692</v>
      </c>
    </row>
    <row r="6783" spans="1:6">
      <c r="A6783" t="s">
        <v>4616</v>
      </c>
      <c r="B6783" t="s">
        <v>26093</v>
      </c>
      <c r="C6783" t="s">
        <v>21178</v>
      </c>
      <c r="D6783" t="s">
        <v>21178</v>
      </c>
      <c r="E6783" t="s">
        <v>21178</v>
      </c>
      <c r="F6783" t="s">
        <v>12692</v>
      </c>
    </row>
    <row r="6784" spans="1:6">
      <c r="A6784" t="s">
        <v>4616</v>
      </c>
      <c r="B6784" s="39" t="s">
        <v>26094</v>
      </c>
      <c r="C6784" t="s">
        <v>21179</v>
      </c>
      <c r="D6784" t="s">
        <v>21179</v>
      </c>
      <c r="E6784" t="s">
        <v>21179</v>
      </c>
      <c r="F6784" s="39" t="s">
        <v>12692</v>
      </c>
    </row>
    <row r="6785" spans="1:6">
      <c r="A6785" t="s">
        <v>4616</v>
      </c>
      <c r="B6785" s="39" t="s">
        <v>26095</v>
      </c>
      <c r="C6785" t="s">
        <v>21180</v>
      </c>
      <c r="D6785" t="s">
        <v>21180</v>
      </c>
      <c r="E6785" t="s">
        <v>21180</v>
      </c>
      <c r="F6785" s="39" t="s">
        <v>12692</v>
      </c>
    </row>
    <row r="6786" spans="1:6">
      <c r="A6786" t="s">
        <v>4616</v>
      </c>
      <c r="B6786" s="787" t="s">
        <v>26096</v>
      </c>
      <c r="C6786" t="s">
        <v>21181</v>
      </c>
      <c r="D6786" t="s">
        <v>21181</v>
      </c>
      <c r="E6786" t="s">
        <v>21181</v>
      </c>
      <c r="F6786" s="39" t="s">
        <v>12692</v>
      </c>
    </row>
    <row r="6787" spans="1:6">
      <c r="A6787" t="s">
        <v>4616</v>
      </c>
      <c r="B6787" s="54" t="s">
        <v>26097</v>
      </c>
      <c r="C6787" t="s">
        <v>21182</v>
      </c>
      <c r="D6787" t="s">
        <v>21182</v>
      </c>
      <c r="E6787" t="s">
        <v>21182</v>
      </c>
      <c r="F6787" s="39" t="s">
        <v>12692</v>
      </c>
    </row>
    <row r="6788" spans="1:6">
      <c r="A6788" t="s">
        <v>4616</v>
      </c>
      <c r="B6788" s="39" t="s">
        <v>26098</v>
      </c>
      <c r="C6788" t="s">
        <v>21183</v>
      </c>
      <c r="D6788" t="s">
        <v>21183</v>
      </c>
      <c r="E6788" t="s">
        <v>21183</v>
      </c>
      <c r="F6788" s="39" t="s">
        <v>12692</v>
      </c>
    </row>
    <row r="6789" spans="1:6">
      <c r="A6789" t="s">
        <v>4616</v>
      </c>
      <c r="B6789" s="39" t="s">
        <v>26099</v>
      </c>
      <c r="C6789" t="s">
        <v>21184</v>
      </c>
      <c r="D6789" t="s">
        <v>21184</v>
      </c>
      <c r="E6789" t="s">
        <v>21184</v>
      </c>
      <c r="F6789" s="39" t="s">
        <v>12692</v>
      </c>
    </row>
    <row r="6790" spans="1:6">
      <c r="A6790" t="s">
        <v>4616</v>
      </c>
      <c r="B6790" s="39" t="s">
        <v>26100</v>
      </c>
      <c r="C6790" t="s">
        <v>21185</v>
      </c>
      <c r="D6790" t="s">
        <v>21185</v>
      </c>
      <c r="E6790" t="s">
        <v>21185</v>
      </c>
      <c r="F6790" s="39" t="s">
        <v>12692</v>
      </c>
    </row>
    <row r="6791" spans="1:6">
      <c r="A6791" t="s">
        <v>4616</v>
      </c>
      <c r="B6791" s="39" t="s">
        <v>26101</v>
      </c>
      <c r="C6791" t="s">
        <v>21186</v>
      </c>
      <c r="D6791" t="s">
        <v>21186</v>
      </c>
      <c r="E6791" t="s">
        <v>21186</v>
      </c>
      <c r="F6791" s="39" t="s">
        <v>12692</v>
      </c>
    </row>
    <row r="6792" spans="1:6">
      <c r="A6792" t="s">
        <v>4616</v>
      </c>
      <c r="B6792" t="s">
        <v>26102</v>
      </c>
      <c r="C6792" t="s">
        <v>21187</v>
      </c>
      <c r="D6792" t="s">
        <v>21187</v>
      </c>
      <c r="E6792" t="s">
        <v>21187</v>
      </c>
      <c r="F6792" s="39" t="s">
        <v>12692</v>
      </c>
    </row>
    <row r="6793" spans="1:6">
      <c r="A6793" t="s">
        <v>4616</v>
      </c>
      <c r="B6793" s="39" t="s">
        <v>26103</v>
      </c>
      <c r="C6793" t="s">
        <v>21188</v>
      </c>
      <c r="D6793" t="s">
        <v>21188</v>
      </c>
      <c r="E6793" t="s">
        <v>21188</v>
      </c>
      <c r="F6793" s="39" t="s">
        <v>12692</v>
      </c>
    </row>
    <row r="6794" spans="1:6">
      <c r="A6794" t="s">
        <v>4616</v>
      </c>
      <c r="B6794" t="s">
        <v>26104</v>
      </c>
      <c r="C6794" t="s">
        <v>21189</v>
      </c>
      <c r="D6794" t="s">
        <v>21189</v>
      </c>
      <c r="E6794" t="s">
        <v>21189</v>
      </c>
      <c r="F6794" s="39" t="s">
        <v>12692</v>
      </c>
    </row>
    <row r="6795" spans="1:6">
      <c r="A6795" t="s">
        <v>4616</v>
      </c>
      <c r="B6795" s="39" t="s">
        <v>26105</v>
      </c>
      <c r="C6795" t="s">
        <v>21190</v>
      </c>
      <c r="D6795" t="s">
        <v>21190</v>
      </c>
      <c r="E6795" t="s">
        <v>21190</v>
      </c>
      <c r="F6795" s="39" t="s">
        <v>12692</v>
      </c>
    </row>
    <row r="6796" spans="1:6">
      <c r="A6796" t="s">
        <v>4616</v>
      </c>
      <c r="B6796" s="39" t="s">
        <v>26106</v>
      </c>
      <c r="C6796" t="s">
        <v>21191</v>
      </c>
      <c r="D6796" t="s">
        <v>21191</v>
      </c>
      <c r="E6796" t="s">
        <v>21191</v>
      </c>
      <c r="F6796" s="39" t="s">
        <v>12692</v>
      </c>
    </row>
    <row r="6797" spans="1:6">
      <c r="A6797" t="s">
        <v>4616</v>
      </c>
      <c r="B6797" s="39" t="s">
        <v>26107</v>
      </c>
      <c r="C6797" t="s">
        <v>21192</v>
      </c>
      <c r="D6797" t="s">
        <v>21192</v>
      </c>
      <c r="E6797" t="s">
        <v>21192</v>
      </c>
      <c r="F6797" s="39" t="s">
        <v>12692</v>
      </c>
    </row>
    <row r="6798" spans="1:6">
      <c r="A6798" t="s">
        <v>4616</v>
      </c>
      <c r="B6798" s="39" t="s">
        <v>26108</v>
      </c>
      <c r="C6798" t="s">
        <v>21193</v>
      </c>
      <c r="D6798" t="s">
        <v>21193</v>
      </c>
      <c r="E6798" t="s">
        <v>21193</v>
      </c>
      <c r="F6798" s="39" t="s">
        <v>12692</v>
      </c>
    </row>
    <row r="6799" spans="1:6">
      <c r="A6799" t="s">
        <v>4616</v>
      </c>
      <c r="B6799" s="787" t="s">
        <v>26109</v>
      </c>
      <c r="C6799" t="s">
        <v>21194</v>
      </c>
      <c r="D6799" t="s">
        <v>21194</v>
      </c>
      <c r="E6799" t="s">
        <v>21194</v>
      </c>
      <c r="F6799" s="787" t="s">
        <v>12692</v>
      </c>
    </row>
    <row r="6800" spans="1:6">
      <c r="A6800" t="s">
        <v>4616</v>
      </c>
      <c r="B6800" t="s">
        <v>26110</v>
      </c>
      <c r="C6800" t="s">
        <v>21195</v>
      </c>
      <c r="D6800" t="s">
        <v>21195</v>
      </c>
      <c r="E6800" t="s">
        <v>21195</v>
      </c>
      <c r="F6800" s="39" t="s">
        <v>12692</v>
      </c>
    </row>
    <row r="6801" spans="1:6">
      <c r="A6801" t="s">
        <v>4616</v>
      </c>
      <c r="B6801" s="39" t="s">
        <v>26111</v>
      </c>
      <c r="C6801" t="s">
        <v>21196</v>
      </c>
      <c r="D6801" t="s">
        <v>21196</v>
      </c>
      <c r="E6801" t="s">
        <v>21196</v>
      </c>
      <c r="F6801" s="39" t="s">
        <v>12692</v>
      </c>
    </row>
    <row r="6802" spans="1:6">
      <c r="A6802" t="s">
        <v>4616</v>
      </c>
      <c r="B6802" t="s">
        <v>26112</v>
      </c>
      <c r="C6802" t="s">
        <v>21197</v>
      </c>
      <c r="D6802" t="s">
        <v>21197</v>
      </c>
      <c r="E6802" t="s">
        <v>21197</v>
      </c>
      <c r="F6802" s="39" t="s">
        <v>12692</v>
      </c>
    </row>
    <row r="6803" spans="1:6">
      <c r="A6803" t="s">
        <v>4616</v>
      </c>
      <c r="B6803" t="s">
        <v>26113</v>
      </c>
      <c r="C6803" t="s">
        <v>21198</v>
      </c>
      <c r="D6803" t="s">
        <v>21198</v>
      </c>
      <c r="E6803" t="s">
        <v>21198</v>
      </c>
      <c r="F6803" s="787" t="s">
        <v>12692</v>
      </c>
    </row>
    <row r="6804" spans="1:6">
      <c r="A6804" t="s">
        <v>4616</v>
      </c>
      <c r="B6804" s="39" t="s">
        <v>26114</v>
      </c>
      <c r="C6804" t="s">
        <v>21199</v>
      </c>
      <c r="D6804" t="s">
        <v>21199</v>
      </c>
      <c r="E6804" t="s">
        <v>21199</v>
      </c>
      <c r="F6804" s="39" t="s">
        <v>12692</v>
      </c>
    </row>
    <row r="6805" spans="1:6">
      <c r="A6805" t="s">
        <v>4616</v>
      </c>
      <c r="B6805" s="39" t="s">
        <v>26115</v>
      </c>
      <c r="C6805" t="s">
        <v>21200</v>
      </c>
      <c r="D6805" t="s">
        <v>21200</v>
      </c>
      <c r="E6805" t="s">
        <v>21200</v>
      </c>
      <c r="F6805" s="39" t="s">
        <v>12692</v>
      </c>
    </row>
    <row r="6806" spans="1:6">
      <c r="A6806" t="s">
        <v>4616</v>
      </c>
      <c r="B6806" s="39" t="s">
        <v>26116</v>
      </c>
      <c r="C6806" t="s">
        <v>21201</v>
      </c>
      <c r="D6806" t="s">
        <v>21201</v>
      </c>
      <c r="E6806" t="s">
        <v>21201</v>
      </c>
      <c r="F6806" s="39" t="s">
        <v>12692</v>
      </c>
    </row>
    <row r="6807" spans="1:6">
      <c r="A6807" t="s">
        <v>4616</v>
      </c>
      <c r="B6807" s="39" t="s">
        <v>26117</v>
      </c>
      <c r="C6807" t="s">
        <v>21202</v>
      </c>
      <c r="D6807" t="s">
        <v>21202</v>
      </c>
      <c r="E6807" t="s">
        <v>21202</v>
      </c>
      <c r="F6807" s="39" t="s">
        <v>12692</v>
      </c>
    </row>
    <row r="6808" spans="1:6">
      <c r="A6808" t="s">
        <v>4616</v>
      </c>
      <c r="B6808" s="39" t="s">
        <v>26118</v>
      </c>
      <c r="C6808" t="s">
        <v>21203</v>
      </c>
      <c r="D6808" t="s">
        <v>21203</v>
      </c>
      <c r="E6808" t="s">
        <v>21203</v>
      </c>
      <c r="F6808" s="39" t="s">
        <v>12692</v>
      </c>
    </row>
    <row r="6809" spans="1:6">
      <c r="A6809" t="s">
        <v>4616</v>
      </c>
      <c r="B6809" s="39" t="s">
        <v>26119</v>
      </c>
      <c r="C6809" t="s">
        <v>21204</v>
      </c>
      <c r="D6809" t="s">
        <v>21204</v>
      </c>
      <c r="E6809" t="s">
        <v>21204</v>
      </c>
      <c r="F6809" s="39" t="s">
        <v>12692</v>
      </c>
    </row>
    <row r="6810" spans="1:6">
      <c r="A6810" t="s">
        <v>4616</v>
      </c>
      <c r="B6810" s="39" t="s">
        <v>26120</v>
      </c>
      <c r="C6810" t="s">
        <v>21205</v>
      </c>
      <c r="D6810" t="s">
        <v>21205</v>
      </c>
      <c r="E6810" t="s">
        <v>21205</v>
      </c>
      <c r="F6810" s="39" t="s">
        <v>12692</v>
      </c>
    </row>
    <row r="6811" spans="1:6">
      <c r="A6811" t="s">
        <v>4616</v>
      </c>
      <c r="B6811" s="39" t="s">
        <v>26121</v>
      </c>
      <c r="C6811" t="s">
        <v>21206</v>
      </c>
      <c r="D6811" t="s">
        <v>21206</v>
      </c>
      <c r="E6811" t="s">
        <v>21206</v>
      </c>
      <c r="F6811" s="39" t="s">
        <v>12692</v>
      </c>
    </row>
    <row r="6812" spans="1:6">
      <c r="A6812" t="s">
        <v>4616</v>
      </c>
      <c r="B6812" s="39" t="s">
        <v>26122</v>
      </c>
      <c r="C6812" t="s">
        <v>21207</v>
      </c>
      <c r="D6812" t="s">
        <v>21207</v>
      </c>
      <c r="E6812" t="s">
        <v>21207</v>
      </c>
      <c r="F6812" s="39" t="s">
        <v>12692</v>
      </c>
    </row>
    <row r="6813" spans="1:6">
      <c r="A6813" t="s">
        <v>4616</v>
      </c>
      <c r="B6813" s="787" t="s">
        <v>26123</v>
      </c>
      <c r="C6813" t="s">
        <v>21208</v>
      </c>
      <c r="D6813" t="s">
        <v>21208</v>
      </c>
      <c r="E6813" t="s">
        <v>21208</v>
      </c>
      <c r="F6813" s="39" t="s">
        <v>12692</v>
      </c>
    </row>
    <row r="6814" spans="1:6">
      <c r="A6814" t="s">
        <v>4616</v>
      </c>
      <c r="B6814" s="39" t="s">
        <v>26124</v>
      </c>
      <c r="C6814" t="s">
        <v>21209</v>
      </c>
      <c r="D6814" t="s">
        <v>21209</v>
      </c>
      <c r="E6814" t="s">
        <v>21209</v>
      </c>
      <c r="F6814" s="39" t="s">
        <v>12692</v>
      </c>
    </row>
    <row r="6815" spans="1:6">
      <c r="A6815" t="s">
        <v>4616</v>
      </c>
      <c r="B6815" s="39" t="s">
        <v>26125</v>
      </c>
      <c r="C6815" t="s">
        <v>21210</v>
      </c>
      <c r="D6815" t="s">
        <v>21210</v>
      </c>
      <c r="E6815" t="s">
        <v>21210</v>
      </c>
      <c r="F6815" s="39" t="s">
        <v>12692</v>
      </c>
    </row>
    <row r="6816" spans="1:6">
      <c r="A6816" t="s">
        <v>4616</v>
      </c>
      <c r="B6816" s="39" t="s">
        <v>26126</v>
      </c>
      <c r="C6816" t="s">
        <v>21211</v>
      </c>
      <c r="D6816" t="s">
        <v>21211</v>
      </c>
      <c r="E6816" t="s">
        <v>21211</v>
      </c>
      <c r="F6816" s="39" t="s">
        <v>12692</v>
      </c>
    </row>
    <row r="6817" spans="1:6">
      <c r="A6817" t="s">
        <v>4616</v>
      </c>
      <c r="B6817" s="39" t="s">
        <v>26127</v>
      </c>
      <c r="C6817" t="s">
        <v>21212</v>
      </c>
      <c r="D6817" t="s">
        <v>21212</v>
      </c>
      <c r="E6817" t="s">
        <v>21212</v>
      </c>
      <c r="F6817" s="39" t="s">
        <v>12692</v>
      </c>
    </row>
    <row r="6818" spans="1:6">
      <c r="A6818" t="s">
        <v>4616</v>
      </c>
      <c r="B6818" s="787" t="s">
        <v>26128</v>
      </c>
      <c r="C6818" t="s">
        <v>21213</v>
      </c>
      <c r="D6818" t="s">
        <v>21213</v>
      </c>
      <c r="E6818" t="s">
        <v>21213</v>
      </c>
      <c r="F6818" s="787" t="s">
        <v>12692</v>
      </c>
    </row>
    <row r="6819" spans="1:6">
      <c r="A6819" t="s">
        <v>4616</v>
      </c>
      <c r="B6819" s="39" t="s">
        <v>26129</v>
      </c>
      <c r="C6819" t="s">
        <v>21214</v>
      </c>
      <c r="D6819" t="s">
        <v>21214</v>
      </c>
      <c r="E6819" t="s">
        <v>21214</v>
      </c>
      <c r="F6819" s="39" t="s">
        <v>12692</v>
      </c>
    </row>
    <row r="6820" spans="1:6">
      <c r="A6820" t="s">
        <v>4616</v>
      </c>
      <c r="B6820" s="39" t="s">
        <v>26130</v>
      </c>
      <c r="C6820" t="s">
        <v>21215</v>
      </c>
      <c r="D6820" t="s">
        <v>21215</v>
      </c>
      <c r="E6820" t="s">
        <v>21215</v>
      </c>
      <c r="F6820" s="39" t="s">
        <v>12692</v>
      </c>
    </row>
    <row r="6821" spans="1:6">
      <c r="A6821" t="s">
        <v>4616</v>
      </c>
      <c r="B6821" t="s">
        <v>26131</v>
      </c>
      <c r="C6821" t="s">
        <v>21216</v>
      </c>
      <c r="D6821" t="s">
        <v>21216</v>
      </c>
      <c r="E6821" t="s">
        <v>21216</v>
      </c>
      <c r="F6821" s="787" t="s">
        <v>12692</v>
      </c>
    </row>
    <row r="6822" spans="1:6">
      <c r="A6822" t="s">
        <v>4616</v>
      </c>
      <c r="B6822" s="39" t="s">
        <v>26132</v>
      </c>
      <c r="C6822" t="s">
        <v>21217</v>
      </c>
      <c r="D6822" t="s">
        <v>21217</v>
      </c>
      <c r="E6822" t="s">
        <v>21217</v>
      </c>
      <c r="F6822" s="39" t="s">
        <v>12692</v>
      </c>
    </row>
    <row r="6823" spans="1:6">
      <c r="A6823" t="s">
        <v>4616</v>
      </c>
      <c r="B6823" t="s">
        <v>26133</v>
      </c>
      <c r="C6823" t="s">
        <v>21218</v>
      </c>
      <c r="D6823" t="s">
        <v>21218</v>
      </c>
      <c r="E6823" t="s">
        <v>21218</v>
      </c>
      <c r="F6823" s="787" t="s">
        <v>12692</v>
      </c>
    </row>
    <row r="6824" spans="1:6">
      <c r="A6824" t="s">
        <v>4616</v>
      </c>
      <c r="B6824" s="39" t="s">
        <v>26134</v>
      </c>
      <c r="C6824" t="s">
        <v>21219</v>
      </c>
      <c r="D6824" t="s">
        <v>21219</v>
      </c>
      <c r="E6824" t="s">
        <v>21219</v>
      </c>
      <c r="F6824" s="39" t="s">
        <v>12692</v>
      </c>
    </row>
    <row r="6825" spans="1:6">
      <c r="A6825" t="s">
        <v>4616</v>
      </c>
      <c r="B6825" s="39" t="s">
        <v>26135</v>
      </c>
      <c r="C6825" t="s">
        <v>21220</v>
      </c>
      <c r="D6825" t="s">
        <v>21220</v>
      </c>
      <c r="E6825" t="s">
        <v>21220</v>
      </c>
      <c r="F6825" s="39" t="s">
        <v>12692</v>
      </c>
    </row>
    <row r="6826" spans="1:6">
      <c r="A6826" t="s">
        <v>4616</v>
      </c>
      <c r="B6826" s="39" t="s">
        <v>26136</v>
      </c>
      <c r="C6826" t="s">
        <v>21221</v>
      </c>
      <c r="D6826" t="s">
        <v>21221</v>
      </c>
      <c r="E6826" t="s">
        <v>21221</v>
      </c>
      <c r="F6826" s="39" t="s">
        <v>12692</v>
      </c>
    </row>
    <row r="6827" spans="1:6">
      <c r="A6827" t="s">
        <v>4616</v>
      </c>
      <c r="B6827" s="39" t="s">
        <v>26137</v>
      </c>
      <c r="C6827" t="s">
        <v>21222</v>
      </c>
      <c r="D6827" t="s">
        <v>21222</v>
      </c>
      <c r="E6827" t="s">
        <v>21222</v>
      </c>
      <c r="F6827" s="39" t="s">
        <v>12692</v>
      </c>
    </row>
    <row r="6828" spans="1:6">
      <c r="A6828" t="s">
        <v>4616</v>
      </c>
      <c r="B6828" t="s">
        <v>26138</v>
      </c>
      <c r="C6828" t="s">
        <v>21223</v>
      </c>
      <c r="D6828" t="s">
        <v>21223</v>
      </c>
      <c r="E6828" t="s">
        <v>21223</v>
      </c>
      <c r="F6828" t="s">
        <v>12692</v>
      </c>
    </row>
    <row r="6829" spans="1:6">
      <c r="A6829" t="s">
        <v>4616</v>
      </c>
      <c r="B6829" s="39" t="s">
        <v>26139</v>
      </c>
      <c r="C6829" t="s">
        <v>21224</v>
      </c>
      <c r="D6829" t="s">
        <v>21224</v>
      </c>
      <c r="E6829" t="s">
        <v>21224</v>
      </c>
      <c r="F6829" s="39" t="s">
        <v>12692</v>
      </c>
    </row>
    <row r="6830" spans="1:6">
      <c r="A6830" t="s">
        <v>4616</v>
      </c>
      <c r="B6830" s="39" t="s">
        <v>26140</v>
      </c>
      <c r="C6830" t="s">
        <v>21225</v>
      </c>
      <c r="D6830" t="s">
        <v>21225</v>
      </c>
      <c r="E6830" t="s">
        <v>21225</v>
      </c>
      <c r="F6830" s="39" t="s">
        <v>12693</v>
      </c>
    </row>
    <row r="6831" spans="1:6">
      <c r="A6831" t="s">
        <v>4616</v>
      </c>
      <c r="B6831" s="39" t="s">
        <v>26141</v>
      </c>
      <c r="C6831" t="s">
        <v>21226</v>
      </c>
      <c r="D6831" t="s">
        <v>21226</v>
      </c>
      <c r="E6831" t="s">
        <v>21226</v>
      </c>
      <c r="F6831" s="39" t="s">
        <v>12693</v>
      </c>
    </row>
    <row r="6832" spans="1:6">
      <c r="A6832" t="s">
        <v>4616</v>
      </c>
      <c r="B6832" s="39" t="s">
        <v>26142</v>
      </c>
      <c r="C6832" t="s">
        <v>21227</v>
      </c>
      <c r="D6832" t="s">
        <v>21227</v>
      </c>
      <c r="E6832" t="s">
        <v>21227</v>
      </c>
      <c r="F6832" s="39" t="s">
        <v>12693</v>
      </c>
    </row>
    <row r="6833" spans="1:6">
      <c r="A6833" t="s">
        <v>4616</v>
      </c>
      <c r="B6833" s="39" t="s">
        <v>26143</v>
      </c>
      <c r="C6833" t="s">
        <v>21228</v>
      </c>
      <c r="D6833" t="s">
        <v>21228</v>
      </c>
      <c r="E6833" t="s">
        <v>21228</v>
      </c>
      <c r="F6833" s="39" t="s">
        <v>12694</v>
      </c>
    </row>
    <row r="6834" spans="1:6">
      <c r="A6834" t="s">
        <v>4616</v>
      </c>
      <c r="B6834" s="39" t="s">
        <v>26144</v>
      </c>
      <c r="C6834" t="s">
        <v>21229</v>
      </c>
      <c r="D6834" t="s">
        <v>21229</v>
      </c>
      <c r="E6834" t="s">
        <v>21229</v>
      </c>
      <c r="F6834" s="39" t="s">
        <v>12694</v>
      </c>
    </row>
    <row r="6835" spans="1:6">
      <c r="A6835" t="s">
        <v>4616</v>
      </c>
      <c r="B6835" s="39" t="s">
        <v>26145</v>
      </c>
      <c r="C6835" t="s">
        <v>21230</v>
      </c>
      <c r="D6835" t="s">
        <v>21230</v>
      </c>
      <c r="E6835" t="s">
        <v>21230</v>
      </c>
      <c r="F6835" s="39" t="s">
        <v>12694</v>
      </c>
    </row>
    <row r="6836" spans="1:6">
      <c r="A6836" t="s">
        <v>4616</v>
      </c>
      <c r="B6836" s="39" t="s">
        <v>26146</v>
      </c>
      <c r="C6836" t="s">
        <v>21231</v>
      </c>
      <c r="D6836" t="s">
        <v>21231</v>
      </c>
      <c r="E6836" t="s">
        <v>21231</v>
      </c>
      <c r="F6836" s="39" t="s">
        <v>12694</v>
      </c>
    </row>
    <row r="6837" spans="1:6">
      <c r="A6837" t="s">
        <v>4616</v>
      </c>
      <c r="B6837" s="39" t="s">
        <v>26147</v>
      </c>
      <c r="C6837" t="s">
        <v>21232</v>
      </c>
      <c r="D6837" t="s">
        <v>21232</v>
      </c>
      <c r="E6837" t="s">
        <v>21232</v>
      </c>
      <c r="F6837" s="39" t="s">
        <v>12694</v>
      </c>
    </row>
    <row r="6838" spans="1:6">
      <c r="A6838" t="s">
        <v>4616</v>
      </c>
      <c r="B6838" s="39" t="s">
        <v>26148</v>
      </c>
      <c r="C6838" t="s">
        <v>21233</v>
      </c>
      <c r="D6838" t="s">
        <v>21233</v>
      </c>
      <c r="E6838" t="s">
        <v>21233</v>
      </c>
      <c r="F6838" s="39" t="s">
        <v>12694</v>
      </c>
    </row>
    <row r="6839" spans="1:6">
      <c r="A6839" t="s">
        <v>4616</v>
      </c>
      <c r="B6839" s="39" t="s">
        <v>26149</v>
      </c>
      <c r="C6839" t="s">
        <v>21234</v>
      </c>
      <c r="D6839" t="s">
        <v>21234</v>
      </c>
      <c r="E6839" t="s">
        <v>21234</v>
      </c>
      <c r="F6839" s="39" t="s">
        <v>12694</v>
      </c>
    </row>
    <row r="6840" spans="1:6">
      <c r="A6840" t="s">
        <v>4616</v>
      </c>
      <c r="B6840" s="39" t="s">
        <v>26150</v>
      </c>
      <c r="C6840" t="s">
        <v>21235</v>
      </c>
      <c r="D6840" t="s">
        <v>21235</v>
      </c>
      <c r="E6840" t="s">
        <v>21235</v>
      </c>
      <c r="F6840" s="39" t="s">
        <v>12695</v>
      </c>
    </row>
    <row r="6841" spans="1:6">
      <c r="A6841" t="s">
        <v>4616</v>
      </c>
      <c r="B6841" s="39" t="s">
        <v>26151</v>
      </c>
      <c r="C6841" t="s">
        <v>21236</v>
      </c>
      <c r="D6841" t="s">
        <v>21236</v>
      </c>
      <c r="E6841" t="s">
        <v>21236</v>
      </c>
      <c r="F6841" s="39" t="s">
        <v>12695</v>
      </c>
    </row>
    <row r="6842" spans="1:6">
      <c r="A6842" t="s">
        <v>4616</v>
      </c>
      <c r="B6842" s="39" t="s">
        <v>26152</v>
      </c>
      <c r="C6842" t="s">
        <v>21237</v>
      </c>
      <c r="D6842" t="s">
        <v>21237</v>
      </c>
      <c r="E6842" t="s">
        <v>21237</v>
      </c>
      <c r="F6842" s="39" t="s">
        <v>12695</v>
      </c>
    </row>
    <row r="6843" spans="1:6">
      <c r="A6843" t="s">
        <v>4616</v>
      </c>
      <c r="B6843" t="s">
        <v>26153</v>
      </c>
      <c r="C6843" t="s">
        <v>21238</v>
      </c>
      <c r="D6843" t="s">
        <v>21238</v>
      </c>
      <c r="E6843" t="s">
        <v>21238</v>
      </c>
      <c r="F6843" s="39" t="s">
        <v>12696</v>
      </c>
    </row>
    <row r="6844" spans="1:6">
      <c r="A6844" t="s">
        <v>4616</v>
      </c>
      <c r="B6844" s="39" t="s">
        <v>26154</v>
      </c>
      <c r="C6844" t="s">
        <v>21239</v>
      </c>
      <c r="D6844" t="s">
        <v>21239</v>
      </c>
      <c r="E6844" t="s">
        <v>21239</v>
      </c>
      <c r="F6844" s="39" t="s">
        <v>12697</v>
      </c>
    </row>
    <row r="6845" spans="1:6">
      <c r="A6845" t="s">
        <v>4616</v>
      </c>
      <c r="B6845" s="39" t="s">
        <v>26155</v>
      </c>
      <c r="C6845" t="s">
        <v>21240</v>
      </c>
      <c r="D6845" t="s">
        <v>21240</v>
      </c>
      <c r="E6845" t="s">
        <v>21240</v>
      </c>
      <c r="F6845" s="39" t="s">
        <v>12698</v>
      </c>
    </row>
    <row r="6846" spans="1:6">
      <c r="A6846" t="s">
        <v>4616</v>
      </c>
      <c r="B6846" s="39" t="s">
        <v>26156</v>
      </c>
      <c r="C6846" t="s">
        <v>21241</v>
      </c>
      <c r="D6846" t="s">
        <v>21241</v>
      </c>
      <c r="E6846" t="s">
        <v>21241</v>
      </c>
      <c r="F6846" s="39" t="s">
        <v>12698</v>
      </c>
    </row>
    <row r="6847" spans="1:6">
      <c r="A6847" t="s">
        <v>4616</v>
      </c>
      <c r="B6847" s="39" t="s">
        <v>26157</v>
      </c>
      <c r="C6847" t="s">
        <v>21242</v>
      </c>
      <c r="D6847" t="s">
        <v>21242</v>
      </c>
      <c r="E6847" t="s">
        <v>21242</v>
      </c>
      <c r="F6847" s="39" t="s">
        <v>12699</v>
      </c>
    </row>
    <row r="6848" spans="1:6">
      <c r="A6848" t="s">
        <v>4616</v>
      </c>
      <c r="B6848" s="39" t="s">
        <v>26158</v>
      </c>
      <c r="C6848" t="s">
        <v>21243</v>
      </c>
      <c r="D6848" t="s">
        <v>21243</v>
      </c>
      <c r="E6848" t="s">
        <v>21243</v>
      </c>
      <c r="F6848" s="39" t="s">
        <v>12700</v>
      </c>
    </row>
    <row r="6849" spans="1:6">
      <c r="A6849" t="s">
        <v>4616</v>
      </c>
      <c r="B6849" s="39" t="s">
        <v>26159</v>
      </c>
      <c r="C6849" t="s">
        <v>21244</v>
      </c>
      <c r="D6849" t="s">
        <v>21244</v>
      </c>
      <c r="E6849" t="s">
        <v>21244</v>
      </c>
      <c r="F6849" s="39" t="s">
        <v>12701</v>
      </c>
    </row>
    <row r="6850" spans="1:6">
      <c r="A6850" t="s">
        <v>4616</v>
      </c>
      <c r="B6850" s="39" t="s">
        <v>26160</v>
      </c>
      <c r="C6850" t="s">
        <v>21245</v>
      </c>
      <c r="D6850" t="s">
        <v>21245</v>
      </c>
      <c r="E6850" t="s">
        <v>21245</v>
      </c>
      <c r="F6850" s="39" t="s">
        <v>12702</v>
      </c>
    </row>
    <row r="6851" spans="1:6">
      <c r="A6851" t="s">
        <v>4616</v>
      </c>
      <c r="B6851" s="39" t="s">
        <v>26161</v>
      </c>
      <c r="C6851" t="s">
        <v>21246</v>
      </c>
      <c r="D6851" t="s">
        <v>21246</v>
      </c>
      <c r="E6851" t="s">
        <v>21246</v>
      </c>
      <c r="F6851" s="39" t="s">
        <v>12703</v>
      </c>
    </row>
    <row r="6852" spans="1:6">
      <c r="A6852" t="s">
        <v>4616</v>
      </c>
      <c r="B6852" t="s">
        <v>26162</v>
      </c>
      <c r="C6852" t="s">
        <v>21247</v>
      </c>
      <c r="D6852" t="s">
        <v>21247</v>
      </c>
      <c r="E6852" t="s">
        <v>21247</v>
      </c>
      <c r="F6852" s="39" t="s">
        <v>12703</v>
      </c>
    </row>
    <row r="6853" spans="1:6">
      <c r="A6853" t="s">
        <v>4616</v>
      </c>
      <c r="B6853" s="789" t="s">
        <v>26163</v>
      </c>
      <c r="C6853" t="s">
        <v>21248</v>
      </c>
      <c r="D6853" t="s">
        <v>21248</v>
      </c>
      <c r="E6853" t="s">
        <v>21248</v>
      </c>
      <c r="F6853" s="39" t="s">
        <v>12704</v>
      </c>
    </row>
    <row r="6854" spans="1:6">
      <c r="A6854" t="s">
        <v>4616</v>
      </c>
      <c r="B6854" s="39" t="s">
        <v>26164</v>
      </c>
      <c r="C6854" t="s">
        <v>21249</v>
      </c>
      <c r="D6854" t="s">
        <v>21249</v>
      </c>
      <c r="E6854" t="s">
        <v>21249</v>
      </c>
      <c r="F6854" s="39" t="s">
        <v>12704</v>
      </c>
    </row>
    <row r="6855" spans="1:6">
      <c r="A6855" t="s">
        <v>4616</v>
      </c>
      <c r="B6855" s="39" t="s">
        <v>26165</v>
      </c>
      <c r="C6855" t="s">
        <v>21250</v>
      </c>
      <c r="D6855" t="s">
        <v>21250</v>
      </c>
      <c r="E6855" t="s">
        <v>21250</v>
      </c>
      <c r="F6855" s="39" t="s">
        <v>12704</v>
      </c>
    </row>
    <row r="6856" spans="1:6">
      <c r="A6856" t="s">
        <v>4616</v>
      </c>
      <c r="B6856" s="39" t="s">
        <v>26166</v>
      </c>
      <c r="C6856" t="s">
        <v>21251</v>
      </c>
      <c r="D6856" t="s">
        <v>21251</v>
      </c>
      <c r="E6856" t="s">
        <v>21251</v>
      </c>
      <c r="F6856" s="39" t="s">
        <v>12704</v>
      </c>
    </row>
    <row r="6857" spans="1:6">
      <c r="A6857" t="s">
        <v>4616</v>
      </c>
      <c r="B6857" s="39" t="s">
        <v>26167</v>
      </c>
      <c r="C6857" t="s">
        <v>21252</v>
      </c>
      <c r="D6857" t="s">
        <v>21252</v>
      </c>
      <c r="E6857" t="s">
        <v>21252</v>
      </c>
      <c r="F6857" s="39" t="s">
        <v>12704</v>
      </c>
    </row>
    <row r="6858" spans="1:6">
      <c r="A6858" t="s">
        <v>4616</v>
      </c>
      <c r="B6858" s="787" t="s">
        <v>26168</v>
      </c>
      <c r="C6858" t="s">
        <v>21253</v>
      </c>
      <c r="D6858" t="s">
        <v>21253</v>
      </c>
      <c r="E6858" t="s">
        <v>21253</v>
      </c>
      <c r="F6858" s="39" t="s">
        <v>12704</v>
      </c>
    </row>
    <row r="6859" spans="1:6">
      <c r="A6859" t="s">
        <v>4616</v>
      </c>
      <c r="B6859" s="54" t="s">
        <v>26169</v>
      </c>
      <c r="C6859" t="s">
        <v>21254</v>
      </c>
      <c r="D6859" t="s">
        <v>21254</v>
      </c>
      <c r="E6859" t="s">
        <v>21254</v>
      </c>
      <c r="F6859" s="39" t="s">
        <v>12704</v>
      </c>
    </row>
    <row r="6860" spans="1:6">
      <c r="A6860" t="s">
        <v>4616</v>
      </c>
      <c r="B6860" s="39" t="s">
        <v>26170</v>
      </c>
      <c r="C6860" t="s">
        <v>21255</v>
      </c>
      <c r="D6860" t="s">
        <v>21255</v>
      </c>
      <c r="E6860" t="s">
        <v>21255</v>
      </c>
      <c r="F6860" s="39" t="s">
        <v>12705</v>
      </c>
    </row>
    <row r="6861" spans="1:6">
      <c r="A6861" t="s">
        <v>4616</v>
      </c>
      <c r="B6861" s="39" t="s">
        <v>26171</v>
      </c>
      <c r="C6861" t="s">
        <v>21256</v>
      </c>
      <c r="D6861" t="s">
        <v>21256</v>
      </c>
      <c r="E6861" t="s">
        <v>21256</v>
      </c>
      <c r="F6861" s="39" t="s">
        <v>12706</v>
      </c>
    </row>
    <row r="6862" spans="1:6">
      <c r="A6862" t="s">
        <v>4616</v>
      </c>
      <c r="B6862" s="39" t="s">
        <v>26172</v>
      </c>
      <c r="C6862" t="s">
        <v>21257</v>
      </c>
      <c r="D6862" t="s">
        <v>21257</v>
      </c>
      <c r="E6862" t="s">
        <v>21257</v>
      </c>
      <c r="F6862" s="39" t="s">
        <v>12706</v>
      </c>
    </row>
    <row r="6863" spans="1:6">
      <c r="A6863" t="s">
        <v>4616</v>
      </c>
      <c r="B6863" s="39" t="s">
        <v>26173</v>
      </c>
      <c r="C6863" t="s">
        <v>21258</v>
      </c>
      <c r="D6863" t="s">
        <v>21258</v>
      </c>
      <c r="E6863" t="s">
        <v>21258</v>
      </c>
      <c r="F6863" s="39" t="s">
        <v>12707</v>
      </c>
    </row>
    <row r="6864" spans="1:6">
      <c r="A6864" t="s">
        <v>4616</v>
      </c>
      <c r="B6864" s="39" t="s">
        <v>26174</v>
      </c>
      <c r="C6864" t="s">
        <v>21259</v>
      </c>
      <c r="D6864" t="s">
        <v>21259</v>
      </c>
      <c r="E6864" t="s">
        <v>21259</v>
      </c>
      <c r="F6864" s="39" t="s">
        <v>12708</v>
      </c>
    </row>
    <row r="6865" spans="1:6">
      <c r="A6865" t="s">
        <v>4616</v>
      </c>
      <c r="B6865" s="39" t="s">
        <v>26175</v>
      </c>
      <c r="C6865" t="s">
        <v>21260</v>
      </c>
      <c r="D6865" t="s">
        <v>21260</v>
      </c>
      <c r="E6865" t="s">
        <v>21260</v>
      </c>
      <c r="F6865" s="39" t="s">
        <v>12709</v>
      </c>
    </row>
    <row r="6866" spans="1:6">
      <c r="A6866" t="s">
        <v>4616</v>
      </c>
      <c r="B6866" s="39" t="s">
        <v>26176</v>
      </c>
      <c r="C6866" t="s">
        <v>21261</v>
      </c>
      <c r="D6866" t="s">
        <v>21261</v>
      </c>
      <c r="E6866" t="s">
        <v>21261</v>
      </c>
      <c r="F6866" s="39" t="s">
        <v>12710</v>
      </c>
    </row>
    <row r="6867" spans="1:6">
      <c r="A6867" t="s">
        <v>4616</v>
      </c>
      <c r="B6867" s="39" t="s">
        <v>26177</v>
      </c>
      <c r="C6867" t="s">
        <v>21262</v>
      </c>
      <c r="D6867" t="s">
        <v>21262</v>
      </c>
      <c r="E6867" t="s">
        <v>21262</v>
      </c>
      <c r="F6867" s="39" t="s">
        <v>12711</v>
      </c>
    </row>
    <row r="6868" spans="1:6">
      <c r="A6868" t="s">
        <v>4616</v>
      </c>
      <c r="B6868" s="39" t="s">
        <v>26178</v>
      </c>
      <c r="C6868" t="s">
        <v>21263</v>
      </c>
      <c r="D6868" t="s">
        <v>21263</v>
      </c>
      <c r="E6868" t="s">
        <v>21263</v>
      </c>
      <c r="F6868" s="39" t="s">
        <v>12711</v>
      </c>
    </row>
    <row r="6869" spans="1:6">
      <c r="A6869" t="s">
        <v>4616</v>
      </c>
      <c r="B6869" t="s">
        <v>26179</v>
      </c>
      <c r="C6869" t="s">
        <v>21264</v>
      </c>
      <c r="D6869" t="s">
        <v>21264</v>
      </c>
      <c r="E6869" t="s">
        <v>21264</v>
      </c>
      <c r="F6869" s="39" t="s">
        <v>12712</v>
      </c>
    </row>
    <row r="6870" spans="1:6">
      <c r="A6870" t="s">
        <v>4616</v>
      </c>
      <c r="B6870" s="39" t="s">
        <v>26180</v>
      </c>
      <c r="C6870" t="s">
        <v>21265</v>
      </c>
      <c r="D6870" t="s">
        <v>21265</v>
      </c>
      <c r="E6870" t="s">
        <v>21265</v>
      </c>
      <c r="F6870" s="39" t="s">
        <v>12713</v>
      </c>
    </row>
    <row r="6871" spans="1:6">
      <c r="A6871" t="s">
        <v>4616</v>
      </c>
      <c r="B6871" t="s">
        <v>26181</v>
      </c>
      <c r="C6871" t="s">
        <v>21266</v>
      </c>
      <c r="D6871" t="s">
        <v>21266</v>
      </c>
      <c r="E6871" t="s">
        <v>21266</v>
      </c>
      <c r="F6871" s="39" t="s">
        <v>12713</v>
      </c>
    </row>
    <row r="6872" spans="1:6">
      <c r="A6872" t="s">
        <v>4616</v>
      </c>
      <c r="B6872" s="39" t="s">
        <v>26182</v>
      </c>
      <c r="C6872" t="s">
        <v>21267</v>
      </c>
      <c r="D6872" t="s">
        <v>21267</v>
      </c>
      <c r="E6872" t="s">
        <v>21267</v>
      </c>
      <c r="F6872" s="39" t="s">
        <v>12713</v>
      </c>
    </row>
    <row r="6873" spans="1:6">
      <c r="A6873" t="s">
        <v>4616</v>
      </c>
      <c r="B6873" s="39" t="s">
        <v>26183</v>
      </c>
      <c r="C6873" t="s">
        <v>21268</v>
      </c>
      <c r="D6873" t="s">
        <v>21268</v>
      </c>
      <c r="E6873" t="s">
        <v>21268</v>
      </c>
      <c r="F6873" s="39" t="s">
        <v>12714</v>
      </c>
    </row>
    <row r="6874" spans="1:6">
      <c r="A6874" t="s">
        <v>4616</v>
      </c>
      <c r="B6874" s="39" t="s">
        <v>26184</v>
      </c>
      <c r="C6874" t="s">
        <v>21269</v>
      </c>
      <c r="D6874" t="s">
        <v>21269</v>
      </c>
      <c r="E6874" t="s">
        <v>21269</v>
      </c>
      <c r="F6874" s="39" t="s">
        <v>12715</v>
      </c>
    </row>
    <row r="6875" spans="1:6">
      <c r="A6875" t="s">
        <v>4616</v>
      </c>
      <c r="B6875" s="39" t="s">
        <v>26185</v>
      </c>
      <c r="C6875" t="s">
        <v>21270</v>
      </c>
      <c r="D6875" t="s">
        <v>21270</v>
      </c>
      <c r="E6875" t="s">
        <v>21270</v>
      </c>
      <c r="F6875" s="39" t="s">
        <v>12716</v>
      </c>
    </row>
    <row r="6876" spans="1:6">
      <c r="A6876" t="s">
        <v>4616</v>
      </c>
      <c r="B6876" s="39" t="s">
        <v>26186</v>
      </c>
      <c r="C6876" t="s">
        <v>21271</v>
      </c>
      <c r="D6876" t="s">
        <v>21271</v>
      </c>
      <c r="E6876" t="s">
        <v>21271</v>
      </c>
      <c r="F6876" s="39" t="s">
        <v>12717</v>
      </c>
    </row>
    <row r="6877" spans="1:6">
      <c r="A6877" t="s">
        <v>4616</v>
      </c>
      <c r="B6877" s="39" t="s">
        <v>26187</v>
      </c>
      <c r="C6877" t="s">
        <v>21272</v>
      </c>
      <c r="D6877" t="s">
        <v>21272</v>
      </c>
      <c r="E6877" t="s">
        <v>21272</v>
      </c>
      <c r="F6877" s="39" t="s">
        <v>12718</v>
      </c>
    </row>
    <row r="6878" spans="1:6">
      <c r="A6878" t="s">
        <v>4616</v>
      </c>
      <c r="B6878" s="39" t="s">
        <v>26188</v>
      </c>
      <c r="C6878" t="s">
        <v>21273</v>
      </c>
      <c r="D6878" t="s">
        <v>21273</v>
      </c>
      <c r="E6878" t="s">
        <v>21273</v>
      </c>
      <c r="F6878" s="39" t="s">
        <v>12719</v>
      </c>
    </row>
    <row r="6879" spans="1:6">
      <c r="A6879" t="s">
        <v>4616</v>
      </c>
      <c r="B6879" s="39" t="s">
        <v>26189</v>
      </c>
      <c r="C6879" t="s">
        <v>21274</v>
      </c>
      <c r="D6879" t="s">
        <v>21274</v>
      </c>
      <c r="E6879" t="s">
        <v>21274</v>
      </c>
      <c r="F6879" s="39" t="s">
        <v>12720</v>
      </c>
    </row>
    <row r="6880" spans="1:6">
      <c r="A6880" t="s">
        <v>4616</v>
      </c>
      <c r="B6880" s="39" t="s">
        <v>26190</v>
      </c>
      <c r="C6880" t="s">
        <v>21275</v>
      </c>
      <c r="D6880" t="s">
        <v>21275</v>
      </c>
      <c r="E6880" t="s">
        <v>21275</v>
      </c>
      <c r="F6880" s="39" t="s">
        <v>12721</v>
      </c>
    </row>
    <row r="6881" spans="1:6">
      <c r="A6881" t="s">
        <v>4616</v>
      </c>
      <c r="B6881" s="39" t="s">
        <v>26191</v>
      </c>
      <c r="C6881" t="s">
        <v>21276</v>
      </c>
      <c r="D6881" t="s">
        <v>21276</v>
      </c>
      <c r="E6881" t="s">
        <v>21276</v>
      </c>
      <c r="F6881" s="39" t="s">
        <v>12721</v>
      </c>
    </row>
    <row r="6882" spans="1:6">
      <c r="A6882" t="s">
        <v>4616</v>
      </c>
      <c r="B6882" s="39" t="s">
        <v>26192</v>
      </c>
      <c r="C6882" t="s">
        <v>21277</v>
      </c>
      <c r="D6882" t="s">
        <v>21277</v>
      </c>
      <c r="E6882" t="s">
        <v>21277</v>
      </c>
      <c r="F6882" s="39" t="s">
        <v>12722</v>
      </c>
    </row>
    <row r="6883" spans="1:6">
      <c r="A6883" t="s">
        <v>4616</v>
      </c>
      <c r="B6883" s="39" t="s">
        <v>26193</v>
      </c>
      <c r="C6883" t="s">
        <v>21278</v>
      </c>
      <c r="D6883" t="s">
        <v>21278</v>
      </c>
      <c r="E6883" t="s">
        <v>21278</v>
      </c>
      <c r="F6883" s="39" t="s">
        <v>12722</v>
      </c>
    </row>
    <row r="6884" spans="1:6">
      <c r="A6884" t="s">
        <v>4616</v>
      </c>
      <c r="B6884" s="39" t="s">
        <v>26194</v>
      </c>
      <c r="C6884" t="s">
        <v>21279</v>
      </c>
      <c r="D6884" t="s">
        <v>21279</v>
      </c>
      <c r="E6884" t="s">
        <v>21279</v>
      </c>
      <c r="F6884" s="39" t="s">
        <v>12722</v>
      </c>
    </row>
    <row r="6885" spans="1:6">
      <c r="A6885" t="s">
        <v>4616</v>
      </c>
      <c r="B6885" s="39" t="s">
        <v>26195</v>
      </c>
      <c r="C6885" t="s">
        <v>21280</v>
      </c>
      <c r="D6885" t="s">
        <v>21280</v>
      </c>
      <c r="E6885" t="s">
        <v>21280</v>
      </c>
      <c r="F6885" s="39" t="s">
        <v>12722</v>
      </c>
    </row>
    <row r="6886" spans="1:6">
      <c r="A6886" t="s">
        <v>4616</v>
      </c>
      <c r="B6886" t="s">
        <v>26196</v>
      </c>
      <c r="C6886" t="s">
        <v>21281</v>
      </c>
      <c r="D6886" t="s">
        <v>21281</v>
      </c>
      <c r="E6886" t="s">
        <v>21281</v>
      </c>
      <c r="F6886" t="s">
        <v>12722</v>
      </c>
    </row>
    <row r="6887" spans="1:6">
      <c r="A6887" t="s">
        <v>4616</v>
      </c>
      <c r="B6887" s="39" t="s">
        <v>26197</v>
      </c>
      <c r="C6887" t="s">
        <v>21282</v>
      </c>
      <c r="D6887" t="s">
        <v>21282</v>
      </c>
      <c r="E6887" t="s">
        <v>21282</v>
      </c>
      <c r="F6887" s="39" t="s">
        <v>12722</v>
      </c>
    </row>
    <row r="6888" spans="1:6">
      <c r="A6888" t="s">
        <v>4616</v>
      </c>
      <c r="B6888" s="39" t="s">
        <v>26198</v>
      </c>
      <c r="C6888" t="s">
        <v>21283</v>
      </c>
      <c r="D6888" t="s">
        <v>21283</v>
      </c>
      <c r="E6888" t="s">
        <v>21283</v>
      </c>
      <c r="F6888" s="39" t="s">
        <v>12723</v>
      </c>
    </row>
    <row r="6889" spans="1:6">
      <c r="A6889" t="s">
        <v>4616</v>
      </c>
      <c r="B6889" s="39" t="s">
        <v>26199</v>
      </c>
      <c r="C6889" t="s">
        <v>21284</v>
      </c>
      <c r="D6889" t="s">
        <v>21284</v>
      </c>
      <c r="E6889" t="s">
        <v>21284</v>
      </c>
      <c r="F6889" s="39" t="s">
        <v>12724</v>
      </c>
    </row>
    <row r="6890" spans="1:6">
      <c r="A6890" t="s">
        <v>4616</v>
      </c>
      <c r="B6890" s="39" t="s">
        <v>26200</v>
      </c>
      <c r="C6890" t="s">
        <v>21285</v>
      </c>
      <c r="D6890" t="s">
        <v>21285</v>
      </c>
      <c r="E6890" t="s">
        <v>21285</v>
      </c>
      <c r="F6890" s="39" t="s">
        <v>12725</v>
      </c>
    </row>
    <row r="6891" spans="1:6">
      <c r="A6891" t="s">
        <v>4616</v>
      </c>
      <c r="B6891" s="39" t="s">
        <v>26201</v>
      </c>
      <c r="C6891" t="s">
        <v>21286</v>
      </c>
      <c r="D6891" t="s">
        <v>21286</v>
      </c>
      <c r="E6891" t="s">
        <v>21286</v>
      </c>
      <c r="F6891" s="39" t="s">
        <v>12726</v>
      </c>
    </row>
    <row r="6892" spans="1:6">
      <c r="A6892" t="s">
        <v>4616</v>
      </c>
      <c r="B6892" s="39" t="s">
        <v>26202</v>
      </c>
      <c r="C6892" t="s">
        <v>21287</v>
      </c>
      <c r="D6892" t="s">
        <v>21287</v>
      </c>
      <c r="E6892" t="s">
        <v>21287</v>
      </c>
      <c r="F6892" s="39" t="s">
        <v>12726</v>
      </c>
    </row>
    <row r="6893" spans="1:6">
      <c r="A6893" t="s">
        <v>4616</v>
      </c>
      <c r="B6893" s="39" t="s">
        <v>26203</v>
      </c>
      <c r="C6893" t="s">
        <v>21288</v>
      </c>
      <c r="D6893" t="s">
        <v>21288</v>
      </c>
      <c r="E6893" t="s">
        <v>21288</v>
      </c>
      <c r="F6893" s="39" t="s">
        <v>12726</v>
      </c>
    </row>
    <row r="6894" spans="1:6">
      <c r="A6894" t="s">
        <v>4616</v>
      </c>
      <c r="B6894" s="39" t="s">
        <v>26204</v>
      </c>
      <c r="C6894" t="s">
        <v>21289</v>
      </c>
      <c r="D6894" t="s">
        <v>21289</v>
      </c>
      <c r="E6894" t="s">
        <v>21289</v>
      </c>
      <c r="F6894" s="39" t="s">
        <v>12726</v>
      </c>
    </row>
    <row r="6895" spans="1:6">
      <c r="A6895" t="s">
        <v>4616</v>
      </c>
      <c r="B6895" s="39" t="s">
        <v>26205</v>
      </c>
      <c r="C6895" t="s">
        <v>21290</v>
      </c>
      <c r="D6895" t="s">
        <v>21290</v>
      </c>
      <c r="E6895" t="s">
        <v>21290</v>
      </c>
      <c r="F6895" s="39" t="s">
        <v>12726</v>
      </c>
    </row>
    <row r="6896" spans="1:6">
      <c r="A6896" t="s">
        <v>4616</v>
      </c>
      <c r="B6896" s="39" t="s">
        <v>26206</v>
      </c>
      <c r="C6896" t="s">
        <v>21291</v>
      </c>
      <c r="D6896" t="s">
        <v>21291</v>
      </c>
      <c r="E6896" t="s">
        <v>21291</v>
      </c>
      <c r="F6896" s="39" t="s">
        <v>12726</v>
      </c>
    </row>
    <row r="6897" spans="1:6">
      <c r="A6897" t="s">
        <v>4616</v>
      </c>
      <c r="B6897" s="39" t="s">
        <v>26207</v>
      </c>
      <c r="C6897" t="s">
        <v>21292</v>
      </c>
      <c r="D6897" t="s">
        <v>21292</v>
      </c>
      <c r="E6897" t="s">
        <v>21292</v>
      </c>
      <c r="F6897" s="39" t="s">
        <v>12726</v>
      </c>
    </row>
    <row r="6898" spans="1:6">
      <c r="A6898" t="s">
        <v>4616</v>
      </c>
      <c r="B6898" s="39" t="s">
        <v>26208</v>
      </c>
      <c r="C6898" t="s">
        <v>21293</v>
      </c>
      <c r="D6898" t="s">
        <v>21293</v>
      </c>
      <c r="E6898" t="s">
        <v>21293</v>
      </c>
      <c r="F6898" s="39" t="s">
        <v>12726</v>
      </c>
    </row>
    <row r="6899" spans="1:6">
      <c r="A6899" t="s">
        <v>4616</v>
      </c>
      <c r="B6899" s="39" t="s">
        <v>26209</v>
      </c>
      <c r="C6899" t="s">
        <v>21294</v>
      </c>
      <c r="D6899" t="s">
        <v>21294</v>
      </c>
      <c r="E6899" t="s">
        <v>21294</v>
      </c>
      <c r="F6899" s="39" t="s">
        <v>12726</v>
      </c>
    </row>
    <row r="6900" spans="1:6">
      <c r="A6900" t="s">
        <v>4616</v>
      </c>
      <c r="B6900" s="39" t="s">
        <v>26210</v>
      </c>
      <c r="C6900" t="s">
        <v>21295</v>
      </c>
      <c r="D6900" t="s">
        <v>21295</v>
      </c>
      <c r="E6900" t="s">
        <v>21295</v>
      </c>
      <c r="F6900" s="39" t="s">
        <v>12726</v>
      </c>
    </row>
    <row r="6901" spans="1:6">
      <c r="A6901" t="s">
        <v>4616</v>
      </c>
      <c r="B6901" s="39" t="s">
        <v>26211</v>
      </c>
      <c r="C6901" t="s">
        <v>21296</v>
      </c>
      <c r="D6901" t="s">
        <v>21296</v>
      </c>
      <c r="E6901" t="s">
        <v>21296</v>
      </c>
      <c r="F6901" s="39" t="s">
        <v>12726</v>
      </c>
    </row>
    <row r="6902" spans="1:6">
      <c r="A6902" t="s">
        <v>4616</v>
      </c>
      <c r="B6902" s="39" t="s">
        <v>26212</v>
      </c>
      <c r="C6902" t="s">
        <v>21297</v>
      </c>
      <c r="D6902" t="s">
        <v>21297</v>
      </c>
      <c r="E6902" t="s">
        <v>21297</v>
      </c>
      <c r="F6902" s="39" t="s">
        <v>12726</v>
      </c>
    </row>
    <row r="6903" spans="1:6">
      <c r="A6903" t="s">
        <v>4616</v>
      </c>
      <c r="B6903" s="39" t="s">
        <v>26213</v>
      </c>
      <c r="C6903" t="s">
        <v>21298</v>
      </c>
      <c r="D6903" t="s">
        <v>21298</v>
      </c>
      <c r="E6903" t="s">
        <v>21298</v>
      </c>
      <c r="F6903" s="39" t="s">
        <v>12726</v>
      </c>
    </row>
    <row r="6904" spans="1:6">
      <c r="A6904" t="s">
        <v>4616</v>
      </c>
      <c r="B6904" s="39" t="s">
        <v>26214</v>
      </c>
      <c r="C6904" t="s">
        <v>21299</v>
      </c>
      <c r="D6904" t="s">
        <v>21299</v>
      </c>
      <c r="E6904" t="s">
        <v>21299</v>
      </c>
      <c r="F6904" s="39" t="s">
        <v>12726</v>
      </c>
    </row>
    <row r="6905" spans="1:6">
      <c r="A6905" t="s">
        <v>4616</v>
      </c>
      <c r="B6905" s="39" t="s">
        <v>26215</v>
      </c>
      <c r="C6905" t="s">
        <v>21300</v>
      </c>
      <c r="D6905" t="s">
        <v>21300</v>
      </c>
      <c r="E6905" t="s">
        <v>21300</v>
      </c>
      <c r="F6905" s="39" t="s">
        <v>12726</v>
      </c>
    </row>
    <row r="6906" spans="1:6">
      <c r="A6906" t="s">
        <v>4616</v>
      </c>
      <c r="B6906" s="39" t="s">
        <v>26216</v>
      </c>
      <c r="C6906" t="s">
        <v>21301</v>
      </c>
      <c r="D6906" t="s">
        <v>21301</v>
      </c>
      <c r="E6906" t="s">
        <v>21301</v>
      </c>
      <c r="F6906" s="39" t="s">
        <v>12726</v>
      </c>
    </row>
    <row r="6907" spans="1:6">
      <c r="A6907" t="s">
        <v>4616</v>
      </c>
      <c r="B6907" s="39" t="s">
        <v>26217</v>
      </c>
      <c r="C6907" t="s">
        <v>21302</v>
      </c>
      <c r="D6907" t="s">
        <v>21302</v>
      </c>
      <c r="E6907" t="s">
        <v>21302</v>
      </c>
      <c r="F6907" s="39" t="s">
        <v>12726</v>
      </c>
    </row>
    <row r="6908" spans="1:6">
      <c r="A6908" t="s">
        <v>4616</v>
      </c>
      <c r="B6908" s="39" t="s">
        <v>26218</v>
      </c>
      <c r="C6908" t="s">
        <v>21303</v>
      </c>
      <c r="D6908" t="s">
        <v>21303</v>
      </c>
      <c r="E6908" t="s">
        <v>21303</v>
      </c>
      <c r="F6908" s="39" t="s">
        <v>12726</v>
      </c>
    </row>
    <row r="6909" spans="1:6">
      <c r="A6909" t="s">
        <v>4616</v>
      </c>
      <c r="B6909" s="39" t="s">
        <v>26219</v>
      </c>
      <c r="C6909" t="s">
        <v>21304</v>
      </c>
      <c r="D6909" t="s">
        <v>21304</v>
      </c>
      <c r="E6909" t="s">
        <v>21304</v>
      </c>
      <c r="F6909" s="39" t="s">
        <v>12726</v>
      </c>
    </row>
    <row r="6910" spans="1:6">
      <c r="A6910" t="s">
        <v>4616</v>
      </c>
      <c r="B6910" s="39" t="s">
        <v>26220</v>
      </c>
      <c r="C6910" t="s">
        <v>21305</v>
      </c>
      <c r="D6910" t="s">
        <v>21305</v>
      </c>
      <c r="E6910" t="s">
        <v>21305</v>
      </c>
      <c r="F6910" s="39" t="s">
        <v>12726</v>
      </c>
    </row>
    <row r="6911" spans="1:6">
      <c r="A6911" t="s">
        <v>4616</v>
      </c>
      <c r="B6911" s="39" t="s">
        <v>26221</v>
      </c>
      <c r="C6911" t="s">
        <v>21306</v>
      </c>
      <c r="D6911" t="s">
        <v>21306</v>
      </c>
      <c r="E6911" t="s">
        <v>21306</v>
      </c>
      <c r="F6911" s="39" t="s">
        <v>12726</v>
      </c>
    </row>
    <row r="6912" spans="1:6">
      <c r="A6912" t="s">
        <v>4616</v>
      </c>
      <c r="B6912" s="39" t="s">
        <v>26222</v>
      </c>
      <c r="C6912" t="s">
        <v>21307</v>
      </c>
      <c r="D6912" t="s">
        <v>21307</v>
      </c>
      <c r="E6912" t="s">
        <v>21307</v>
      </c>
      <c r="F6912" s="39" t="s">
        <v>12726</v>
      </c>
    </row>
    <row r="6913" spans="1:6">
      <c r="A6913" t="s">
        <v>4616</v>
      </c>
      <c r="B6913" s="39" t="s">
        <v>26223</v>
      </c>
      <c r="C6913" t="s">
        <v>21308</v>
      </c>
      <c r="D6913" t="s">
        <v>21308</v>
      </c>
      <c r="E6913" t="s">
        <v>21308</v>
      </c>
      <c r="F6913" s="39" t="s">
        <v>12727</v>
      </c>
    </row>
    <row r="6914" spans="1:6">
      <c r="A6914" t="s">
        <v>4616</v>
      </c>
      <c r="B6914" s="39" t="s">
        <v>26224</v>
      </c>
      <c r="C6914" t="s">
        <v>21309</v>
      </c>
      <c r="D6914" t="s">
        <v>21309</v>
      </c>
      <c r="E6914" t="s">
        <v>21309</v>
      </c>
      <c r="F6914" s="39" t="s">
        <v>12728</v>
      </c>
    </row>
    <row r="6915" spans="1:6">
      <c r="A6915" t="s">
        <v>4616</v>
      </c>
      <c r="B6915" s="39" t="s">
        <v>26225</v>
      </c>
      <c r="C6915" t="s">
        <v>21310</v>
      </c>
      <c r="D6915" t="s">
        <v>21310</v>
      </c>
      <c r="E6915" t="s">
        <v>21310</v>
      </c>
      <c r="F6915" s="39" t="s">
        <v>12729</v>
      </c>
    </row>
    <row r="6916" spans="1:6">
      <c r="A6916" t="s">
        <v>4616</v>
      </c>
      <c r="B6916" s="39" t="s">
        <v>26226</v>
      </c>
      <c r="C6916" t="s">
        <v>21311</v>
      </c>
      <c r="D6916" t="s">
        <v>21311</v>
      </c>
      <c r="E6916" t="s">
        <v>21311</v>
      </c>
      <c r="F6916" s="39" t="s">
        <v>12730</v>
      </c>
    </row>
    <row r="6917" spans="1:6">
      <c r="A6917" t="s">
        <v>4616</v>
      </c>
      <c r="B6917" t="s">
        <v>26227</v>
      </c>
      <c r="C6917" t="s">
        <v>21312</v>
      </c>
      <c r="D6917" t="s">
        <v>21312</v>
      </c>
      <c r="E6917" t="s">
        <v>21312</v>
      </c>
      <c r="F6917" s="39" t="s">
        <v>12730</v>
      </c>
    </row>
    <row r="6918" spans="1:6">
      <c r="A6918" t="s">
        <v>4616</v>
      </c>
      <c r="B6918" s="39" t="s">
        <v>26228</v>
      </c>
      <c r="C6918" t="s">
        <v>21313</v>
      </c>
      <c r="D6918" t="s">
        <v>21313</v>
      </c>
      <c r="E6918" t="s">
        <v>21313</v>
      </c>
      <c r="F6918" t="s">
        <v>12730</v>
      </c>
    </row>
    <row r="6919" spans="1:6">
      <c r="A6919" t="s">
        <v>4616</v>
      </c>
      <c r="B6919" t="s">
        <v>26229</v>
      </c>
      <c r="C6919" t="s">
        <v>21314</v>
      </c>
      <c r="D6919" t="s">
        <v>21314</v>
      </c>
      <c r="E6919" t="s">
        <v>21314</v>
      </c>
      <c r="F6919" s="39" t="s">
        <v>12730</v>
      </c>
    </row>
    <row r="6920" spans="1:6">
      <c r="A6920" t="s">
        <v>4616</v>
      </c>
      <c r="B6920" s="787" t="s">
        <v>26230</v>
      </c>
      <c r="C6920" t="s">
        <v>21315</v>
      </c>
      <c r="D6920" t="s">
        <v>21315</v>
      </c>
      <c r="E6920" t="s">
        <v>21315</v>
      </c>
      <c r="F6920" s="39" t="s">
        <v>12730</v>
      </c>
    </row>
    <row r="6921" spans="1:6">
      <c r="A6921" t="s">
        <v>4616</v>
      </c>
      <c r="B6921" t="s">
        <v>26231</v>
      </c>
      <c r="C6921" t="s">
        <v>21316</v>
      </c>
      <c r="D6921" t="s">
        <v>21316</v>
      </c>
      <c r="E6921" t="s">
        <v>21316</v>
      </c>
      <c r="F6921" s="39" t="s">
        <v>12730</v>
      </c>
    </row>
    <row r="6922" spans="1:6">
      <c r="A6922" t="s">
        <v>4616</v>
      </c>
      <c r="B6922" t="s">
        <v>26232</v>
      </c>
      <c r="C6922" t="s">
        <v>21317</v>
      </c>
      <c r="D6922" t="s">
        <v>21317</v>
      </c>
      <c r="E6922" t="s">
        <v>21317</v>
      </c>
      <c r="F6922" s="39" t="s">
        <v>12730</v>
      </c>
    </row>
    <row r="6923" spans="1:6">
      <c r="A6923" t="s">
        <v>4616</v>
      </c>
      <c r="B6923" s="39" t="s">
        <v>26233</v>
      </c>
      <c r="C6923" t="s">
        <v>21318</v>
      </c>
      <c r="D6923" t="s">
        <v>21318</v>
      </c>
      <c r="E6923" t="s">
        <v>21318</v>
      </c>
      <c r="F6923" s="39" t="s">
        <v>12730</v>
      </c>
    </row>
    <row r="6924" spans="1:6">
      <c r="A6924" t="s">
        <v>4616</v>
      </c>
      <c r="B6924" s="39" t="s">
        <v>26234</v>
      </c>
      <c r="C6924" t="s">
        <v>21319</v>
      </c>
      <c r="D6924" t="s">
        <v>21319</v>
      </c>
      <c r="E6924" t="s">
        <v>21319</v>
      </c>
      <c r="F6924" s="39" t="s">
        <v>12730</v>
      </c>
    </row>
    <row r="6925" spans="1:6">
      <c r="A6925" t="s">
        <v>4616</v>
      </c>
      <c r="B6925" s="39" t="s">
        <v>26235</v>
      </c>
      <c r="C6925" t="s">
        <v>21320</v>
      </c>
      <c r="D6925" t="s">
        <v>21320</v>
      </c>
      <c r="E6925" t="s">
        <v>21320</v>
      </c>
      <c r="F6925" s="39" t="s">
        <v>12730</v>
      </c>
    </row>
    <row r="6926" spans="1:6">
      <c r="A6926" t="s">
        <v>4616</v>
      </c>
      <c r="B6926" s="39" t="s">
        <v>26236</v>
      </c>
      <c r="C6926" t="s">
        <v>21321</v>
      </c>
      <c r="D6926" t="s">
        <v>21321</v>
      </c>
      <c r="E6926" t="s">
        <v>21321</v>
      </c>
      <c r="F6926" s="39" t="s">
        <v>12730</v>
      </c>
    </row>
    <row r="6927" spans="1:6">
      <c r="A6927" t="s">
        <v>4616</v>
      </c>
      <c r="B6927" t="s">
        <v>26237</v>
      </c>
      <c r="C6927" t="s">
        <v>21322</v>
      </c>
      <c r="D6927" t="s">
        <v>21322</v>
      </c>
      <c r="E6927" t="s">
        <v>21322</v>
      </c>
      <c r="F6927" s="39" t="s">
        <v>12730</v>
      </c>
    </row>
    <row r="6928" spans="1:6">
      <c r="A6928" t="s">
        <v>4616</v>
      </c>
      <c r="B6928" s="39" t="s">
        <v>26238</v>
      </c>
      <c r="C6928" t="s">
        <v>21323</v>
      </c>
      <c r="D6928" t="s">
        <v>21323</v>
      </c>
      <c r="E6928" t="s">
        <v>21323</v>
      </c>
      <c r="F6928" s="39" t="s">
        <v>12730</v>
      </c>
    </row>
    <row r="6929" spans="1:6">
      <c r="A6929" t="s">
        <v>4616</v>
      </c>
      <c r="B6929" t="s">
        <v>26239</v>
      </c>
      <c r="C6929" t="s">
        <v>21324</v>
      </c>
      <c r="D6929" t="s">
        <v>21324</v>
      </c>
      <c r="E6929" t="s">
        <v>21324</v>
      </c>
      <c r="F6929" s="39" t="s">
        <v>12730</v>
      </c>
    </row>
    <row r="6930" spans="1:6">
      <c r="A6930" t="s">
        <v>4616</v>
      </c>
      <c r="B6930" s="39" t="s">
        <v>26240</v>
      </c>
      <c r="C6930" t="s">
        <v>21325</v>
      </c>
      <c r="D6930" t="s">
        <v>21325</v>
      </c>
      <c r="E6930" t="s">
        <v>21325</v>
      </c>
      <c r="F6930" s="39" t="s">
        <v>12730</v>
      </c>
    </row>
    <row r="6931" spans="1:6">
      <c r="A6931" t="s">
        <v>4616</v>
      </c>
      <c r="B6931" s="787" t="s">
        <v>26241</v>
      </c>
      <c r="C6931" t="s">
        <v>21326</v>
      </c>
      <c r="D6931" t="s">
        <v>21326</v>
      </c>
      <c r="E6931" t="s">
        <v>21326</v>
      </c>
      <c r="F6931" s="787" t="s">
        <v>12730</v>
      </c>
    </row>
    <row r="6932" spans="1:6">
      <c r="A6932" t="s">
        <v>4616</v>
      </c>
      <c r="B6932" t="s">
        <v>26242</v>
      </c>
      <c r="C6932" t="s">
        <v>21327</v>
      </c>
      <c r="D6932" t="s">
        <v>21327</v>
      </c>
      <c r="E6932" t="s">
        <v>21327</v>
      </c>
      <c r="F6932" s="39" t="s">
        <v>12730</v>
      </c>
    </row>
    <row r="6933" spans="1:6">
      <c r="A6933" t="s">
        <v>4616</v>
      </c>
      <c r="B6933" s="39" t="s">
        <v>26243</v>
      </c>
      <c r="C6933" t="s">
        <v>21328</v>
      </c>
      <c r="D6933" t="s">
        <v>21328</v>
      </c>
      <c r="E6933" t="s">
        <v>21328</v>
      </c>
      <c r="F6933" s="39" t="s">
        <v>12730</v>
      </c>
    </row>
    <row r="6934" spans="1:6">
      <c r="A6934" t="s">
        <v>4616</v>
      </c>
      <c r="B6934" s="39" t="s">
        <v>26244</v>
      </c>
      <c r="C6934" t="s">
        <v>21329</v>
      </c>
      <c r="D6934" t="s">
        <v>21329</v>
      </c>
      <c r="E6934" t="s">
        <v>21329</v>
      </c>
      <c r="F6934" s="39" t="s">
        <v>12730</v>
      </c>
    </row>
    <row r="6935" spans="1:6">
      <c r="A6935" t="s">
        <v>4616</v>
      </c>
      <c r="B6935" s="39" t="s">
        <v>26245</v>
      </c>
      <c r="C6935" t="s">
        <v>21330</v>
      </c>
      <c r="D6935" t="s">
        <v>21330</v>
      </c>
      <c r="E6935" t="s">
        <v>21330</v>
      </c>
      <c r="F6935" s="39" t="s">
        <v>12730</v>
      </c>
    </row>
    <row r="6936" spans="1:6">
      <c r="A6936" t="s">
        <v>4616</v>
      </c>
      <c r="B6936" t="s">
        <v>26246</v>
      </c>
      <c r="C6936" t="s">
        <v>21331</v>
      </c>
      <c r="D6936" t="s">
        <v>21331</v>
      </c>
      <c r="E6936" t="s">
        <v>21331</v>
      </c>
      <c r="F6936" s="39" t="s">
        <v>12730</v>
      </c>
    </row>
    <row r="6937" spans="1:6">
      <c r="A6937" t="s">
        <v>4616</v>
      </c>
      <c r="B6937" s="39" t="s">
        <v>26247</v>
      </c>
      <c r="C6937" t="s">
        <v>21332</v>
      </c>
      <c r="D6937" t="s">
        <v>21332</v>
      </c>
      <c r="E6937" t="s">
        <v>21332</v>
      </c>
      <c r="F6937" s="39" t="s">
        <v>12730</v>
      </c>
    </row>
    <row r="6938" spans="1:6">
      <c r="A6938" t="s">
        <v>4616</v>
      </c>
      <c r="B6938" s="39" t="s">
        <v>26248</v>
      </c>
      <c r="C6938" t="s">
        <v>21333</v>
      </c>
      <c r="D6938" t="s">
        <v>21333</v>
      </c>
      <c r="E6938" t="s">
        <v>21333</v>
      </c>
      <c r="F6938" s="39" t="s">
        <v>12730</v>
      </c>
    </row>
    <row r="6939" spans="1:6">
      <c r="A6939" t="s">
        <v>4616</v>
      </c>
      <c r="B6939" t="s">
        <v>26249</v>
      </c>
      <c r="C6939" t="s">
        <v>21334</v>
      </c>
      <c r="D6939" t="s">
        <v>21334</v>
      </c>
      <c r="E6939" t="s">
        <v>21334</v>
      </c>
      <c r="F6939" s="39" t="s">
        <v>12730</v>
      </c>
    </row>
    <row r="6940" spans="1:6">
      <c r="A6940" t="s">
        <v>4616</v>
      </c>
      <c r="B6940" t="s">
        <v>26250</v>
      </c>
      <c r="C6940" t="s">
        <v>21335</v>
      </c>
      <c r="D6940" t="s">
        <v>21335</v>
      </c>
      <c r="E6940" t="s">
        <v>21335</v>
      </c>
      <c r="F6940" s="39" t="s">
        <v>12730</v>
      </c>
    </row>
    <row r="6941" spans="1:6">
      <c r="A6941" t="s">
        <v>4616</v>
      </c>
      <c r="B6941" t="s">
        <v>26251</v>
      </c>
      <c r="C6941" t="s">
        <v>21336</v>
      </c>
      <c r="D6941" t="s">
        <v>21336</v>
      </c>
      <c r="E6941" t="s">
        <v>21336</v>
      </c>
      <c r="F6941" s="39" t="s">
        <v>12730</v>
      </c>
    </row>
    <row r="6942" spans="1:6">
      <c r="A6942" t="s">
        <v>4616</v>
      </c>
      <c r="B6942" s="39" t="s">
        <v>26252</v>
      </c>
      <c r="C6942" t="s">
        <v>21337</v>
      </c>
      <c r="D6942" t="s">
        <v>21337</v>
      </c>
      <c r="E6942" t="s">
        <v>21337</v>
      </c>
      <c r="F6942" s="39" t="s">
        <v>12731</v>
      </c>
    </row>
    <row r="6943" spans="1:6">
      <c r="A6943" t="s">
        <v>4616</v>
      </c>
      <c r="B6943" s="39" t="s">
        <v>26253</v>
      </c>
      <c r="C6943" t="s">
        <v>21338</v>
      </c>
      <c r="D6943" t="s">
        <v>21338</v>
      </c>
      <c r="E6943" t="s">
        <v>21338</v>
      </c>
      <c r="F6943" s="39" t="s">
        <v>12732</v>
      </c>
    </row>
    <row r="6944" spans="1:6">
      <c r="A6944" t="s">
        <v>4616</v>
      </c>
      <c r="B6944" s="39" t="s">
        <v>26254</v>
      </c>
      <c r="C6944" t="s">
        <v>21339</v>
      </c>
      <c r="D6944" t="s">
        <v>21339</v>
      </c>
      <c r="E6944" t="s">
        <v>21339</v>
      </c>
      <c r="F6944" s="39" t="s">
        <v>12732</v>
      </c>
    </row>
    <row r="6945" spans="1:6">
      <c r="A6945" t="s">
        <v>4616</v>
      </c>
      <c r="B6945" s="39" t="s">
        <v>26255</v>
      </c>
      <c r="C6945" t="s">
        <v>21340</v>
      </c>
      <c r="D6945" t="s">
        <v>21340</v>
      </c>
      <c r="E6945" t="s">
        <v>21340</v>
      </c>
      <c r="F6945" s="39" t="s">
        <v>12732</v>
      </c>
    </row>
    <row r="6946" spans="1:6">
      <c r="A6946" t="s">
        <v>4616</v>
      </c>
      <c r="B6946" s="39" t="s">
        <v>26256</v>
      </c>
      <c r="C6946" t="s">
        <v>21341</v>
      </c>
      <c r="D6946" t="s">
        <v>21341</v>
      </c>
      <c r="E6946" t="s">
        <v>21341</v>
      </c>
      <c r="F6946" s="39" t="s">
        <v>12732</v>
      </c>
    </row>
    <row r="6947" spans="1:6">
      <c r="A6947" t="s">
        <v>4616</v>
      </c>
      <c r="B6947" s="39" t="s">
        <v>26257</v>
      </c>
      <c r="C6947" t="s">
        <v>21342</v>
      </c>
      <c r="D6947" t="s">
        <v>21342</v>
      </c>
      <c r="E6947" t="s">
        <v>21342</v>
      </c>
      <c r="F6947" s="39" t="s">
        <v>12733</v>
      </c>
    </row>
    <row r="6948" spans="1:6">
      <c r="A6948" t="s">
        <v>4616</v>
      </c>
      <c r="B6948" s="39" t="s">
        <v>26258</v>
      </c>
      <c r="C6948" t="s">
        <v>21343</v>
      </c>
      <c r="D6948" t="s">
        <v>21343</v>
      </c>
      <c r="E6948" t="s">
        <v>21343</v>
      </c>
      <c r="F6948" s="39" t="s">
        <v>12734</v>
      </c>
    </row>
    <row r="6949" spans="1:6">
      <c r="A6949" t="s">
        <v>4616</v>
      </c>
      <c r="B6949" s="39" t="s">
        <v>26259</v>
      </c>
      <c r="C6949" t="s">
        <v>21344</v>
      </c>
      <c r="D6949" t="s">
        <v>21344</v>
      </c>
      <c r="E6949" t="s">
        <v>21344</v>
      </c>
      <c r="F6949" s="39" t="s">
        <v>12735</v>
      </c>
    </row>
    <row r="6950" spans="1:6">
      <c r="A6950" t="s">
        <v>4616</v>
      </c>
      <c r="B6950" s="39" t="s">
        <v>26260</v>
      </c>
      <c r="C6950" t="s">
        <v>21345</v>
      </c>
      <c r="D6950" t="s">
        <v>21345</v>
      </c>
      <c r="E6950" t="s">
        <v>21345</v>
      </c>
      <c r="F6950" s="39" t="s">
        <v>12735</v>
      </c>
    </row>
    <row r="6951" spans="1:6">
      <c r="A6951" t="s">
        <v>4616</v>
      </c>
      <c r="B6951" s="39" t="s">
        <v>26261</v>
      </c>
      <c r="C6951" t="s">
        <v>21346</v>
      </c>
      <c r="D6951" t="s">
        <v>21346</v>
      </c>
      <c r="E6951" t="s">
        <v>21346</v>
      </c>
      <c r="F6951" s="39" t="s">
        <v>12735</v>
      </c>
    </row>
    <row r="6952" spans="1:6">
      <c r="A6952" t="s">
        <v>4616</v>
      </c>
      <c r="B6952" s="39" t="s">
        <v>26262</v>
      </c>
      <c r="C6952" t="s">
        <v>21347</v>
      </c>
      <c r="D6952" t="s">
        <v>21347</v>
      </c>
      <c r="E6952" t="s">
        <v>21347</v>
      </c>
      <c r="F6952" s="39" t="s">
        <v>12735</v>
      </c>
    </row>
    <row r="6953" spans="1:6">
      <c r="A6953" t="s">
        <v>4616</v>
      </c>
      <c r="B6953" s="39" t="s">
        <v>26263</v>
      </c>
      <c r="C6953" t="s">
        <v>21348</v>
      </c>
      <c r="D6953" t="s">
        <v>21348</v>
      </c>
      <c r="E6953" t="s">
        <v>21348</v>
      </c>
      <c r="F6953" s="788" t="s">
        <v>12736</v>
      </c>
    </row>
    <row r="6954" spans="1:6">
      <c r="A6954" t="s">
        <v>4616</v>
      </c>
      <c r="B6954" s="39" t="s">
        <v>26264</v>
      </c>
      <c r="C6954" t="s">
        <v>21349</v>
      </c>
      <c r="D6954" t="s">
        <v>21349</v>
      </c>
      <c r="E6954" t="s">
        <v>21349</v>
      </c>
      <c r="F6954" s="39" t="s">
        <v>12736</v>
      </c>
    </row>
    <row r="6955" spans="1:6">
      <c r="A6955" t="s">
        <v>4616</v>
      </c>
      <c r="B6955" s="39" t="s">
        <v>26265</v>
      </c>
      <c r="C6955" t="s">
        <v>21350</v>
      </c>
      <c r="D6955" t="s">
        <v>21350</v>
      </c>
      <c r="E6955" t="s">
        <v>21350</v>
      </c>
      <c r="F6955" s="39" t="s">
        <v>12736</v>
      </c>
    </row>
    <row r="6956" spans="1:6">
      <c r="A6956" t="s">
        <v>4616</v>
      </c>
      <c r="B6956" t="s">
        <v>26266</v>
      </c>
      <c r="C6956" t="s">
        <v>21351</v>
      </c>
      <c r="D6956" t="s">
        <v>21351</v>
      </c>
      <c r="E6956" t="s">
        <v>21351</v>
      </c>
      <c r="F6956" t="s">
        <v>12737</v>
      </c>
    </row>
    <row r="6957" spans="1:6">
      <c r="A6957" t="s">
        <v>4616</v>
      </c>
      <c r="B6957" s="39" t="s">
        <v>26267</v>
      </c>
      <c r="C6957" t="s">
        <v>21352</v>
      </c>
      <c r="D6957" t="s">
        <v>21352</v>
      </c>
      <c r="E6957" t="s">
        <v>21352</v>
      </c>
      <c r="F6957" s="39" t="s">
        <v>12737</v>
      </c>
    </row>
    <row r="6958" spans="1:6">
      <c r="A6958" t="s">
        <v>4616</v>
      </c>
      <c r="B6958" s="39" t="s">
        <v>26268</v>
      </c>
      <c r="C6958" t="s">
        <v>21353</v>
      </c>
      <c r="D6958" t="s">
        <v>21353</v>
      </c>
      <c r="E6958" t="s">
        <v>21353</v>
      </c>
      <c r="F6958" s="39" t="s">
        <v>12737</v>
      </c>
    </row>
    <row r="6959" spans="1:6">
      <c r="A6959" t="s">
        <v>4616</v>
      </c>
      <c r="B6959" s="39" t="s">
        <v>26269</v>
      </c>
      <c r="C6959" t="s">
        <v>21354</v>
      </c>
      <c r="D6959" t="s">
        <v>21354</v>
      </c>
      <c r="E6959" t="s">
        <v>21354</v>
      </c>
      <c r="F6959" s="39" t="s">
        <v>12737</v>
      </c>
    </row>
    <row r="6960" spans="1:6">
      <c r="A6960" t="s">
        <v>4616</v>
      </c>
      <c r="B6960" s="39" t="s">
        <v>26270</v>
      </c>
      <c r="C6960" t="s">
        <v>21355</v>
      </c>
      <c r="D6960" t="s">
        <v>21355</v>
      </c>
      <c r="E6960" t="s">
        <v>21355</v>
      </c>
      <c r="F6960" s="39" t="s">
        <v>12738</v>
      </c>
    </row>
    <row r="6961" spans="1:6">
      <c r="A6961" t="s">
        <v>4616</v>
      </c>
      <c r="B6961" t="s">
        <v>26271</v>
      </c>
      <c r="C6961" t="s">
        <v>21356</v>
      </c>
      <c r="D6961" t="s">
        <v>21356</v>
      </c>
      <c r="E6961" t="s">
        <v>21356</v>
      </c>
      <c r="F6961" t="s">
        <v>12739</v>
      </c>
    </row>
    <row r="6962" spans="1:6">
      <c r="A6962" t="s">
        <v>4616</v>
      </c>
      <c r="B6962" s="39" t="s">
        <v>26272</v>
      </c>
      <c r="C6962" t="s">
        <v>21357</v>
      </c>
      <c r="D6962" t="s">
        <v>21357</v>
      </c>
      <c r="E6962" t="s">
        <v>21357</v>
      </c>
      <c r="F6962" s="39" t="s">
        <v>12739</v>
      </c>
    </row>
    <row r="6963" spans="1:6">
      <c r="A6963" t="s">
        <v>4616</v>
      </c>
      <c r="B6963" t="s">
        <v>26273</v>
      </c>
      <c r="C6963" t="s">
        <v>21358</v>
      </c>
      <c r="D6963" t="s">
        <v>21358</v>
      </c>
      <c r="E6963" t="s">
        <v>21358</v>
      </c>
      <c r="F6963" s="39" t="s">
        <v>12740</v>
      </c>
    </row>
    <row r="6964" spans="1:6">
      <c r="A6964" t="s">
        <v>4616</v>
      </c>
      <c r="B6964" s="39" t="s">
        <v>26274</v>
      </c>
      <c r="C6964" t="s">
        <v>21359</v>
      </c>
      <c r="D6964" t="s">
        <v>21359</v>
      </c>
      <c r="E6964" t="s">
        <v>21359</v>
      </c>
      <c r="F6964" s="39" t="s">
        <v>12741</v>
      </c>
    </row>
    <row r="6965" spans="1:6">
      <c r="A6965" t="s">
        <v>4616</v>
      </c>
      <c r="B6965" s="39" t="s">
        <v>26275</v>
      </c>
      <c r="C6965" t="s">
        <v>21360</v>
      </c>
      <c r="D6965" t="s">
        <v>21360</v>
      </c>
      <c r="E6965" t="s">
        <v>21360</v>
      </c>
      <c r="F6965" s="39" t="s">
        <v>12742</v>
      </c>
    </row>
    <row r="6966" spans="1:6">
      <c r="A6966" t="s">
        <v>4616</v>
      </c>
      <c r="B6966" s="39" t="s">
        <v>26276</v>
      </c>
      <c r="C6966" t="s">
        <v>21361</v>
      </c>
      <c r="D6966" t="s">
        <v>21361</v>
      </c>
      <c r="E6966" t="s">
        <v>21361</v>
      </c>
      <c r="F6966" s="39" t="s">
        <v>12743</v>
      </c>
    </row>
    <row r="6967" spans="1:6">
      <c r="A6967" t="s">
        <v>4616</v>
      </c>
      <c r="B6967" s="39" t="s">
        <v>26277</v>
      </c>
      <c r="C6967" t="s">
        <v>21362</v>
      </c>
      <c r="D6967" t="s">
        <v>21362</v>
      </c>
      <c r="E6967" t="s">
        <v>21362</v>
      </c>
      <c r="F6967" s="39" t="s">
        <v>12744</v>
      </c>
    </row>
    <row r="6968" spans="1:6">
      <c r="A6968" t="s">
        <v>4616</v>
      </c>
      <c r="B6968" s="39" t="s">
        <v>26278</v>
      </c>
      <c r="C6968" t="s">
        <v>21363</v>
      </c>
      <c r="D6968" t="s">
        <v>21363</v>
      </c>
      <c r="E6968" t="s">
        <v>21363</v>
      </c>
      <c r="F6968" s="39" t="s">
        <v>12745</v>
      </c>
    </row>
    <row r="6969" spans="1:6">
      <c r="A6969" t="s">
        <v>4616</v>
      </c>
      <c r="B6969" s="39" t="s">
        <v>26279</v>
      </c>
      <c r="C6969" t="s">
        <v>21364</v>
      </c>
      <c r="D6969" t="s">
        <v>21364</v>
      </c>
      <c r="E6969" t="s">
        <v>21364</v>
      </c>
      <c r="F6969" s="39" t="s">
        <v>12746</v>
      </c>
    </row>
    <row r="6970" spans="1:6">
      <c r="A6970" t="s">
        <v>4616</v>
      </c>
      <c r="B6970" s="39" t="s">
        <v>26280</v>
      </c>
      <c r="C6970" t="s">
        <v>21365</v>
      </c>
      <c r="D6970" t="s">
        <v>21365</v>
      </c>
      <c r="E6970" t="s">
        <v>21365</v>
      </c>
      <c r="F6970" s="39" t="s">
        <v>12747</v>
      </c>
    </row>
    <row r="6971" spans="1:6">
      <c r="A6971" t="s">
        <v>4616</v>
      </c>
      <c r="B6971" s="39" t="s">
        <v>26281</v>
      </c>
      <c r="C6971" t="s">
        <v>21366</v>
      </c>
      <c r="D6971" t="s">
        <v>21366</v>
      </c>
      <c r="E6971" t="s">
        <v>21366</v>
      </c>
      <c r="F6971" s="39" t="s">
        <v>12748</v>
      </c>
    </row>
    <row r="6972" spans="1:6">
      <c r="A6972" t="s">
        <v>4616</v>
      </c>
      <c r="B6972" s="39" t="s">
        <v>26282</v>
      </c>
      <c r="C6972" t="s">
        <v>21367</v>
      </c>
      <c r="D6972" t="s">
        <v>21367</v>
      </c>
      <c r="E6972" t="s">
        <v>21367</v>
      </c>
      <c r="F6972" s="39" t="s">
        <v>12748</v>
      </c>
    </row>
    <row r="6973" spans="1:6">
      <c r="A6973" t="s">
        <v>4616</v>
      </c>
      <c r="B6973" s="39" t="s">
        <v>26283</v>
      </c>
      <c r="C6973" t="s">
        <v>21368</v>
      </c>
      <c r="D6973" t="s">
        <v>21368</v>
      </c>
      <c r="E6973" t="s">
        <v>21368</v>
      </c>
      <c r="F6973" s="39" t="s">
        <v>12749</v>
      </c>
    </row>
    <row r="6974" spans="1:6">
      <c r="A6974" t="s">
        <v>4616</v>
      </c>
      <c r="B6974" s="39" t="s">
        <v>26284</v>
      </c>
      <c r="C6974" t="s">
        <v>21369</v>
      </c>
      <c r="D6974" t="s">
        <v>21369</v>
      </c>
      <c r="E6974" t="s">
        <v>21369</v>
      </c>
      <c r="F6974" s="39" t="s">
        <v>12750</v>
      </c>
    </row>
    <row r="6975" spans="1:6">
      <c r="A6975" t="s">
        <v>4616</v>
      </c>
      <c r="B6975" s="39" t="s">
        <v>26285</v>
      </c>
      <c r="C6975" t="s">
        <v>21370</v>
      </c>
      <c r="D6975" t="s">
        <v>21370</v>
      </c>
      <c r="E6975" t="s">
        <v>21370</v>
      </c>
      <c r="F6975" s="39" t="s">
        <v>12750</v>
      </c>
    </row>
    <row r="6976" spans="1:6">
      <c r="A6976" t="s">
        <v>4616</v>
      </c>
      <c r="B6976" s="39" t="s">
        <v>26286</v>
      </c>
      <c r="C6976" t="s">
        <v>21371</v>
      </c>
      <c r="D6976" t="s">
        <v>21371</v>
      </c>
      <c r="E6976" t="s">
        <v>21371</v>
      </c>
      <c r="F6976" s="39" t="s">
        <v>12750</v>
      </c>
    </row>
    <row r="6977" spans="1:6">
      <c r="A6977" t="s">
        <v>4616</v>
      </c>
      <c r="B6977" s="39" t="s">
        <v>26287</v>
      </c>
      <c r="C6977" t="s">
        <v>21372</v>
      </c>
      <c r="D6977" t="s">
        <v>21372</v>
      </c>
      <c r="E6977" t="s">
        <v>21372</v>
      </c>
      <c r="F6977" s="39" t="s">
        <v>12750</v>
      </c>
    </row>
    <row r="6978" spans="1:6">
      <c r="A6978" t="s">
        <v>4616</v>
      </c>
      <c r="B6978" s="39" t="s">
        <v>26288</v>
      </c>
      <c r="C6978" t="s">
        <v>21373</v>
      </c>
      <c r="D6978" t="s">
        <v>21373</v>
      </c>
      <c r="E6978" t="s">
        <v>21373</v>
      </c>
      <c r="F6978" s="39" t="s">
        <v>12750</v>
      </c>
    </row>
    <row r="6979" spans="1:6">
      <c r="A6979" t="s">
        <v>4616</v>
      </c>
      <c r="B6979" s="39" t="s">
        <v>26289</v>
      </c>
      <c r="C6979" t="s">
        <v>21374</v>
      </c>
      <c r="D6979" t="s">
        <v>21374</v>
      </c>
      <c r="E6979" t="s">
        <v>21374</v>
      </c>
      <c r="F6979" s="39" t="s">
        <v>12750</v>
      </c>
    </row>
    <row r="6980" spans="1:6">
      <c r="A6980" t="s">
        <v>4616</v>
      </c>
      <c r="B6980" s="39" t="s">
        <v>26290</v>
      </c>
      <c r="C6980" t="s">
        <v>21375</v>
      </c>
      <c r="D6980" t="s">
        <v>21375</v>
      </c>
      <c r="E6980" t="s">
        <v>21375</v>
      </c>
      <c r="F6980" s="39" t="s">
        <v>12750</v>
      </c>
    </row>
    <row r="6981" spans="1:6">
      <c r="A6981" t="s">
        <v>4616</v>
      </c>
      <c r="B6981" s="39" t="s">
        <v>26291</v>
      </c>
      <c r="C6981" t="s">
        <v>21376</v>
      </c>
      <c r="D6981" t="s">
        <v>21376</v>
      </c>
      <c r="E6981" t="s">
        <v>21376</v>
      </c>
      <c r="F6981" s="39" t="s">
        <v>12751</v>
      </c>
    </row>
    <row r="6982" spans="1:6">
      <c r="A6982" t="s">
        <v>4616</v>
      </c>
      <c r="B6982" s="39" t="s">
        <v>26292</v>
      </c>
      <c r="C6982" t="s">
        <v>21377</v>
      </c>
      <c r="D6982" t="s">
        <v>21377</v>
      </c>
      <c r="E6982" t="s">
        <v>21377</v>
      </c>
      <c r="F6982" s="39" t="s">
        <v>12752</v>
      </c>
    </row>
    <row r="6983" spans="1:6">
      <c r="A6983" t="s">
        <v>4616</v>
      </c>
      <c r="B6983" s="39" t="s">
        <v>26293</v>
      </c>
      <c r="C6983" t="s">
        <v>21378</v>
      </c>
      <c r="D6983" t="s">
        <v>21378</v>
      </c>
      <c r="E6983" t="s">
        <v>21378</v>
      </c>
      <c r="F6983" s="39" t="s">
        <v>12753</v>
      </c>
    </row>
    <row r="6984" spans="1:6">
      <c r="A6984" t="s">
        <v>4616</v>
      </c>
      <c r="B6984" s="39" t="s">
        <v>26294</v>
      </c>
      <c r="C6984" t="s">
        <v>21379</v>
      </c>
      <c r="D6984" t="s">
        <v>21379</v>
      </c>
      <c r="E6984" t="s">
        <v>21379</v>
      </c>
      <c r="F6984" s="39" t="s">
        <v>12754</v>
      </c>
    </row>
    <row r="6985" spans="1:6">
      <c r="A6985" t="s">
        <v>4616</v>
      </c>
      <c r="B6985" s="39" t="s">
        <v>26295</v>
      </c>
      <c r="C6985" t="s">
        <v>21380</v>
      </c>
      <c r="D6985" t="s">
        <v>21380</v>
      </c>
      <c r="E6985" t="s">
        <v>21380</v>
      </c>
      <c r="F6985" s="39" t="s">
        <v>12755</v>
      </c>
    </row>
    <row r="6986" spans="1:6">
      <c r="A6986" t="s">
        <v>4616</v>
      </c>
      <c r="B6986" s="39" t="s">
        <v>26296</v>
      </c>
      <c r="C6986" t="s">
        <v>21381</v>
      </c>
      <c r="D6986" t="s">
        <v>21381</v>
      </c>
      <c r="E6986" t="s">
        <v>21381</v>
      </c>
      <c r="F6986" s="39" t="s">
        <v>12756</v>
      </c>
    </row>
    <row r="6987" spans="1:6">
      <c r="A6987" t="s">
        <v>4616</v>
      </c>
      <c r="B6987" s="39" t="s">
        <v>26297</v>
      </c>
      <c r="C6987" t="s">
        <v>21382</v>
      </c>
      <c r="D6987" t="s">
        <v>21382</v>
      </c>
      <c r="E6987" t="s">
        <v>21382</v>
      </c>
      <c r="F6987" s="39" t="s">
        <v>12757</v>
      </c>
    </row>
    <row r="6988" spans="1:6">
      <c r="A6988" t="s">
        <v>4616</v>
      </c>
      <c r="B6988" s="39" t="s">
        <v>26298</v>
      </c>
      <c r="C6988" t="s">
        <v>21383</v>
      </c>
      <c r="D6988" t="s">
        <v>21383</v>
      </c>
      <c r="E6988" t="s">
        <v>21383</v>
      </c>
      <c r="F6988" s="39" t="s">
        <v>12758</v>
      </c>
    </row>
    <row r="6989" spans="1:6">
      <c r="A6989" t="s">
        <v>4616</v>
      </c>
      <c r="B6989" s="39" t="s">
        <v>26299</v>
      </c>
      <c r="C6989" t="s">
        <v>21384</v>
      </c>
      <c r="D6989" t="s">
        <v>21384</v>
      </c>
      <c r="E6989" t="s">
        <v>21384</v>
      </c>
      <c r="F6989" s="39" t="s">
        <v>12759</v>
      </c>
    </row>
    <row r="6990" spans="1:6">
      <c r="A6990" t="s">
        <v>4616</v>
      </c>
      <c r="B6990" s="39" t="s">
        <v>26300</v>
      </c>
      <c r="C6990" t="s">
        <v>21385</v>
      </c>
      <c r="D6990" t="s">
        <v>21385</v>
      </c>
      <c r="E6990" t="s">
        <v>21385</v>
      </c>
      <c r="F6990" s="39" t="s">
        <v>12760</v>
      </c>
    </row>
    <row r="6991" spans="1:6">
      <c r="A6991" t="s">
        <v>4616</v>
      </c>
      <c r="B6991" s="39" t="s">
        <v>26301</v>
      </c>
      <c r="C6991" t="s">
        <v>21386</v>
      </c>
      <c r="D6991" t="s">
        <v>21386</v>
      </c>
      <c r="E6991" t="s">
        <v>21386</v>
      </c>
      <c r="F6991" s="39" t="s">
        <v>12761</v>
      </c>
    </row>
    <row r="6992" spans="1:6">
      <c r="A6992" t="s">
        <v>4616</v>
      </c>
      <c r="B6992" s="39" t="s">
        <v>26302</v>
      </c>
      <c r="C6992" t="s">
        <v>21387</v>
      </c>
      <c r="D6992" t="s">
        <v>21387</v>
      </c>
      <c r="E6992" t="s">
        <v>21387</v>
      </c>
      <c r="F6992" s="39" t="s">
        <v>12762</v>
      </c>
    </row>
    <row r="6993" spans="1:6">
      <c r="A6993" t="s">
        <v>4616</v>
      </c>
      <c r="B6993" s="39" t="s">
        <v>26303</v>
      </c>
      <c r="C6993" t="s">
        <v>21388</v>
      </c>
      <c r="D6993" t="s">
        <v>21388</v>
      </c>
      <c r="E6993" t="s">
        <v>21388</v>
      </c>
      <c r="F6993" s="39" t="s">
        <v>12762</v>
      </c>
    </row>
    <row r="6994" spans="1:6">
      <c r="A6994" t="s">
        <v>4616</v>
      </c>
      <c r="B6994" s="54" t="s">
        <v>26304</v>
      </c>
      <c r="C6994" t="s">
        <v>21389</v>
      </c>
      <c r="D6994" t="s">
        <v>21389</v>
      </c>
      <c r="E6994" t="s">
        <v>21389</v>
      </c>
      <c r="F6994" s="39" t="s">
        <v>12762</v>
      </c>
    </row>
    <row r="6995" spans="1:6">
      <c r="A6995" t="s">
        <v>4616</v>
      </c>
      <c r="B6995" s="39" t="s">
        <v>26305</v>
      </c>
      <c r="C6995" t="s">
        <v>21390</v>
      </c>
      <c r="D6995" t="s">
        <v>21390</v>
      </c>
      <c r="E6995" t="s">
        <v>21390</v>
      </c>
      <c r="F6995" s="39" t="s">
        <v>12762</v>
      </c>
    </row>
    <row r="6996" spans="1:6">
      <c r="A6996" t="s">
        <v>4616</v>
      </c>
      <c r="B6996" s="39" t="s">
        <v>26306</v>
      </c>
      <c r="C6996" t="s">
        <v>21391</v>
      </c>
      <c r="D6996" t="s">
        <v>21391</v>
      </c>
      <c r="E6996" t="s">
        <v>21391</v>
      </c>
      <c r="F6996" s="39" t="s">
        <v>12762</v>
      </c>
    </row>
    <row r="6997" spans="1:6">
      <c r="A6997" t="s">
        <v>4616</v>
      </c>
      <c r="B6997" s="789" t="s">
        <v>26307</v>
      </c>
      <c r="C6997" t="s">
        <v>21392</v>
      </c>
      <c r="D6997" t="s">
        <v>21392</v>
      </c>
      <c r="E6997" t="s">
        <v>21392</v>
      </c>
      <c r="F6997" s="39" t="s">
        <v>12762</v>
      </c>
    </row>
    <row r="6998" spans="1:6">
      <c r="A6998" t="s">
        <v>4616</v>
      </c>
      <c r="B6998" s="39" t="s">
        <v>26308</v>
      </c>
      <c r="C6998" t="s">
        <v>21393</v>
      </c>
      <c r="D6998" t="s">
        <v>21393</v>
      </c>
      <c r="E6998" t="s">
        <v>21393</v>
      </c>
      <c r="F6998" s="39" t="s">
        <v>12762</v>
      </c>
    </row>
    <row r="6999" spans="1:6">
      <c r="A6999" t="s">
        <v>4616</v>
      </c>
      <c r="B6999" t="s">
        <v>26309</v>
      </c>
      <c r="C6999" t="s">
        <v>21394</v>
      </c>
      <c r="D6999" t="s">
        <v>21394</v>
      </c>
      <c r="E6999" t="s">
        <v>21394</v>
      </c>
      <c r="F6999" t="s">
        <v>12762</v>
      </c>
    </row>
    <row r="7000" spans="1:6">
      <c r="A7000" t="s">
        <v>4616</v>
      </c>
      <c r="B7000" s="39" t="s">
        <v>26310</v>
      </c>
      <c r="C7000" t="s">
        <v>21395</v>
      </c>
      <c r="D7000" t="s">
        <v>21395</v>
      </c>
      <c r="E7000" t="s">
        <v>21395</v>
      </c>
      <c r="F7000" s="39" t="s">
        <v>12762</v>
      </c>
    </row>
    <row r="7001" spans="1:6">
      <c r="A7001" t="s">
        <v>4616</v>
      </c>
      <c r="B7001" s="39" t="s">
        <v>26311</v>
      </c>
      <c r="C7001" t="s">
        <v>21396</v>
      </c>
      <c r="D7001" t="s">
        <v>21396</v>
      </c>
      <c r="E7001" t="s">
        <v>21396</v>
      </c>
      <c r="F7001" s="39" t="s">
        <v>12763</v>
      </c>
    </row>
    <row r="7002" spans="1:6">
      <c r="A7002" t="s">
        <v>4616</v>
      </c>
      <c r="B7002" s="39" t="s">
        <v>26312</v>
      </c>
      <c r="C7002" t="s">
        <v>21397</v>
      </c>
      <c r="D7002" t="s">
        <v>21397</v>
      </c>
      <c r="E7002" t="s">
        <v>21397</v>
      </c>
      <c r="F7002" s="39" t="s">
        <v>12764</v>
      </c>
    </row>
    <row r="7003" spans="1:6">
      <c r="A7003" t="s">
        <v>4616</v>
      </c>
      <c r="B7003" s="39" t="s">
        <v>26313</v>
      </c>
      <c r="C7003" t="s">
        <v>21398</v>
      </c>
      <c r="D7003" t="s">
        <v>21398</v>
      </c>
      <c r="E7003" t="s">
        <v>21398</v>
      </c>
      <c r="F7003" s="39" t="s">
        <v>12765</v>
      </c>
    </row>
    <row r="7004" spans="1:6">
      <c r="A7004" t="s">
        <v>4616</v>
      </c>
      <c r="B7004" s="39" t="s">
        <v>26314</v>
      </c>
      <c r="C7004" t="s">
        <v>21399</v>
      </c>
      <c r="D7004" t="s">
        <v>21399</v>
      </c>
      <c r="E7004" t="s">
        <v>21399</v>
      </c>
      <c r="F7004" s="39" t="s">
        <v>12766</v>
      </c>
    </row>
    <row r="7005" spans="1:6">
      <c r="A7005" t="s">
        <v>4616</v>
      </c>
      <c r="B7005" s="39" t="s">
        <v>26315</v>
      </c>
      <c r="C7005" t="s">
        <v>21400</v>
      </c>
      <c r="D7005" t="s">
        <v>21400</v>
      </c>
      <c r="E7005" t="s">
        <v>21400</v>
      </c>
      <c r="F7005" s="39" t="s">
        <v>12767</v>
      </c>
    </row>
    <row r="7006" spans="1:6">
      <c r="A7006" t="s">
        <v>4616</v>
      </c>
      <c r="B7006" t="s">
        <v>26316</v>
      </c>
      <c r="C7006" t="s">
        <v>21401</v>
      </c>
      <c r="D7006" t="s">
        <v>21401</v>
      </c>
      <c r="E7006" t="s">
        <v>21401</v>
      </c>
      <c r="F7006" s="39" t="s">
        <v>12768</v>
      </c>
    </row>
    <row r="7007" spans="1:6">
      <c r="A7007" t="s">
        <v>4616</v>
      </c>
      <c r="B7007" t="s">
        <v>26317</v>
      </c>
      <c r="C7007" t="s">
        <v>21402</v>
      </c>
      <c r="D7007" t="s">
        <v>21402</v>
      </c>
      <c r="E7007" t="s">
        <v>21402</v>
      </c>
      <c r="F7007" s="787" t="s">
        <v>12768</v>
      </c>
    </row>
    <row r="7008" spans="1:6">
      <c r="A7008" t="s">
        <v>4616</v>
      </c>
      <c r="B7008" s="54" t="s">
        <v>26318</v>
      </c>
      <c r="C7008" t="s">
        <v>21403</v>
      </c>
      <c r="D7008" t="s">
        <v>21403</v>
      </c>
      <c r="E7008" t="s">
        <v>21403</v>
      </c>
      <c r="F7008" s="39" t="s">
        <v>12769</v>
      </c>
    </row>
    <row r="7009" spans="1:6">
      <c r="A7009" t="s">
        <v>4616</v>
      </c>
      <c r="B7009" s="39" t="s">
        <v>26319</v>
      </c>
      <c r="C7009" t="s">
        <v>21404</v>
      </c>
      <c r="D7009" t="s">
        <v>21404</v>
      </c>
      <c r="E7009" t="s">
        <v>21404</v>
      </c>
      <c r="F7009" s="39" t="s">
        <v>12770</v>
      </c>
    </row>
    <row r="7010" spans="1:6">
      <c r="A7010" t="s">
        <v>4616</v>
      </c>
      <c r="B7010" s="39" t="s">
        <v>26320</v>
      </c>
      <c r="C7010" t="s">
        <v>21405</v>
      </c>
      <c r="D7010" t="s">
        <v>21405</v>
      </c>
      <c r="E7010" t="s">
        <v>21405</v>
      </c>
      <c r="F7010" s="39" t="s">
        <v>12770</v>
      </c>
    </row>
    <row r="7011" spans="1:6">
      <c r="A7011" t="s">
        <v>4616</v>
      </c>
      <c r="B7011" t="s">
        <v>26321</v>
      </c>
      <c r="C7011" t="s">
        <v>21406</v>
      </c>
      <c r="D7011" t="s">
        <v>21406</v>
      </c>
      <c r="E7011" t="s">
        <v>21406</v>
      </c>
      <c r="F7011" s="39" t="s">
        <v>12770</v>
      </c>
    </row>
    <row r="7012" spans="1:6">
      <c r="A7012" t="s">
        <v>4616</v>
      </c>
      <c r="B7012" s="39" t="s">
        <v>26322</v>
      </c>
      <c r="C7012" t="s">
        <v>21407</v>
      </c>
      <c r="D7012" t="s">
        <v>21407</v>
      </c>
      <c r="E7012" t="s">
        <v>21407</v>
      </c>
      <c r="F7012" s="39" t="s">
        <v>12771</v>
      </c>
    </row>
    <row r="7013" spans="1:6">
      <c r="A7013" t="s">
        <v>4616</v>
      </c>
      <c r="B7013" s="39" t="s">
        <v>26323</v>
      </c>
      <c r="C7013" t="s">
        <v>21408</v>
      </c>
      <c r="D7013" t="s">
        <v>21408</v>
      </c>
      <c r="E7013" t="s">
        <v>21408</v>
      </c>
      <c r="F7013" s="39" t="s">
        <v>12771</v>
      </c>
    </row>
    <row r="7014" spans="1:6">
      <c r="A7014" t="s">
        <v>4616</v>
      </c>
      <c r="B7014" s="54" t="s">
        <v>26324</v>
      </c>
      <c r="C7014" t="s">
        <v>21409</v>
      </c>
      <c r="D7014" t="s">
        <v>21409</v>
      </c>
      <c r="E7014" t="s">
        <v>21409</v>
      </c>
      <c r="F7014" s="39" t="s">
        <v>12772</v>
      </c>
    </row>
    <row r="7015" spans="1:6">
      <c r="A7015" t="s">
        <v>4616</v>
      </c>
      <c r="B7015" s="39" t="s">
        <v>26325</v>
      </c>
      <c r="C7015" t="s">
        <v>21410</v>
      </c>
      <c r="D7015" t="s">
        <v>21410</v>
      </c>
      <c r="E7015" t="s">
        <v>21410</v>
      </c>
      <c r="F7015" s="39" t="s">
        <v>12773</v>
      </c>
    </row>
    <row r="7016" spans="1:6">
      <c r="A7016" t="s">
        <v>4616</v>
      </c>
      <c r="B7016" t="s">
        <v>26326</v>
      </c>
      <c r="C7016" t="s">
        <v>21411</v>
      </c>
      <c r="D7016" t="s">
        <v>21411</v>
      </c>
      <c r="E7016" t="s">
        <v>21411</v>
      </c>
      <c r="F7016" s="39" t="s">
        <v>12774</v>
      </c>
    </row>
    <row r="7017" spans="1:6">
      <c r="A7017" t="s">
        <v>4616</v>
      </c>
      <c r="B7017" s="39" t="s">
        <v>26327</v>
      </c>
      <c r="C7017" t="s">
        <v>21412</v>
      </c>
      <c r="D7017" t="s">
        <v>21412</v>
      </c>
      <c r="E7017" t="s">
        <v>21412</v>
      </c>
      <c r="F7017" s="39" t="s">
        <v>12775</v>
      </c>
    </row>
    <row r="7018" spans="1:6">
      <c r="A7018" t="s">
        <v>4616</v>
      </c>
      <c r="B7018" s="39" t="s">
        <v>26328</v>
      </c>
      <c r="C7018" t="s">
        <v>21413</v>
      </c>
      <c r="D7018" t="s">
        <v>21413</v>
      </c>
      <c r="E7018" t="s">
        <v>21413</v>
      </c>
      <c r="F7018" s="39" t="s">
        <v>12776</v>
      </c>
    </row>
    <row r="7019" spans="1:6">
      <c r="A7019" t="s">
        <v>4616</v>
      </c>
      <c r="B7019" s="39" t="s">
        <v>26329</v>
      </c>
      <c r="C7019" t="s">
        <v>21414</v>
      </c>
      <c r="D7019" t="s">
        <v>21414</v>
      </c>
      <c r="E7019" t="s">
        <v>21414</v>
      </c>
      <c r="F7019" s="39" t="s">
        <v>12776</v>
      </c>
    </row>
    <row r="7020" spans="1:6">
      <c r="A7020" t="s">
        <v>4616</v>
      </c>
      <c r="B7020" s="39" t="s">
        <v>26330</v>
      </c>
      <c r="C7020" t="s">
        <v>21415</v>
      </c>
      <c r="D7020" t="s">
        <v>21415</v>
      </c>
      <c r="E7020" t="s">
        <v>21415</v>
      </c>
      <c r="F7020" s="39" t="s">
        <v>12776</v>
      </c>
    </row>
    <row r="7021" spans="1:6">
      <c r="A7021" t="s">
        <v>4616</v>
      </c>
      <c r="B7021" s="39" t="s">
        <v>26331</v>
      </c>
      <c r="C7021" t="s">
        <v>21416</v>
      </c>
      <c r="D7021" t="s">
        <v>21416</v>
      </c>
      <c r="E7021" t="s">
        <v>21416</v>
      </c>
      <c r="F7021" s="39" t="s">
        <v>12776</v>
      </c>
    </row>
    <row r="7022" spans="1:6">
      <c r="A7022" t="s">
        <v>4616</v>
      </c>
      <c r="B7022" s="39" t="s">
        <v>26332</v>
      </c>
      <c r="C7022" t="s">
        <v>21417</v>
      </c>
      <c r="D7022" t="s">
        <v>21417</v>
      </c>
      <c r="E7022" t="s">
        <v>21417</v>
      </c>
      <c r="F7022" s="39" t="s">
        <v>12776</v>
      </c>
    </row>
    <row r="7023" spans="1:6">
      <c r="A7023" t="s">
        <v>4616</v>
      </c>
      <c r="B7023" s="39" t="s">
        <v>26333</v>
      </c>
      <c r="C7023" t="s">
        <v>21418</v>
      </c>
      <c r="D7023" t="s">
        <v>21418</v>
      </c>
      <c r="E7023" t="s">
        <v>21418</v>
      </c>
      <c r="F7023" s="39" t="s">
        <v>12776</v>
      </c>
    </row>
    <row r="7024" spans="1:6">
      <c r="A7024" t="s">
        <v>4616</v>
      </c>
      <c r="B7024" s="39" t="s">
        <v>26334</v>
      </c>
      <c r="C7024" t="s">
        <v>21419</v>
      </c>
      <c r="D7024" t="s">
        <v>21419</v>
      </c>
      <c r="E7024" t="s">
        <v>21419</v>
      </c>
      <c r="F7024" s="39" t="s">
        <v>12776</v>
      </c>
    </row>
    <row r="7025" spans="1:6">
      <c r="A7025" t="s">
        <v>4616</v>
      </c>
      <c r="B7025" t="s">
        <v>26335</v>
      </c>
      <c r="C7025" t="s">
        <v>21420</v>
      </c>
      <c r="D7025" t="s">
        <v>21420</v>
      </c>
      <c r="E7025" t="s">
        <v>21420</v>
      </c>
      <c r="F7025" s="787" t="s">
        <v>12776</v>
      </c>
    </row>
    <row r="7026" spans="1:6">
      <c r="A7026" t="s">
        <v>4616</v>
      </c>
      <c r="B7026" s="39" t="s">
        <v>26336</v>
      </c>
      <c r="C7026" t="s">
        <v>21421</v>
      </c>
      <c r="D7026" t="s">
        <v>21421</v>
      </c>
      <c r="E7026" t="s">
        <v>21421</v>
      </c>
      <c r="F7026" s="39" t="s">
        <v>12776</v>
      </c>
    </row>
    <row r="7027" spans="1:6">
      <c r="A7027" t="s">
        <v>4616</v>
      </c>
      <c r="B7027" s="39" t="s">
        <v>26337</v>
      </c>
      <c r="C7027" t="s">
        <v>21422</v>
      </c>
      <c r="D7027" t="s">
        <v>21422</v>
      </c>
      <c r="E7027" t="s">
        <v>21422</v>
      </c>
      <c r="F7027" s="39" t="s">
        <v>12776</v>
      </c>
    </row>
    <row r="7028" spans="1:6">
      <c r="A7028" t="s">
        <v>4616</v>
      </c>
      <c r="B7028" s="39" t="s">
        <v>26338</v>
      </c>
      <c r="C7028" t="s">
        <v>21423</v>
      </c>
      <c r="D7028" t="s">
        <v>21423</v>
      </c>
      <c r="E7028" t="s">
        <v>21423</v>
      </c>
      <c r="F7028" s="39" t="s">
        <v>12776</v>
      </c>
    </row>
    <row r="7029" spans="1:6">
      <c r="A7029" t="s">
        <v>4616</v>
      </c>
      <c r="B7029" s="39" t="s">
        <v>26339</v>
      </c>
      <c r="C7029" t="s">
        <v>21424</v>
      </c>
      <c r="D7029" t="s">
        <v>21424</v>
      </c>
      <c r="E7029" t="s">
        <v>21424</v>
      </c>
      <c r="F7029" s="39" t="s">
        <v>12776</v>
      </c>
    </row>
    <row r="7030" spans="1:6">
      <c r="A7030" t="s">
        <v>4616</v>
      </c>
      <c r="B7030" s="54" t="s">
        <v>26340</v>
      </c>
      <c r="C7030" t="s">
        <v>21425</v>
      </c>
      <c r="D7030" t="s">
        <v>21425</v>
      </c>
      <c r="E7030" t="s">
        <v>21425</v>
      </c>
      <c r="F7030" s="39" t="s">
        <v>12776</v>
      </c>
    </row>
    <row r="7031" spans="1:6">
      <c r="A7031" t="s">
        <v>4616</v>
      </c>
      <c r="B7031" s="39" t="s">
        <v>26341</v>
      </c>
      <c r="C7031" t="s">
        <v>21426</v>
      </c>
      <c r="D7031" t="s">
        <v>21426</v>
      </c>
      <c r="E7031" t="s">
        <v>21426</v>
      </c>
      <c r="F7031" s="39" t="s">
        <v>12776</v>
      </c>
    </row>
    <row r="7032" spans="1:6">
      <c r="A7032" t="s">
        <v>4616</v>
      </c>
      <c r="B7032" t="s">
        <v>26342</v>
      </c>
      <c r="C7032" t="s">
        <v>21427</v>
      </c>
      <c r="D7032" t="s">
        <v>21427</v>
      </c>
      <c r="E7032" t="s">
        <v>21427</v>
      </c>
      <c r="F7032" s="39" t="s">
        <v>12776</v>
      </c>
    </row>
    <row r="7033" spans="1:6">
      <c r="A7033" t="s">
        <v>4616</v>
      </c>
      <c r="B7033" s="39" t="s">
        <v>26343</v>
      </c>
      <c r="C7033" t="s">
        <v>21428</v>
      </c>
      <c r="D7033" t="s">
        <v>21428</v>
      </c>
      <c r="E7033" t="s">
        <v>21428</v>
      </c>
      <c r="F7033" s="39" t="s">
        <v>12776</v>
      </c>
    </row>
    <row r="7034" spans="1:6">
      <c r="A7034" t="s">
        <v>4616</v>
      </c>
      <c r="B7034" s="54" t="s">
        <v>26344</v>
      </c>
      <c r="C7034" t="s">
        <v>21429</v>
      </c>
      <c r="D7034" t="s">
        <v>21429</v>
      </c>
      <c r="E7034" t="s">
        <v>21429</v>
      </c>
      <c r="F7034" s="39" t="s">
        <v>12777</v>
      </c>
    </row>
    <row r="7035" spans="1:6">
      <c r="A7035" t="s">
        <v>4616</v>
      </c>
      <c r="B7035" s="39" t="s">
        <v>26345</v>
      </c>
      <c r="C7035" t="s">
        <v>21430</v>
      </c>
      <c r="D7035" t="s">
        <v>21430</v>
      </c>
      <c r="E7035" t="s">
        <v>21430</v>
      </c>
      <c r="F7035" s="39" t="s">
        <v>12777</v>
      </c>
    </row>
    <row r="7036" spans="1:6">
      <c r="A7036" t="s">
        <v>4616</v>
      </c>
      <c r="B7036" s="39" t="s">
        <v>26346</v>
      </c>
      <c r="C7036" t="s">
        <v>21431</v>
      </c>
      <c r="D7036" t="s">
        <v>21431</v>
      </c>
      <c r="E7036" t="s">
        <v>21431</v>
      </c>
      <c r="F7036" s="39" t="s">
        <v>12777</v>
      </c>
    </row>
    <row r="7037" spans="1:6">
      <c r="A7037" t="s">
        <v>4616</v>
      </c>
      <c r="B7037" s="54" t="s">
        <v>26347</v>
      </c>
      <c r="C7037" t="s">
        <v>21432</v>
      </c>
      <c r="D7037" t="s">
        <v>21432</v>
      </c>
      <c r="E7037" t="s">
        <v>21432</v>
      </c>
      <c r="F7037" s="39" t="s">
        <v>12777</v>
      </c>
    </row>
    <row r="7038" spans="1:6">
      <c r="A7038" t="s">
        <v>4616</v>
      </c>
      <c r="B7038" s="39" t="s">
        <v>26348</v>
      </c>
      <c r="C7038" t="s">
        <v>21433</v>
      </c>
      <c r="D7038" t="s">
        <v>21433</v>
      </c>
      <c r="E7038" t="s">
        <v>21433</v>
      </c>
      <c r="F7038" s="39" t="s">
        <v>12777</v>
      </c>
    </row>
    <row r="7039" spans="1:6">
      <c r="A7039" t="s">
        <v>4616</v>
      </c>
      <c r="B7039" s="39" t="s">
        <v>26349</v>
      </c>
      <c r="C7039" t="s">
        <v>21434</v>
      </c>
      <c r="D7039" t="s">
        <v>21434</v>
      </c>
      <c r="E7039" t="s">
        <v>21434</v>
      </c>
      <c r="F7039" s="39" t="s">
        <v>12777</v>
      </c>
    </row>
    <row r="7040" spans="1:6">
      <c r="A7040" t="s">
        <v>4616</v>
      </c>
      <c r="B7040" s="39" t="s">
        <v>26350</v>
      </c>
      <c r="C7040" t="s">
        <v>21435</v>
      </c>
      <c r="D7040" t="s">
        <v>21435</v>
      </c>
      <c r="E7040" t="s">
        <v>21435</v>
      </c>
      <c r="F7040" s="39" t="s">
        <v>12777</v>
      </c>
    </row>
    <row r="7041" spans="1:6">
      <c r="A7041" t="s">
        <v>4616</v>
      </c>
      <c r="B7041" s="39" t="s">
        <v>26351</v>
      </c>
      <c r="C7041" t="s">
        <v>21436</v>
      </c>
      <c r="D7041" t="s">
        <v>21436</v>
      </c>
      <c r="E7041" t="s">
        <v>21436</v>
      </c>
      <c r="F7041" s="39" t="s">
        <v>12778</v>
      </c>
    </row>
    <row r="7042" spans="1:6">
      <c r="A7042" t="s">
        <v>4616</v>
      </c>
      <c r="B7042" s="39" t="s">
        <v>26352</v>
      </c>
      <c r="C7042" t="s">
        <v>21437</v>
      </c>
      <c r="D7042" t="s">
        <v>21437</v>
      </c>
      <c r="E7042" t="s">
        <v>21437</v>
      </c>
      <c r="F7042" s="39" t="s">
        <v>12779</v>
      </c>
    </row>
    <row r="7043" spans="1:6">
      <c r="A7043" t="s">
        <v>4616</v>
      </c>
      <c r="B7043" t="s">
        <v>26353</v>
      </c>
      <c r="C7043" t="s">
        <v>21438</v>
      </c>
      <c r="D7043" t="s">
        <v>21438</v>
      </c>
      <c r="E7043" t="s">
        <v>21438</v>
      </c>
      <c r="F7043" t="s">
        <v>12780</v>
      </c>
    </row>
    <row r="7044" spans="1:6">
      <c r="A7044" t="s">
        <v>4616</v>
      </c>
      <c r="B7044" s="39" t="s">
        <v>26354</v>
      </c>
      <c r="C7044" t="s">
        <v>21439</v>
      </c>
      <c r="D7044" t="s">
        <v>21439</v>
      </c>
      <c r="E7044" t="s">
        <v>21439</v>
      </c>
      <c r="F7044" s="39" t="s">
        <v>12780</v>
      </c>
    </row>
    <row r="7045" spans="1:6">
      <c r="A7045" t="s">
        <v>4616</v>
      </c>
      <c r="B7045" s="39" t="s">
        <v>26355</v>
      </c>
      <c r="C7045" t="s">
        <v>21440</v>
      </c>
      <c r="D7045" t="s">
        <v>21440</v>
      </c>
      <c r="E7045" t="s">
        <v>21440</v>
      </c>
      <c r="F7045" s="39" t="s">
        <v>12781</v>
      </c>
    </row>
    <row r="7046" spans="1:6">
      <c r="A7046" t="s">
        <v>4616</v>
      </c>
      <c r="B7046" t="s">
        <v>26356</v>
      </c>
      <c r="C7046" t="s">
        <v>21441</v>
      </c>
      <c r="D7046" t="s">
        <v>21441</v>
      </c>
      <c r="E7046" t="s">
        <v>21441</v>
      </c>
      <c r="F7046" s="39" t="s">
        <v>12782</v>
      </c>
    </row>
    <row r="7047" spans="1:6">
      <c r="A7047" t="s">
        <v>4616</v>
      </c>
      <c r="B7047" s="39" t="s">
        <v>26357</v>
      </c>
      <c r="C7047" t="s">
        <v>21442</v>
      </c>
      <c r="D7047" t="s">
        <v>21442</v>
      </c>
      <c r="E7047" t="s">
        <v>21442</v>
      </c>
      <c r="F7047" s="39" t="s">
        <v>12782</v>
      </c>
    </row>
    <row r="7048" spans="1:6">
      <c r="A7048" t="s">
        <v>4616</v>
      </c>
      <c r="B7048" s="39" t="s">
        <v>26358</v>
      </c>
      <c r="C7048" t="s">
        <v>21443</v>
      </c>
      <c r="D7048" t="s">
        <v>21443</v>
      </c>
      <c r="E7048" t="s">
        <v>21443</v>
      </c>
      <c r="F7048" s="39" t="s">
        <v>12783</v>
      </c>
    </row>
    <row r="7049" spans="1:6">
      <c r="A7049" t="s">
        <v>4616</v>
      </c>
      <c r="B7049" s="39" t="s">
        <v>26359</v>
      </c>
      <c r="C7049" t="s">
        <v>21444</v>
      </c>
      <c r="D7049" t="s">
        <v>21444</v>
      </c>
      <c r="E7049" t="s">
        <v>21444</v>
      </c>
      <c r="F7049" s="39" t="s">
        <v>12784</v>
      </c>
    </row>
    <row r="7050" spans="1:6">
      <c r="A7050" t="s">
        <v>4616</v>
      </c>
      <c r="B7050" s="39" t="s">
        <v>26360</v>
      </c>
      <c r="C7050" t="s">
        <v>21445</v>
      </c>
      <c r="D7050" t="s">
        <v>21445</v>
      </c>
      <c r="E7050" t="s">
        <v>21445</v>
      </c>
      <c r="F7050" s="39" t="s">
        <v>12785</v>
      </c>
    </row>
    <row r="7051" spans="1:6">
      <c r="A7051" t="s">
        <v>4616</v>
      </c>
      <c r="B7051" s="39" t="s">
        <v>26361</v>
      </c>
      <c r="C7051" t="s">
        <v>21446</v>
      </c>
      <c r="D7051" t="s">
        <v>21446</v>
      </c>
      <c r="E7051" t="s">
        <v>21446</v>
      </c>
      <c r="F7051" s="39" t="s">
        <v>12786</v>
      </c>
    </row>
    <row r="7052" spans="1:6">
      <c r="A7052" t="s">
        <v>4616</v>
      </c>
      <c r="B7052" s="39" t="s">
        <v>26362</v>
      </c>
      <c r="C7052" t="s">
        <v>21447</v>
      </c>
      <c r="D7052" t="s">
        <v>21447</v>
      </c>
      <c r="E7052" t="s">
        <v>21447</v>
      </c>
      <c r="F7052" s="39" t="s">
        <v>12787</v>
      </c>
    </row>
    <row r="7053" spans="1:6">
      <c r="A7053" t="s">
        <v>4616</v>
      </c>
      <c r="B7053" s="39" t="s">
        <v>26363</v>
      </c>
      <c r="C7053" t="s">
        <v>21448</v>
      </c>
      <c r="D7053" t="s">
        <v>21448</v>
      </c>
      <c r="E7053" t="s">
        <v>21448</v>
      </c>
      <c r="F7053" s="39" t="s">
        <v>12788</v>
      </c>
    </row>
    <row r="7054" spans="1:6">
      <c r="A7054" t="s">
        <v>4616</v>
      </c>
      <c r="B7054" s="39" t="s">
        <v>26364</v>
      </c>
      <c r="C7054" t="s">
        <v>21449</v>
      </c>
      <c r="D7054" t="s">
        <v>21449</v>
      </c>
      <c r="E7054" t="s">
        <v>21449</v>
      </c>
      <c r="F7054" s="39" t="s">
        <v>12789</v>
      </c>
    </row>
    <row r="7055" spans="1:6">
      <c r="A7055" t="s">
        <v>4616</v>
      </c>
      <c r="B7055" s="39" t="s">
        <v>26365</v>
      </c>
      <c r="C7055" t="s">
        <v>21450</v>
      </c>
      <c r="D7055" t="s">
        <v>21450</v>
      </c>
      <c r="E7055" t="s">
        <v>21450</v>
      </c>
      <c r="F7055" s="39" t="s">
        <v>12790</v>
      </c>
    </row>
    <row r="7056" spans="1:6">
      <c r="A7056" t="s">
        <v>4616</v>
      </c>
      <c r="B7056" s="39" t="s">
        <v>26366</v>
      </c>
      <c r="C7056" t="s">
        <v>21451</v>
      </c>
      <c r="D7056" t="s">
        <v>21451</v>
      </c>
      <c r="E7056" t="s">
        <v>21451</v>
      </c>
      <c r="F7056" s="39" t="s">
        <v>12790</v>
      </c>
    </row>
    <row r="7057" spans="1:6">
      <c r="A7057" t="s">
        <v>4616</v>
      </c>
      <c r="B7057" s="39" t="s">
        <v>26367</v>
      </c>
      <c r="C7057" t="s">
        <v>21452</v>
      </c>
      <c r="D7057" t="s">
        <v>21452</v>
      </c>
      <c r="E7057" t="s">
        <v>21452</v>
      </c>
      <c r="F7057" s="39" t="s">
        <v>12791</v>
      </c>
    </row>
    <row r="7058" spans="1:6">
      <c r="A7058" t="s">
        <v>4616</v>
      </c>
      <c r="B7058" s="39" t="s">
        <v>26368</v>
      </c>
      <c r="C7058" t="s">
        <v>21453</v>
      </c>
      <c r="D7058" t="s">
        <v>21453</v>
      </c>
      <c r="E7058" t="s">
        <v>21453</v>
      </c>
      <c r="F7058" s="39" t="s">
        <v>12791</v>
      </c>
    </row>
    <row r="7059" spans="1:6">
      <c r="A7059" t="s">
        <v>4616</v>
      </c>
      <c r="B7059" s="39" t="s">
        <v>26369</v>
      </c>
      <c r="C7059" t="s">
        <v>21454</v>
      </c>
      <c r="D7059" t="s">
        <v>21454</v>
      </c>
      <c r="E7059" t="s">
        <v>21454</v>
      </c>
      <c r="F7059" s="39" t="s">
        <v>12791</v>
      </c>
    </row>
    <row r="7060" spans="1:6">
      <c r="A7060" t="s">
        <v>4616</v>
      </c>
      <c r="B7060" s="39" t="s">
        <v>26370</v>
      </c>
      <c r="C7060" t="s">
        <v>21455</v>
      </c>
      <c r="D7060" t="s">
        <v>21455</v>
      </c>
      <c r="E7060" t="s">
        <v>21455</v>
      </c>
      <c r="F7060" s="39" t="s">
        <v>12791</v>
      </c>
    </row>
    <row r="7061" spans="1:6">
      <c r="A7061" t="s">
        <v>4616</v>
      </c>
      <c r="B7061" s="39" t="s">
        <v>26371</v>
      </c>
      <c r="C7061" t="s">
        <v>21456</v>
      </c>
      <c r="D7061" t="s">
        <v>21456</v>
      </c>
      <c r="E7061" t="s">
        <v>21456</v>
      </c>
      <c r="F7061" s="39" t="s">
        <v>12792</v>
      </c>
    </row>
    <row r="7062" spans="1:6">
      <c r="A7062" t="s">
        <v>4616</v>
      </c>
      <c r="B7062" s="39" t="s">
        <v>26372</v>
      </c>
      <c r="C7062" t="s">
        <v>21457</v>
      </c>
      <c r="D7062" t="s">
        <v>21457</v>
      </c>
      <c r="E7062" t="s">
        <v>21457</v>
      </c>
      <c r="F7062" s="39" t="s">
        <v>12793</v>
      </c>
    </row>
    <row r="7063" spans="1:6">
      <c r="A7063" t="s">
        <v>4616</v>
      </c>
      <c r="B7063" s="39" t="s">
        <v>26373</v>
      </c>
      <c r="C7063" t="s">
        <v>21458</v>
      </c>
      <c r="D7063" t="s">
        <v>21458</v>
      </c>
      <c r="E7063" t="s">
        <v>21458</v>
      </c>
      <c r="F7063" t="s">
        <v>12794</v>
      </c>
    </row>
    <row r="7064" spans="1:6">
      <c r="A7064" t="s">
        <v>4616</v>
      </c>
      <c r="B7064" s="39" t="s">
        <v>26374</v>
      </c>
      <c r="C7064" t="s">
        <v>21459</v>
      </c>
      <c r="D7064" t="s">
        <v>21459</v>
      </c>
      <c r="E7064" t="s">
        <v>21459</v>
      </c>
      <c r="F7064" t="s">
        <v>12794</v>
      </c>
    </row>
    <row r="7065" spans="1:6">
      <c r="A7065" t="s">
        <v>4616</v>
      </c>
      <c r="B7065" s="39" t="s">
        <v>26375</v>
      </c>
      <c r="C7065" t="s">
        <v>21460</v>
      </c>
      <c r="D7065" t="s">
        <v>21460</v>
      </c>
      <c r="E7065" t="s">
        <v>21460</v>
      </c>
      <c r="F7065" s="39" t="s">
        <v>12794</v>
      </c>
    </row>
    <row r="7066" spans="1:6">
      <c r="A7066" t="s">
        <v>4616</v>
      </c>
      <c r="B7066" s="54" t="s">
        <v>26376</v>
      </c>
      <c r="C7066" t="s">
        <v>21461</v>
      </c>
      <c r="D7066" t="s">
        <v>21461</v>
      </c>
      <c r="E7066" t="s">
        <v>21461</v>
      </c>
      <c r="F7066" s="39" t="s">
        <v>12794</v>
      </c>
    </row>
    <row r="7067" spans="1:6">
      <c r="A7067" t="s">
        <v>4616</v>
      </c>
      <c r="B7067" s="39" t="s">
        <v>26377</v>
      </c>
      <c r="C7067" t="s">
        <v>21462</v>
      </c>
      <c r="D7067" t="s">
        <v>21462</v>
      </c>
      <c r="E7067" t="s">
        <v>21462</v>
      </c>
      <c r="F7067" s="39" t="s">
        <v>12795</v>
      </c>
    </row>
    <row r="7068" spans="1:6">
      <c r="A7068" t="s">
        <v>4616</v>
      </c>
      <c r="B7068" s="54" t="s">
        <v>26378</v>
      </c>
      <c r="C7068" t="s">
        <v>21463</v>
      </c>
      <c r="D7068" t="s">
        <v>21463</v>
      </c>
      <c r="E7068" t="s">
        <v>21463</v>
      </c>
      <c r="F7068" s="39" t="s">
        <v>12796</v>
      </c>
    </row>
    <row r="7069" spans="1:6">
      <c r="A7069" t="s">
        <v>4616</v>
      </c>
      <c r="B7069" s="39" t="s">
        <v>26379</v>
      </c>
      <c r="C7069" t="s">
        <v>21464</v>
      </c>
      <c r="D7069" t="s">
        <v>21464</v>
      </c>
      <c r="E7069" t="s">
        <v>21464</v>
      </c>
      <c r="F7069" s="39" t="s">
        <v>12797</v>
      </c>
    </row>
    <row r="7070" spans="1:6">
      <c r="A7070" t="s">
        <v>4616</v>
      </c>
      <c r="B7070" s="39" t="s">
        <v>26380</v>
      </c>
      <c r="C7070" t="s">
        <v>21465</v>
      </c>
      <c r="D7070" t="s">
        <v>21465</v>
      </c>
      <c r="E7070" t="s">
        <v>21465</v>
      </c>
      <c r="F7070" s="39" t="s">
        <v>12797</v>
      </c>
    </row>
    <row r="7071" spans="1:6">
      <c r="A7071" t="s">
        <v>4616</v>
      </c>
      <c r="B7071" s="39" t="s">
        <v>26381</v>
      </c>
      <c r="C7071" t="s">
        <v>21466</v>
      </c>
      <c r="D7071" t="s">
        <v>21466</v>
      </c>
      <c r="E7071" t="s">
        <v>21466</v>
      </c>
      <c r="F7071" s="39" t="s">
        <v>12797</v>
      </c>
    </row>
    <row r="7072" spans="1:6">
      <c r="A7072" t="s">
        <v>4616</v>
      </c>
      <c r="B7072" s="39" t="s">
        <v>26382</v>
      </c>
      <c r="C7072" t="s">
        <v>21467</v>
      </c>
      <c r="D7072" t="s">
        <v>21467</v>
      </c>
      <c r="E7072" t="s">
        <v>21467</v>
      </c>
      <c r="F7072" s="39" t="s">
        <v>12797</v>
      </c>
    </row>
    <row r="7073" spans="1:6">
      <c r="A7073" t="s">
        <v>4616</v>
      </c>
      <c r="B7073" s="39" t="s">
        <v>26383</v>
      </c>
      <c r="C7073" t="s">
        <v>21468</v>
      </c>
      <c r="D7073" t="s">
        <v>21468</v>
      </c>
      <c r="E7073" t="s">
        <v>21468</v>
      </c>
      <c r="F7073" s="39" t="s">
        <v>12797</v>
      </c>
    </row>
    <row r="7074" spans="1:6">
      <c r="A7074" t="s">
        <v>4616</v>
      </c>
      <c r="B7074" s="39" t="s">
        <v>26384</v>
      </c>
      <c r="C7074" t="s">
        <v>21469</v>
      </c>
      <c r="D7074" t="s">
        <v>21469</v>
      </c>
      <c r="E7074" t="s">
        <v>21469</v>
      </c>
      <c r="F7074" s="39" t="s">
        <v>12798</v>
      </c>
    </row>
    <row r="7075" spans="1:6">
      <c r="A7075" t="s">
        <v>4616</v>
      </c>
      <c r="B7075" s="39" t="s">
        <v>26385</v>
      </c>
      <c r="C7075" t="s">
        <v>21470</v>
      </c>
      <c r="D7075" t="s">
        <v>21470</v>
      </c>
      <c r="E7075" t="s">
        <v>21470</v>
      </c>
      <c r="F7075" s="39" t="s">
        <v>12799</v>
      </c>
    </row>
    <row r="7076" spans="1:6">
      <c r="A7076" t="s">
        <v>4616</v>
      </c>
      <c r="B7076" s="39" t="s">
        <v>26386</v>
      </c>
      <c r="C7076" t="s">
        <v>21471</v>
      </c>
      <c r="D7076" t="s">
        <v>21471</v>
      </c>
      <c r="E7076" t="s">
        <v>21471</v>
      </c>
      <c r="F7076" s="39" t="s">
        <v>12799</v>
      </c>
    </row>
    <row r="7077" spans="1:6">
      <c r="A7077" t="s">
        <v>4616</v>
      </c>
      <c r="B7077" s="39" t="s">
        <v>26387</v>
      </c>
      <c r="C7077" t="s">
        <v>21472</v>
      </c>
      <c r="D7077" t="s">
        <v>21472</v>
      </c>
      <c r="E7077" t="s">
        <v>21472</v>
      </c>
      <c r="F7077" s="39" t="s">
        <v>12799</v>
      </c>
    </row>
    <row r="7078" spans="1:6">
      <c r="A7078" t="s">
        <v>4616</v>
      </c>
      <c r="B7078" s="39" t="s">
        <v>26388</v>
      </c>
      <c r="C7078" t="s">
        <v>21473</v>
      </c>
      <c r="D7078" t="s">
        <v>21473</v>
      </c>
      <c r="E7078" t="s">
        <v>21473</v>
      </c>
      <c r="F7078" s="39" t="s">
        <v>12800</v>
      </c>
    </row>
    <row r="7079" spans="1:6">
      <c r="A7079" t="s">
        <v>4616</v>
      </c>
      <c r="B7079" s="39" t="s">
        <v>26389</v>
      </c>
      <c r="C7079" t="s">
        <v>21474</v>
      </c>
      <c r="D7079" t="s">
        <v>21474</v>
      </c>
      <c r="E7079" t="s">
        <v>21474</v>
      </c>
      <c r="F7079" s="39" t="s">
        <v>12800</v>
      </c>
    </row>
    <row r="7080" spans="1:6">
      <c r="A7080" t="s">
        <v>4616</v>
      </c>
      <c r="B7080" s="789" t="s">
        <v>26390</v>
      </c>
      <c r="C7080" t="s">
        <v>21475</v>
      </c>
      <c r="D7080" t="s">
        <v>21475</v>
      </c>
      <c r="E7080" t="s">
        <v>21475</v>
      </c>
      <c r="F7080" s="39" t="s">
        <v>12801</v>
      </c>
    </row>
    <row r="7081" spans="1:6">
      <c r="A7081" t="s">
        <v>4616</v>
      </c>
      <c r="B7081" s="39" t="s">
        <v>26391</v>
      </c>
      <c r="C7081" t="s">
        <v>21476</v>
      </c>
      <c r="D7081" t="s">
        <v>21476</v>
      </c>
      <c r="E7081" t="s">
        <v>21476</v>
      </c>
      <c r="F7081" s="39" t="s">
        <v>12802</v>
      </c>
    </row>
    <row r="7082" spans="1:6">
      <c r="A7082" t="s">
        <v>4616</v>
      </c>
      <c r="B7082" s="39" t="s">
        <v>26392</v>
      </c>
      <c r="C7082" t="s">
        <v>21477</v>
      </c>
      <c r="D7082" t="s">
        <v>21477</v>
      </c>
      <c r="E7082" t="s">
        <v>21477</v>
      </c>
      <c r="F7082" s="39" t="s">
        <v>12802</v>
      </c>
    </row>
    <row r="7083" spans="1:6">
      <c r="A7083" t="s">
        <v>4616</v>
      </c>
      <c r="B7083" s="39" t="s">
        <v>26393</v>
      </c>
      <c r="C7083" t="s">
        <v>21478</v>
      </c>
      <c r="D7083" t="s">
        <v>21478</v>
      </c>
      <c r="E7083" t="s">
        <v>21478</v>
      </c>
      <c r="F7083" s="39" t="s">
        <v>12803</v>
      </c>
    </row>
    <row r="7084" spans="1:6">
      <c r="A7084" t="s">
        <v>4616</v>
      </c>
      <c r="B7084" s="39" t="s">
        <v>26394</v>
      </c>
      <c r="C7084" t="s">
        <v>21479</v>
      </c>
      <c r="D7084" t="s">
        <v>21479</v>
      </c>
      <c r="E7084" t="s">
        <v>21479</v>
      </c>
      <c r="F7084" s="39" t="s">
        <v>12803</v>
      </c>
    </row>
    <row r="7085" spans="1:6">
      <c r="A7085" t="s">
        <v>4616</v>
      </c>
      <c r="B7085" s="39" t="s">
        <v>26395</v>
      </c>
      <c r="C7085" t="s">
        <v>21480</v>
      </c>
      <c r="D7085" t="s">
        <v>21480</v>
      </c>
      <c r="E7085" t="s">
        <v>21480</v>
      </c>
      <c r="F7085" s="39" t="s">
        <v>12803</v>
      </c>
    </row>
    <row r="7086" spans="1:6">
      <c r="A7086" t="s">
        <v>4616</v>
      </c>
      <c r="B7086" s="39" t="s">
        <v>26396</v>
      </c>
      <c r="C7086" t="s">
        <v>21481</v>
      </c>
      <c r="D7086" t="s">
        <v>21481</v>
      </c>
      <c r="E7086" t="s">
        <v>21481</v>
      </c>
      <c r="F7086" s="39" t="s">
        <v>12804</v>
      </c>
    </row>
    <row r="7087" spans="1:6">
      <c r="A7087" t="s">
        <v>4616</v>
      </c>
      <c r="B7087" s="39" t="s">
        <v>26397</v>
      </c>
      <c r="C7087" t="s">
        <v>21482</v>
      </c>
      <c r="D7087" t="s">
        <v>21482</v>
      </c>
      <c r="E7087" t="s">
        <v>21482</v>
      </c>
      <c r="F7087" s="39" t="s">
        <v>12805</v>
      </c>
    </row>
    <row r="7088" spans="1:6">
      <c r="A7088" t="s">
        <v>4616</v>
      </c>
      <c r="B7088" s="39" t="s">
        <v>26398</v>
      </c>
      <c r="C7088" t="s">
        <v>21483</v>
      </c>
      <c r="D7088" t="s">
        <v>21483</v>
      </c>
      <c r="E7088" t="s">
        <v>21483</v>
      </c>
      <c r="F7088" s="39" t="s">
        <v>12806</v>
      </c>
    </row>
    <row r="7089" spans="1:6">
      <c r="A7089" t="s">
        <v>4616</v>
      </c>
      <c r="B7089" s="39" t="s">
        <v>26399</v>
      </c>
      <c r="C7089" t="s">
        <v>21484</v>
      </c>
      <c r="D7089" t="s">
        <v>21484</v>
      </c>
      <c r="E7089" t="s">
        <v>21484</v>
      </c>
      <c r="F7089" s="39" t="s">
        <v>12807</v>
      </c>
    </row>
    <row r="7090" spans="1:6">
      <c r="A7090" t="s">
        <v>4616</v>
      </c>
      <c r="B7090" s="39" t="s">
        <v>26400</v>
      </c>
      <c r="C7090" t="s">
        <v>21485</v>
      </c>
      <c r="D7090" t="s">
        <v>21485</v>
      </c>
      <c r="E7090" t="s">
        <v>21485</v>
      </c>
      <c r="F7090" s="39" t="s">
        <v>12807</v>
      </c>
    </row>
    <row r="7091" spans="1:6">
      <c r="A7091" t="s">
        <v>4616</v>
      </c>
      <c r="B7091" s="39" t="s">
        <v>26401</v>
      </c>
      <c r="C7091" t="s">
        <v>21486</v>
      </c>
      <c r="D7091" t="s">
        <v>21486</v>
      </c>
      <c r="E7091" t="s">
        <v>21486</v>
      </c>
      <c r="F7091" s="39" t="s">
        <v>12807</v>
      </c>
    </row>
    <row r="7092" spans="1:6">
      <c r="A7092" t="s">
        <v>4616</v>
      </c>
      <c r="B7092" s="39" t="s">
        <v>26402</v>
      </c>
      <c r="C7092" t="s">
        <v>21487</v>
      </c>
      <c r="D7092" t="s">
        <v>21487</v>
      </c>
      <c r="E7092" t="s">
        <v>21487</v>
      </c>
      <c r="F7092" s="39" t="s">
        <v>12808</v>
      </c>
    </row>
    <row r="7093" spans="1:6">
      <c r="A7093" t="s">
        <v>4616</v>
      </c>
      <c r="B7093" s="54" t="s">
        <v>26403</v>
      </c>
      <c r="C7093" t="s">
        <v>21488</v>
      </c>
      <c r="D7093" t="s">
        <v>21488</v>
      </c>
      <c r="E7093" t="s">
        <v>21488</v>
      </c>
      <c r="F7093" s="39" t="s">
        <v>12809</v>
      </c>
    </row>
    <row r="7094" spans="1:6">
      <c r="A7094" t="s">
        <v>4616</v>
      </c>
      <c r="B7094" s="39" t="s">
        <v>26404</v>
      </c>
      <c r="C7094" t="s">
        <v>21489</v>
      </c>
      <c r="D7094" t="s">
        <v>21489</v>
      </c>
      <c r="E7094" t="s">
        <v>21489</v>
      </c>
      <c r="F7094" s="39" t="s">
        <v>12809</v>
      </c>
    </row>
    <row r="7095" spans="1:6">
      <c r="A7095" t="s">
        <v>4616</v>
      </c>
      <c r="B7095" s="39" t="s">
        <v>26405</v>
      </c>
      <c r="C7095" t="s">
        <v>21490</v>
      </c>
      <c r="D7095" t="s">
        <v>21490</v>
      </c>
      <c r="E7095" t="s">
        <v>21490</v>
      </c>
      <c r="F7095" s="39" t="s">
        <v>12810</v>
      </c>
    </row>
    <row r="7096" spans="1:6">
      <c r="A7096" t="s">
        <v>4616</v>
      </c>
      <c r="B7096" s="39" t="s">
        <v>26406</v>
      </c>
      <c r="C7096" t="s">
        <v>21491</v>
      </c>
      <c r="D7096" t="s">
        <v>21491</v>
      </c>
      <c r="E7096" t="s">
        <v>21491</v>
      </c>
      <c r="F7096" s="39" t="s">
        <v>12811</v>
      </c>
    </row>
    <row r="7097" spans="1:6">
      <c r="A7097" t="s">
        <v>4616</v>
      </c>
      <c r="B7097" s="39" t="s">
        <v>26407</v>
      </c>
      <c r="C7097" t="s">
        <v>21492</v>
      </c>
      <c r="D7097" t="s">
        <v>21492</v>
      </c>
      <c r="E7097" t="s">
        <v>21492</v>
      </c>
      <c r="F7097" s="39" t="s">
        <v>12812</v>
      </c>
    </row>
    <row r="7098" spans="1:6">
      <c r="A7098" t="s">
        <v>4616</v>
      </c>
      <c r="B7098" s="39" t="s">
        <v>26408</v>
      </c>
      <c r="C7098" t="s">
        <v>21493</v>
      </c>
      <c r="D7098" t="s">
        <v>21493</v>
      </c>
      <c r="E7098" t="s">
        <v>21493</v>
      </c>
      <c r="F7098" t="s">
        <v>12812</v>
      </c>
    </row>
    <row r="7099" spans="1:6">
      <c r="A7099" t="s">
        <v>4616</v>
      </c>
      <c r="B7099" s="39" t="s">
        <v>26409</v>
      </c>
      <c r="C7099" t="s">
        <v>21494</v>
      </c>
      <c r="D7099" t="s">
        <v>21494</v>
      </c>
      <c r="E7099" t="s">
        <v>21494</v>
      </c>
      <c r="F7099" s="39" t="s">
        <v>12813</v>
      </c>
    </row>
    <row r="7100" spans="1:6">
      <c r="A7100" t="s">
        <v>4616</v>
      </c>
      <c r="B7100" s="39" t="s">
        <v>26410</v>
      </c>
      <c r="C7100" t="s">
        <v>21495</v>
      </c>
      <c r="D7100" t="s">
        <v>21495</v>
      </c>
      <c r="E7100" t="s">
        <v>21495</v>
      </c>
      <c r="F7100" s="39" t="s">
        <v>12814</v>
      </c>
    </row>
    <row r="7101" spans="1:6">
      <c r="A7101" t="s">
        <v>4616</v>
      </c>
      <c r="B7101" s="39" t="s">
        <v>26411</v>
      </c>
      <c r="C7101" t="s">
        <v>21496</v>
      </c>
      <c r="D7101" t="s">
        <v>21496</v>
      </c>
      <c r="E7101" t="s">
        <v>21496</v>
      </c>
      <c r="F7101" s="39" t="s">
        <v>12815</v>
      </c>
    </row>
    <row r="7102" spans="1:6">
      <c r="A7102" t="s">
        <v>4616</v>
      </c>
      <c r="B7102" s="39" t="s">
        <v>26412</v>
      </c>
      <c r="C7102" t="s">
        <v>21497</v>
      </c>
      <c r="D7102" t="s">
        <v>21497</v>
      </c>
      <c r="E7102" t="s">
        <v>21497</v>
      </c>
      <c r="F7102" s="39" t="s">
        <v>12816</v>
      </c>
    </row>
    <row r="7103" spans="1:6">
      <c r="A7103" t="s">
        <v>4616</v>
      </c>
      <c r="B7103" t="s">
        <v>26413</v>
      </c>
      <c r="C7103" t="s">
        <v>21498</v>
      </c>
      <c r="D7103" t="s">
        <v>21498</v>
      </c>
      <c r="E7103" t="s">
        <v>21498</v>
      </c>
      <c r="F7103" s="39" t="s">
        <v>12817</v>
      </c>
    </row>
    <row r="7104" spans="1:6">
      <c r="A7104" t="s">
        <v>4616</v>
      </c>
      <c r="B7104" s="39" t="s">
        <v>26414</v>
      </c>
      <c r="C7104" t="s">
        <v>21499</v>
      </c>
      <c r="D7104" t="s">
        <v>21499</v>
      </c>
      <c r="E7104" t="s">
        <v>21499</v>
      </c>
      <c r="F7104" s="39" t="s">
        <v>12817</v>
      </c>
    </row>
    <row r="7105" spans="1:6">
      <c r="A7105" t="s">
        <v>4616</v>
      </c>
      <c r="B7105" s="39" t="s">
        <v>26415</v>
      </c>
      <c r="C7105" t="s">
        <v>21500</v>
      </c>
      <c r="D7105" t="s">
        <v>21500</v>
      </c>
      <c r="E7105" t="s">
        <v>21500</v>
      </c>
      <c r="F7105" s="39" t="s">
        <v>12817</v>
      </c>
    </row>
    <row r="7106" spans="1:6">
      <c r="A7106" t="s">
        <v>4616</v>
      </c>
      <c r="B7106" s="39" t="s">
        <v>26416</v>
      </c>
      <c r="C7106" t="s">
        <v>21501</v>
      </c>
      <c r="D7106" t="s">
        <v>21501</v>
      </c>
      <c r="E7106" t="s">
        <v>21501</v>
      </c>
      <c r="F7106" t="s">
        <v>12817</v>
      </c>
    </row>
    <row r="7107" spans="1:6">
      <c r="A7107" t="s">
        <v>4616</v>
      </c>
      <c r="B7107" s="39" t="s">
        <v>26417</v>
      </c>
      <c r="C7107" t="s">
        <v>21502</v>
      </c>
      <c r="D7107" t="s">
        <v>21502</v>
      </c>
      <c r="E7107" t="s">
        <v>21502</v>
      </c>
      <c r="F7107" s="39" t="s">
        <v>12817</v>
      </c>
    </row>
    <row r="7108" spans="1:6">
      <c r="A7108" t="s">
        <v>4616</v>
      </c>
      <c r="B7108" s="39" t="s">
        <v>26418</v>
      </c>
      <c r="C7108" t="s">
        <v>21503</v>
      </c>
      <c r="D7108" t="s">
        <v>21503</v>
      </c>
      <c r="E7108" t="s">
        <v>21503</v>
      </c>
      <c r="F7108" s="39" t="s">
        <v>12818</v>
      </c>
    </row>
    <row r="7109" spans="1:6">
      <c r="A7109" t="s">
        <v>4616</v>
      </c>
      <c r="B7109" s="39" t="s">
        <v>26419</v>
      </c>
      <c r="C7109" t="s">
        <v>21504</v>
      </c>
      <c r="D7109" t="s">
        <v>21504</v>
      </c>
      <c r="E7109" t="s">
        <v>21504</v>
      </c>
      <c r="F7109" s="39" t="s">
        <v>12818</v>
      </c>
    </row>
    <row r="7110" spans="1:6">
      <c r="A7110" t="s">
        <v>4616</v>
      </c>
      <c r="B7110" s="39" t="s">
        <v>26420</v>
      </c>
      <c r="C7110" t="s">
        <v>21505</v>
      </c>
      <c r="D7110" t="s">
        <v>21505</v>
      </c>
      <c r="E7110" t="s">
        <v>21505</v>
      </c>
      <c r="F7110" s="39" t="s">
        <v>12819</v>
      </c>
    </row>
    <row r="7111" spans="1:6">
      <c r="A7111" t="s">
        <v>4616</v>
      </c>
      <c r="B7111" s="39" t="s">
        <v>26421</v>
      </c>
      <c r="C7111" t="s">
        <v>21506</v>
      </c>
      <c r="D7111" t="s">
        <v>21506</v>
      </c>
      <c r="E7111" t="s">
        <v>21506</v>
      </c>
      <c r="F7111" s="39" t="s">
        <v>12820</v>
      </c>
    </row>
    <row r="7112" spans="1:6">
      <c r="A7112" t="s">
        <v>4616</v>
      </c>
      <c r="B7112" s="39" t="s">
        <v>26422</v>
      </c>
      <c r="C7112" t="s">
        <v>21507</v>
      </c>
      <c r="D7112" t="s">
        <v>21507</v>
      </c>
      <c r="E7112" t="s">
        <v>21507</v>
      </c>
      <c r="F7112" s="39" t="s">
        <v>12821</v>
      </c>
    </row>
    <row r="7113" spans="1:6">
      <c r="A7113" t="s">
        <v>4616</v>
      </c>
      <c r="B7113" s="39" t="s">
        <v>26423</v>
      </c>
      <c r="C7113" t="s">
        <v>21508</v>
      </c>
      <c r="D7113" t="s">
        <v>21508</v>
      </c>
      <c r="E7113" t="s">
        <v>21508</v>
      </c>
      <c r="F7113" s="39" t="s">
        <v>12822</v>
      </c>
    </row>
    <row r="7114" spans="1:6">
      <c r="A7114" t="s">
        <v>4616</v>
      </c>
      <c r="B7114" s="39" t="s">
        <v>26424</v>
      </c>
      <c r="C7114" t="s">
        <v>21509</v>
      </c>
      <c r="D7114" t="s">
        <v>21509</v>
      </c>
      <c r="E7114" t="s">
        <v>21509</v>
      </c>
      <c r="F7114" s="39" t="s">
        <v>12823</v>
      </c>
    </row>
    <row r="7115" spans="1:6">
      <c r="A7115" t="s">
        <v>4616</v>
      </c>
      <c r="B7115" s="39" t="s">
        <v>26425</v>
      </c>
      <c r="C7115" t="s">
        <v>21510</v>
      </c>
      <c r="D7115" t="s">
        <v>21510</v>
      </c>
      <c r="E7115" t="s">
        <v>21510</v>
      </c>
      <c r="F7115" s="39" t="s">
        <v>12824</v>
      </c>
    </row>
    <row r="7116" spans="1:6">
      <c r="A7116" t="s">
        <v>4616</v>
      </c>
      <c r="B7116" s="39" t="s">
        <v>26426</v>
      </c>
      <c r="C7116" t="s">
        <v>21511</v>
      </c>
      <c r="D7116" t="s">
        <v>21511</v>
      </c>
      <c r="E7116" t="s">
        <v>21511</v>
      </c>
      <c r="F7116" s="39" t="s">
        <v>12824</v>
      </c>
    </row>
    <row r="7117" spans="1:6">
      <c r="A7117" t="s">
        <v>4616</v>
      </c>
      <c r="B7117" s="39" t="s">
        <v>26427</v>
      </c>
      <c r="C7117" t="s">
        <v>21512</v>
      </c>
      <c r="D7117" t="s">
        <v>21512</v>
      </c>
      <c r="E7117" t="s">
        <v>21512</v>
      </c>
      <c r="F7117" s="39" t="s">
        <v>12825</v>
      </c>
    </row>
    <row r="7118" spans="1:6">
      <c r="A7118" t="s">
        <v>4616</v>
      </c>
      <c r="B7118" t="s">
        <v>26428</v>
      </c>
      <c r="C7118" t="s">
        <v>21513</v>
      </c>
      <c r="D7118" t="s">
        <v>21513</v>
      </c>
      <c r="E7118" t="s">
        <v>21513</v>
      </c>
      <c r="F7118" s="39" t="s">
        <v>12826</v>
      </c>
    </row>
    <row r="7119" spans="1:6">
      <c r="A7119" t="s">
        <v>4616</v>
      </c>
      <c r="B7119" t="s">
        <v>26429</v>
      </c>
      <c r="C7119" t="s">
        <v>21514</v>
      </c>
      <c r="D7119" t="s">
        <v>21514</v>
      </c>
      <c r="E7119" t="s">
        <v>21514</v>
      </c>
      <c r="F7119" s="39" t="s">
        <v>12826</v>
      </c>
    </row>
    <row r="7120" spans="1:6">
      <c r="A7120" t="s">
        <v>4616</v>
      </c>
      <c r="B7120" s="39" t="s">
        <v>26430</v>
      </c>
      <c r="C7120" t="s">
        <v>21515</v>
      </c>
      <c r="D7120" t="s">
        <v>21515</v>
      </c>
      <c r="E7120" t="s">
        <v>21515</v>
      </c>
      <c r="F7120" t="s">
        <v>12827</v>
      </c>
    </row>
    <row r="7121" spans="1:6">
      <c r="A7121" t="s">
        <v>4616</v>
      </c>
      <c r="B7121" s="39" t="s">
        <v>26431</v>
      </c>
      <c r="C7121" t="s">
        <v>21516</v>
      </c>
      <c r="D7121" t="s">
        <v>21516</v>
      </c>
      <c r="E7121" t="s">
        <v>21516</v>
      </c>
      <c r="F7121" s="39" t="s">
        <v>12828</v>
      </c>
    </row>
    <row r="7122" spans="1:6">
      <c r="A7122" t="s">
        <v>4616</v>
      </c>
      <c r="B7122" s="39" t="s">
        <v>26432</v>
      </c>
      <c r="C7122" t="s">
        <v>21517</v>
      </c>
      <c r="D7122" t="s">
        <v>21517</v>
      </c>
      <c r="E7122" t="s">
        <v>21517</v>
      </c>
      <c r="F7122" s="39" t="s">
        <v>12829</v>
      </c>
    </row>
    <row r="7123" spans="1:6">
      <c r="A7123" t="s">
        <v>4616</v>
      </c>
      <c r="B7123" s="39" t="s">
        <v>26433</v>
      </c>
      <c r="C7123" t="s">
        <v>21518</v>
      </c>
      <c r="D7123" t="s">
        <v>21518</v>
      </c>
      <c r="E7123" t="s">
        <v>21518</v>
      </c>
      <c r="F7123" s="39" t="s">
        <v>12829</v>
      </c>
    </row>
    <row r="7124" spans="1:6">
      <c r="A7124" t="s">
        <v>4616</v>
      </c>
      <c r="B7124" s="39" t="s">
        <v>26434</v>
      </c>
      <c r="C7124" t="s">
        <v>21519</v>
      </c>
      <c r="D7124" t="s">
        <v>21519</v>
      </c>
      <c r="E7124" t="s">
        <v>21519</v>
      </c>
      <c r="F7124" s="39" t="s">
        <v>12829</v>
      </c>
    </row>
    <row r="7125" spans="1:6">
      <c r="A7125" t="s">
        <v>4616</v>
      </c>
      <c r="B7125" s="39" t="s">
        <v>26435</v>
      </c>
      <c r="C7125" t="s">
        <v>21520</v>
      </c>
      <c r="D7125" t="s">
        <v>21520</v>
      </c>
      <c r="E7125" t="s">
        <v>21520</v>
      </c>
      <c r="F7125" s="39" t="s">
        <v>12829</v>
      </c>
    </row>
    <row r="7126" spans="1:6">
      <c r="A7126" t="s">
        <v>4616</v>
      </c>
      <c r="B7126" s="39" t="s">
        <v>26436</v>
      </c>
      <c r="C7126" t="s">
        <v>21521</v>
      </c>
      <c r="D7126" t="s">
        <v>21521</v>
      </c>
      <c r="E7126" t="s">
        <v>21521</v>
      </c>
      <c r="F7126" s="39" t="s">
        <v>12829</v>
      </c>
    </row>
    <row r="7127" spans="1:6">
      <c r="A7127" t="s">
        <v>4616</v>
      </c>
      <c r="B7127" s="39" t="s">
        <v>26437</v>
      </c>
      <c r="C7127" t="s">
        <v>21522</v>
      </c>
      <c r="D7127" t="s">
        <v>21522</v>
      </c>
      <c r="E7127" t="s">
        <v>21522</v>
      </c>
      <c r="F7127" s="39" t="s">
        <v>12829</v>
      </c>
    </row>
    <row r="7128" spans="1:6">
      <c r="A7128" t="s">
        <v>4616</v>
      </c>
      <c r="B7128" s="39" t="s">
        <v>26438</v>
      </c>
      <c r="C7128" t="s">
        <v>21523</v>
      </c>
      <c r="D7128" t="s">
        <v>21523</v>
      </c>
      <c r="E7128" t="s">
        <v>21523</v>
      </c>
      <c r="F7128" s="39" t="s">
        <v>12829</v>
      </c>
    </row>
    <row r="7129" spans="1:6">
      <c r="A7129" t="s">
        <v>4616</v>
      </c>
      <c r="B7129" s="39" t="s">
        <v>26439</v>
      </c>
      <c r="C7129" t="s">
        <v>21524</v>
      </c>
      <c r="D7129" t="s">
        <v>21524</v>
      </c>
      <c r="E7129" t="s">
        <v>21524</v>
      </c>
      <c r="F7129" s="39" t="s">
        <v>12829</v>
      </c>
    </row>
    <row r="7130" spans="1:6">
      <c r="A7130" t="s">
        <v>4616</v>
      </c>
      <c r="B7130" s="39" t="s">
        <v>26440</v>
      </c>
      <c r="C7130" t="s">
        <v>21525</v>
      </c>
      <c r="D7130" t="s">
        <v>21525</v>
      </c>
      <c r="E7130" t="s">
        <v>21525</v>
      </c>
      <c r="F7130" s="39" t="s">
        <v>12829</v>
      </c>
    </row>
    <row r="7131" spans="1:6">
      <c r="A7131" t="s">
        <v>4616</v>
      </c>
      <c r="B7131" s="39" t="s">
        <v>26441</v>
      </c>
      <c r="C7131" t="s">
        <v>21526</v>
      </c>
      <c r="D7131" t="s">
        <v>21526</v>
      </c>
      <c r="E7131" t="s">
        <v>21526</v>
      </c>
      <c r="F7131" s="39" t="s">
        <v>12829</v>
      </c>
    </row>
    <row r="7132" spans="1:6">
      <c r="A7132" t="s">
        <v>4616</v>
      </c>
      <c r="B7132" s="39" t="s">
        <v>26442</v>
      </c>
      <c r="C7132" t="s">
        <v>21527</v>
      </c>
      <c r="D7132" t="s">
        <v>21527</v>
      </c>
      <c r="E7132" t="s">
        <v>21527</v>
      </c>
      <c r="F7132" s="39" t="s">
        <v>12829</v>
      </c>
    </row>
    <row r="7133" spans="1:6">
      <c r="A7133" t="s">
        <v>4616</v>
      </c>
      <c r="B7133" s="39" t="s">
        <v>26443</v>
      </c>
      <c r="C7133" t="s">
        <v>21528</v>
      </c>
      <c r="D7133" t="s">
        <v>21528</v>
      </c>
      <c r="E7133" t="s">
        <v>21528</v>
      </c>
      <c r="F7133" s="39" t="s">
        <v>12829</v>
      </c>
    </row>
    <row r="7134" spans="1:6">
      <c r="A7134" t="s">
        <v>4616</v>
      </c>
      <c r="B7134" s="39" t="s">
        <v>26444</v>
      </c>
      <c r="C7134" t="s">
        <v>21529</v>
      </c>
      <c r="D7134" t="s">
        <v>21529</v>
      </c>
      <c r="E7134" t="s">
        <v>21529</v>
      </c>
      <c r="F7134" s="39" t="s">
        <v>12829</v>
      </c>
    </row>
    <row r="7135" spans="1:6">
      <c r="A7135" t="s">
        <v>4616</v>
      </c>
      <c r="B7135" s="39" t="s">
        <v>26445</v>
      </c>
      <c r="C7135" t="s">
        <v>21530</v>
      </c>
      <c r="D7135" t="s">
        <v>21530</v>
      </c>
      <c r="E7135" t="s">
        <v>21530</v>
      </c>
      <c r="F7135" s="39" t="s">
        <v>12830</v>
      </c>
    </row>
    <row r="7136" spans="1:6">
      <c r="A7136" t="s">
        <v>4616</v>
      </c>
      <c r="B7136" s="39" t="s">
        <v>26446</v>
      </c>
      <c r="C7136" t="s">
        <v>21531</v>
      </c>
      <c r="D7136" t="s">
        <v>21531</v>
      </c>
      <c r="E7136" t="s">
        <v>21531</v>
      </c>
      <c r="F7136" t="s">
        <v>12831</v>
      </c>
    </row>
    <row r="7137" spans="1:6">
      <c r="A7137" t="s">
        <v>4616</v>
      </c>
      <c r="B7137" s="39" t="s">
        <v>26447</v>
      </c>
      <c r="C7137" t="s">
        <v>21532</v>
      </c>
      <c r="D7137" t="s">
        <v>21532</v>
      </c>
      <c r="E7137" t="s">
        <v>21532</v>
      </c>
      <c r="F7137" s="39" t="s">
        <v>12831</v>
      </c>
    </row>
    <row r="7138" spans="1:6">
      <c r="A7138" t="s">
        <v>4616</v>
      </c>
      <c r="B7138" s="39" t="s">
        <v>26448</v>
      </c>
      <c r="C7138" t="s">
        <v>21533</v>
      </c>
      <c r="D7138" t="s">
        <v>21533</v>
      </c>
      <c r="E7138" t="s">
        <v>21533</v>
      </c>
      <c r="F7138" s="39" t="s">
        <v>12832</v>
      </c>
    </row>
    <row r="7139" spans="1:6">
      <c r="A7139" t="s">
        <v>4616</v>
      </c>
      <c r="B7139" s="39" t="s">
        <v>26449</v>
      </c>
      <c r="C7139" t="s">
        <v>21534</v>
      </c>
      <c r="D7139" t="s">
        <v>21534</v>
      </c>
      <c r="E7139" t="s">
        <v>21534</v>
      </c>
      <c r="F7139" s="39" t="s">
        <v>12833</v>
      </c>
    </row>
    <row r="7140" spans="1:6">
      <c r="A7140" t="s">
        <v>4616</v>
      </c>
      <c r="B7140" s="789" t="s">
        <v>26450</v>
      </c>
      <c r="C7140" t="s">
        <v>21535</v>
      </c>
      <c r="D7140" t="s">
        <v>21535</v>
      </c>
      <c r="E7140" t="s">
        <v>21535</v>
      </c>
      <c r="F7140" s="39" t="s">
        <v>12834</v>
      </c>
    </row>
    <row r="7141" spans="1:6">
      <c r="A7141" t="s">
        <v>4616</v>
      </c>
      <c r="B7141" s="39" t="s">
        <v>26451</v>
      </c>
      <c r="C7141" t="s">
        <v>21536</v>
      </c>
      <c r="D7141" t="s">
        <v>21536</v>
      </c>
      <c r="E7141" t="s">
        <v>21536</v>
      </c>
      <c r="F7141" t="s">
        <v>12834</v>
      </c>
    </row>
    <row r="7142" spans="1:6">
      <c r="A7142" t="s">
        <v>4616</v>
      </c>
      <c r="B7142" s="39" t="s">
        <v>26452</v>
      </c>
      <c r="C7142" t="s">
        <v>21537</v>
      </c>
      <c r="D7142" t="s">
        <v>21537</v>
      </c>
      <c r="E7142" t="s">
        <v>21537</v>
      </c>
      <c r="F7142" s="39" t="s">
        <v>12834</v>
      </c>
    </row>
    <row r="7143" spans="1:6">
      <c r="A7143" t="s">
        <v>4616</v>
      </c>
      <c r="B7143" s="39" t="s">
        <v>26453</v>
      </c>
      <c r="C7143" t="s">
        <v>21538</v>
      </c>
      <c r="D7143" t="s">
        <v>21538</v>
      </c>
      <c r="E7143" t="s">
        <v>21538</v>
      </c>
      <c r="F7143" s="39" t="s">
        <v>12834</v>
      </c>
    </row>
    <row r="7144" spans="1:6">
      <c r="A7144" t="s">
        <v>4616</v>
      </c>
      <c r="B7144" s="39" t="s">
        <v>26454</v>
      </c>
      <c r="C7144" t="s">
        <v>21539</v>
      </c>
      <c r="D7144" t="s">
        <v>21539</v>
      </c>
      <c r="E7144" t="s">
        <v>21539</v>
      </c>
      <c r="F7144" s="39" t="s">
        <v>12835</v>
      </c>
    </row>
    <row r="7145" spans="1:6">
      <c r="A7145" t="s">
        <v>4616</v>
      </c>
      <c r="B7145" s="39" t="s">
        <v>26455</v>
      </c>
      <c r="C7145" t="s">
        <v>21540</v>
      </c>
      <c r="D7145" t="s">
        <v>21540</v>
      </c>
      <c r="E7145" t="s">
        <v>21540</v>
      </c>
      <c r="F7145" s="39" t="s">
        <v>12836</v>
      </c>
    </row>
    <row r="7146" spans="1:6">
      <c r="A7146" t="s">
        <v>4616</v>
      </c>
      <c r="B7146" s="39" t="s">
        <v>26456</v>
      </c>
      <c r="C7146" t="s">
        <v>21541</v>
      </c>
      <c r="D7146" t="s">
        <v>21541</v>
      </c>
      <c r="E7146" t="s">
        <v>21541</v>
      </c>
      <c r="F7146" s="39" t="s">
        <v>12837</v>
      </c>
    </row>
    <row r="7147" spans="1:6">
      <c r="A7147" t="s">
        <v>4616</v>
      </c>
      <c r="B7147" t="s">
        <v>26457</v>
      </c>
      <c r="C7147" t="s">
        <v>21542</v>
      </c>
      <c r="D7147" t="s">
        <v>21542</v>
      </c>
      <c r="E7147" t="s">
        <v>21542</v>
      </c>
      <c r="F7147" s="39" t="s">
        <v>12838</v>
      </c>
    </row>
    <row r="7148" spans="1:6">
      <c r="A7148" t="s">
        <v>4616</v>
      </c>
      <c r="B7148" s="39" t="s">
        <v>26458</v>
      </c>
      <c r="C7148" t="s">
        <v>21543</v>
      </c>
      <c r="D7148" t="s">
        <v>21543</v>
      </c>
      <c r="E7148" t="s">
        <v>21543</v>
      </c>
      <c r="F7148" s="39" t="s">
        <v>12839</v>
      </c>
    </row>
    <row r="7149" spans="1:6">
      <c r="A7149" t="s">
        <v>4616</v>
      </c>
      <c r="B7149" s="39" t="s">
        <v>26459</v>
      </c>
      <c r="C7149" t="s">
        <v>21544</v>
      </c>
      <c r="D7149" t="s">
        <v>21544</v>
      </c>
      <c r="E7149" t="s">
        <v>21544</v>
      </c>
      <c r="F7149" s="39" t="s">
        <v>12840</v>
      </c>
    </row>
    <row r="7150" spans="1:6">
      <c r="A7150" t="s">
        <v>4616</v>
      </c>
      <c r="B7150" s="39" t="s">
        <v>26460</v>
      </c>
      <c r="C7150" t="s">
        <v>21545</v>
      </c>
      <c r="D7150" t="s">
        <v>21545</v>
      </c>
      <c r="E7150" t="s">
        <v>21545</v>
      </c>
      <c r="F7150" s="39" t="s">
        <v>12841</v>
      </c>
    </row>
    <row r="7151" spans="1:6">
      <c r="A7151" t="s">
        <v>4616</v>
      </c>
      <c r="B7151" s="39" t="s">
        <v>26461</v>
      </c>
      <c r="C7151" t="s">
        <v>21546</v>
      </c>
      <c r="D7151" t="s">
        <v>21546</v>
      </c>
      <c r="E7151" t="s">
        <v>21546</v>
      </c>
      <c r="F7151" s="788" t="s">
        <v>12842</v>
      </c>
    </row>
    <row r="7152" spans="1:6">
      <c r="A7152" t="s">
        <v>4616</v>
      </c>
      <c r="B7152" s="39" t="s">
        <v>26462</v>
      </c>
      <c r="C7152" t="s">
        <v>21547</v>
      </c>
      <c r="D7152" t="s">
        <v>21547</v>
      </c>
      <c r="E7152" t="s">
        <v>21547</v>
      </c>
      <c r="F7152" s="39" t="s">
        <v>12842</v>
      </c>
    </row>
    <row r="7153" spans="1:6">
      <c r="A7153" t="s">
        <v>4616</v>
      </c>
      <c r="B7153" s="39" t="s">
        <v>26463</v>
      </c>
      <c r="C7153" t="s">
        <v>21548</v>
      </c>
      <c r="D7153" t="s">
        <v>21548</v>
      </c>
      <c r="E7153" t="s">
        <v>21548</v>
      </c>
      <c r="F7153" s="39" t="s">
        <v>12843</v>
      </c>
    </row>
    <row r="7154" spans="1:6">
      <c r="A7154" t="s">
        <v>4616</v>
      </c>
      <c r="B7154" s="39" t="s">
        <v>26464</v>
      </c>
      <c r="C7154" t="s">
        <v>21549</v>
      </c>
      <c r="D7154" t="s">
        <v>21549</v>
      </c>
      <c r="E7154" t="s">
        <v>21549</v>
      </c>
      <c r="F7154" s="39" t="s">
        <v>12844</v>
      </c>
    </row>
    <row r="7155" spans="1:6">
      <c r="A7155" t="s">
        <v>4616</v>
      </c>
      <c r="B7155" s="39" t="s">
        <v>26465</v>
      </c>
      <c r="C7155" t="s">
        <v>21550</v>
      </c>
      <c r="D7155" t="s">
        <v>21550</v>
      </c>
      <c r="E7155" t="s">
        <v>21550</v>
      </c>
      <c r="F7155" s="39" t="s">
        <v>12845</v>
      </c>
    </row>
    <row r="7156" spans="1:6">
      <c r="A7156" t="s">
        <v>4616</v>
      </c>
      <c r="B7156" s="39" t="s">
        <v>26466</v>
      </c>
      <c r="C7156" t="s">
        <v>21551</v>
      </c>
      <c r="D7156" t="s">
        <v>21551</v>
      </c>
      <c r="E7156" t="s">
        <v>21551</v>
      </c>
      <c r="F7156" s="39" t="s">
        <v>12845</v>
      </c>
    </row>
    <row r="7157" spans="1:6">
      <c r="A7157" t="s">
        <v>4616</v>
      </c>
      <c r="B7157" s="39" t="s">
        <v>26467</v>
      </c>
      <c r="C7157" t="s">
        <v>21552</v>
      </c>
      <c r="D7157" t="s">
        <v>21552</v>
      </c>
      <c r="E7157" t="s">
        <v>21552</v>
      </c>
      <c r="F7157" s="39" t="s">
        <v>12845</v>
      </c>
    </row>
    <row r="7158" spans="1:6">
      <c r="A7158" t="s">
        <v>4616</v>
      </c>
      <c r="B7158" s="39" t="s">
        <v>26468</v>
      </c>
      <c r="C7158" t="s">
        <v>21553</v>
      </c>
      <c r="D7158" t="s">
        <v>21553</v>
      </c>
      <c r="E7158" t="s">
        <v>21553</v>
      </c>
      <c r="F7158" s="39" t="s">
        <v>12845</v>
      </c>
    </row>
    <row r="7159" spans="1:6">
      <c r="A7159" t="s">
        <v>4616</v>
      </c>
      <c r="B7159" s="39" t="s">
        <v>26469</v>
      </c>
      <c r="C7159" t="s">
        <v>21554</v>
      </c>
      <c r="D7159" t="s">
        <v>21554</v>
      </c>
      <c r="E7159" t="s">
        <v>21554</v>
      </c>
      <c r="F7159" s="39" t="s">
        <v>12845</v>
      </c>
    </row>
    <row r="7160" spans="1:6">
      <c r="A7160" t="s">
        <v>4616</v>
      </c>
      <c r="B7160" s="39" t="s">
        <v>26470</v>
      </c>
      <c r="C7160" t="s">
        <v>21555</v>
      </c>
      <c r="D7160" t="s">
        <v>21555</v>
      </c>
      <c r="E7160" t="s">
        <v>21555</v>
      </c>
      <c r="F7160" s="39" t="s">
        <v>12845</v>
      </c>
    </row>
    <row r="7161" spans="1:6">
      <c r="A7161" t="s">
        <v>4616</v>
      </c>
      <c r="B7161" s="39" t="s">
        <v>26471</v>
      </c>
      <c r="C7161" t="s">
        <v>21556</v>
      </c>
      <c r="D7161" t="s">
        <v>21556</v>
      </c>
      <c r="E7161" t="s">
        <v>21556</v>
      </c>
      <c r="F7161" s="39" t="s">
        <v>12845</v>
      </c>
    </row>
    <row r="7162" spans="1:6">
      <c r="A7162" t="s">
        <v>4616</v>
      </c>
      <c r="B7162" s="39" t="s">
        <v>26472</v>
      </c>
      <c r="C7162" t="s">
        <v>21557</v>
      </c>
      <c r="D7162" t="s">
        <v>21557</v>
      </c>
      <c r="E7162" t="s">
        <v>21557</v>
      </c>
      <c r="F7162" s="39" t="s">
        <v>12845</v>
      </c>
    </row>
    <row r="7163" spans="1:6">
      <c r="A7163" t="s">
        <v>4616</v>
      </c>
      <c r="B7163" s="39" t="s">
        <v>26473</v>
      </c>
      <c r="C7163" t="s">
        <v>21558</v>
      </c>
      <c r="D7163" t="s">
        <v>21558</v>
      </c>
      <c r="E7163" t="s">
        <v>21558</v>
      </c>
      <c r="F7163" s="39" t="s">
        <v>12845</v>
      </c>
    </row>
    <row r="7164" spans="1:6">
      <c r="A7164" t="s">
        <v>4616</v>
      </c>
      <c r="B7164" s="39" t="s">
        <v>26474</v>
      </c>
      <c r="C7164" t="s">
        <v>21559</v>
      </c>
      <c r="D7164" t="s">
        <v>21559</v>
      </c>
      <c r="E7164" t="s">
        <v>21559</v>
      </c>
      <c r="F7164" s="39" t="s">
        <v>12845</v>
      </c>
    </row>
    <row r="7165" spans="1:6">
      <c r="A7165" t="s">
        <v>4616</v>
      </c>
      <c r="B7165" s="789" t="s">
        <v>26475</v>
      </c>
      <c r="C7165" t="s">
        <v>21560</v>
      </c>
      <c r="D7165" t="s">
        <v>21560</v>
      </c>
      <c r="E7165" t="s">
        <v>21560</v>
      </c>
      <c r="F7165" s="39" t="s">
        <v>12846</v>
      </c>
    </row>
    <row r="7166" spans="1:6">
      <c r="A7166" t="s">
        <v>4616</v>
      </c>
      <c r="B7166" s="39" t="s">
        <v>26476</v>
      </c>
      <c r="C7166" t="s">
        <v>21561</v>
      </c>
      <c r="D7166" t="s">
        <v>21561</v>
      </c>
      <c r="E7166" t="s">
        <v>21561</v>
      </c>
      <c r="F7166" s="39" t="s">
        <v>12847</v>
      </c>
    </row>
    <row r="7167" spans="1:6">
      <c r="A7167" t="s">
        <v>4616</v>
      </c>
      <c r="B7167" s="39" t="s">
        <v>26477</v>
      </c>
      <c r="C7167" t="s">
        <v>21562</v>
      </c>
      <c r="D7167" t="s">
        <v>21562</v>
      </c>
      <c r="E7167" t="s">
        <v>21562</v>
      </c>
      <c r="F7167" s="39" t="s">
        <v>12847</v>
      </c>
    </row>
    <row r="7168" spans="1:6">
      <c r="A7168" t="s">
        <v>4616</v>
      </c>
      <c r="B7168" s="39" t="s">
        <v>26478</v>
      </c>
      <c r="C7168" t="s">
        <v>21563</v>
      </c>
      <c r="D7168" t="s">
        <v>21563</v>
      </c>
      <c r="E7168" t="s">
        <v>21563</v>
      </c>
      <c r="F7168" s="39" t="s">
        <v>12848</v>
      </c>
    </row>
    <row r="7169" spans="1:6">
      <c r="A7169" t="s">
        <v>4616</v>
      </c>
      <c r="B7169" s="39" t="s">
        <v>26479</v>
      </c>
      <c r="C7169" t="s">
        <v>21564</v>
      </c>
      <c r="D7169" t="s">
        <v>21564</v>
      </c>
      <c r="E7169" t="s">
        <v>21564</v>
      </c>
      <c r="F7169" s="39" t="s">
        <v>12849</v>
      </c>
    </row>
    <row r="7170" spans="1:6">
      <c r="A7170" t="s">
        <v>4616</v>
      </c>
      <c r="B7170" s="39" t="s">
        <v>26480</v>
      </c>
      <c r="C7170" t="s">
        <v>21565</v>
      </c>
      <c r="D7170" t="s">
        <v>21565</v>
      </c>
      <c r="E7170" t="s">
        <v>21565</v>
      </c>
      <c r="F7170" s="39" t="s">
        <v>12850</v>
      </c>
    </row>
    <row r="7171" spans="1:6">
      <c r="A7171" t="s">
        <v>4616</v>
      </c>
      <c r="B7171" s="39" t="s">
        <v>26481</v>
      </c>
      <c r="C7171" t="s">
        <v>21566</v>
      </c>
      <c r="D7171" t="s">
        <v>21566</v>
      </c>
      <c r="E7171" t="s">
        <v>21566</v>
      </c>
      <c r="F7171" s="39" t="s">
        <v>12850</v>
      </c>
    </row>
    <row r="7172" spans="1:6">
      <c r="A7172" t="s">
        <v>4616</v>
      </c>
      <c r="B7172" s="39" t="s">
        <v>26482</v>
      </c>
      <c r="C7172" t="s">
        <v>21567</v>
      </c>
      <c r="D7172" t="s">
        <v>21567</v>
      </c>
      <c r="E7172" t="s">
        <v>21567</v>
      </c>
      <c r="F7172" s="39" t="s">
        <v>12850</v>
      </c>
    </row>
    <row r="7173" spans="1:6">
      <c r="A7173" t="s">
        <v>4616</v>
      </c>
      <c r="B7173" s="39" t="s">
        <v>26483</v>
      </c>
      <c r="C7173" t="s">
        <v>21568</v>
      </c>
      <c r="D7173" t="s">
        <v>21568</v>
      </c>
      <c r="E7173" t="s">
        <v>21568</v>
      </c>
      <c r="F7173" s="39" t="s">
        <v>12851</v>
      </c>
    </row>
    <row r="7174" spans="1:6">
      <c r="A7174" t="s">
        <v>4616</v>
      </c>
      <c r="B7174" s="39" t="s">
        <v>26484</v>
      </c>
      <c r="C7174" t="s">
        <v>21569</v>
      </c>
      <c r="D7174" t="s">
        <v>21569</v>
      </c>
      <c r="E7174" t="s">
        <v>21569</v>
      </c>
      <c r="F7174" s="39" t="s">
        <v>12851</v>
      </c>
    </row>
    <row r="7175" spans="1:6">
      <c r="A7175" t="s">
        <v>4616</v>
      </c>
      <c r="B7175" s="39" t="s">
        <v>26485</v>
      </c>
      <c r="C7175" t="s">
        <v>21570</v>
      </c>
      <c r="D7175" t="s">
        <v>21570</v>
      </c>
      <c r="E7175" t="s">
        <v>21570</v>
      </c>
      <c r="F7175" s="39" t="s">
        <v>12852</v>
      </c>
    </row>
    <row r="7176" spans="1:6">
      <c r="A7176" t="s">
        <v>4616</v>
      </c>
      <c r="B7176" s="39" t="s">
        <v>26486</v>
      </c>
      <c r="C7176" t="s">
        <v>21571</v>
      </c>
      <c r="D7176" t="s">
        <v>21571</v>
      </c>
      <c r="E7176" t="s">
        <v>21571</v>
      </c>
      <c r="F7176" s="39" t="s">
        <v>12853</v>
      </c>
    </row>
    <row r="7177" spans="1:6">
      <c r="A7177" t="s">
        <v>4616</v>
      </c>
      <c r="B7177" t="s">
        <v>26487</v>
      </c>
      <c r="C7177" t="s">
        <v>21572</v>
      </c>
      <c r="D7177" t="s">
        <v>21572</v>
      </c>
      <c r="E7177" t="s">
        <v>21572</v>
      </c>
      <c r="F7177" s="39" t="s">
        <v>12854</v>
      </c>
    </row>
    <row r="7178" spans="1:6">
      <c r="A7178" t="s">
        <v>4616</v>
      </c>
      <c r="B7178" s="39" t="s">
        <v>26488</v>
      </c>
      <c r="C7178" t="s">
        <v>21573</v>
      </c>
      <c r="D7178" t="s">
        <v>21573</v>
      </c>
      <c r="E7178" t="s">
        <v>21573</v>
      </c>
      <c r="F7178" s="39" t="s">
        <v>12855</v>
      </c>
    </row>
    <row r="7179" spans="1:6">
      <c r="A7179" t="s">
        <v>4616</v>
      </c>
      <c r="B7179" s="39" t="s">
        <v>26489</v>
      </c>
      <c r="C7179" t="s">
        <v>21574</v>
      </c>
      <c r="D7179" t="s">
        <v>21574</v>
      </c>
      <c r="E7179" t="s">
        <v>21574</v>
      </c>
      <c r="F7179" s="39" t="s">
        <v>12855</v>
      </c>
    </row>
    <row r="7180" spans="1:6">
      <c r="A7180" t="s">
        <v>4616</v>
      </c>
      <c r="B7180" s="39" t="s">
        <v>26490</v>
      </c>
      <c r="C7180" t="s">
        <v>21575</v>
      </c>
      <c r="D7180" t="s">
        <v>21575</v>
      </c>
      <c r="E7180" t="s">
        <v>21575</v>
      </c>
      <c r="F7180" s="39" t="s">
        <v>12856</v>
      </c>
    </row>
    <row r="7181" spans="1:6">
      <c r="A7181" t="s">
        <v>4616</v>
      </c>
      <c r="B7181" s="39" t="s">
        <v>26491</v>
      </c>
      <c r="C7181" t="s">
        <v>21576</v>
      </c>
      <c r="D7181" t="s">
        <v>21576</v>
      </c>
      <c r="E7181" t="s">
        <v>21576</v>
      </c>
      <c r="F7181" s="39" t="s">
        <v>12857</v>
      </c>
    </row>
    <row r="7182" spans="1:6">
      <c r="A7182" t="s">
        <v>4616</v>
      </c>
      <c r="B7182" s="39" t="s">
        <v>26492</v>
      </c>
      <c r="C7182" t="s">
        <v>21577</v>
      </c>
      <c r="D7182" t="s">
        <v>21577</v>
      </c>
      <c r="E7182" t="s">
        <v>21577</v>
      </c>
      <c r="F7182" s="39" t="s">
        <v>12857</v>
      </c>
    </row>
    <row r="7183" spans="1:6">
      <c r="A7183" t="s">
        <v>4616</v>
      </c>
      <c r="B7183" s="39" t="s">
        <v>26493</v>
      </c>
      <c r="C7183" t="s">
        <v>21578</v>
      </c>
      <c r="D7183" t="s">
        <v>21578</v>
      </c>
      <c r="E7183" t="s">
        <v>21578</v>
      </c>
      <c r="F7183" s="39" t="s">
        <v>12858</v>
      </c>
    </row>
    <row r="7184" spans="1:6">
      <c r="A7184" t="s">
        <v>4616</v>
      </c>
      <c r="B7184" s="39" t="s">
        <v>26494</v>
      </c>
      <c r="C7184" t="s">
        <v>21579</v>
      </c>
      <c r="D7184" t="s">
        <v>21579</v>
      </c>
      <c r="E7184" t="s">
        <v>21579</v>
      </c>
      <c r="F7184" s="39" t="s">
        <v>12859</v>
      </c>
    </row>
    <row r="7185" spans="1:6">
      <c r="A7185" t="s">
        <v>4616</v>
      </c>
      <c r="B7185" s="39" t="s">
        <v>26495</v>
      </c>
      <c r="C7185" t="s">
        <v>21580</v>
      </c>
      <c r="D7185" t="s">
        <v>21580</v>
      </c>
      <c r="E7185" t="s">
        <v>21580</v>
      </c>
      <c r="F7185" s="39" t="s">
        <v>12859</v>
      </c>
    </row>
    <row r="7186" spans="1:6">
      <c r="A7186" t="s">
        <v>4616</v>
      </c>
      <c r="B7186" s="39" t="s">
        <v>26496</v>
      </c>
      <c r="C7186" t="s">
        <v>21581</v>
      </c>
      <c r="D7186" t="s">
        <v>21581</v>
      </c>
      <c r="E7186" t="s">
        <v>21581</v>
      </c>
      <c r="F7186" s="39" t="s">
        <v>12859</v>
      </c>
    </row>
    <row r="7187" spans="1:6">
      <c r="A7187" t="s">
        <v>4616</v>
      </c>
      <c r="B7187" s="39" t="s">
        <v>26497</v>
      </c>
      <c r="C7187" t="s">
        <v>21582</v>
      </c>
      <c r="D7187" t="s">
        <v>21582</v>
      </c>
      <c r="E7187" t="s">
        <v>21582</v>
      </c>
      <c r="F7187" s="39" t="s">
        <v>12860</v>
      </c>
    </row>
    <row r="7188" spans="1:6">
      <c r="A7188" t="s">
        <v>4616</v>
      </c>
      <c r="B7188" s="39" t="s">
        <v>26498</v>
      </c>
      <c r="C7188" t="s">
        <v>21583</v>
      </c>
      <c r="D7188" t="s">
        <v>21583</v>
      </c>
      <c r="E7188" t="s">
        <v>21583</v>
      </c>
      <c r="F7188" s="39" t="s">
        <v>12860</v>
      </c>
    </row>
    <row r="7189" spans="1:6">
      <c r="A7189" t="s">
        <v>4616</v>
      </c>
      <c r="B7189" s="39" t="s">
        <v>26499</v>
      </c>
      <c r="C7189" t="s">
        <v>21584</v>
      </c>
      <c r="D7189" t="s">
        <v>21584</v>
      </c>
      <c r="E7189" t="s">
        <v>21584</v>
      </c>
      <c r="F7189" s="39" t="s">
        <v>12861</v>
      </c>
    </row>
    <row r="7190" spans="1:6">
      <c r="A7190" t="s">
        <v>4616</v>
      </c>
      <c r="B7190" s="39" t="s">
        <v>26500</v>
      </c>
      <c r="C7190" t="s">
        <v>21585</v>
      </c>
      <c r="D7190" t="s">
        <v>21585</v>
      </c>
      <c r="E7190" t="s">
        <v>21585</v>
      </c>
      <c r="F7190" s="39" t="s">
        <v>12862</v>
      </c>
    </row>
    <row r="7191" spans="1:6">
      <c r="A7191" t="s">
        <v>4616</v>
      </c>
      <c r="B7191" s="39" t="s">
        <v>26501</v>
      </c>
      <c r="C7191" t="s">
        <v>21586</v>
      </c>
      <c r="D7191" t="s">
        <v>21586</v>
      </c>
      <c r="E7191" t="s">
        <v>21586</v>
      </c>
      <c r="F7191" s="39" t="s">
        <v>12862</v>
      </c>
    </row>
    <row r="7192" spans="1:6">
      <c r="A7192" t="s">
        <v>4616</v>
      </c>
      <c r="B7192" s="39" t="s">
        <v>26502</v>
      </c>
      <c r="C7192" t="s">
        <v>21587</v>
      </c>
      <c r="D7192" t="s">
        <v>21587</v>
      </c>
      <c r="E7192" t="s">
        <v>21587</v>
      </c>
      <c r="F7192" s="39" t="s">
        <v>12863</v>
      </c>
    </row>
    <row r="7193" spans="1:6">
      <c r="A7193" t="s">
        <v>4616</v>
      </c>
      <c r="B7193" s="39" t="s">
        <v>26503</v>
      </c>
      <c r="C7193" t="s">
        <v>21588</v>
      </c>
      <c r="D7193" t="s">
        <v>21588</v>
      </c>
      <c r="E7193" t="s">
        <v>21588</v>
      </c>
      <c r="F7193" s="39" t="s">
        <v>12863</v>
      </c>
    </row>
    <row r="7194" spans="1:6">
      <c r="A7194" t="s">
        <v>4616</v>
      </c>
      <c r="B7194" s="39" t="s">
        <v>26504</v>
      </c>
      <c r="C7194" t="s">
        <v>21589</v>
      </c>
      <c r="D7194" t="s">
        <v>21589</v>
      </c>
      <c r="E7194" t="s">
        <v>21589</v>
      </c>
      <c r="F7194" s="39" t="s">
        <v>12863</v>
      </c>
    </row>
    <row r="7195" spans="1:6">
      <c r="A7195" t="s">
        <v>4616</v>
      </c>
      <c r="B7195" s="787" t="s">
        <v>26505</v>
      </c>
      <c r="C7195" t="s">
        <v>21590</v>
      </c>
      <c r="D7195" t="s">
        <v>21590</v>
      </c>
      <c r="E7195" t="s">
        <v>21590</v>
      </c>
      <c r="F7195" s="787" t="s">
        <v>12864</v>
      </c>
    </row>
    <row r="7196" spans="1:6">
      <c r="A7196" t="s">
        <v>4616</v>
      </c>
      <c r="B7196" s="39" t="s">
        <v>26506</v>
      </c>
      <c r="C7196" t="s">
        <v>21591</v>
      </c>
      <c r="D7196" t="s">
        <v>21591</v>
      </c>
      <c r="E7196" t="s">
        <v>21591</v>
      </c>
      <c r="F7196" s="39" t="s">
        <v>12864</v>
      </c>
    </row>
    <row r="7197" spans="1:6">
      <c r="A7197" t="s">
        <v>4616</v>
      </c>
      <c r="B7197" s="39" t="s">
        <v>26507</v>
      </c>
      <c r="C7197" t="s">
        <v>21592</v>
      </c>
      <c r="D7197" t="s">
        <v>21592</v>
      </c>
      <c r="E7197" t="s">
        <v>21592</v>
      </c>
      <c r="F7197" s="39" t="s">
        <v>12864</v>
      </c>
    </row>
    <row r="7198" spans="1:6">
      <c r="A7198" t="s">
        <v>4616</v>
      </c>
      <c r="B7198" s="39" t="s">
        <v>26508</v>
      </c>
      <c r="C7198" t="s">
        <v>21593</v>
      </c>
      <c r="D7198" t="s">
        <v>21593</v>
      </c>
      <c r="E7198" t="s">
        <v>21593</v>
      </c>
      <c r="F7198" s="39" t="s">
        <v>12865</v>
      </c>
    </row>
    <row r="7199" spans="1:6">
      <c r="A7199" t="s">
        <v>4616</v>
      </c>
      <c r="B7199" s="39" t="s">
        <v>26509</v>
      </c>
      <c r="C7199" t="s">
        <v>21594</v>
      </c>
      <c r="D7199" t="s">
        <v>21594</v>
      </c>
      <c r="E7199" t="s">
        <v>21594</v>
      </c>
      <c r="F7199" s="39" t="s">
        <v>12865</v>
      </c>
    </row>
    <row r="7200" spans="1:6">
      <c r="A7200" t="s">
        <v>4616</v>
      </c>
      <c r="B7200" s="39" t="s">
        <v>26510</v>
      </c>
      <c r="C7200" t="s">
        <v>21595</v>
      </c>
      <c r="D7200" t="s">
        <v>21595</v>
      </c>
      <c r="E7200" t="s">
        <v>21595</v>
      </c>
      <c r="F7200" s="39" t="s">
        <v>12866</v>
      </c>
    </row>
    <row r="7201" spans="1:6">
      <c r="A7201" t="s">
        <v>4616</v>
      </c>
      <c r="B7201" s="39" t="s">
        <v>26511</v>
      </c>
      <c r="C7201" t="s">
        <v>21596</v>
      </c>
      <c r="D7201" t="s">
        <v>21596</v>
      </c>
      <c r="E7201" t="s">
        <v>21596</v>
      </c>
      <c r="F7201" s="39" t="s">
        <v>12867</v>
      </c>
    </row>
    <row r="7202" spans="1:6">
      <c r="A7202" t="s">
        <v>4616</v>
      </c>
      <c r="B7202" s="39" t="s">
        <v>26512</v>
      </c>
      <c r="C7202" t="s">
        <v>21597</v>
      </c>
      <c r="D7202" t="s">
        <v>21597</v>
      </c>
      <c r="E7202" t="s">
        <v>21597</v>
      </c>
      <c r="F7202" s="39" t="s">
        <v>12868</v>
      </c>
    </row>
    <row r="7203" spans="1:6">
      <c r="A7203" t="s">
        <v>4616</v>
      </c>
      <c r="B7203" s="39" t="s">
        <v>26513</v>
      </c>
      <c r="C7203" t="s">
        <v>21598</v>
      </c>
      <c r="D7203" t="s">
        <v>21598</v>
      </c>
      <c r="E7203" t="s">
        <v>21598</v>
      </c>
      <c r="F7203" s="39" t="s">
        <v>12868</v>
      </c>
    </row>
    <row r="7204" spans="1:6">
      <c r="A7204" t="s">
        <v>4616</v>
      </c>
      <c r="B7204" t="s">
        <v>26514</v>
      </c>
      <c r="C7204" t="s">
        <v>21599</v>
      </c>
      <c r="D7204" t="s">
        <v>21599</v>
      </c>
      <c r="E7204" t="s">
        <v>21599</v>
      </c>
      <c r="F7204" s="39" t="s">
        <v>12868</v>
      </c>
    </row>
    <row r="7205" spans="1:6">
      <c r="A7205" t="s">
        <v>4616</v>
      </c>
      <c r="B7205" s="39" t="s">
        <v>26515</v>
      </c>
      <c r="C7205" t="s">
        <v>21600</v>
      </c>
      <c r="D7205" t="s">
        <v>21600</v>
      </c>
      <c r="E7205" t="s">
        <v>21600</v>
      </c>
      <c r="F7205" s="39" t="s">
        <v>12869</v>
      </c>
    </row>
    <row r="7206" spans="1:6">
      <c r="A7206" t="s">
        <v>4616</v>
      </c>
      <c r="B7206" s="39" t="s">
        <v>26516</v>
      </c>
      <c r="C7206" t="s">
        <v>21601</v>
      </c>
      <c r="D7206" t="s">
        <v>21601</v>
      </c>
      <c r="E7206" t="s">
        <v>21601</v>
      </c>
      <c r="F7206" s="39" t="s">
        <v>12869</v>
      </c>
    </row>
    <row r="7207" spans="1:6">
      <c r="A7207" t="s">
        <v>4616</v>
      </c>
      <c r="B7207" s="39" t="s">
        <v>26517</v>
      </c>
      <c r="C7207" t="s">
        <v>21602</v>
      </c>
      <c r="D7207" t="s">
        <v>21602</v>
      </c>
      <c r="E7207" t="s">
        <v>21602</v>
      </c>
      <c r="F7207" s="39" t="s">
        <v>12869</v>
      </c>
    </row>
    <row r="7208" spans="1:6">
      <c r="A7208" t="s">
        <v>4616</v>
      </c>
      <c r="B7208" s="39" t="s">
        <v>26518</v>
      </c>
      <c r="C7208" t="s">
        <v>21603</v>
      </c>
      <c r="D7208" t="s">
        <v>21603</v>
      </c>
      <c r="E7208" t="s">
        <v>21603</v>
      </c>
      <c r="F7208" s="39" t="s">
        <v>12870</v>
      </c>
    </row>
    <row r="7209" spans="1:6">
      <c r="A7209" t="s">
        <v>4616</v>
      </c>
      <c r="B7209" s="39" t="s">
        <v>26519</v>
      </c>
      <c r="C7209" t="s">
        <v>21604</v>
      </c>
      <c r="D7209" t="s">
        <v>21604</v>
      </c>
      <c r="E7209" t="s">
        <v>21604</v>
      </c>
      <c r="F7209" s="39" t="s">
        <v>12870</v>
      </c>
    </row>
    <row r="7210" spans="1:6">
      <c r="A7210" t="s">
        <v>4616</v>
      </c>
      <c r="B7210" s="39" t="s">
        <v>26520</v>
      </c>
      <c r="C7210" t="s">
        <v>21605</v>
      </c>
      <c r="D7210" t="s">
        <v>21605</v>
      </c>
      <c r="E7210" t="s">
        <v>21605</v>
      </c>
      <c r="F7210" s="39" t="s">
        <v>12870</v>
      </c>
    </row>
    <row r="7211" spans="1:6">
      <c r="A7211" t="s">
        <v>4616</v>
      </c>
      <c r="B7211" s="39" t="s">
        <v>26521</v>
      </c>
      <c r="C7211" t="s">
        <v>21606</v>
      </c>
      <c r="D7211" t="s">
        <v>21606</v>
      </c>
      <c r="E7211" t="s">
        <v>21606</v>
      </c>
      <c r="F7211" s="39" t="s">
        <v>12871</v>
      </c>
    </row>
    <row r="7212" spans="1:6">
      <c r="A7212" t="s">
        <v>4616</v>
      </c>
      <c r="B7212" s="39" t="s">
        <v>26522</v>
      </c>
      <c r="C7212" t="s">
        <v>21607</v>
      </c>
      <c r="D7212" t="s">
        <v>21607</v>
      </c>
      <c r="E7212" t="s">
        <v>21607</v>
      </c>
      <c r="F7212" s="39" t="s">
        <v>12872</v>
      </c>
    </row>
    <row r="7213" spans="1:6">
      <c r="A7213" t="s">
        <v>4616</v>
      </c>
      <c r="B7213" s="39" t="s">
        <v>26523</v>
      </c>
      <c r="C7213" t="s">
        <v>21608</v>
      </c>
      <c r="D7213" t="s">
        <v>21608</v>
      </c>
      <c r="E7213" t="s">
        <v>21608</v>
      </c>
      <c r="F7213" s="39" t="s">
        <v>12873</v>
      </c>
    </row>
    <row r="7214" spans="1:6">
      <c r="A7214" t="s">
        <v>4616</v>
      </c>
      <c r="B7214" s="39" t="s">
        <v>26524</v>
      </c>
      <c r="C7214" t="s">
        <v>21609</v>
      </c>
      <c r="D7214" t="s">
        <v>21609</v>
      </c>
      <c r="E7214" t="s">
        <v>21609</v>
      </c>
      <c r="F7214" s="39" t="s">
        <v>12874</v>
      </c>
    </row>
    <row r="7215" spans="1:6">
      <c r="A7215" t="s">
        <v>4616</v>
      </c>
      <c r="B7215" s="39" t="s">
        <v>26525</v>
      </c>
      <c r="C7215" t="s">
        <v>21610</v>
      </c>
      <c r="D7215" t="s">
        <v>21610</v>
      </c>
      <c r="E7215" t="s">
        <v>21610</v>
      </c>
      <c r="F7215" s="39" t="s">
        <v>12875</v>
      </c>
    </row>
    <row r="7216" spans="1:6">
      <c r="A7216" t="s">
        <v>4616</v>
      </c>
      <c r="B7216" s="39" t="s">
        <v>26526</v>
      </c>
      <c r="C7216" t="s">
        <v>21611</v>
      </c>
      <c r="D7216" t="s">
        <v>21611</v>
      </c>
      <c r="E7216" t="s">
        <v>21611</v>
      </c>
      <c r="F7216" s="39" t="s">
        <v>12876</v>
      </c>
    </row>
    <row r="7217" spans="1:6">
      <c r="A7217" t="s">
        <v>4616</v>
      </c>
      <c r="B7217" s="39" t="s">
        <v>26527</v>
      </c>
      <c r="C7217" t="s">
        <v>21612</v>
      </c>
      <c r="D7217" t="s">
        <v>21612</v>
      </c>
      <c r="E7217" t="s">
        <v>21612</v>
      </c>
      <c r="F7217" s="39" t="s">
        <v>12877</v>
      </c>
    </row>
    <row r="7218" spans="1:6">
      <c r="A7218" t="s">
        <v>4616</v>
      </c>
      <c r="B7218" s="39" t="s">
        <v>26528</v>
      </c>
      <c r="C7218" t="s">
        <v>21613</v>
      </c>
      <c r="D7218" t="s">
        <v>21613</v>
      </c>
      <c r="E7218" t="s">
        <v>21613</v>
      </c>
      <c r="F7218" s="39" t="s">
        <v>12877</v>
      </c>
    </row>
    <row r="7219" spans="1:6">
      <c r="A7219" t="s">
        <v>4616</v>
      </c>
      <c r="B7219" s="39" t="s">
        <v>26529</v>
      </c>
      <c r="C7219" t="s">
        <v>21614</v>
      </c>
      <c r="D7219" t="s">
        <v>21614</v>
      </c>
      <c r="E7219" t="s">
        <v>21614</v>
      </c>
      <c r="F7219" s="39" t="s">
        <v>12877</v>
      </c>
    </row>
    <row r="7220" spans="1:6">
      <c r="A7220" t="s">
        <v>4616</v>
      </c>
      <c r="B7220" s="39" t="s">
        <v>26530</v>
      </c>
      <c r="C7220" t="s">
        <v>21615</v>
      </c>
      <c r="D7220" t="s">
        <v>21615</v>
      </c>
      <c r="E7220" t="s">
        <v>21615</v>
      </c>
      <c r="F7220" s="39" t="s">
        <v>12878</v>
      </c>
    </row>
    <row r="7221" spans="1:6">
      <c r="A7221" t="s">
        <v>4616</v>
      </c>
      <c r="B7221" s="39" t="s">
        <v>26531</v>
      </c>
      <c r="C7221" t="s">
        <v>21616</v>
      </c>
      <c r="D7221" t="s">
        <v>21616</v>
      </c>
      <c r="E7221" t="s">
        <v>21616</v>
      </c>
      <c r="F7221" s="39" t="s">
        <v>12879</v>
      </c>
    </row>
    <row r="7222" spans="1:6">
      <c r="A7222" t="s">
        <v>4616</v>
      </c>
      <c r="B7222" s="39" t="s">
        <v>26532</v>
      </c>
      <c r="C7222" t="s">
        <v>21617</v>
      </c>
      <c r="D7222" t="s">
        <v>21617</v>
      </c>
      <c r="E7222" t="s">
        <v>21617</v>
      </c>
      <c r="F7222" s="39" t="s">
        <v>12880</v>
      </c>
    </row>
    <row r="7223" spans="1:6">
      <c r="A7223" t="s">
        <v>4616</v>
      </c>
      <c r="B7223" s="39" t="s">
        <v>26533</v>
      </c>
      <c r="C7223" t="s">
        <v>21618</v>
      </c>
      <c r="D7223" t="s">
        <v>21618</v>
      </c>
      <c r="E7223" t="s">
        <v>21618</v>
      </c>
      <c r="F7223" s="39" t="s">
        <v>12881</v>
      </c>
    </row>
    <row r="7224" spans="1:6">
      <c r="A7224" t="s">
        <v>4616</v>
      </c>
      <c r="B7224" s="39" t="s">
        <v>26534</v>
      </c>
      <c r="C7224" t="s">
        <v>21619</v>
      </c>
      <c r="D7224" t="s">
        <v>21619</v>
      </c>
      <c r="E7224" t="s">
        <v>21619</v>
      </c>
      <c r="F7224" s="39" t="s">
        <v>12882</v>
      </c>
    </row>
    <row r="7225" spans="1:6">
      <c r="A7225" t="s">
        <v>4616</v>
      </c>
      <c r="B7225" s="39" t="s">
        <v>26535</v>
      </c>
      <c r="C7225" t="s">
        <v>21620</v>
      </c>
      <c r="D7225" t="s">
        <v>21620</v>
      </c>
      <c r="E7225" t="s">
        <v>21620</v>
      </c>
      <c r="F7225" s="39" t="s">
        <v>12883</v>
      </c>
    </row>
    <row r="7226" spans="1:6">
      <c r="A7226" t="s">
        <v>4616</v>
      </c>
      <c r="B7226" s="39" t="s">
        <v>26536</v>
      </c>
      <c r="C7226" t="s">
        <v>21621</v>
      </c>
      <c r="D7226" t="s">
        <v>21621</v>
      </c>
      <c r="E7226" t="s">
        <v>21621</v>
      </c>
      <c r="F7226" s="39" t="s">
        <v>12884</v>
      </c>
    </row>
    <row r="7227" spans="1:6">
      <c r="A7227" t="s">
        <v>4616</v>
      </c>
      <c r="B7227" s="39" t="s">
        <v>26537</v>
      </c>
      <c r="C7227" t="s">
        <v>21622</v>
      </c>
      <c r="D7227" t="s">
        <v>21622</v>
      </c>
      <c r="E7227" t="s">
        <v>21622</v>
      </c>
      <c r="F7227" s="39" t="s">
        <v>12884</v>
      </c>
    </row>
    <row r="7228" spans="1:6">
      <c r="A7228" t="s">
        <v>4616</v>
      </c>
      <c r="B7228" s="39" t="s">
        <v>26538</v>
      </c>
      <c r="C7228" t="s">
        <v>21623</v>
      </c>
      <c r="D7228" t="s">
        <v>21623</v>
      </c>
      <c r="E7228" t="s">
        <v>21623</v>
      </c>
      <c r="F7228" s="39" t="s">
        <v>12885</v>
      </c>
    </row>
    <row r="7229" spans="1:6">
      <c r="A7229" t="s">
        <v>4616</v>
      </c>
      <c r="B7229" s="39" t="s">
        <v>26539</v>
      </c>
      <c r="C7229" t="s">
        <v>21624</v>
      </c>
      <c r="D7229" t="s">
        <v>21624</v>
      </c>
      <c r="E7229" t="s">
        <v>21624</v>
      </c>
      <c r="F7229" s="39" t="s">
        <v>12886</v>
      </c>
    </row>
    <row r="7230" spans="1:6">
      <c r="A7230" t="s">
        <v>4616</v>
      </c>
      <c r="B7230" s="39" t="s">
        <v>26540</v>
      </c>
      <c r="C7230" t="s">
        <v>21625</v>
      </c>
      <c r="D7230" t="s">
        <v>21625</v>
      </c>
      <c r="E7230" t="s">
        <v>21625</v>
      </c>
      <c r="F7230" s="39" t="s">
        <v>12886</v>
      </c>
    </row>
    <row r="7231" spans="1:6">
      <c r="A7231" t="s">
        <v>4616</v>
      </c>
      <c r="B7231" s="39" t="s">
        <v>26541</v>
      </c>
      <c r="C7231" t="s">
        <v>21626</v>
      </c>
      <c r="D7231" t="s">
        <v>21626</v>
      </c>
      <c r="E7231" t="s">
        <v>21626</v>
      </c>
      <c r="F7231" s="39" t="s">
        <v>12886</v>
      </c>
    </row>
    <row r="7232" spans="1:6">
      <c r="A7232" t="s">
        <v>4616</v>
      </c>
      <c r="B7232" s="39" t="s">
        <v>26542</v>
      </c>
      <c r="C7232" t="s">
        <v>21627</v>
      </c>
      <c r="D7232" t="s">
        <v>21627</v>
      </c>
      <c r="E7232" t="s">
        <v>21627</v>
      </c>
      <c r="F7232" s="39" t="s">
        <v>12887</v>
      </c>
    </row>
    <row r="7233" spans="1:6">
      <c r="A7233" t="s">
        <v>4616</v>
      </c>
      <c r="B7233" s="39" t="s">
        <v>26543</v>
      </c>
      <c r="C7233" t="s">
        <v>21628</v>
      </c>
      <c r="D7233" t="s">
        <v>21628</v>
      </c>
      <c r="E7233" t="s">
        <v>21628</v>
      </c>
      <c r="F7233" s="39" t="s">
        <v>12888</v>
      </c>
    </row>
    <row r="7234" spans="1:6">
      <c r="A7234" t="s">
        <v>4616</v>
      </c>
      <c r="B7234" s="39" t="s">
        <v>26544</v>
      </c>
      <c r="C7234" t="s">
        <v>21629</v>
      </c>
      <c r="D7234" t="s">
        <v>21629</v>
      </c>
      <c r="E7234" t="s">
        <v>21629</v>
      </c>
      <c r="F7234" s="39" t="s">
        <v>12888</v>
      </c>
    </row>
    <row r="7235" spans="1:6">
      <c r="A7235" t="s">
        <v>4616</v>
      </c>
      <c r="B7235" s="54" t="s">
        <v>26545</v>
      </c>
      <c r="C7235" t="s">
        <v>21630</v>
      </c>
      <c r="D7235" t="s">
        <v>21630</v>
      </c>
      <c r="E7235" t="s">
        <v>21630</v>
      </c>
      <c r="F7235" s="39" t="s">
        <v>12888</v>
      </c>
    </row>
    <row r="7236" spans="1:6">
      <c r="A7236" t="s">
        <v>4616</v>
      </c>
      <c r="B7236" s="39" t="s">
        <v>26546</v>
      </c>
      <c r="C7236" t="s">
        <v>21631</v>
      </c>
      <c r="D7236" t="s">
        <v>21631</v>
      </c>
      <c r="E7236" t="s">
        <v>21631</v>
      </c>
      <c r="F7236" s="39" t="s">
        <v>12888</v>
      </c>
    </row>
    <row r="7237" spans="1:6">
      <c r="A7237" t="s">
        <v>4616</v>
      </c>
      <c r="B7237" s="39" t="s">
        <v>26547</v>
      </c>
      <c r="C7237" t="s">
        <v>21632</v>
      </c>
      <c r="D7237" t="s">
        <v>21632</v>
      </c>
      <c r="E7237" t="s">
        <v>21632</v>
      </c>
      <c r="F7237" s="39" t="s">
        <v>12888</v>
      </c>
    </row>
    <row r="7238" spans="1:6">
      <c r="A7238" t="s">
        <v>4616</v>
      </c>
      <c r="B7238" s="39" t="s">
        <v>26548</v>
      </c>
      <c r="C7238" t="s">
        <v>21633</v>
      </c>
      <c r="D7238" t="s">
        <v>21633</v>
      </c>
      <c r="E7238" t="s">
        <v>21633</v>
      </c>
      <c r="F7238" s="39" t="s">
        <v>12889</v>
      </c>
    </row>
    <row r="7239" spans="1:6">
      <c r="A7239" t="s">
        <v>4616</v>
      </c>
      <c r="B7239" s="39" t="s">
        <v>26549</v>
      </c>
      <c r="C7239" t="s">
        <v>21634</v>
      </c>
      <c r="D7239" t="s">
        <v>21634</v>
      </c>
      <c r="E7239" t="s">
        <v>21634</v>
      </c>
      <c r="F7239" s="39" t="s">
        <v>12890</v>
      </c>
    </row>
    <row r="7240" spans="1:6">
      <c r="A7240" t="s">
        <v>4616</v>
      </c>
      <c r="B7240" s="39" t="s">
        <v>26550</v>
      </c>
      <c r="C7240" t="s">
        <v>21635</v>
      </c>
      <c r="D7240" t="s">
        <v>21635</v>
      </c>
      <c r="E7240" t="s">
        <v>21635</v>
      </c>
      <c r="F7240" s="39" t="s">
        <v>12891</v>
      </c>
    </row>
    <row r="7241" spans="1:6">
      <c r="A7241" t="s">
        <v>4616</v>
      </c>
      <c r="B7241" s="39" t="s">
        <v>26551</v>
      </c>
      <c r="C7241" t="s">
        <v>21636</v>
      </c>
      <c r="D7241" t="s">
        <v>21636</v>
      </c>
      <c r="E7241" t="s">
        <v>21636</v>
      </c>
      <c r="F7241" s="39" t="s">
        <v>12892</v>
      </c>
    </row>
    <row r="7242" spans="1:6">
      <c r="A7242" t="s">
        <v>4616</v>
      </c>
      <c r="B7242" s="39" t="s">
        <v>26552</v>
      </c>
      <c r="C7242" t="s">
        <v>21637</v>
      </c>
      <c r="D7242" t="s">
        <v>21637</v>
      </c>
      <c r="E7242" t="s">
        <v>21637</v>
      </c>
      <c r="F7242" s="39" t="s">
        <v>12892</v>
      </c>
    </row>
    <row r="7243" spans="1:6">
      <c r="A7243" t="s">
        <v>4616</v>
      </c>
      <c r="B7243" s="39" t="s">
        <v>26553</v>
      </c>
      <c r="C7243" t="s">
        <v>21638</v>
      </c>
      <c r="D7243" t="s">
        <v>21638</v>
      </c>
      <c r="E7243" t="s">
        <v>21638</v>
      </c>
      <c r="F7243" s="39" t="s">
        <v>12892</v>
      </c>
    </row>
    <row r="7244" spans="1:6">
      <c r="A7244" t="s">
        <v>4616</v>
      </c>
      <c r="B7244" s="39" t="s">
        <v>26554</v>
      </c>
      <c r="C7244" t="s">
        <v>21639</v>
      </c>
      <c r="D7244" t="s">
        <v>21639</v>
      </c>
      <c r="E7244" t="s">
        <v>21639</v>
      </c>
      <c r="F7244" s="39" t="s">
        <v>12893</v>
      </c>
    </row>
    <row r="7245" spans="1:6">
      <c r="A7245" t="s">
        <v>4616</v>
      </c>
      <c r="B7245" s="39" t="s">
        <v>26555</v>
      </c>
      <c r="C7245" t="s">
        <v>21640</v>
      </c>
      <c r="D7245" t="s">
        <v>21640</v>
      </c>
      <c r="E7245" t="s">
        <v>21640</v>
      </c>
      <c r="F7245" s="39" t="s">
        <v>12893</v>
      </c>
    </row>
    <row r="7246" spans="1:6">
      <c r="A7246" t="s">
        <v>4616</v>
      </c>
      <c r="B7246" s="39" t="s">
        <v>26556</v>
      </c>
      <c r="C7246" t="s">
        <v>21641</v>
      </c>
      <c r="D7246" t="s">
        <v>21641</v>
      </c>
      <c r="E7246" t="s">
        <v>21641</v>
      </c>
      <c r="F7246" s="39" t="s">
        <v>12894</v>
      </c>
    </row>
    <row r="7247" spans="1:6">
      <c r="A7247" t="s">
        <v>4616</v>
      </c>
      <c r="B7247" s="39" t="s">
        <v>26557</v>
      </c>
      <c r="C7247" t="s">
        <v>21642</v>
      </c>
      <c r="D7247" t="s">
        <v>21642</v>
      </c>
      <c r="E7247" t="s">
        <v>21642</v>
      </c>
      <c r="F7247" s="39" t="s">
        <v>12894</v>
      </c>
    </row>
    <row r="7248" spans="1:6">
      <c r="A7248" t="s">
        <v>4616</v>
      </c>
      <c r="B7248" s="39" t="s">
        <v>26558</v>
      </c>
      <c r="C7248" t="s">
        <v>21643</v>
      </c>
      <c r="D7248" t="s">
        <v>21643</v>
      </c>
      <c r="E7248" t="s">
        <v>21643</v>
      </c>
      <c r="F7248" s="39" t="s">
        <v>12894</v>
      </c>
    </row>
    <row r="7249" spans="1:6">
      <c r="A7249" t="s">
        <v>4616</v>
      </c>
      <c r="B7249" s="39" t="s">
        <v>26559</v>
      </c>
      <c r="C7249" t="s">
        <v>21644</v>
      </c>
      <c r="D7249" t="s">
        <v>21644</v>
      </c>
      <c r="E7249" t="s">
        <v>21644</v>
      </c>
      <c r="F7249" s="39" t="s">
        <v>12895</v>
      </c>
    </row>
    <row r="7250" spans="1:6">
      <c r="A7250" t="s">
        <v>4616</v>
      </c>
      <c r="B7250" s="39" t="s">
        <v>26560</v>
      </c>
      <c r="C7250" t="s">
        <v>21645</v>
      </c>
      <c r="D7250" t="s">
        <v>21645</v>
      </c>
      <c r="E7250" t="s">
        <v>21645</v>
      </c>
      <c r="F7250" s="39" t="s">
        <v>12896</v>
      </c>
    </row>
    <row r="7251" spans="1:6">
      <c r="A7251" t="s">
        <v>4616</v>
      </c>
      <c r="B7251" s="39" t="s">
        <v>26561</v>
      </c>
      <c r="C7251" t="s">
        <v>21646</v>
      </c>
      <c r="D7251" t="s">
        <v>21646</v>
      </c>
      <c r="E7251" t="s">
        <v>21646</v>
      </c>
      <c r="F7251" s="39" t="s">
        <v>12897</v>
      </c>
    </row>
    <row r="7252" spans="1:6">
      <c r="A7252" t="s">
        <v>4616</v>
      </c>
      <c r="B7252" s="39" t="s">
        <v>26562</v>
      </c>
      <c r="C7252" t="s">
        <v>21647</v>
      </c>
      <c r="D7252" t="s">
        <v>21647</v>
      </c>
      <c r="E7252" t="s">
        <v>21647</v>
      </c>
      <c r="F7252" s="39" t="s">
        <v>12898</v>
      </c>
    </row>
    <row r="7253" spans="1:6">
      <c r="A7253" t="s">
        <v>4616</v>
      </c>
      <c r="B7253" s="39" t="s">
        <v>26563</v>
      </c>
      <c r="C7253" t="s">
        <v>21648</v>
      </c>
      <c r="D7253" t="s">
        <v>21648</v>
      </c>
      <c r="E7253" t="s">
        <v>21648</v>
      </c>
      <c r="F7253" s="39" t="s">
        <v>12899</v>
      </c>
    </row>
    <row r="7254" spans="1:6">
      <c r="A7254" t="s">
        <v>4616</v>
      </c>
      <c r="B7254" s="39" t="s">
        <v>26564</v>
      </c>
      <c r="C7254" t="s">
        <v>21649</v>
      </c>
      <c r="D7254" t="s">
        <v>21649</v>
      </c>
      <c r="E7254" t="s">
        <v>21649</v>
      </c>
      <c r="F7254" s="39" t="s">
        <v>12899</v>
      </c>
    </row>
    <row r="7255" spans="1:6">
      <c r="A7255" t="s">
        <v>4616</v>
      </c>
      <c r="B7255" s="39" t="s">
        <v>26565</v>
      </c>
      <c r="C7255" t="s">
        <v>21650</v>
      </c>
      <c r="D7255" t="s">
        <v>21650</v>
      </c>
      <c r="E7255" t="s">
        <v>21650</v>
      </c>
      <c r="F7255" s="39" t="s">
        <v>12899</v>
      </c>
    </row>
    <row r="7256" spans="1:6">
      <c r="A7256" t="s">
        <v>4616</v>
      </c>
      <c r="B7256" s="789" t="s">
        <v>26566</v>
      </c>
      <c r="C7256" t="s">
        <v>21651</v>
      </c>
      <c r="D7256" t="s">
        <v>21651</v>
      </c>
      <c r="E7256" t="s">
        <v>21651</v>
      </c>
      <c r="F7256" s="39" t="s">
        <v>12899</v>
      </c>
    </row>
    <row r="7257" spans="1:6">
      <c r="A7257" t="s">
        <v>4616</v>
      </c>
      <c r="B7257" s="39" t="s">
        <v>26567</v>
      </c>
      <c r="C7257" t="s">
        <v>21652</v>
      </c>
      <c r="D7257" t="s">
        <v>21652</v>
      </c>
      <c r="E7257" t="s">
        <v>21652</v>
      </c>
      <c r="F7257" s="39" t="s">
        <v>12899</v>
      </c>
    </row>
    <row r="7258" spans="1:6">
      <c r="A7258" t="s">
        <v>4616</v>
      </c>
      <c r="B7258" s="789" t="s">
        <v>26568</v>
      </c>
      <c r="C7258" t="s">
        <v>21653</v>
      </c>
      <c r="D7258" t="s">
        <v>21653</v>
      </c>
      <c r="E7258" t="s">
        <v>21653</v>
      </c>
      <c r="F7258" s="39" t="s">
        <v>12899</v>
      </c>
    </row>
    <row r="7259" spans="1:6">
      <c r="A7259" t="s">
        <v>4616</v>
      </c>
      <c r="B7259" s="39" t="s">
        <v>26569</v>
      </c>
      <c r="C7259" t="s">
        <v>21654</v>
      </c>
      <c r="D7259" t="s">
        <v>21654</v>
      </c>
      <c r="E7259" t="s">
        <v>21654</v>
      </c>
      <c r="F7259" s="39" t="s">
        <v>12900</v>
      </c>
    </row>
    <row r="7260" spans="1:6">
      <c r="A7260" t="s">
        <v>4616</v>
      </c>
      <c r="B7260" s="39" t="s">
        <v>26570</v>
      </c>
      <c r="C7260" t="s">
        <v>21655</v>
      </c>
      <c r="D7260" t="s">
        <v>21655</v>
      </c>
      <c r="E7260" t="s">
        <v>21655</v>
      </c>
      <c r="F7260" s="39" t="s">
        <v>12901</v>
      </c>
    </row>
    <row r="7261" spans="1:6">
      <c r="A7261" t="s">
        <v>4616</v>
      </c>
      <c r="B7261" s="39" t="s">
        <v>26571</v>
      </c>
      <c r="C7261" t="s">
        <v>21656</v>
      </c>
      <c r="D7261" t="s">
        <v>21656</v>
      </c>
      <c r="E7261" t="s">
        <v>21656</v>
      </c>
      <c r="F7261" s="39" t="s">
        <v>12901</v>
      </c>
    </row>
    <row r="7262" spans="1:6">
      <c r="A7262" t="s">
        <v>4616</v>
      </c>
      <c r="B7262" s="39" t="s">
        <v>26572</v>
      </c>
      <c r="C7262" t="s">
        <v>21657</v>
      </c>
      <c r="D7262" t="s">
        <v>21657</v>
      </c>
      <c r="E7262" t="s">
        <v>21657</v>
      </c>
      <c r="F7262" s="39" t="s">
        <v>12901</v>
      </c>
    </row>
    <row r="7263" spans="1:6">
      <c r="A7263" t="s">
        <v>4616</v>
      </c>
      <c r="B7263" s="39" t="s">
        <v>26573</v>
      </c>
      <c r="C7263" t="s">
        <v>21658</v>
      </c>
      <c r="D7263" t="s">
        <v>21658</v>
      </c>
      <c r="E7263" t="s">
        <v>21658</v>
      </c>
      <c r="F7263" s="39" t="s">
        <v>12901</v>
      </c>
    </row>
    <row r="7264" spans="1:6">
      <c r="A7264" t="s">
        <v>4616</v>
      </c>
      <c r="B7264" s="39" t="s">
        <v>26574</v>
      </c>
      <c r="C7264" t="s">
        <v>21659</v>
      </c>
      <c r="D7264" t="s">
        <v>21659</v>
      </c>
      <c r="E7264" t="s">
        <v>21659</v>
      </c>
      <c r="F7264" s="39" t="s">
        <v>12902</v>
      </c>
    </row>
    <row r="7265" spans="1:6">
      <c r="A7265" t="s">
        <v>4616</v>
      </c>
      <c r="B7265" s="39" t="s">
        <v>26575</v>
      </c>
      <c r="C7265" t="s">
        <v>21660</v>
      </c>
      <c r="D7265" t="s">
        <v>21660</v>
      </c>
      <c r="E7265" t="s">
        <v>21660</v>
      </c>
      <c r="F7265" s="39" t="s">
        <v>12903</v>
      </c>
    </row>
    <row r="7266" spans="1:6">
      <c r="A7266" t="s">
        <v>4616</v>
      </c>
      <c r="B7266" s="39" t="s">
        <v>26576</v>
      </c>
      <c r="C7266" t="s">
        <v>21661</v>
      </c>
      <c r="D7266" t="s">
        <v>21661</v>
      </c>
      <c r="E7266" t="s">
        <v>21661</v>
      </c>
      <c r="F7266" s="39" t="s">
        <v>12903</v>
      </c>
    </row>
    <row r="7267" spans="1:6">
      <c r="A7267" t="s">
        <v>4616</v>
      </c>
      <c r="B7267" s="39" t="s">
        <v>26577</v>
      </c>
      <c r="C7267" t="s">
        <v>21662</v>
      </c>
      <c r="D7267" t="s">
        <v>21662</v>
      </c>
      <c r="E7267" t="s">
        <v>21662</v>
      </c>
      <c r="F7267" s="39" t="s">
        <v>12903</v>
      </c>
    </row>
    <row r="7268" spans="1:6">
      <c r="A7268" t="s">
        <v>4616</v>
      </c>
      <c r="B7268" s="39" t="s">
        <v>26578</v>
      </c>
      <c r="C7268" t="s">
        <v>21663</v>
      </c>
      <c r="D7268" t="s">
        <v>21663</v>
      </c>
      <c r="E7268" t="s">
        <v>21663</v>
      </c>
      <c r="F7268" s="39" t="s">
        <v>12903</v>
      </c>
    </row>
    <row r="7269" spans="1:6">
      <c r="A7269" t="s">
        <v>4616</v>
      </c>
      <c r="B7269" s="39" t="s">
        <v>26579</v>
      </c>
      <c r="C7269" t="s">
        <v>21664</v>
      </c>
      <c r="D7269" t="s">
        <v>21664</v>
      </c>
      <c r="E7269" t="s">
        <v>21664</v>
      </c>
      <c r="F7269" s="39" t="s">
        <v>12903</v>
      </c>
    </row>
    <row r="7270" spans="1:6">
      <c r="A7270" t="s">
        <v>4616</v>
      </c>
      <c r="B7270" s="39" t="s">
        <v>26580</v>
      </c>
      <c r="C7270" t="s">
        <v>21665</v>
      </c>
      <c r="D7270" t="s">
        <v>21665</v>
      </c>
      <c r="E7270" t="s">
        <v>21665</v>
      </c>
      <c r="F7270" s="39" t="s">
        <v>12903</v>
      </c>
    </row>
    <row r="7271" spans="1:6">
      <c r="A7271" t="s">
        <v>4616</v>
      </c>
      <c r="B7271" s="39" t="s">
        <v>26581</v>
      </c>
      <c r="C7271" t="s">
        <v>21666</v>
      </c>
      <c r="D7271" t="s">
        <v>21666</v>
      </c>
      <c r="E7271" t="s">
        <v>21666</v>
      </c>
      <c r="F7271" s="39" t="s">
        <v>12903</v>
      </c>
    </row>
    <row r="7272" spans="1:6">
      <c r="A7272" t="s">
        <v>4616</v>
      </c>
      <c r="B7272" t="s">
        <v>26582</v>
      </c>
      <c r="C7272" t="s">
        <v>21667</v>
      </c>
      <c r="D7272" t="s">
        <v>21667</v>
      </c>
      <c r="E7272" t="s">
        <v>21667</v>
      </c>
      <c r="F7272" s="39" t="s">
        <v>12903</v>
      </c>
    </row>
    <row r="7273" spans="1:6">
      <c r="A7273" t="s">
        <v>4616</v>
      </c>
      <c r="B7273" t="s">
        <v>26583</v>
      </c>
      <c r="C7273" t="s">
        <v>21668</v>
      </c>
      <c r="D7273" t="s">
        <v>21668</v>
      </c>
      <c r="E7273" t="s">
        <v>21668</v>
      </c>
      <c r="F7273" s="39" t="s">
        <v>12903</v>
      </c>
    </row>
    <row r="7274" spans="1:6">
      <c r="A7274" t="s">
        <v>4616</v>
      </c>
      <c r="B7274" s="39" t="s">
        <v>26584</v>
      </c>
      <c r="C7274" t="s">
        <v>21669</v>
      </c>
      <c r="D7274" t="s">
        <v>21669</v>
      </c>
      <c r="E7274" t="s">
        <v>21669</v>
      </c>
      <c r="F7274" s="39" t="s">
        <v>12903</v>
      </c>
    </row>
    <row r="7275" spans="1:6">
      <c r="A7275" t="s">
        <v>4616</v>
      </c>
      <c r="B7275" s="39" t="s">
        <v>26585</v>
      </c>
      <c r="C7275" t="s">
        <v>21670</v>
      </c>
      <c r="D7275" t="s">
        <v>21670</v>
      </c>
      <c r="E7275" t="s">
        <v>21670</v>
      </c>
      <c r="F7275" s="39" t="s">
        <v>12903</v>
      </c>
    </row>
    <row r="7276" spans="1:6">
      <c r="A7276" t="s">
        <v>4616</v>
      </c>
      <c r="B7276" s="39" t="s">
        <v>26586</v>
      </c>
      <c r="C7276" t="s">
        <v>21671</v>
      </c>
      <c r="D7276" t="s">
        <v>21671</v>
      </c>
      <c r="E7276" t="s">
        <v>21671</v>
      </c>
      <c r="F7276" s="39" t="s">
        <v>12903</v>
      </c>
    </row>
    <row r="7277" spans="1:6">
      <c r="A7277" t="s">
        <v>4616</v>
      </c>
      <c r="B7277" s="39" t="s">
        <v>26587</v>
      </c>
      <c r="C7277" t="s">
        <v>21672</v>
      </c>
      <c r="D7277" t="s">
        <v>21672</v>
      </c>
      <c r="E7277" t="s">
        <v>21672</v>
      </c>
      <c r="F7277" s="39" t="s">
        <v>12903</v>
      </c>
    </row>
    <row r="7278" spans="1:6">
      <c r="A7278" t="s">
        <v>4616</v>
      </c>
      <c r="B7278" s="39" t="s">
        <v>26588</v>
      </c>
      <c r="C7278" t="s">
        <v>21673</v>
      </c>
      <c r="D7278" t="s">
        <v>21673</v>
      </c>
      <c r="E7278" t="s">
        <v>21673</v>
      </c>
      <c r="F7278" s="39" t="s">
        <v>12903</v>
      </c>
    </row>
    <row r="7279" spans="1:6">
      <c r="A7279" t="s">
        <v>4616</v>
      </c>
      <c r="B7279" s="39" t="s">
        <v>26589</v>
      </c>
      <c r="C7279" t="s">
        <v>21674</v>
      </c>
      <c r="D7279" t="s">
        <v>21674</v>
      </c>
      <c r="E7279" t="s">
        <v>21674</v>
      </c>
      <c r="F7279" s="39" t="s">
        <v>12903</v>
      </c>
    </row>
    <row r="7280" spans="1:6">
      <c r="A7280" t="s">
        <v>4616</v>
      </c>
      <c r="B7280" s="39" t="s">
        <v>26590</v>
      </c>
      <c r="C7280" t="s">
        <v>21675</v>
      </c>
      <c r="D7280" t="s">
        <v>21675</v>
      </c>
      <c r="E7280" t="s">
        <v>21675</v>
      </c>
      <c r="F7280" s="39" t="s">
        <v>12903</v>
      </c>
    </row>
    <row r="7281" spans="1:6">
      <c r="A7281" t="s">
        <v>4616</v>
      </c>
      <c r="B7281" s="39" t="s">
        <v>26591</v>
      </c>
      <c r="C7281" t="s">
        <v>21676</v>
      </c>
      <c r="D7281" t="s">
        <v>21676</v>
      </c>
      <c r="E7281" t="s">
        <v>21676</v>
      </c>
      <c r="F7281" s="39" t="s">
        <v>12903</v>
      </c>
    </row>
    <row r="7282" spans="1:6">
      <c r="A7282" t="s">
        <v>4616</v>
      </c>
      <c r="B7282" s="39" t="s">
        <v>26592</v>
      </c>
      <c r="C7282" t="s">
        <v>21677</v>
      </c>
      <c r="D7282" t="s">
        <v>21677</v>
      </c>
      <c r="E7282" t="s">
        <v>21677</v>
      </c>
      <c r="F7282" s="39" t="s">
        <v>12903</v>
      </c>
    </row>
    <row r="7283" spans="1:6">
      <c r="A7283" t="s">
        <v>4616</v>
      </c>
      <c r="B7283" s="39" t="s">
        <v>26593</v>
      </c>
      <c r="C7283" t="s">
        <v>21678</v>
      </c>
      <c r="D7283" t="s">
        <v>21678</v>
      </c>
      <c r="E7283" t="s">
        <v>21678</v>
      </c>
      <c r="F7283" s="39" t="s">
        <v>12903</v>
      </c>
    </row>
    <row r="7284" spans="1:6">
      <c r="A7284" t="s">
        <v>4616</v>
      </c>
      <c r="B7284" s="39" t="s">
        <v>26594</v>
      </c>
      <c r="C7284" t="s">
        <v>21679</v>
      </c>
      <c r="D7284" t="s">
        <v>21679</v>
      </c>
      <c r="E7284" t="s">
        <v>21679</v>
      </c>
      <c r="F7284" s="39" t="s">
        <v>12903</v>
      </c>
    </row>
    <row r="7285" spans="1:6">
      <c r="A7285" t="s">
        <v>4616</v>
      </c>
      <c r="B7285" s="39" t="s">
        <v>26595</v>
      </c>
      <c r="C7285" t="s">
        <v>21680</v>
      </c>
      <c r="D7285" t="s">
        <v>21680</v>
      </c>
      <c r="E7285" t="s">
        <v>21680</v>
      </c>
      <c r="F7285" s="39" t="s">
        <v>12903</v>
      </c>
    </row>
    <row r="7286" spans="1:6">
      <c r="A7286" t="s">
        <v>4616</v>
      </c>
      <c r="B7286" s="39" t="s">
        <v>26596</v>
      </c>
      <c r="C7286" t="s">
        <v>21681</v>
      </c>
      <c r="D7286" t="s">
        <v>21681</v>
      </c>
      <c r="E7286" t="s">
        <v>21681</v>
      </c>
      <c r="F7286" s="39" t="s">
        <v>12903</v>
      </c>
    </row>
    <row r="7287" spans="1:6">
      <c r="A7287" t="s">
        <v>4616</v>
      </c>
      <c r="B7287" s="39" t="s">
        <v>26597</v>
      </c>
      <c r="C7287" t="s">
        <v>21682</v>
      </c>
      <c r="D7287" t="s">
        <v>21682</v>
      </c>
      <c r="E7287" t="s">
        <v>21682</v>
      </c>
      <c r="F7287" s="39" t="s">
        <v>12903</v>
      </c>
    </row>
    <row r="7288" spans="1:6">
      <c r="A7288" t="s">
        <v>4616</v>
      </c>
      <c r="B7288" s="39" t="s">
        <v>26598</v>
      </c>
      <c r="C7288" t="s">
        <v>21683</v>
      </c>
      <c r="D7288" t="s">
        <v>21683</v>
      </c>
      <c r="E7288" t="s">
        <v>21683</v>
      </c>
      <c r="F7288" s="39" t="s">
        <v>12903</v>
      </c>
    </row>
    <row r="7289" spans="1:6">
      <c r="A7289" t="s">
        <v>4616</v>
      </c>
      <c r="B7289" s="54" t="s">
        <v>26599</v>
      </c>
      <c r="C7289" t="s">
        <v>21684</v>
      </c>
      <c r="D7289" t="s">
        <v>21684</v>
      </c>
      <c r="E7289" t="s">
        <v>21684</v>
      </c>
      <c r="F7289" s="39" t="s">
        <v>12903</v>
      </c>
    </row>
    <row r="7290" spans="1:6">
      <c r="A7290" t="s">
        <v>4616</v>
      </c>
      <c r="B7290" s="39" t="s">
        <v>26600</v>
      </c>
      <c r="C7290" t="s">
        <v>21685</v>
      </c>
      <c r="D7290" t="s">
        <v>21685</v>
      </c>
      <c r="E7290" t="s">
        <v>21685</v>
      </c>
      <c r="F7290" s="39" t="s">
        <v>12903</v>
      </c>
    </row>
    <row r="7291" spans="1:6">
      <c r="A7291" t="s">
        <v>4616</v>
      </c>
      <c r="B7291" s="39" t="s">
        <v>26601</v>
      </c>
      <c r="C7291" t="s">
        <v>21686</v>
      </c>
      <c r="D7291" t="s">
        <v>21686</v>
      </c>
      <c r="E7291" t="s">
        <v>21686</v>
      </c>
      <c r="F7291" s="39" t="s">
        <v>12903</v>
      </c>
    </row>
    <row r="7292" spans="1:6">
      <c r="A7292" t="s">
        <v>4616</v>
      </c>
      <c r="B7292" s="39" t="s">
        <v>26602</v>
      </c>
      <c r="C7292" t="s">
        <v>21687</v>
      </c>
      <c r="D7292" t="s">
        <v>21687</v>
      </c>
      <c r="E7292" t="s">
        <v>21687</v>
      </c>
      <c r="F7292" s="39" t="s">
        <v>12903</v>
      </c>
    </row>
    <row r="7293" spans="1:6">
      <c r="A7293" t="s">
        <v>4616</v>
      </c>
      <c r="B7293" s="39" t="s">
        <v>26603</v>
      </c>
      <c r="C7293" t="s">
        <v>21688</v>
      </c>
      <c r="D7293" t="s">
        <v>21688</v>
      </c>
      <c r="E7293" t="s">
        <v>21688</v>
      </c>
      <c r="F7293" s="39" t="s">
        <v>12903</v>
      </c>
    </row>
    <row r="7294" spans="1:6">
      <c r="A7294" t="s">
        <v>4616</v>
      </c>
      <c r="B7294" s="39" t="s">
        <v>26604</v>
      </c>
      <c r="C7294" t="s">
        <v>21689</v>
      </c>
      <c r="D7294" t="s">
        <v>21689</v>
      </c>
      <c r="E7294" t="s">
        <v>21689</v>
      </c>
      <c r="F7294" s="39" t="s">
        <v>12904</v>
      </c>
    </row>
    <row r="7295" spans="1:6">
      <c r="A7295" t="s">
        <v>4616</v>
      </c>
      <c r="B7295" s="39" t="s">
        <v>26605</v>
      </c>
      <c r="C7295" t="s">
        <v>21690</v>
      </c>
      <c r="D7295" t="s">
        <v>21690</v>
      </c>
      <c r="E7295" t="s">
        <v>21690</v>
      </c>
      <c r="F7295" s="39" t="s">
        <v>12905</v>
      </c>
    </row>
    <row r="7296" spans="1:6">
      <c r="A7296" t="s">
        <v>4616</v>
      </c>
      <c r="B7296" s="39" t="s">
        <v>26606</v>
      </c>
      <c r="C7296" t="s">
        <v>21691</v>
      </c>
      <c r="D7296" t="s">
        <v>21691</v>
      </c>
      <c r="E7296" t="s">
        <v>21691</v>
      </c>
      <c r="F7296" s="39" t="s">
        <v>12905</v>
      </c>
    </row>
    <row r="7297" spans="1:6">
      <c r="A7297" t="s">
        <v>4616</v>
      </c>
      <c r="B7297" s="39" t="s">
        <v>26607</v>
      </c>
      <c r="C7297" t="s">
        <v>21692</v>
      </c>
      <c r="D7297" t="s">
        <v>21692</v>
      </c>
      <c r="E7297" t="s">
        <v>21692</v>
      </c>
      <c r="F7297" s="39" t="s">
        <v>12906</v>
      </c>
    </row>
    <row r="7298" spans="1:6">
      <c r="A7298" t="s">
        <v>4616</v>
      </c>
      <c r="B7298" s="39" t="s">
        <v>26608</v>
      </c>
      <c r="C7298" t="s">
        <v>21693</v>
      </c>
      <c r="D7298" t="s">
        <v>21693</v>
      </c>
      <c r="E7298" t="s">
        <v>21693</v>
      </c>
      <c r="F7298" s="39" t="s">
        <v>12907</v>
      </c>
    </row>
    <row r="7299" spans="1:6">
      <c r="A7299" t="s">
        <v>4616</v>
      </c>
      <c r="B7299" s="39" t="s">
        <v>26609</v>
      </c>
      <c r="C7299" t="s">
        <v>21694</v>
      </c>
      <c r="D7299" t="s">
        <v>21694</v>
      </c>
      <c r="E7299" t="s">
        <v>21694</v>
      </c>
      <c r="F7299" s="39" t="s">
        <v>12907</v>
      </c>
    </row>
    <row r="7300" spans="1:6">
      <c r="A7300" t="s">
        <v>4616</v>
      </c>
      <c r="B7300" s="39" t="s">
        <v>26610</v>
      </c>
      <c r="C7300" t="s">
        <v>21695</v>
      </c>
      <c r="D7300" t="s">
        <v>21695</v>
      </c>
      <c r="E7300" t="s">
        <v>21695</v>
      </c>
      <c r="F7300" s="39" t="s">
        <v>12907</v>
      </c>
    </row>
    <row r="7301" spans="1:6">
      <c r="A7301" t="s">
        <v>4616</v>
      </c>
      <c r="B7301" s="39" t="s">
        <v>26611</v>
      </c>
      <c r="C7301" t="s">
        <v>21696</v>
      </c>
      <c r="D7301" t="s">
        <v>21696</v>
      </c>
      <c r="E7301" t="s">
        <v>21696</v>
      </c>
      <c r="F7301" s="39" t="s">
        <v>12907</v>
      </c>
    </row>
    <row r="7302" spans="1:6">
      <c r="A7302" t="s">
        <v>4616</v>
      </c>
      <c r="B7302" s="39" t="s">
        <v>26612</v>
      </c>
      <c r="C7302" t="s">
        <v>21697</v>
      </c>
      <c r="D7302" t="s">
        <v>21697</v>
      </c>
      <c r="E7302" t="s">
        <v>21697</v>
      </c>
      <c r="F7302" s="39" t="s">
        <v>12908</v>
      </c>
    </row>
    <row r="7303" spans="1:6">
      <c r="A7303" t="s">
        <v>4616</v>
      </c>
      <c r="B7303" s="39" t="s">
        <v>26613</v>
      </c>
      <c r="C7303" t="s">
        <v>21698</v>
      </c>
      <c r="D7303" t="s">
        <v>21698</v>
      </c>
      <c r="E7303" t="s">
        <v>21698</v>
      </c>
      <c r="F7303" s="39" t="s">
        <v>12908</v>
      </c>
    </row>
    <row r="7304" spans="1:6">
      <c r="A7304" t="s">
        <v>4616</v>
      </c>
      <c r="B7304" s="39" t="s">
        <v>26614</v>
      </c>
      <c r="C7304" t="s">
        <v>21699</v>
      </c>
      <c r="D7304" t="s">
        <v>21699</v>
      </c>
      <c r="E7304" t="s">
        <v>21699</v>
      </c>
      <c r="F7304" s="39" t="s">
        <v>12909</v>
      </c>
    </row>
    <row r="7305" spans="1:6">
      <c r="A7305" t="s">
        <v>4616</v>
      </c>
      <c r="B7305" s="39" t="s">
        <v>26615</v>
      </c>
      <c r="C7305" t="s">
        <v>21700</v>
      </c>
      <c r="D7305" t="s">
        <v>21700</v>
      </c>
      <c r="E7305" t="s">
        <v>21700</v>
      </c>
      <c r="F7305" s="39" t="s">
        <v>12910</v>
      </c>
    </row>
    <row r="7306" spans="1:6">
      <c r="A7306" t="s">
        <v>4616</v>
      </c>
      <c r="B7306" s="39" t="s">
        <v>26616</v>
      </c>
      <c r="C7306" t="s">
        <v>21701</v>
      </c>
      <c r="D7306" t="s">
        <v>21701</v>
      </c>
      <c r="E7306" t="s">
        <v>21701</v>
      </c>
      <c r="F7306" s="39" t="s">
        <v>12910</v>
      </c>
    </row>
    <row r="7307" spans="1:6">
      <c r="A7307" t="s">
        <v>4616</v>
      </c>
      <c r="B7307" s="39" t="s">
        <v>26617</v>
      </c>
      <c r="C7307" t="s">
        <v>21702</v>
      </c>
      <c r="D7307" t="s">
        <v>21702</v>
      </c>
      <c r="E7307" t="s">
        <v>21702</v>
      </c>
      <c r="F7307" s="39" t="s">
        <v>12911</v>
      </c>
    </row>
    <row r="7308" spans="1:6">
      <c r="A7308" t="s">
        <v>4616</v>
      </c>
      <c r="B7308" s="39" t="s">
        <v>26618</v>
      </c>
      <c r="C7308" t="s">
        <v>21703</v>
      </c>
      <c r="D7308" t="s">
        <v>21703</v>
      </c>
      <c r="E7308" t="s">
        <v>21703</v>
      </c>
      <c r="F7308" s="39" t="s">
        <v>12911</v>
      </c>
    </row>
    <row r="7309" spans="1:6">
      <c r="A7309" t="s">
        <v>4616</v>
      </c>
      <c r="B7309" s="39" t="s">
        <v>26619</v>
      </c>
      <c r="C7309" t="s">
        <v>21704</v>
      </c>
      <c r="D7309" t="s">
        <v>21704</v>
      </c>
      <c r="E7309" t="s">
        <v>21704</v>
      </c>
      <c r="F7309" s="39" t="s">
        <v>12912</v>
      </c>
    </row>
    <row r="7310" spans="1:6">
      <c r="A7310" t="s">
        <v>4616</v>
      </c>
      <c r="B7310" s="39" t="s">
        <v>26620</v>
      </c>
      <c r="C7310" t="s">
        <v>21705</v>
      </c>
      <c r="D7310" t="s">
        <v>21705</v>
      </c>
      <c r="E7310" t="s">
        <v>21705</v>
      </c>
      <c r="F7310" s="39" t="s">
        <v>12913</v>
      </c>
    </row>
    <row r="7311" spans="1:6">
      <c r="A7311" t="s">
        <v>4616</v>
      </c>
      <c r="B7311" s="39" t="s">
        <v>26621</v>
      </c>
      <c r="C7311" t="s">
        <v>21706</v>
      </c>
      <c r="D7311" t="s">
        <v>21706</v>
      </c>
      <c r="E7311" t="s">
        <v>21706</v>
      </c>
      <c r="F7311" s="39" t="s">
        <v>12914</v>
      </c>
    </row>
    <row r="7312" spans="1:6">
      <c r="A7312" t="s">
        <v>4616</v>
      </c>
      <c r="B7312" s="39" t="s">
        <v>26622</v>
      </c>
      <c r="C7312" t="s">
        <v>21707</v>
      </c>
      <c r="D7312" t="s">
        <v>21707</v>
      </c>
      <c r="E7312" t="s">
        <v>21707</v>
      </c>
      <c r="F7312" s="39" t="s">
        <v>12915</v>
      </c>
    </row>
    <row r="7313" spans="1:6">
      <c r="A7313" t="s">
        <v>4616</v>
      </c>
      <c r="B7313" s="39" t="s">
        <v>26623</v>
      </c>
      <c r="C7313" t="s">
        <v>21708</v>
      </c>
      <c r="D7313" t="s">
        <v>21708</v>
      </c>
      <c r="E7313" t="s">
        <v>21708</v>
      </c>
      <c r="F7313" s="39" t="s">
        <v>12915</v>
      </c>
    </row>
    <row r="7314" spans="1:6">
      <c r="A7314" t="s">
        <v>4616</v>
      </c>
      <c r="B7314" t="s">
        <v>26624</v>
      </c>
      <c r="C7314" t="s">
        <v>21709</v>
      </c>
      <c r="D7314" t="s">
        <v>21709</v>
      </c>
      <c r="E7314" t="s">
        <v>21709</v>
      </c>
      <c r="F7314" s="39" t="s">
        <v>12915</v>
      </c>
    </row>
    <row r="7315" spans="1:6">
      <c r="A7315" t="s">
        <v>4616</v>
      </c>
      <c r="B7315" s="39" t="s">
        <v>26625</v>
      </c>
      <c r="C7315" t="s">
        <v>21710</v>
      </c>
      <c r="D7315" t="s">
        <v>21710</v>
      </c>
      <c r="E7315" t="s">
        <v>21710</v>
      </c>
      <c r="F7315" s="39" t="s">
        <v>12915</v>
      </c>
    </row>
    <row r="7316" spans="1:6">
      <c r="A7316" t="s">
        <v>4616</v>
      </c>
      <c r="B7316" s="39" t="s">
        <v>26626</v>
      </c>
      <c r="C7316" t="s">
        <v>21711</v>
      </c>
      <c r="D7316" t="s">
        <v>21711</v>
      </c>
      <c r="E7316" t="s">
        <v>21711</v>
      </c>
      <c r="F7316" s="39" t="s">
        <v>12915</v>
      </c>
    </row>
    <row r="7317" spans="1:6">
      <c r="A7317" t="s">
        <v>4616</v>
      </c>
      <c r="B7317" s="39" t="s">
        <v>26627</v>
      </c>
      <c r="C7317" t="s">
        <v>21712</v>
      </c>
      <c r="D7317" t="s">
        <v>21712</v>
      </c>
      <c r="E7317" t="s">
        <v>21712</v>
      </c>
      <c r="F7317" s="39" t="s">
        <v>12915</v>
      </c>
    </row>
    <row r="7318" spans="1:6">
      <c r="A7318" t="s">
        <v>4616</v>
      </c>
      <c r="B7318" s="39" t="s">
        <v>26628</v>
      </c>
      <c r="C7318" t="s">
        <v>21713</v>
      </c>
      <c r="D7318" t="s">
        <v>21713</v>
      </c>
      <c r="E7318" t="s">
        <v>21713</v>
      </c>
      <c r="F7318" s="39" t="s">
        <v>12915</v>
      </c>
    </row>
    <row r="7319" spans="1:6">
      <c r="A7319" t="s">
        <v>4616</v>
      </c>
      <c r="B7319" s="39" t="s">
        <v>26629</v>
      </c>
      <c r="C7319" t="s">
        <v>21714</v>
      </c>
      <c r="D7319" t="s">
        <v>21714</v>
      </c>
      <c r="E7319" t="s">
        <v>21714</v>
      </c>
      <c r="F7319" s="39" t="s">
        <v>12915</v>
      </c>
    </row>
    <row r="7320" spans="1:6">
      <c r="A7320" t="s">
        <v>4616</v>
      </c>
      <c r="B7320" s="39" t="s">
        <v>26630</v>
      </c>
      <c r="C7320" t="s">
        <v>21715</v>
      </c>
      <c r="D7320" t="s">
        <v>21715</v>
      </c>
      <c r="E7320" t="s">
        <v>21715</v>
      </c>
      <c r="F7320" s="39" t="s">
        <v>12916</v>
      </c>
    </row>
    <row r="7321" spans="1:6">
      <c r="A7321" t="s">
        <v>4616</v>
      </c>
      <c r="B7321" s="39" t="s">
        <v>26631</v>
      </c>
      <c r="C7321" t="s">
        <v>21716</v>
      </c>
      <c r="D7321" t="s">
        <v>21716</v>
      </c>
      <c r="E7321" t="s">
        <v>21716</v>
      </c>
      <c r="F7321" s="39" t="s">
        <v>12916</v>
      </c>
    </row>
    <row r="7322" spans="1:6">
      <c r="A7322" t="s">
        <v>4616</v>
      </c>
      <c r="B7322" s="39" t="s">
        <v>26632</v>
      </c>
      <c r="C7322" t="s">
        <v>21717</v>
      </c>
      <c r="D7322" t="s">
        <v>21717</v>
      </c>
      <c r="E7322" t="s">
        <v>21717</v>
      </c>
      <c r="F7322" s="39" t="s">
        <v>12917</v>
      </c>
    </row>
    <row r="7323" spans="1:6">
      <c r="A7323" t="s">
        <v>4616</v>
      </c>
      <c r="B7323" s="39" t="s">
        <v>26633</v>
      </c>
      <c r="C7323" t="s">
        <v>21718</v>
      </c>
      <c r="D7323" t="s">
        <v>21718</v>
      </c>
      <c r="E7323" t="s">
        <v>21718</v>
      </c>
      <c r="F7323" s="39" t="s">
        <v>12918</v>
      </c>
    </row>
    <row r="7324" spans="1:6">
      <c r="A7324" t="s">
        <v>4616</v>
      </c>
      <c r="B7324" s="39" t="s">
        <v>26634</v>
      </c>
      <c r="C7324" t="s">
        <v>21719</v>
      </c>
      <c r="D7324" t="s">
        <v>21719</v>
      </c>
      <c r="E7324" t="s">
        <v>21719</v>
      </c>
      <c r="F7324" s="39" t="s">
        <v>12919</v>
      </c>
    </row>
    <row r="7325" spans="1:6">
      <c r="A7325" t="s">
        <v>4616</v>
      </c>
      <c r="B7325" s="39" t="s">
        <v>26635</v>
      </c>
      <c r="C7325" t="s">
        <v>21720</v>
      </c>
      <c r="D7325" t="s">
        <v>21720</v>
      </c>
      <c r="E7325" t="s">
        <v>21720</v>
      </c>
      <c r="F7325" s="39" t="s">
        <v>12920</v>
      </c>
    </row>
    <row r="7326" spans="1:6">
      <c r="A7326" t="s">
        <v>4616</v>
      </c>
      <c r="B7326" s="39" t="s">
        <v>26636</v>
      </c>
      <c r="C7326" t="s">
        <v>21721</v>
      </c>
      <c r="D7326" t="s">
        <v>21721</v>
      </c>
      <c r="E7326" t="s">
        <v>21721</v>
      </c>
      <c r="F7326" s="39" t="s">
        <v>12921</v>
      </c>
    </row>
    <row r="7327" spans="1:6">
      <c r="A7327" t="s">
        <v>4616</v>
      </c>
      <c r="B7327" t="s">
        <v>26637</v>
      </c>
      <c r="C7327" t="s">
        <v>21722</v>
      </c>
      <c r="D7327" t="s">
        <v>21722</v>
      </c>
      <c r="E7327" t="s">
        <v>21722</v>
      </c>
      <c r="F7327" s="39" t="s">
        <v>12921</v>
      </c>
    </row>
    <row r="7328" spans="1:6">
      <c r="A7328" t="s">
        <v>4616</v>
      </c>
      <c r="B7328" s="39" t="s">
        <v>26638</v>
      </c>
      <c r="C7328" t="s">
        <v>21723</v>
      </c>
      <c r="D7328" t="s">
        <v>21723</v>
      </c>
      <c r="E7328" t="s">
        <v>21723</v>
      </c>
      <c r="F7328" s="39" t="s">
        <v>12921</v>
      </c>
    </row>
    <row r="7329" spans="1:6">
      <c r="A7329" t="s">
        <v>4616</v>
      </c>
      <c r="B7329" s="39" t="s">
        <v>26639</v>
      </c>
      <c r="C7329" t="s">
        <v>21724</v>
      </c>
      <c r="D7329" t="s">
        <v>21724</v>
      </c>
      <c r="E7329" t="s">
        <v>21724</v>
      </c>
      <c r="F7329" s="39" t="s">
        <v>12922</v>
      </c>
    </row>
    <row r="7330" spans="1:6">
      <c r="A7330" t="s">
        <v>4616</v>
      </c>
      <c r="B7330" s="39" t="s">
        <v>26640</v>
      </c>
      <c r="C7330" t="s">
        <v>21725</v>
      </c>
      <c r="D7330" t="s">
        <v>21725</v>
      </c>
      <c r="E7330" t="s">
        <v>21725</v>
      </c>
      <c r="F7330" s="39" t="s">
        <v>12923</v>
      </c>
    </row>
    <row r="7331" spans="1:6">
      <c r="A7331" t="s">
        <v>4616</v>
      </c>
      <c r="B7331" s="39" t="s">
        <v>26641</v>
      </c>
      <c r="C7331" t="s">
        <v>21726</v>
      </c>
      <c r="D7331" t="s">
        <v>21726</v>
      </c>
      <c r="E7331" t="s">
        <v>21726</v>
      </c>
      <c r="F7331" s="39" t="s">
        <v>12924</v>
      </c>
    </row>
    <row r="7332" spans="1:6">
      <c r="A7332" t="s">
        <v>4616</v>
      </c>
      <c r="B7332" s="39" t="s">
        <v>26642</v>
      </c>
      <c r="C7332" t="s">
        <v>21727</v>
      </c>
      <c r="D7332" t="s">
        <v>21727</v>
      </c>
      <c r="E7332" t="s">
        <v>21727</v>
      </c>
      <c r="F7332" s="39" t="s">
        <v>12925</v>
      </c>
    </row>
    <row r="7333" spans="1:6">
      <c r="A7333" t="s">
        <v>4616</v>
      </c>
      <c r="B7333" s="39" t="s">
        <v>26643</v>
      </c>
      <c r="C7333" t="s">
        <v>21728</v>
      </c>
      <c r="D7333" t="s">
        <v>21728</v>
      </c>
      <c r="E7333" t="s">
        <v>21728</v>
      </c>
      <c r="F7333" s="39" t="s">
        <v>12925</v>
      </c>
    </row>
    <row r="7334" spans="1:6">
      <c r="A7334" t="s">
        <v>4616</v>
      </c>
      <c r="B7334" s="39" t="s">
        <v>26644</v>
      </c>
      <c r="C7334" t="s">
        <v>21729</v>
      </c>
      <c r="D7334" t="s">
        <v>21729</v>
      </c>
      <c r="E7334" t="s">
        <v>21729</v>
      </c>
      <c r="F7334" s="39" t="s">
        <v>12926</v>
      </c>
    </row>
    <row r="7335" spans="1:6">
      <c r="A7335" t="s">
        <v>4616</v>
      </c>
      <c r="B7335" t="s">
        <v>26645</v>
      </c>
      <c r="C7335" t="s">
        <v>21730</v>
      </c>
      <c r="D7335" t="s">
        <v>21730</v>
      </c>
      <c r="E7335" t="s">
        <v>21730</v>
      </c>
      <c r="F7335" s="39" t="s">
        <v>12927</v>
      </c>
    </row>
    <row r="7336" spans="1:6">
      <c r="A7336" t="s">
        <v>4616</v>
      </c>
      <c r="B7336" s="39" t="s">
        <v>26646</v>
      </c>
      <c r="C7336" t="s">
        <v>21731</v>
      </c>
      <c r="D7336" t="s">
        <v>21731</v>
      </c>
      <c r="E7336" t="s">
        <v>21731</v>
      </c>
      <c r="F7336" s="39" t="s">
        <v>12927</v>
      </c>
    </row>
    <row r="7337" spans="1:6">
      <c r="A7337" t="s">
        <v>4616</v>
      </c>
      <c r="B7337" s="39" t="s">
        <v>26647</v>
      </c>
      <c r="C7337" t="s">
        <v>21732</v>
      </c>
      <c r="D7337" t="s">
        <v>21732</v>
      </c>
      <c r="E7337" t="s">
        <v>21732</v>
      </c>
      <c r="F7337" s="39" t="s">
        <v>12928</v>
      </c>
    </row>
    <row r="7338" spans="1:6">
      <c r="A7338" t="s">
        <v>4616</v>
      </c>
      <c r="B7338" s="39" t="s">
        <v>26648</v>
      </c>
      <c r="C7338" t="s">
        <v>21733</v>
      </c>
      <c r="D7338" t="s">
        <v>21733</v>
      </c>
      <c r="E7338" t="s">
        <v>21733</v>
      </c>
      <c r="F7338" s="39" t="s">
        <v>12929</v>
      </c>
    </row>
    <row r="7339" spans="1:6">
      <c r="A7339" t="s">
        <v>4616</v>
      </c>
      <c r="B7339" s="39" t="s">
        <v>26649</v>
      </c>
      <c r="C7339" t="s">
        <v>21734</v>
      </c>
      <c r="D7339" t="s">
        <v>21734</v>
      </c>
      <c r="E7339" t="s">
        <v>21734</v>
      </c>
      <c r="F7339" s="39" t="s">
        <v>12929</v>
      </c>
    </row>
    <row r="7340" spans="1:6">
      <c r="A7340" t="s">
        <v>4616</v>
      </c>
      <c r="B7340" s="39" t="s">
        <v>26650</v>
      </c>
      <c r="C7340" t="s">
        <v>21735</v>
      </c>
      <c r="D7340" t="s">
        <v>21735</v>
      </c>
      <c r="E7340" t="s">
        <v>21735</v>
      </c>
      <c r="F7340" s="39" t="s">
        <v>12929</v>
      </c>
    </row>
    <row r="7341" spans="1:6">
      <c r="A7341" t="s">
        <v>4616</v>
      </c>
      <c r="B7341" s="39" t="s">
        <v>26651</v>
      </c>
      <c r="C7341" t="s">
        <v>21736</v>
      </c>
      <c r="D7341" t="s">
        <v>21736</v>
      </c>
      <c r="E7341" t="s">
        <v>21736</v>
      </c>
      <c r="F7341" s="39" t="s">
        <v>12930</v>
      </c>
    </row>
    <row r="7342" spans="1:6">
      <c r="A7342" t="s">
        <v>4616</v>
      </c>
      <c r="B7342" t="s">
        <v>26652</v>
      </c>
      <c r="C7342" t="s">
        <v>21737</v>
      </c>
      <c r="D7342" t="s">
        <v>21737</v>
      </c>
      <c r="E7342" t="s">
        <v>21737</v>
      </c>
      <c r="F7342" s="39" t="s">
        <v>12930</v>
      </c>
    </row>
    <row r="7343" spans="1:6">
      <c r="A7343" t="s">
        <v>4616</v>
      </c>
      <c r="B7343" s="39" t="s">
        <v>26653</v>
      </c>
      <c r="C7343" t="s">
        <v>21738</v>
      </c>
      <c r="D7343" t="s">
        <v>21738</v>
      </c>
      <c r="E7343" t="s">
        <v>21738</v>
      </c>
      <c r="F7343" s="39" t="s">
        <v>12930</v>
      </c>
    </row>
    <row r="7344" spans="1:6">
      <c r="A7344" t="s">
        <v>4616</v>
      </c>
      <c r="B7344" s="39" t="s">
        <v>26654</v>
      </c>
      <c r="C7344" t="s">
        <v>21739</v>
      </c>
      <c r="D7344" t="s">
        <v>21739</v>
      </c>
      <c r="E7344" t="s">
        <v>21739</v>
      </c>
      <c r="F7344" s="39" t="s">
        <v>12930</v>
      </c>
    </row>
    <row r="7345" spans="1:6">
      <c r="A7345" t="s">
        <v>4616</v>
      </c>
      <c r="B7345" s="789" t="s">
        <v>26655</v>
      </c>
      <c r="C7345" t="s">
        <v>21740</v>
      </c>
      <c r="D7345" t="s">
        <v>21740</v>
      </c>
      <c r="E7345" t="s">
        <v>21740</v>
      </c>
      <c r="F7345" s="39" t="s">
        <v>12930</v>
      </c>
    </row>
    <row r="7346" spans="1:6">
      <c r="A7346" t="s">
        <v>4616</v>
      </c>
      <c r="B7346" s="39" t="s">
        <v>26656</v>
      </c>
      <c r="C7346" t="s">
        <v>21741</v>
      </c>
      <c r="D7346" t="s">
        <v>21741</v>
      </c>
      <c r="E7346" t="s">
        <v>21741</v>
      </c>
      <c r="F7346" s="39" t="s">
        <v>12931</v>
      </c>
    </row>
    <row r="7347" spans="1:6">
      <c r="A7347" t="s">
        <v>4616</v>
      </c>
      <c r="B7347" s="39" t="s">
        <v>26657</v>
      </c>
      <c r="C7347" t="s">
        <v>21742</v>
      </c>
      <c r="D7347" t="s">
        <v>21742</v>
      </c>
      <c r="E7347" t="s">
        <v>21742</v>
      </c>
      <c r="F7347" s="39" t="s">
        <v>12931</v>
      </c>
    </row>
    <row r="7348" spans="1:6">
      <c r="A7348" t="s">
        <v>4616</v>
      </c>
      <c r="B7348" s="39" t="s">
        <v>26658</v>
      </c>
      <c r="C7348" t="s">
        <v>21743</v>
      </c>
      <c r="D7348" t="s">
        <v>21743</v>
      </c>
      <c r="E7348" t="s">
        <v>21743</v>
      </c>
      <c r="F7348" s="39" t="s">
        <v>12932</v>
      </c>
    </row>
    <row r="7349" spans="1:6">
      <c r="A7349" t="s">
        <v>4616</v>
      </c>
      <c r="B7349" s="39" t="s">
        <v>26659</v>
      </c>
      <c r="C7349" t="s">
        <v>21744</v>
      </c>
      <c r="D7349" t="s">
        <v>21744</v>
      </c>
      <c r="E7349" t="s">
        <v>21744</v>
      </c>
      <c r="F7349" s="39" t="s">
        <v>12933</v>
      </c>
    </row>
    <row r="7350" spans="1:6">
      <c r="A7350" t="s">
        <v>4616</v>
      </c>
      <c r="B7350" s="39" t="s">
        <v>26660</v>
      </c>
      <c r="C7350" t="s">
        <v>21745</v>
      </c>
      <c r="D7350" t="s">
        <v>21745</v>
      </c>
      <c r="E7350" t="s">
        <v>21745</v>
      </c>
      <c r="F7350" s="39" t="s">
        <v>12934</v>
      </c>
    </row>
    <row r="7351" spans="1:6">
      <c r="A7351" t="s">
        <v>4616</v>
      </c>
      <c r="B7351" s="39" t="s">
        <v>26661</v>
      </c>
      <c r="C7351" t="s">
        <v>21746</v>
      </c>
      <c r="D7351" t="s">
        <v>21746</v>
      </c>
      <c r="E7351" t="s">
        <v>21746</v>
      </c>
      <c r="F7351" s="39" t="s">
        <v>12934</v>
      </c>
    </row>
    <row r="7352" spans="1:6">
      <c r="A7352" t="s">
        <v>4616</v>
      </c>
      <c r="B7352" s="39" t="s">
        <v>26662</v>
      </c>
      <c r="C7352" t="s">
        <v>21747</v>
      </c>
      <c r="D7352" t="s">
        <v>21747</v>
      </c>
      <c r="E7352" t="s">
        <v>21747</v>
      </c>
      <c r="F7352" s="39" t="s">
        <v>12934</v>
      </c>
    </row>
    <row r="7353" spans="1:6">
      <c r="A7353" t="s">
        <v>4616</v>
      </c>
      <c r="B7353" s="39" t="s">
        <v>26663</v>
      </c>
      <c r="C7353" t="s">
        <v>21748</v>
      </c>
      <c r="D7353" t="s">
        <v>21748</v>
      </c>
      <c r="E7353" t="s">
        <v>21748</v>
      </c>
      <c r="F7353" s="39" t="s">
        <v>12935</v>
      </c>
    </row>
    <row r="7354" spans="1:6">
      <c r="A7354" t="s">
        <v>4616</v>
      </c>
      <c r="B7354" s="39" t="s">
        <v>26664</v>
      </c>
      <c r="C7354" t="s">
        <v>21749</v>
      </c>
      <c r="D7354" t="s">
        <v>21749</v>
      </c>
      <c r="E7354" t="s">
        <v>21749</v>
      </c>
      <c r="F7354" s="39" t="s">
        <v>12936</v>
      </c>
    </row>
    <row r="7355" spans="1:6">
      <c r="A7355" t="s">
        <v>4616</v>
      </c>
      <c r="B7355" s="39" t="s">
        <v>26665</v>
      </c>
      <c r="C7355" t="s">
        <v>21750</v>
      </c>
      <c r="D7355" t="s">
        <v>21750</v>
      </c>
      <c r="E7355" t="s">
        <v>21750</v>
      </c>
      <c r="F7355" s="39" t="s">
        <v>12936</v>
      </c>
    </row>
    <row r="7356" spans="1:6">
      <c r="A7356" t="s">
        <v>4616</v>
      </c>
      <c r="B7356" s="39" t="s">
        <v>26666</v>
      </c>
      <c r="C7356" t="s">
        <v>21751</v>
      </c>
      <c r="D7356" t="s">
        <v>21751</v>
      </c>
      <c r="E7356" t="s">
        <v>21751</v>
      </c>
      <c r="F7356" s="39" t="s">
        <v>12936</v>
      </c>
    </row>
    <row r="7357" spans="1:6">
      <c r="A7357" t="s">
        <v>4616</v>
      </c>
      <c r="B7357" s="39" t="s">
        <v>26667</v>
      </c>
      <c r="C7357" t="s">
        <v>21752</v>
      </c>
      <c r="D7357" t="s">
        <v>21752</v>
      </c>
      <c r="E7357" t="s">
        <v>21752</v>
      </c>
      <c r="F7357" s="39" t="s">
        <v>12936</v>
      </c>
    </row>
    <row r="7358" spans="1:6">
      <c r="A7358" t="s">
        <v>4616</v>
      </c>
      <c r="B7358" s="39" t="s">
        <v>26668</v>
      </c>
      <c r="C7358" t="s">
        <v>21753</v>
      </c>
      <c r="D7358" t="s">
        <v>21753</v>
      </c>
      <c r="E7358" t="s">
        <v>21753</v>
      </c>
      <c r="F7358" s="39" t="s">
        <v>12936</v>
      </c>
    </row>
    <row r="7359" spans="1:6">
      <c r="A7359" t="s">
        <v>4616</v>
      </c>
      <c r="B7359" s="39" t="s">
        <v>26669</v>
      </c>
      <c r="C7359" t="s">
        <v>21754</v>
      </c>
      <c r="D7359" t="s">
        <v>21754</v>
      </c>
      <c r="E7359" t="s">
        <v>21754</v>
      </c>
      <c r="F7359" s="39" t="s">
        <v>12936</v>
      </c>
    </row>
    <row r="7360" spans="1:6">
      <c r="A7360" t="s">
        <v>4616</v>
      </c>
      <c r="B7360" s="39" t="s">
        <v>26670</v>
      </c>
      <c r="C7360" t="s">
        <v>21755</v>
      </c>
      <c r="D7360" t="s">
        <v>21755</v>
      </c>
      <c r="E7360" t="s">
        <v>21755</v>
      </c>
      <c r="F7360" s="39" t="s">
        <v>12936</v>
      </c>
    </row>
    <row r="7361" spans="1:6">
      <c r="A7361" t="s">
        <v>4616</v>
      </c>
      <c r="B7361" s="39" t="s">
        <v>26671</v>
      </c>
      <c r="C7361" t="s">
        <v>21756</v>
      </c>
      <c r="D7361" t="s">
        <v>21756</v>
      </c>
      <c r="E7361" t="s">
        <v>21756</v>
      </c>
      <c r="F7361" s="39" t="s">
        <v>12936</v>
      </c>
    </row>
    <row r="7362" spans="1:6">
      <c r="A7362" t="s">
        <v>4616</v>
      </c>
      <c r="B7362" s="39" t="s">
        <v>26672</v>
      </c>
      <c r="C7362" t="s">
        <v>21757</v>
      </c>
      <c r="D7362" t="s">
        <v>21757</v>
      </c>
      <c r="E7362" t="s">
        <v>21757</v>
      </c>
      <c r="F7362" s="39" t="s">
        <v>12936</v>
      </c>
    </row>
    <row r="7363" spans="1:6">
      <c r="A7363" t="s">
        <v>4616</v>
      </c>
      <c r="B7363" s="39" t="s">
        <v>26673</v>
      </c>
      <c r="C7363" t="s">
        <v>21758</v>
      </c>
      <c r="D7363" t="s">
        <v>21758</v>
      </c>
      <c r="E7363" t="s">
        <v>21758</v>
      </c>
      <c r="F7363" s="39" t="s">
        <v>12936</v>
      </c>
    </row>
    <row r="7364" spans="1:6">
      <c r="A7364" t="s">
        <v>4616</v>
      </c>
      <c r="B7364" s="39" t="s">
        <v>26674</v>
      </c>
      <c r="C7364" t="s">
        <v>21759</v>
      </c>
      <c r="D7364" t="s">
        <v>21759</v>
      </c>
      <c r="E7364" t="s">
        <v>21759</v>
      </c>
      <c r="F7364" s="39" t="s">
        <v>12936</v>
      </c>
    </row>
    <row r="7365" spans="1:6">
      <c r="A7365" t="s">
        <v>4616</v>
      </c>
      <c r="B7365" s="39" t="s">
        <v>26675</v>
      </c>
      <c r="C7365" t="s">
        <v>21760</v>
      </c>
      <c r="D7365" t="s">
        <v>21760</v>
      </c>
      <c r="E7365" t="s">
        <v>21760</v>
      </c>
      <c r="F7365" s="39" t="s">
        <v>12936</v>
      </c>
    </row>
    <row r="7366" spans="1:6">
      <c r="A7366" t="s">
        <v>4616</v>
      </c>
      <c r="B7366" s="39" t="s">
        <v>26676</v>
      </c>
      <c r="C7366" t="s">
        <v>21761</v>
      </c>
      <c r="D7366" t="s">
        <v>21761</v>
      </c>
      <c r="E7366" t="s">
        <v>21761</v>
      </c>
      <c r="F7366" s="39" t="s">
        <v>12936</v>
      </c>
    </row>
    <row r="7367" spans="1:6">
      <c r="A7367" t="s">
        <v>4616</v>
      </c>
      <c r="B7367" s="39" t="s">
        <v>26677</v>
      </c>
      <c r="C7367" t="s">
        <v>21762</v>
      </c>
      <c r="D7367" t="s">
        <v>21762</v>
      </c>
      <c r="E7367" t="s">
        <v>21762</v>
      </c>
      <c r="F7367" s="39" t="s">
        <v>12936</v>
      </c>
    </row>
    <row r="7368" spans="1:6">
      <c r="A7368" t="s">
        <v>4616</v>
      </c>
      <c r="B7368" s="39" t="s">
        <v>26678</v>
      </c>
      <c r="C7368" t="s">
        <v>21763</v>
      </c>
      <c r="D7368" t="s">
        <v>21763</v>
      </c>
      <c r="E7368" t="s">
        <v>21763</v>
      </c>
      <c r="F7368" s="39" t="s">
        <v>12936</v>
      </c>
    </row>
    <row r="7369" spans="1:6">
      <c r="A7369" t="s">
        <v>4616</v>
      </c>
      <c r="B7369" s="39" t="s">
        <v>26679</v>
      </c>
      <c r="C7369" t="s">
        <v>21764</v>
      </c>
      <c r="D7369" t="s">
        <v>21764</v>
      </c>
      <c r="E7369" t="s">
        <v>21764</v>
      </c>
      <c r="F7369" s="39" t="s">
        <v>12936</v>
      </c>
    </row>
    <row r="7370" spans="1:6">
      <c r="A7370" t="s">
        <v>4616</v>
      </c>
      <c r="B7370" s="39" t="s">
        <v>26680</v>
      </c>
      <c r="C7370" t="s">
        <v>21765</v>
      </c>
      <c r="D7370" t="s">
        <v>21765</v>
      </c>
      <c r="E7370" t="s">
        <v>21765</v>
      </c>
      <c r="F7370" s="39" t="s">
        <v>12936</v>
      </c>
    </row>
    <row r="7371" spans="1:6">
      <c r="A7371" t="s">
        <v>4616</v>
      </c>
      <c r="B7371" s="39" t="s">
        <v>26681</v>
      </c>
      <c r="C7371" t="s">
        <v>21766</v>
      </c>
      <c r="D7371" t="s">
        <v>21766</v>
      </c>
      <c r="E7371" t="s">
        <v>21766</v>
      </c>
      <c r="F7371" s="39" t="s">
        <v>12936</v>
      </c>
    </row>
    <row r="7372" spans="1:6">
      <c r="A7372" t="s">
        <v>4616</v>
      </c>
      <c r="B7372" s="39" t="s">
        <v>26682</v>
      </c>
      <c r="C7372" t="s">
        <v>21767</v>
      </c>
      <c r="D7372" t="s">
        <v>21767</v>
      </c>
      <c r="E7372" t="s">
        <v>21767</v>
      </c>
      <c r="F7372" s="39" t="s">
        <v>12936</v>
      </c>
    </row>
    <row r="7373" spans="1:6">
      <c r="A7373" t="s">
        <v>4616</v>
      </c>
      <c r="B7373" s="39" t="s">
        <v>26683</v>
      </c>
      <c r="C7373" t="s">
        <v>21768</v>
      </c>
      <c r="D7373" t="s">
        <v>21768</v>
      </c>
      <c r="E7373" t="s">
        <v>21768</v>
      </c>
      <c r="F7373" s="39" t="s">
        <v>12936</v>
      </c>
    </row>
    <row r="7374" spans="1:6">
      <c r="A7374" t="s">
        <v>4616</v>
      </c>
      <c r="B7374" s="39" t="s">
        <v>26684</v>
      </c>
      <c r="C7374" t="s">
        <v>21769</v>
      </c>
      <c r="D7374" t="s">
        <v>21769</v>
      </c>
      <c r="E7374" t="s">
        <v>21769</v>
      </c>
      <c r="F7374" s="39" t="s">
        <v>12936</v>
      </c>
    </row>
    <row r="7375" spans="1:6">
      <c r="A7375" t="s">
        <v>4616</v>
      </c>
      <c r="B7375" s="39" t="s">
        <v>26685</v>
      </c>
      <c r="C7375" t="s">
        <v>21770</v>
      </c>
      <c r="D7375" t="s">
        <v>21770</v>
      </c>
      <c r="E7375" t="s">
        <v>21770</v>
      </c>
      <c r="F7375" s="39" t="s">
        <v>12936</v>
      </c>
    </row>
    <row r="7376" spans="1:6">
      <c r="A7376" t="s">
        <v>4616</v>
      </c>
      <c r="B7376" s="39" t="s">
        <v>26686</v>
      </c>
      <c r="C7376" t="s">
        <v>21771</v>
      </c>
      <c r="D7376" t="s">
        <v>21771</v>
      </c>
      <c r="E7376" t="s">
        <v>21771</v>
      </c>
      <c r="F7376" s="39" t="s">
        <v>12936</v>
      </c>
    </row>
    <row r="7377" spans="1:6">
      <c r="A7377" t="s">
        <v>4616</v>
      </c>
      <c r="B7377" s="39" t="s">
        <v>26687</v>
      </c>
      <c r="C7377" t="s">
        <v>21772</v>
      </c>
      <c r="D7377" t="s">
        <v>21772</v>
      </c>
      <c r="E7377" t="s">
        <v>21772</v>
      </c>
      <c r="F7377" s="39" t="s">
        <v>12936</v>
      </c>
    </row>
    <row r="7378" spans="1:6">
      <c r="A7378" t="s">
        <v>4616</v>
      </c>
      <c r="B7378" s="39" t="s">
        <v>26688</v>
      </c>
      <c r="C7378" t="s">
        <v>21773</v>
      </c>
      <c r="D7378" t="s">
        <v>21773</v>
      </c>
      <c r="E7378" t="s">
        <v>21773</v>
      </c>
      <c r="F7378" s="39" t="s">
        <v>12936</v>
      </c>
    </row>
    <row r="7379" spans="1:6">
      <c r="A7379" t="s">
        <v>4616</v>
      </c>
      <c r="B7379" s="39" t="s">
        <v>26689</v>
      </c>
      <c r="C7379" t="s">
        <v>21774</v>
      </c>
      <c r="D7379" t="s">
        <v>21774</v>
      </c>
      <c r="E7379" t="s">
        <v>21774</v>
      </c>
      <c r="F7379" s="39" t="s">
        <v>12936</v>
      </c>
    </row>
    <row r="7380" spans="1:6">
      <c r="A7380" t="s">
        <v>4616</v>
      </c>
      <c r="B7380" s="39" t="s">
        <v>26690</v>
      </c>
      <c r="C7380" t="s">
        <v>21775</v>
      </c>
      <c r="D7380" t="s">
        <v>21775</v>
      </c>
      <c r="E7380" t="s">
        <v>21775</v>
      </c>
      <c r="F7380" s="39" t="s">
        <v>12936</v>
      </c>
    </row>
    <row r="7381" spans="1:6">
      <c r="A7381" t="s">
        <v>4616</v>
      </c>
      <c r="B7381" s="39" t="s">
        <v>26691</v>
      </c>
      <c r="C7381" t="s">
        <v>21776</v>
      </c>
      <c r="D7381" t="s">
        <v>21776</v>
      </c>
      <c r="E7381" t="s">
        <v>21776</v>
      </c>
      <c r="F7381" s="39" t="s">
        <v>12936</v>
      </c>
    </row>
    <row r="7382" spans="1:6">
      <c r="A7382" t="s">
        <v>4616</v>
      </c>
      <c r="B7382" s="39" t="s">
        <v>26692</v>
      </c>
      <c r="C7382" t="s">
        <v>21777</v>
      </c>
      <c r="D7382" t="s">
        <v>21777</v>
      </c>
      <c r="E7382" t="s">
        <v>21777</v>
      </c>
      <c r="F7382" s="39" t="s">
        <v>12936</v>
      </c>
    </row>
    <row r="7383" spans="1:6">
      <c r="A7383" t="s">
        <v>4616</v>
      </c>
      <c r="B7383" s="39" t="s">
        <v>26693</v>
      </c>
      <c r="C7383" t="s">
        <v>21778</v>
      </c>
      <c r="D7383" t="s">
        <v>21778</v>
      </c>
      <c r="E7383" t="s">
        <v>21778</v>
      </c>
      <c r="F7383" s="39" t="s">
        <v>12936</v>
      </c>
    </row>
    <row r="7384" spans="1:6">
      <c r="A7384" t="s">
        <v>4616</v>
      </c>
      <c r="B7384" s="39" t="s">
        <v>26694</v>
      </c>
      <c r="C7384" t="s">
        <v>21779</v>
      </c>
      <c r="D7384" t="s">
        <v>21779</v>
      </c>
      <c r="E7384" t="s">
        <v>21779</v>
      </c>
      <c r="F7384" s="39" t="s">
        <v>12937</v>
      </c>
    </row>
    <row r="7385" spans="1:6">
      <c r="A7385" t="s">
        <v>4616</v>
      </c>
      <c r="B7385" s="39" t="s">
        <v>26695</v>
      </c>
      <c r="C7385" t="s">
        <v>21780</v>
      </c>
      <c r="D7385" t="s">
        <v>21780</v>
      </c>
      <c r="E7385" t="s">
        <v>21780</v>
      </c>
      <c r="F7385" s="39" t="s">
        <v>12937</v>
      </c>
    </row>
    <row r="7386" spans="1:6">
      <c r="A7386" t="s">
        <v>4616</v>
      </c>
      <c r="B7386" s="39" t="s">
        <v>26696</v>
      </c>
      <c r="C7386" t="s">
        <v>21781</v>
      </c>
      <c r="D7386" t="s">
        <v>21781</v>
      </c>
      <c r="E7386" t="s">
        <v>21781</v>
      </c>
      <c r="F7386" s="39" t="s">
        <v>12937</v>
      </c>
    </row>
    <row r="7387" spans="1:6">
      <c r="A7387" t="s">
        <v>4616</v>
      </c>
      <c r="B7387" s="39" t="s">
        <v>26697</v>
      </c>
      <c r="C7387" t="s">
        <v>21782</v>
      </c>
      <c r="D7387" t="s">
        <v>21782</v>
      </c>
      <c r="E7387" t="s">
        <v>21782</v>
      </c>
      <c r="F7387" s="39" t="s">
        <v>12937</v>
      </c>
    </row>
    <row r="7388" spans="1:6">
      <c r="A7388" t="s">
        <v>4616</v>
      </c>
      <c r="B7388" s="39" t="s">
        <v>26698</v>
      </c>
      <c r="C7388" t="s">
        <v>21783</v>
      </c>
      <c r="D7388" t="s">
        <v>21783</v>
      </c>
      <c r="E7388" t="s">
        <v>21783</v>
      </c>
      <c r="F7388" s="39" t="s">
        <v>12937</v>
      </c>
    </row>
    <row r="7389" spans="1:6">
      <c r="A7389" t="s">
        <v>4616</v>
      </c>
      <c r="B7389" s="39" t="s">
        <v>26699</v>
      </c>
      <c r="C7389" t="s">
        <v>21784</v>
      </c>
      <c r="D7389" t="s">
        <v>21784</v>
      </c>
      <c r="E7389" t="s">
        <v>21784</v>
      </c>
      <c r="F7389" s="39" t="s">
        <v>12937</v>
      </c>
    </row>
    <row r="7390" spans="1:6">
      <c r="A7390" t="s">
        <v>4616</v>
      </c>
      <c r="B7390" s="39" t="s">
        <v>26700</v>
      </c>
      <c r="C7390" t="s">
        <v>21785</v>
      </c>
      <c r="D7390" t="s">
        <v>21785</v>
      </c>
      <c r="E7390" t="s">
        <v>21785</v>
      </c>
      <c r="F7390" s="39" t="s">
        <v>12937</v>
      </c>
    </row>
    <row r="7391" spans="1:6">
      <c r="A7391" t="s">
        <v>4616</v>
      </c>
      <c r="B7391" s="39" t="s">
        <v>26701</v>
      </c>
      <c r="C7391" t="s">
        <v>21786</v>
      </c>
      <c r="D7391" t="s">
        <v>21786</v>
      </c>
      <c r="E7391" t="s">
        <v>21786</v>
      </c>
      <c r="F7391" s="39" t="s">
        <v>12938</v>
      </c>
    </row>
    <row r="7392" spans="1:6">
      <c r="A7392" t="s">
        <v>4616</v>
      </c>
      <c r="B7392" s="39" t="s">
        <v>26702</v>
      </c>
      <c r="C7392" t="s">
        <v>21787</v>
      </c>
      <c r="D7392" t="s">
        <v>21787</v>
      </c>
      <c r="E7392" t="s">
        <v>21787</v>
      </c>
      <c r="F7392" s="39" t="s">
        <v>12938</v>
      </c>
    </row>
    <row r="7393" spans="1:6">
      <c r="A7393" t="s">
        <v>4616</v>
      </c>
      <c r="B7393" s="39" t="s">
        <v>26703</v>
      </c>
      <c r="C7393" t="s">
        <v>21788</v>
      </c>
      <c r="D7393" t="s">
        <v>21788</v>
      </c>
      <c r="E7393" t="s">
        <v>21788</v>
      </c>
      <c r="F7393" s="39" t="s">
        <v>12938</v>
      </c>
    </row>
    <row r="7394" spans="1:6">
      <c r="A7394" t="s">
        <v>4616</v>
      </c>
      <c r="B7394" s="39" t="s">
        <v>26704</v>
      </c>
      <c r="C7394" t="s">
        <v>21789</v>
      </c>
      <c r="D7394" t="s">
        <v>21789</v>
      </c>
      <c r="E7394" t="s">
        <v>21789</v>
      </c>
      <c r="F7394" s="39" t="s">
        <v>12939</v>
      </c>
    </row>
    <row r="7395" spans="1:6">
      <c r="A7395" t="s">
        <v>4616</v>
      </c>
      <c r="B7395" s="39" t="s">
        <v>26705</v>
      </c>
      <c r="C7395" t="s">
        <v>21790</v>
      </c>
      <c r="D7395" t="s">
        <v>21790</v>
      </c>
      <c r="E7395" t="s">
        <v>21790</v>
      </c>
      <c r="F7395" s="39" t="s">
        <v>12939</v>
      </c>
    </row>
    <row r="7396" spans="1:6">
      <c r="A7396" t="s">
        <v>4616</v>
      </c>
      <c r="B7396" s="39" t="s">
        <v>26706</v>
      </c>
      <c r="C7396" t="s">
        <v>21791</v>
      </c>
      <c r="D7396" t="s">
        <v>21791</v>
      </c>
      <c r="E7396" t="s">
        <v>21791</v>
      </c>
      <c r="F7396" s="39" t="s">
        <v>12939</v>
      </c>
    </row>
    <row r="7397" spans="1:6">
      <c r="A7397" t="s">
        <v>4616</v>
      </c>
      <c r="B7397" s="39" t="s">
        <v>26707</v>
      </c>
      <c r="C7397" t="s">
        <v>21792</v>
      </c>
      <c r="D7397" t="s">
        <v>21792</v>
      </c>
      <c r="E7397" t="s">
        <v>21792</v>
      </c>
      <c r="F7397" s="39" t="s">
        <v>12939</v>
      </c>
    </row>
    <row r="7398" spans="1:6">
      <c r="A7398" t="s">
        <v>4616</v>
      </c>
      <c r="B7398" s="39" t="s">
        <v>26708</v>
      </c>
      <c r="C7398" t="s">
        <v>21793</v>
      </c>
      <c r="D7398" t="s">
        <v>21793</v>
      </c>
      <c r="E7398" t="s">
        <v>21793</v>
      </c>
      <c r="F7398" s="39" t="s">
        <v>12939</v>
      </c>
    </row>
    <row r="7399" spans="1:6">
      <c r="A7399" t="s">
        <v>4616</v>
      </c>
      <c r="B7399" s="39" t="s">
        <v>26709</v>
      </c>
      <c r="C7399" t="s">
        <v>21794</v>
      </c>
      <c r="D7399" t="s">
        <v>21794</v>
      </c>
      <c r="E7399" t="s">
        <v>21794</v>
      </c>
      <c r="F7399" s="39" t="s">
        <v>12939</v>
      </c>
    </row>
    <row r="7400" spans="1:6">
      <c r="A7400" t="s">
        <v>4616</v>
      </c>
      <c r="B7400" s="39" t="s">
        <v>26710</v>
      </c>
      <c r="C7400" t="s">
        <v>21795</v>
      </c>
      <c r="D7400" t="s">
        <v>21795</v>
      </c>
      <c r="E7400" t="s">
        <v>21795</v>
      </c>
      <c r="F7400" s="39" t="s">
        <v>12940</v>
      </c>
    </row>
    <row r="7401" spans="1:6">
      <c r="A7401" t="s">
        <v>4616</v>
      </c>
      <c r="B7401" s="39" t="s">
        <v>26711</v>
      </c>
      <c r="C7401" t="s">
        <v>21796</v>
      </c>
      <c r="D7401" t="s">
        <v>21796</v>
      </c>
      <c r="E7401" t="s">
        <v>21796</v>
      </c>
      <c r="F7401" s="39" t="s">
        <v>12941</v>
      </c>
    </row>
    <row r="7402" spans="1:6">
      <c r="A7402" t="s">
        <v>4616</v>
      </c>
      <c r="B7402" s="39" t="s">
        <v>26712</v>
      </c>
      <c r="C7402" t="s">
        <v>21797</v>
      </c>
      <c r="D7402" t="s">
        <v>21797</v>
      </c>
      <c r="E7402" t="s">
        <v>21797</v>
      </c>
      <c r="F7402" t="s">
        <v>12941</v>
      </c>
    </row>
    <row r="7403" spans="1:6">
      <c r="A7403" t="s">
        <v>4616</v>
      </c>
      <c r="B7403" s="39" t="s">
        <v>26713</v>
      </c>
      <c r="C7403" t="s">
        <v>21798</v>
      </c>
      <c r="D7403" t="s">
        <v>21798</v>
      </c>
      <c r="E7403" t="s">
        <v>21798</v>
      </c>
      <c r="F7403" s="39" t="s">
        <v>12941</v>
      </c>
    </row>
    <row r="7404" spans="1:6">
      <c r="A7404" t="s">
        <v>4616</v>
      </c>
      <c r="B7404" s="39" t="s">
        <v>26714</v>
      </c>
      <c r="C7404" t="s">
        <v>21799</v>
      </c>
      <c r="D7404" t="s">
        <v>21799</v>
      </c>
      <c r="E7404" t="s">
        <v>21799</v>
      </c>
      <c r="F7404" s="39" t="s">
        <v>12942</v>
      </c>
    </row>
    <row r="7405" spans="1:6">
      <c r="A7405" t="s">
        <v>4616</v>
      </c>
      <c r="B7405" s="39" t="s">
        <v>26715</v>
      </c>
      <c r="C7405" t="s">
        <v>21800</v>
      </c>
      <c r="D7405" t="s">
        <v>21800</v>
      </c>
      <c r="E7405" t="s">
        <v>21800</v>
      </c>
      <c r="F7405" s="39" t="s">
        <v>12943</v>
      </c>
    </row>
    <row r="7406" spans="1:6">
      <c r="A7406" t="s">
        <v>4616</v>
      </c>
      <c r="B7406" s="39" t="s">
        <v>26716</v>
      </c>
      <c r="C7406" t="s">
        <v>21801</v>
      </c>
      <c r="D7406" t="s">
        <v>21801</v>
      </c>
      <c r="E7406" t="s">
        <v>21801</v>
      </c>
      <c r="F7406" s="39" t="s">
        <v>12943</v>
      </c>
    </row>
    <row r="7407" spans="1:6">
      <c r="A7407" t="s">
        <v>4616</v>
      </c>
      <c r="B7407" s="39" t="s">
        <v>26717</v>
      </c>
      <c r="C7407" t="s">
        <v>21802</v>
      </c>
      <c r="D7407" t="s">
        <v>21802</v>
      </c>
      <c r="E7407" t="s">
        <v>21802</v>
      </c>
      <c r="F7407" s="39" t="s">
        <v>12944</v>
      </c>
    </row>
    <row r="7408" spans="1:6">
      <c r="A7408" t="s">
        <v>4616</v>
      </c>
      <c r="B7408" s="39" t="s">
        <v>26718</v>
      </c>
      <c r="C7408" t="s">
        <v>21803</v>
      </c>
      <c r="D7408" t="s">
        <v>21803</v>
      </c>
      <c r="E7408" t="s">
        <v>21803</v>
      </c>
      <c r="F7408" s="39" t="s">
        <v>12945</v>
      </c>
    </row>
    <row r="7409" spans="1:6">
      <c r="A7409" t="s">
        <v>4616</v>
      </c>
      <c r="B7409" s="39" t="s">
        <v>26719</v>
      </c>
      <c r="C7409" t="s">
        <v>21804</v>
      </c>
      <c r="D7409" t="s">
        <v>21804</v>
      </c>
      <c r="E7409" t="s">
        <v>21804</v>
      </c>
      <c r="F7409" s="39" t="s">
        <v>12945</v>
      </c>
    </row>
    <row r="7410" spans="1:6">
      <c r="A7410" t="s">
        <v>4616</v>
      </c>
      <c r="B7410" s="789" t="s">
        <v>26720</v>
      </c>
      <c r="C7410" t="s">
        <v>21805</v>
      </c>
      <c r="D7410" t="s">
        <v>21805</v>
      </c>
      <c r="E7410" t="s">
        <v>21805</v>
      </c>
      <c r="F7410" s="39" t="s">
        <v>12946</v>
      </c>
    </row>
    <row r="7411" spans="1:6">
      <c r="A7411" t="s">
        <v>4616</v>
      </c>
      <c r="B7411" s="39" t="s">
        <v>26721</v>
      </c>
      <c r="C7411" t="s">
        <v>21806</v>
      </c>
      <c r="D7411" t="s">
        <v>21806</v>
      </c>
      <c r="E7411" t="s">
        <v>21806</v>
      </c>
      <c r="F7411" s="39" t="s">
        <v>12946</v>
      </c>
    </row>
    <row r="7412" spans="1:6">
      <c r="A7412" t="s">
        <v>4616</v>
      </c>
      <c r="B7412" s="39" t="s">
        <v>26722</v>
      </c>
      <c r="C7412" t="s">
        <v>21807</v>
      </c>
      <c r="D7412" t="s">
        <v>21807</v>
      </c>
      <c r="E7412" t="s">
        <v>21807</v>
      </c>
      <c r="F7412" s="39" t="s">
        <v>12946</v>
      </c>
    </row>
    <row r="7413" spans="1:6">
      <c r="A7413" t="s">
        <v>4616</v>
      </c>
      <c r="B7413" s="39" t="s">
        <v>26723</v>
      </c>
      <c r="C7413" t="s">
        <v>21808</v>
      </c>
      <c r="D7413" t="s">
        <v>21808</v>
      </c>
      <c r="E7413" t="s">
        <v>21808</v>
      </c>
      <c r="F7413" s="39" t="s">
        <v>12946</v>
      </c>
    </row>
    <row r="7414" spans="1:6">
      <c r="A7414" t="s">
        <v>4616</v>
      </c>
      <c r="B7414" s="39" t="s">
        <v>26724</v>
      </c>
      <c r="C7414" t="s">
        <v>21809</v>
      </c>
      <c r="D7414" t="s">
        <v>21809</v>
      </c>
      <c r="E7414" t="s">
        <v>21809</v>
      </c>
      <c r="F7414" s="39" t="s">
        <v>12947</v>
      </c>
    </row>
    <row r="7415" spans="1:6">
      <c r="A7415" t="s">
        <v>4616</v>
      </c>
      <c r="B7415" s="39" t="s">
        <v>26725</v>
      </c>
      <c r="C7415" t="s">
        <v>21810</v>
      </c>
      <c r="D7415" t="s">
        <v>21810</v>
      </c>
      <c r="E7415" t="s">
        <v>21810</v>
      </c>
      <c r="F7415" s="39" t="s">
        <v>12948</v>
      </c>
    </row>
    <row r="7416" spans="1:6">
      <c r="A7416" t="s">
        <v>4616</v>
      </c>
      <c r="B7416" s="39" t="s">
        <v>26726</v>
      </c>
      <c r="C7416" t="s">
        <v>21811</v>
      </c>
      <c r="D7416" t="s">
        <v>21811</v>
      </c>
      <c r="E7416" t="s">
        <v>21811</v>
      </c>
      <c r="F7416" s="39" t="s">
        <v>12948</v>
      </c>
    </row>
    <row r="7417" spans="1:6">
      <c r="A7417" t="s">
        <v>4616</v>
      </c>
      <c r="B7417" s="39" t="s">
        <v>26727</v>
      </c>
      <c r="C7417" t="s">
        <v>21812</v>
      </c>
      <c r="D7417" t="s">
        <v>21812</v>
      </c>
      <c r="E7417" t="s">
        <v>21812</v>
      </c>
      <c r="F7417" s="39" t="s">
        <v>12949</v>
      </c>
    </row>
    <row r="7418" spans="1:6">
      <c r="A7418" t="s">
        <v>4616</v>
      </c>
      <c r="B7418" s="39" t="s">
        <v>26728</v>
      </c>
      <c r="C7418" t="s">
        <v>21813</v>
      </c>
      <c r="D7418" t="s">
        <v>21813</v>
      </c>
      <c r="E7418" t="s">
        <v>21813</v>
      </c>
      <c r="F7418" s="39" t="s">
        <v>12950</v>
      </c>
    </row>
    <row r="7419" spans="1:6">
      <c r="A7419" t="s">
        <v>4616</v>
      </c>
      <c r="B7419" s="39" t="s">
        <v>26729</v>
      </c>
      <c r="C7419" t="s">
        <v>21814</v>
      </c>
      <c r="D7419" t="s">
        <v>21814</v>
      </c>
      <c r="E7419" t="s">
        <v>21814</v>
      </c>
      <c r="F7419" s="39" t="s">
        <v>12951</v>
      </c>
    </row>
    <row r="7420" spans="1:6">
      <c r="A7420" t="s">
        <v>4616</v>
      </c>
      <c r="B7420" s="39" t="s">
        <v>26730</v>
      </c>
      <c r="C7420" t="s">
        <v>21815</v>
      </c>
      <c r="D7420" t="s">
        <v>21815</v>
      </c>
      <c r="E7420" t="s">
        <v>21815</v>
      </c>
      <c r="F7420" s="39" t="s">
        <v>12951</v>
      </c>
    </row>
    <row r="7421" spans="1:6">
      <c r="A7421" t="s">
        <v>4616</v>
      </c>
      <c r="B7421" s="39" t="s">
        <v>26731</v>
      </c>
      <c r="C7421" t="s">
        <v>21816</v>
      </c>
      <c r="D7421" t="s">
        <v>21816</v>
      </c>
      <c r="E7421" t="s">
        <v>21816</v>
      </c>
      <c r="F7421" s="39" t="s">
        <v>12951</v>
      </c>
    </row>
    <row r="7422" spans="1:6">
      <c r="A7422" t="s">
        <v>4616</v>
      </c>
      <c r="B7422" s="39" t="s">
        <v>26732</v>
      </c>
      <c r="C7422" t="s">
        <v>21817</v>
      </c>
      <c r="D7422" t="s">
        <v>21817</v>
      </c>
      <c r="E7422" t="s">
        <v>21817</v>
      </c>
      <c r="F7422" s="39" t="s">
        <v>12951</v>
      </c>
    </row>
    <row r="7423" spans="1:6">
      <c r="A7423" t="s">
        <v>4616</v>
      </c>
      <c r="B7423" s="39" t="s">
        <v>26733</v>
      </c>
      <c r="C7423" t="s">
        <v>21818</v>
      </c>
      <c r="D7423" t="s">
        <v>21818</v>
      </c>
      <c r="E7423" t="s">
        <v>21818</v>
      </c>
      <c r="F7423" s="39" t="s">
        <v>12952</v>
      </c>
    </row>
    <row r="7424" spans="1:6">
      <c r="A7424" t="s">
        <v>4616</v>
      </c>
      <c r="B7424" s="39" t="s">
        <v>26734</v>
      </c>
      <c r="C7424" t="s">
        <v>21819</v>
      </c>
      <c r="D7424" t="s">
        <v>21819</v>
      </c>
      <c r="E7424" t="s">
        <v>21819</v>
      </c>
      <c r="F7424" s="39" t="s">
        <v>12953</v>
      </c>
    </row>
    <row r="7425" spans="1:6">
      <c r="A7425" t="s">
        <v>4616</v>
      </c>
      <c r="B7425" s="39" t="s">
        <v>26735</v>
      </c>
      <c r="C7425" t="s">
        <v>21820</v>
      </c>
      <c r="D7425" t="s">
        <v>21820</v>
      </c>
      <c r="E7425" t="s">
        <v>21820</v>
      </c>
      <c r="F7425" s="39" t="s">
        <v>12954</v>
      </c>
    </row>
    <row r="7426" spans="1:6">
      <c r="A7426" t="s">
        <v>4616</v>
      </c>
      <c r="B7426" s="39" t="s">
        <v>26736</v>
      </c>
      <c r="C7426" t="s">
        <v>21821</v>
      </c>
      <c r="D7426" t="s">
        <v>21821</v>
      </c>
      <c r="E7426" t="s">
        <v>21821</v>
      </c>
      <c r="F7426" s="39" t="s">
        <v>12954</v>
      </c>
    </row>
    <row r="7427" spans="1:6">
      <c r="A7427" t="s">
        <v>4616</v>
      </c>
      <c r="B7427" s="39" t="s">
        <v>26737</v>
      </c>
      <c r="C7427" t="s">
        <v>21822</v>
      </c>
      <c r="D7427" t="s">
        <v>21822</v>
      </c>
      <c r="E7427" t="s">
        <v>21822</v>
      </c>
      <c r="F7427" s="39" t="s">
        <v>12954</v>
      </c>
    </row>
    <row r="7428" spans="1:6">
      <c r="A7428" t="s">
        <v>4616</v>
      </c>
      <c r="B7428" s="39" t="s">
        <v>26738</v>
      </c>
      <c r="C7428" t="s">
        <v>21823</v>
      </c>
      <c r="D7428" t="s">
        <v>21823</v>
      </c>
      <c r="E7428" t="s">
        <v>21823</v>
      </c>
      <c r="F7428" s="39" t="s">
        <v>12954</v>
      </c>
    </row>
    <row r="7429" spans="1:6">
      <c r="A7429" t="s">
        <v>4616</v>
      </c>
      <c r="B7429" s="39" t="s">
        <v>26739</v>
      </c>
      <c r="C7429" t="s">
        <v>21824</v>
      </c>
      <c r="D7429" t="s">
        <v>21824</v>
      </c>
      <c r="E7429" t="s">
        <v>21824</v>
      </c>
      <c r="F7429" s="39" t="s">
        <v>12955</v>
      </c>
    </row>
    <row r="7430" spans="1:6">
      <c r="A7430" t="s">
        <v>4616</v>
      </c>
      <c r="B7430" s="39" t="s">
        <v>26740</v>
      </c>
      <c r="C7430" t="s">
        <v>21825</v>
      </c>
      <c r="D7430" t="s">
        <v>21825</v>
      </c>
      <c r="E7430" t="s">
        <v>21825</v>
      </c>
      <c r="F7430" s="39" t="s">
        <v>12956</v>
      </c>
    </row>
    <row r="7431" spans="1:6">
      <c r="A7431" t="s">
        <v>4616</v>
      </c>
      <c r="B7431" s="39" t="s">
        <v>26741</v>
      </c>
      <c r="C7431" t="s">
        <v>21826</v>
      </c>
      <c r="D7431" t="s">
        <v>21826</v>
      </c>
      <c r="E7431" t="s">
        <v>21826</v>
      </c>
      <c r="F7431" s="39" t="s">
        <v>12956</v>
      </c>
    </row>
    <row r="7432" spans="1:6">
      <c r="A7432" t="s">
        <v>4616</v>
      </c>
      <c r="B7432" s="39" t="s">
        <v>26742</v>
      </c>
      <c r="C7432" t="s">
        <v>21827</v>
      </c>
      <c r="D7432" t="s">
        <v>21827</v>
      </c>
      <c r="E7432" t="s">
        <v>21827</v>
      </c>
      <c r="F7432" s="39" t="s">
        <v>12957</v>
      </c>
    </row>
    <row r="7433" spans="1:6">
      <c r="A7433" t="s">
        <v>4616</v>
      </c>
      <c r="B7433" s="39" t="s">
        <v>26743</v>
      </c>
      <c r="C7433" t="s">
        <v>21828</v>
      </c>
      <c r="D7433" t="s">
        <v>21828</v>
      </c>
      <c r="E7433" t="s">
        <v>21828</v>
      </c>
      <c r="F7433" s="39" t="s">
        <v>12958</v>
      </c>
    </row>
    <row r="7434" spans="1:6">
      <c r="A7434" t="s">
        <v>4616</v>
      </c>
      <c r="B7434" s="39" t="s">
        <v>26744</v>
      </c>
      <c r="C7434" t="s">
        <v>21829</v>
      </c>
      <c r="D7434" t="s">
        <v>21829</v>
      </c>
      <c r="E7434" t="s">
        <v>21829</v>
      </c>
      <c r="F7434" s="39" t="s">
        <v>12959</v>
      </c>
    </row>
    <row r="7435" spans="1:6">
      <c r="A7435" t="s">
        <v>4616</v>
      </c>
      <c r="B7435" s="39" t="s">
        <v>26745</v>
      </c>
      <c r="C7435" t="s">
        <v>21830</v>
      </c>
      <c r="D7435" t="s">
        <v>21830</v>
      </c>
      <c r="E7435" t="s">
        <v>21830</v>
      </c>
      <c r="F7435" s="39" t="s">
        <v>12959</v>
      </c>
    </row>
    <row r="7436" spans="1:6">
      <c r="A7436" t="s">
        <v>4616</v>
      </c>
      <c r="B7436" s="39" t="s">
        <v>26746</v>
      </c>
      <c r="C7436" t="s">
        <v>21831</v>
      </c>
      <c r="D7436" t="s">
        <v>21831</v>
      </c>
      <c r="E7436" t="s">
        <v>21831</v>
      </c>
      <c r="F7436" s="39" t="s">
        <v>12960</v>
      </c>
    </row>
    <row r="7437" spans="1:6">
      <c r="A7437" t="s">
        <v>4616</v>
      </c>
      <c r="B7437" s="39" t="s">
        <v>26747</v>
      </c>
      <c r="C7437" t="s">
        <v>21832</v>
      </c>
      <c r="D7437" t="s">
        <v>21832</v>
      </c>
      <c r="E7437" t="s">
        <v>21832</v>
      </c>
      <c r="F7437" s="39" t="s">
        <v>12960</v>
      </c>
    </row>
    <row r="7438" spans="1:6">
      <c r="A7438" t="s">
        <v>4616</v>
      </c>
      <c r="B7438" s="39" t="s">
        <v>26748</v>
      </c>
      <c r="C7438" t="s">
        <v>21833</v>
      </c>
      <c r="D7438" t="s">
        <v>21833</v>
      </c>
      <c r="E7438" t="s">
        <v>21833</v>
      </c>
      <c r="F7438" s="39" t="s">
        <v>12961</v>
      </c>
    </row>
    <row r="7439" spans="1:6">
      <c r="A7439" t="s">
        <v>4616</v>
      </c>
      <c r="B7439" s="39" t="s">
        <v>26749</v>
      </c>
      <c r="C7439" t="s">
        <v>21834</v>
      </c>
      <c r="D7439" t="s">
        <v>21834</v>
      </c>
      <c r="E7439" t="s">
        <v>21834</v>
      </c>
      <c r="F7439" s="39" t="s">
        <v>12961</v>
      </c>
    </row>
    <row r="7440" spans="1:6">
      <c r="A7440" t="s">
        <v>4616</v>
      </c>
      <c r="B7440" s="39" t="s">
        <v>26750</v>
      </c>
      <c r="C7440" t="s">
        <v>21835</v>
      </c>
      <c r="D7440" t="s">
        <v>21835</v>
      </c>
      <c r="E7440" t="s">
        <v>21835</v>
      </c>
      <c r="F7440" s="39" t="s">
        <v>12961</v>
      </c>
    </row>
    <row r="7441" spans="1:6">
      <c r="A7441" t="s">
        <v>4616</v>
      </c>
      <c r="B7441" s="39" t="s">
        <v>26751</v>
      </c>
      <c r="C7441" t="s">
        <v>21836</v>
      </c>
      <c r="D7441" t="s">
        <v>21836</v>
      </c>
      <c r="E7441" t="s">
        <v>21836</v>
      </c>
      <c r="F7441" s="39" t="s">
        <v>12961</v>
      </c>
    </row>
    <row r="7442" spans="1:6">
      <c r="A7442" t="s">
        <v>4616</v>
      </c>
      <c r="B7442" s="39" t="s">
        <v>26752</v>
      </c>
      <c r="C7442" t="s">
        <v>21837</v>
      </c>
      <c r="D7442" t="s">
        <v>21837</v>
      </c>
      <c r="E7442" t="s">
        <v>21837</v>
      </c>
      <c r="F7442" s="39" t="s">
        <v>12961</v>
      </c>
    </row>
    <row r="7443" spans="1:6">
      <c r="A7443" t="s">
        <v>4616</v>
      </c>
      <c r="B7443" s="789" t="s">
        <v>26753</v>
      </c>
      <c r="C7443" t="s">
        <v>21838</v>
      </c>
      <c r="D7443" t="s">
        <v>21838</v>
      </c>
      <c r="E7443" t="s">
        <v>21838</v>
      </c>
      <c r="F7443" s="39" t="s">
        <v>12961</v>
      </c>
    </row>
    <row r="7444" spans="1:6">
      <c r="A7444" t="s">
        <v>4616</v>
      </c>
      <c r="B7444" s="39" t="s">
        <v>26754</v>
      </c>
      <c r="C7444" t="s">
        <v>21839</v>
      </c>
      <c r="D7444" t="s">
        <v>21839</v>
      </c>
      <c r="E7444" t="s">
        <v>21839</v>
      </c>
      <c r="F7444" s="39" t="s">
        <v>12961</v>
      </c>
    </row>
    <row r="7445" spans="1:6">
      <c r="A7445" t="s">
        <v>4616</v>
      </c>
      <c r="B7445" s="39" t="s">
        <v>26755</v>
      </c>
      <c r="C7445" t="s">
        <v>21840</v>
      </c>
      <c r="D7445" t="s">
        <v>21840</v>
      </c>
      <c r="E7445" t="s">
        <v>21840</v>
      </c>
      <c r="F7445" s="39" t="s">
        <v>12961</v>
      </c>
    </row>
    <row r="7446" spans="1:6">
      <c r="A7446" t="s">
        <v>4616</v>
      </c>
      <c r="B7446" s="39" t="s">
        <v>26756</v>
      </c>
      <c r="C7446" t="s">
        <v>21841</v>
      </c>
      <c r="D7446" t="s">
        <v>21841</v>
      </c>
      <c r="E7446" t="s">
        <v>21841</v>
      </c>
      <c r="F7446" s="39" t="s">
        <v>12961</v>
      </c>
    </row>
    <row r="7447" spans="1:6">
      <c r="A7447" t="s">
        <v>4616</v>
      </c>
      <c r="B7447" s="39" t="s">
        <v>26757</v>
      </c>
      <c r="C7447" t="s">
        <v>21842</v>
      </c>
      <c r="D7447" t="s">
        <v>21842</v>
      </c>
      <c r="E7447" t="s">
        <v>21842</v>
      </c>
      <c r="F7447" s="39" t="s">
        <v>12961</v>
      </c>
    </row>
    <row r="7448" spans="1:6">
      <c r="A7448" t="s">
        <v>4616</v>
      </c>
      <c r="B7448" s="39" t="s">
        <v>26758</v>
      </c>
      <c r="C7448" t="s">
        <v>21843</v>
      </c>
      <c r="D7448" t="s">
        <v>21843</v>
      </c>
      <c r="E7448" t="s">
        <v>21843</v>
      </c>
      <c r="F7448" s="39" t="s">
        <v>12961</v>
      </c>
    </row>
    <row r="7449" spans="1:6">
      <c r="A7449" t="s">
        <v>4616</v>
      </c>
      <c r="B7449" s="39" t="s">
        <v>26759</v>
      </c>
      <c r="C7449" t="s">
        <v>21844</v>
      </c>
      <c r="D7449" t="s">
        <v>21844</v>
      </c>
      <c r="E7449" t="s">
        <v>21844</v>
      </c>
      <c r="F7449" s="39" t="s">
        <v>12962</v>
      </c>
    </row>
    <row r="7450" spans="1:6">
      <c r="A7450" t="s">
        <v>4616</v>
      </c>
      <c r="B7450" s="39" t="s">
        <v>26760</v>
      </c>
      <c r="C7450" t="s">
        <v>21845</v>
      </c>
      <c r="D7450" t="s">
        <v>21845</v>
      </c>
      <c r="E7450" t="s">
        <v>21845</v>
      </c>
      <c r="F7450" s="39" t="s">
        <v>12963</v>
      </c>
    </row>
    <row r="7451" spans="1:6">
      <c r="A7451" t="s">
        <v>4616</v>
      </c>
      <c r="B7451" s="39" t="s">
        <v>26761</v>
      </c>
      <c r="C7451" t="s">
        <v>21846</v>
      </c>
      <c r="D7451" t="s">
        <v>21846</v>
      </c>
      <c r="E7451" t="s">
        <v>21846</v>
      </c>
      <c r="F7451" s="39" t="s">
        <v>12963</v>
      </c>
    </row>
    <row r="7452" spans="1:6">
      <c r="A7452" t="s">
        <v>4616</v>
      </c>
      <c r="B7452" s="39" t="s">
        <v>26762</v>
      </c>
      <c r="C7452" t="s">
        <v>21847</v>
      </c>
      <c r="D7452" t="s">
        <v>21847</v>
      </c>
      <c r="E7452" t="s">
        <v>21847</v>
      </c>
      <c r="F7452" s="39" t="s">
        <v>12963</v>
      </c>
    </row>
    <row r="7453" spans="1:6">
      <c r="A7453" t="s">
        <v>4616</v>
      </c>
      <c r="B7453" s="789" t="s">
        <v>26763</v>
      </c>
      <c r="C7453" t="s">
        <v>21848</v>
      </c>
      <c r="D7453" t="s">
        <v>21848</v>
      </c>
      <c r="E7453" t="s">
        <v>21848</v>
      </c>
      <c r="F7453" s="39" t="s">
        <v>12964</v>
      </c>
    </row>
    <row r="7454" spans="1:6">
      <c r="A7454" t="s">
        <v>4616</v>
      </c>
      <c r="B7454" s="39" t="s">
        <v>26764</v>
      </c>
      <c r="C7454" t="s">
        <v>21849</v>
      </c>
      <c r="D7454" t="s">
        <v>21849</v>
      </c>
      <c r="E7454" t="s">
        <v>21849</v>
      </c>
      <c r="F7454" s="39" t="s">
        <v>12964</v>
      </c>
    </row>
    <row r="7455" spans="1:6">
      <c r="A7455" t="s">
        <v>4616</v>
      </c>
      <c r="B7455" s="39" t="s">
        <v>26765</v>
      </c>
      <c r="C7455" t="s">
        <v>21850</v>
      </c>
      <c r="D7455" t="s">
        <v>21850</v>
      </c>
      <c r="E7455" t="s">
        <v>21850</v>
      </c>
      <c r="F7455" s="39" t="s">
        <v>12965</v>
      </c>
    </row>
    <row r="7456" spans="1:6">
      <c r="A7456" t="s">
        <v>4616</v>
      </c>
      <c r="B7456" s="39" t="s">
        <v>26766</v>
      </c>
      <c r="C7456" t="s">
        <v>21851</v>
      </c>
      <c r="D7456" t="s">
        <v>21851</v>
      </c>
      <c r="E7456" t="s">
        <v>21851</v>
      </c>
      <c r="F7456" s="39" t="s">
        <v>12966</v>
      </c>
    </row>
    <row r="7457" spans="1:6">
      <c r="A7457" t="s">
        <v>4616</v>
      </c>
      <c r="B7457" s="39" t="s">
        <v>26767</v>
      </c>
      <c r="C7457" t="s">
        <v>21852</v>
      </c>
      <c r="D7457" t="s">
        <v>21852</v>
      </c>
      <c r="E7457" t="s">
        <v>21852</v>
      </c>
      <c r="F7457" t="s">
        <v>12966</v>
      </c>
    </row>
    <row r="7458" spans="1:6">
      <c r="A7458" t="s">
        <v>4616</v>
      </c>
      <c r="B7458" s="39" t="s">
        <v>26768</v>
      </c>
      <c r="C7458" t="s">
        <v>21853</v>
      </c>
      <c r="D7458" t="s">
        <v>21853</v>
      </c>
      <c r="E7458" t="s">
        <v>21853</v>
      </c>
      <c r="F7458" s="39" t="s">
        <v>12966</v>
      </c>
    </row>
    <row r="7459" spans="1:6">
      <c r="A7459" t="s">
        <v>4616</v>
      </c>
      <c r="B7459" s="39" t="s">
        <v>26769</v>
      </c>
      <c r="C7459" t="s">
        <v>21854</v>
      </c>
      <c r="D7459" t="s">
        <v>21854</v>
      </c>
      <c r="E7459" t="s">
        <v>21854</v>
      </c>
      <c r="F7459" s="39" t="s">
        <v>12967</v>
      </c>
    </row>
    <row r="7460" spans="1:6">
      <c r="A7460" t="s">
        <v>4616</v>
      </c>
      <c r="B7460" s="39" t="s">
        <v>26770</v>
      </c>
      <c r="C7460" t="s">
        <v>21855</v>
      </c>
      <c r="D7460" t="s">
        <v>21855</v>
      </c>
      <c r="E7460" t="s">
        <v>21855</v>
      </c>
      <c r="F7460" s="39" t="s">
        <v>12968</v>
      </c>
    </row>
    <row r="7461" spans="1:6">
      <c r="A7461" t="s">
        <v>4616</v>
      </c>
      <c r="B7461" s="39" t="s">
        <v>26771</v>
      </c>
      <c r="C7461" t="s">
        <v>21856</v>
      </c>
      <c r="D7461" t="s">
        <v>21856</v>
      </c>
      <c r="E7461" t="s">
        <v>21856</v>
      </c>
      <c r="F7461" s="39" t="s">
        <v>12968</v>
      </c>
    </row>
    <row r="7462" spans="1:6">
      <c r="A7462" t="s">
        <v>4616</v>
      </c>
      <c r="B7462" s="39" t="s">
        <v>26772</v>
      </c>
      <c r="C7462" t="s">
        <v>21857</v>
      </c>
      <c r="D7462" t="s">
        <v>21857</v>
      </c>
      <c r="E7462" t="s">
        <v>21857</v>
      </c>
      <c r="F7462" s="39" t="s">
        <v>12968</v>
      </c>
    </row>
    <row r="7463" spans="1:6">
      <c r="A7463" t="s">
        <v>4616</v>
      </c>
      <c r="B7463" s="789" t="s">
        <v>26773</v>
      </c>
      <c r="C7463" t="s">
        <v>21858</v>
      </c>
      <c r="D7463" t="s">
        <v>21858</v>
      </c>
      <c r="E7463" t="s">
        <v>21858</v>
      </c>
      <c r="F7463" s="39" t="s">
        <v>12969</v>
      </c>
    </row>
    <row r="7464" spans="1:6">
      <c r="A7464" t="s">
        <v>4616</v>
      </c>
      <c r="B7464" s="789" t="s">
        <v>26774</v>
      </c>
      <c r="C7464" t="s">
        <v>21859</v>
      </c>
      <c r="D7464" t="s">
        <v>21859</v>
      </c>
      <c r="E7464" t="s">
        <v>21859</v>
      </c>
      <c r="F7464" s="39" t="s">
        <v>12969</v>
      </c>
    </row>
    <row r="7465" spans="1:6">
      <c r="A7465" t="s">
        <v>4616</v>
      </c>
      <c r="B7465" s="39" t="s">
        <v>26775</v>
      </c>
      <c r="C7465" t="s">
        <v>21860</v>
      </c>
      <c r="D7465" t="s">
        <v>21860</v>
      </c>
      <c r="E7465" t="s">
        <v>21860</v>
      </c>
      <c r="F7465" s="39" t="s">
        <v>12970</v>
      </c>
    </row>
    <row r="7466" spans="1:6">
      <c r="A7466" t="s">
        <v>4616</v>
      </c>
      <c r="B7466" s="39" t="s">
        <v>26776</v>
      </c>
      <c r="C7466" t="s">
        <v>21861</v>
      </c>
      <c r="D7466" t="s">
        <v>21861</v>
      </c>
      <c r="E7466" t="s">
        <v>21861</v>
      </c>
      <c r="F7466" s="39" t="s">
        <v>12971</v>
      </c>
    </row>
    <row r="7467" spans="1:6">
      <c r="A7467" t="s">
        <v>4616</v>
      </c>
      <c r="B7467" s="39" t="s">
        <v>26777</v>
      </c>
      <c r="C7467" t="s">
        <v>21862</v>
      </c>
      <c r="D7467" t="s">
        <v>21862</v>
      </c>
      <c r="E7467" t="s">
        <v>21862</v>
      </c>
      <c r="F7467" s="39" t="s">
        <v>12972</v>
      </c>
    </row>
    <row r="7468" spans="1:6">
      <c r="A7468" t="s">
        <v>4616</v>
      </c>
      <c r="B7468" s="39" t="s">
        <v>26778</v>
      </c>
      <c r="C7468" t="s">
        <v>21863</v>
      </c>
      <c r="D7468" t="s">
        <v>21863</v>
      </c>
      <c r="E7468" t="s">
        <v>21863</v>
      </c>
      <c r="F7468" s="39" t="s">
        <v>12973</v>
      </c>
    </row>
    <row r="7469" spans="1:6">
      <c r="A7469" t="s">
        <v>4616</v>
      </c>
      <c r="B7469" s="39" t="s">
        <v>26779</v>
      </c>
      <c r="C7469" t="s">
        <v>21864</v>
      </c>
      <c r="D7469" t="s">
        <v>21864</v>
      </c>
      <c r="E7469" t="s">
        <v>21864</v>
      </c>
      <c r="F7469" s="39" t="s">
        <v>12974</v>
      </c>
    </row>
    <row r="7470" spans="1:6">
      <c r="A7470" t="s">
        <v>4616</v>
      </c>
      <c r="B7470" s="39" t="s">
        <v>26780</v>
      </c>
      <c r="C7470" t="s">
        <v>21865</v>
      </c>
      <c r="D7470" t="s">
        <v>21865</v>
      </c>
      <c r="E7470" t="s">
        <v>21865</v>
      </c>
      <c r="F7470" s="39" t="s">
        <v>12974</v>
      </c>
    </row>
    <row r="7471" spans="1:6">
      <c r="A7471" t="s">
        <v>4616</v>
      </c>
      <c r="B7471" s="39" t="s">
        <v>26781</v>
      </c>
      <c r="C7471" t="s">
        <v>21866</v>
      </c>
      <c r="D7471" t="s">
        <v>21866</v>
      </c>
      <c r="E7471" t="s">
        <v>21866</v>
      </c>
      <c r="F7471" s="39" t="s">
        <v>12975</v>
      </c>
    </row>
    <row r="7472" spans="1:6">
      <c r="A7472" t="s">
        <v>4616</v>
      </c>
      <c r="B7472" s="39" t="s">
        <v>26782</v>
      </c>
      <c r="C7472" t="s">
        <v>21867</v>
      </c>
      <c r="D7472" t="s">
        <v>21867</v>
      </c>
      <c r="E7472" t="s">
        <v>21867</v>
      </c>
      <c r="F7472" s="39" t="s">
        <v>12975</v>
      </c>
    </row>
    <row r="7473" spans="1:6">
      <c r="A7473" t="s">
        <v>4616</v>
      </c>
      <c r="B7473" s="39" t="s">
        <v>26783</v>
      </c>
      <c r="C7473" t="s">
        <v>21868</v>
      </c>
      <c r="D7473" t="s">
        <v>21868</v>
      </c>
      <c r="E7473" t="s">
        <v>21868</v>
      </c>
      <c r="F7473" s="39" t="s">
        <v>12975</v>
      </c>
    </row>
    <row r="7474" spans="1:6">
      <c r="A7474" t="s">
        <v>4616</v>
      </c>
      <c r="B7474" s="39" t="s">
        <v>26784</v>
      </c>
      <c r="C7474" t="s">
        <v>21869</v>
      </c>
      <c r="D7474" t="s">
        <v>21869</v>
      </c>
      <c r="E7474" t="s">
        <v>21869</v>
      </c>
      <c r="F7474" s="39" t="s">
        <v>12976</v>
      </c>
    </row>
    <row r="7475" spans="1:6">
      <c r="A7475" t="s">
        <v>4616</v>
      </c>
      <c r="B7475" s="39" t="s">
        <v>26785</v>
      </c>
      <c r="C7475" t="s">
        <v>21870</v>
      </c>
      <c r="D7475" t="s">
        <v>21870</v>
      </c>
      <c r="E7475" t="s">
        <v>21870</v>
      </c>
      <c r="F7475" s="39" t="s">
        <v>12976</v>
      </c>
    </row>
    <row r="7476" spans="1:6">
      <c r="A7476" t="s">
        <v>4616</v>
      </c>
      <c r="B7476" s="39" t="s">
        <v>26786</v>
      </c>
      <c r="C7476" t="s">
        <v>21871</v>
      </c>
      <c r="D7476" t="s">
        <v>21871</v>
      </c>
      <c r="E7476" t="s">
        <v>21871</v>
      </c>
      <c r="F7476" s="39" t="s">
        <v>12976</v>
      </c>
    </row>
    <row r="7477" spans="1:6">
      <c r="A7477" t="s">
        <v>4616</v>
      </c>
      <c r="B7477" s="39" t="s">
        <v>26787</v>
      </c>
      <c r="C7477" t="s">
        <v>21872</v>
      </c>
      <c r="D7477" t="s">
        <v>21872</v>
      </c>
      <c r="E7477" t="s">
        <v>21872</v>
      </c>
      <c r="F7477" s="39" t="s">
        <v>12976</v>
      </c>
    </row>
    <row r="7478" spans="1:6">
      <c r="A7478" t="s">
        <v>4616</v>
      </c>
      <c r="B7478" s="39" t="s">
        <v>26788</v>
      </c>
      <c r="C7478" t="s">
        <v>21873</v>
      </c>
      <c r="D7478" t="s">
        <v>21873</v>
      </c>
      <c r="E7478" t="s">
        <v>21873</v>
      </c>
      <c r="F7478" s="39" t="s">
        <v>12976</v>
      </c>
    </row>
    <row r="7479" spans="1:6">
      <c r="A7479" t="s">
        <v>4616</v>
      </c>
      <c r="B7479" s="39" t="s">
        <v>26789</v>
      </c>
      <c r="C7479" t="s">
        <v>21874</v>
      </c>
      <c r="D7479" t="s">
        <v>21874</v>
      </c>
      <c r="E7479" t="s">
        <v>21874</v>
      </c>
      <c r="F7479" s="39" t="s">
        <v>12976</v>
      </c>
    </row>
    <row r="7480" spans="1:6">
      <c r="A7480" t="s">
        <v>4616</v>
      </c>
      <c r="B7480" s="39" t="s">
        <v>26790</v>
      </c>
      <c r="C7480" t="s">
        <v>21875</v>
      </c>
      <c r="D7480" t="s">
        <v>21875</v>
      </c>
      <c r="E7480" t="s">
        <v>21875</v>
      </c>
      <c r="F7480" s="39" t="s">
        <v>12976</v>
      </c>
    </row>
    <row r="7481" spans="1:6">
      <c r="A7481" t="s">
        <v>4616</v>
      </c>
      <c r="B7481" s="39" t="s">
        <v>26791</v>
      </c>
      <c r="C7481" t="s">
        <v>21876</v>
      </c>
      <c r="D7481" t="s">
        <v>21876</v>
      </c>
      <c r="E7481" t="s">
        <v>21876</v>
      </c>
      <c r="F7481" s="39" t="s">
        <v>12976</v>
      </c>
    </row>
    <row r="7482" spans="1:6">
      <c r="A7482" t="s">
        <v>4616</v>
      </c>
      <c r="B7482" s="39" t="s">
        <v>26792</v>
      </c>
      <c r="C7482" t="s">
        <v>21877</v>
      </c>
      <c r="D7482" t="s">
        <v>21877</v>
      </c>
      <c r="E7482" t="s">
        <v>21877</v>
      </c>
      <c r="F7482" s="39" t="s">
        <v>12976</v>
      </c>
    </row>
    <row r="7483" spans="1:6">
      <c r="A7483" t="s">
        <v>4616</v>
      </c>
      <c r="B7483" s="39" t="s">
        <v>26793</v>
      </c>
      <c r="C7483" t="s">
        <v>21878</v>
      </c>
      <c r="D7483" t="s">
        <v>21878</v>
      </c>
      <c r="E7483" t="s">
        <v>21878</v>
      </c>
      <c r="F7483" s="39" t="s">
        <v>12976</v>
      </c>
    </row>
    <row r="7484" spans="1:6">
      <c r="A7484" t="s">
        <v>4616</v>
      </c>
      <c r="B7484" s="39" t="s">
        <v>26794</v>
      </c>
      <c r="C7484" t="s">
        <v>21879</v>
      </c>
      <c r="D7484" t="s">
        <v>21879</v>
      </c>
      <c r="E7484" t="s">
        <v>21879</v>
      </c>
      <c r="F7484" s="39" t="s">
        <v>12977</v>
      </c>
    </row>
    <row r="7485" spans="1:6">
      <c r="A7485" t="s">
        <v>4616</v>
      </c>
      <c r="B7485" s="39" t="s">
        <v>26795</v>
      </c>
      <c r="C7485" t="s">
        <v>21880</v>
      </c>
      <c r="D7485" t="s">
        <v>21880</v>
      </c>
      <c r="E7485" t="s">
        <v>21880</v>
      </c>
      <c r="F7485" s="39" t="s">
        <v>12978</v>
      </c>
    </row>
    <row r="7486" spans="1:6">
      <c r="A7486" t="s">
        <v>4616</v>
      </c>
      <c r="B7486" s="39" t="s">
        <v>26796</v>
      </c>
      <c r="C7486" t="s">
        <v>21881</v>
      </c>
      <c r="D7486" t="s">
        <v>21881</v>
      </c>
      <c r="E7486" t="s">
        <v>21881</v>
      </c>
      <c r="F7486" s="39" t="s">
        <v>12978</v>
      </c>
    </row>
    <row r="7487" spans="1:6">
      <c r="A7487" t="s">
        <v>4616</v>
      </c>
      <c r="B7487" t="s">
        <v>26797</v>
      </c>
      <c r="C7487" t="s">
        <v>21882</v>
      </c>
      <c r="D7487" t="s">
        <v>21882</v>
      </c>
      <c r="E7487" t="s">
        <v>21882</v>
      </c>
      <c r="F7487" s="39" t="s">
        <v>12978</v>
      </c>
    </row>
    <row r="7488" spans="1:6">
      <c r="A7488" t="s">
        <v>4616</v>
      </c>
      <c r="B7488" s="39" t="s">
        <v>26798</v>
      </c>
      <c r="C7488" t="s">
        <v>21883</v>
      </c>
      <c r="D7488" t="s">
        <v>21883</v>
      </c>
      <c r="E7488" t="s">
        <v>21883</v>
      </c>
      <c r="F7488" s="39" t="s">
        <v>12979</v>
      </c>
    </row>
    <row r="7489" spans="1:6">
      <c r="A7489" t="s">
        <v>4616</v>
      </c>
      <c r="B7489" s="39" t="s">
        <v>26799</v>
      </c>
      <c r="C7489" t="s">
        <v>21884</v>
      </c>
      <c r="D7489" t="s">
        <v>21884</v>
      </c>
      <c r="E7489" t="s">
        <v>21884</v>
      </c>
      <c r="F7489" s="39" t="s">
        <v>12980</v>
      </c>
    </row>
    <row r="7490" spans="1:6">
      <c r="A7490" t="s">
        <v>4616</v>
      </c>
      <c r="B7490" s="39" t="s">
        <v>26800</v>
      </c>
      <c r="C7490" t="s">
        <v>21885</v>
      </c>
      <c r="D7490" t="s">
        <v>21885</v>
      </c>
      <c r="E7490" t="s">
        <v>21885</v>
      </c>
      <c r="F7490" s="39" t="s">
        <v>12980</v>
      </c>
    </row>
    <row r="7491" spans="1:6">
      <c r="A7491" t="s">
        <v>4616</v>
      </c>
      <c r="B7491" s="39" t="s">
        <v>26801</v>
      </c>
      <c r="C7491" t="s">
        <v>21886</v>
      </c>
      <c r="D7491" t="s">
        <v>21886</v>
      </c>
      <c r="E7491" t="s">
        <v>21886</v>
      </c>
      <c r="F7491" s="39" t="s">
        <v>12980</v>
      </c>
    </row>
    <row r="7492" spans="1:6">
      <c r="A7492" t="s">
        <v>4616</v>
      </c>
      <c r="B7492" s="39" t="s">
        <v>26802</v>
      </c>
      <c r="C7492" t="s">
        <v>21887</v>
      </c>
      <c r="D7492" t="s">
        <v>21887</v>
      </c>
      <c r="E7492" t="s">
        <v>21887</v>
      </c>
      <c r="F7492" s="39" t="s">
        <v>12981</v>
      </c>
    </row>
    <row r="7493" spans="1:6">
      <c r="A7493" t="s">
        <v>4616</v>
      </c>
      <c r="B7493" s="39" t="s">
        <v>26803</v>
      </c>
      <c r="C7493" t="s">
        <v>21888</v>
      </c>
      <c r="D7493" t="s">
        <v>21888</v>
      </c>
      <c r="E7493" t="s">
        <v>21888</v>
      </c>
      <c r="F7493" s="39" t="s">
        <v>12981</v>
      </c>
    </row>
    <row r="7494" spans="1:6">
      <c r="A7494" t="s">
        <v>4616</v>
      </c>
      <c r="B7494" s="39" t="s">
        <v>26804</v>
      </c>
      <c r="C7494" t="s">
        <v>21889</v>
      </c>
      <c r="D7494" t="s">
        <v>21889</v>
      </c>
      <c r="E7494" t="s">
        <v>21889</v>
      </c>
      <c r="F7494" s="39" t="s">
        <v>12982</v>
      </c>
    </row>
    <row r="7495" spans="1:6">
      <c r="A7495" t="s">
        <v>4616</v>
      </c>
      <c r="B7495" s="39" t="s">
        <v>26805</v>
      </c>
      <c r="C7495" t="s">
        <v>21890</v>
      </c>
      <c r="D7495" t="s">
        <v>21890</v>
      </c>
      <c r="E7495" t="s">
        <v>21890</v>
      </c>
      <c r="F7495" s="39" t="s">
        <v>12983</v>
      </c>
    </row>
    <row r="7496" spans="1:6">
      <c r="A7496" t="s">
        <v>4616</v>
      </c>
      <c r="B7496" s="39" t="s">
        <v>26806</v>
      </c>
      <c r="C7496" t="s">
        <v>21891</v>
      </c>
      <c r="D7496" t="s">
        <v>21891</v>
      </c>
      <c r="E7496" t="s">
        <v>21891</v>
      </c>
      <c r="F7496" s="39" t="s">
        <v>12983</v>
      </c>
    </row>
    <row r="7497" spans="1:6">
      <c r="A7497" t="s">
        <v>4616</v>
      </c>
      <c r="B7497" s="39" t="s">
        <v>26807</v>
      </c>
      <c r="C7497" t="s">
        <v>21892</v>
      </c>
      <c r="D7497" t="s">
        <v>21892</v>
      </c>
      <c r="E7497" t="s">
        <v>21892</v>
      </c>
      <c r="F7497" s="39" t="s">
        <v>12983</v>
      </c>
    </row>
    <row r="7498" spans="1:6">
      <c r="A7498" t="s">
        <v>4616</v>
      </c>
      <c r="B7498" s="39" t="s">
        <v>26808</v>
      </c>
      <c r="C7498" t="s">
        <v>21893</v>
      </c>
      <c r="D7498" t="s">
        <v>21893</v>
      </c>
      <c r="E7498" t="s">
        <v>21893</v>
      </c>
      <c r="F7498" s="39" t="s">
        <v>12984</v>
      </c>
    </row>
    <row r="7499" spans="1:6">
      <c r="A7499" t="s">
        <v>4616</v>
      </c>
      <c r="B7499" s="39" t="s">
        <v>26809</v>
      </c>
      <c r="C7499" t="s">
        <v>21894</v>
      </c>
      <c r="D7499" t="s">
        <v>21894</v>
      </c>
      <c r="E7499" t="s">
        <v>21894</v>
      </c>
      <c r="F7499" s="39" t="s">
        <v>12984</v>
      </c>
    </row>
    <row r="7500" spans="1:6">
      <c r="A7500" t="s">
        <v>4616</v>
      </c>
      <c r="B7500" s="39" t="s">
        <v>26810</v>
      </c>
      <c r="C7500" t="s">
        <v>21895</v>
      </c>
      <c r="D7500" t="s">
        <v>21895</v>
      </c>
      <c r="E7500" t="s">
        <v>21895</v>
      </c>
      <c r="F7500" s="39" t="s">
        <v>12985</v>
      </c>
    </row>
    <row r="7501" spans="1:6">
      <c r="A7501" t="s">
        <v>4616</v>
      </c>
      <c r="B7501" s="39" t="s">
        <v>26811</v>
      </c>
      <c r="C7501" t="s">
        <v>21896</v>
      </c>
      <c r="D7501" t="s">
        <v>21896</v>
      </c>
      <c r="E7501" t="s">
        <v>21896</v>
      </c>
      <c r="F7501" s="39" t="s">
        <v>12986</v>
      </c>
    </row>
    <row r="7502" spans="1:6">
      <c r="A7502" t="s">
        <v>4616</v>
      </c>
      <c r="B7502" s="39" t="s">
        <v>26812</v>
      </c>
      <c r="C7502" t="s">
        <v>21897</v>
      </c>
      <c r="D7502" t="s">
        <v>21897</v>
      </c>
      <c r="E7502" t="s">
        <v>21897</v>
      </c>
      <c r="F7502" s="39" t="s">
        <v>12986</v>
      </c>
    </row>
    <row r="7503" spans="1:6">
      <c r="A7503" t="s">
        <v>4616</v>
      </c>
      <c r="B7503" s="39" t="s">
        <v>26813</v>
      </c>
      <c r="C7503" t="s">
        <v>21898</v>
      </c>
      <c r="D7503" t="s">
        <v>21898</v>
      </c>
      <c r="E7503" t="s">
        <v>21898</v>
      </c>
      <c r="F7503" s="39" t="s">
        <v>12986</v>
      </c>
    </row>
    <row r="7504" spans="1:6">
      <c r="A7504" t="s">
        <v>4616</v>
      </c>
      <c r="B7504" s="39" t="s">
        <v>26814</v>
      </c>
      <c r="C7504" t="s">
        <v>21899</v>
      </c>
      <c r="D7504" t="s">
        <v>21899</v>
      </c>
      <c r="E7504" t="s">
        <v>21899</v>
      </c>
      <c r="F7504" s="39" t="s">
        <v>12986</v>
      </c>
    </row>
    <row r="7505" spans="1:6">
      <c r="A7505" t="s">
        <v>4616</v>
      </c>
      <c r="B7505" s="39" t="s">
        <v>26815</v>
      </c>
      <c r="C7505" t="s">
        <v>21900</v>
      </c>
      <c r="D7505" t="s">
        <v>21900</v>
      </c>
      <c r="E7505" t="s">
        <v>21900</v>
      </c>
      <c r="F7505" s="39" t="s">
        <v>12986</v>
      </c>
    </row>
    <row r="7506" spans="1:6">
      <c r="A7506" t="s">
        <v>4616</v>
      </c>
      <c r="B7506" s="39" t="s">
        <v>26816</v>
      </c>
      <c r="C7506" t="s">
        <v>21901</v>
      </c>
      <c r="D7506" t="s">
        <v>21901</v>
      </c>
      <c r="E7506" t="s">
        <v>21901</v>
      </c>
      <c r="F7506" s="39" t="s">
        <v>12987</v>
      </c>
    </row>
    <row r="7507" spans="1:6">
      <c r="A7507" t="s">
        <v>4616</v>
      </c>
      <c r="B7507" s="39" t="s">
        <v>26817</v>
      </c>
      <c r="C7507" t="s">
        <v>21902</v>
      </c>
      <c r="D7507" t="s">
        <v>21902</v>
      </c>
      <c r="E7507" t="s">
        <v>21902</v>
      </c>
      <c r="F7507" s="39" t="s">
        <v>12988</v>
      </c>
    </row>
    <row r="7508" spans="1:6">
      <c r="A7508" t="s">
        <v>4616</v>
      </c>
      <c r="B7508" s="39" t="s">
        <v>26818</v>
      </c>
      <c r="C7508" t="s">
        <v>21903</v>
      </c>
      <c r="D7508" t="s">
        <v>21903</v>
      </c>
      <c r="E7508" t="s">
        <v>21903</v>
      </c>
      <c r="F7508" s="39" t="s">
        <v>12988</v>
      </c>
    </row>
    <row r="7509" spans="1:6">
      <c r="A7509" t="s">
        <v>4616</v>
      </c>
      <c r="B7509" s="39" t="s">
        <v>26819</v>
      </c>
      <c r="C7509" t="s">
        <v>21904</v>
      </c>
      <c r="D7509" t="s">
        <v>21904</v>
      </c>
      <c r="E7509" t="s">
        <v>21904</v>
      </c>
      <c r="F7509" s="39" t="s">
        <v>12988</v>
      </c>
    </row>
    <row r="7510" spans="1:6">
      <c r="A7510" t="s">
        <v>4616</v>
      </c>
      <c r="B7510" s="39" t="s">
        <v>26820</v>
      </c>
      <c r="C7510" t="s">
        <v>21905</v>
      </c>
      <c r="D7510" t="s">
        <v>21905</v>
      </c>
      <c r="E7510" t="s">
        <v>21905</v>
      </c>
      <c r="F7510" s="39" t="s">
        <v>12989</v>
      </c>
    </row>
    <row r="7511" spans="1:6">
      <c r="A7511" t="s">
        <v>4616</v>
      </c>
      <c r="B7511" s="39" t="s">
        <v>26821</v>
      </c>
      <c r="C7511" t="s">
        <v>21906</v>
      </c>
      <c r="D7511" t="s">
        <v>21906</v>
      </c>
      <c r="E7511" t="s">
        <v>21906</v>
      </c>
      <c r="F7511" s="39" t="s">
        <v>12990</v>
      </c>
    </row>
    <row r="7512" spans="1:6">
      <c r="A7512" t="s">
        <v>4616</v>
      </c>
      <c r="B7512" s="39" t="s">
        <v>26822</v>
      </c>
      <c r="C7512" t="s">
        <v>21907</v>
      </c>
      <c r="D7512" t="s">
        <v>21907</v>
      </c>
      <c r="E7512" t="s">
        <v>21907</v>
      </c>
      <c r="F7512" s="39" t="s">
        <v>12990</v>
      </c>
    </row>
    <row r="7513" spans="1:6">
      <c r="A7513" t="s">
        <v>4616</v>
      </c>
      <c r="B7513" s="39" t="s">
        <v>26823</v>
      </c>
      <c r="C7513" t="s">
        <v>21908</v>
      </c>
      <c r="D7513" t="s">
        <v>21908</v>
      </c>
      <c r="E7513" t="s">
        <v>21908</v>
      </c>
      <c r="F7513" s="39" t="s">
        <v>12990</v>
      </c>
    </row>
    <row r="7514" spans="1:6">
      <c r="A7514" t="s">
        <v>4616</v>
      </c>
      <c r="B7514" s="54" t="s">
        <v>26824</v>
      </c>
      <c r="C7514" t="s">
        <v>21909</v>
      </c>
      <c r="D7514" t="s">
        <v>21909</v>
      </c>
      <c r="E7514" t="s">
        <v>21909</v>
      </c>
      <c r="F7514" s="39" t="s">
        <v>12991</v>
      </c>
    </row>
    <row r="7515" spans="1:6">
      <c r="A7515" t="s">
        <v>4616</v>
      </c>
      <c r="B7515" s="39" t="s">
        <v>26825</v>
      </c>
      <c r="C7515" t="s">
        <v>21910</v>
      </c>
      <c r="D7515" t="s">
        <v>21910</v>
      </c>
      <c r="E7515" t="s">
        <v>21910</v>
      </c>
      <c r="F7515" s="39" t="s">
        <v>12991</v>
      </c>
    </row>
    <row r="7516" spans="1:6">
      <c r="A7516" t="s">
        <v>4616</v>
      </c>
      <c r="B7516" s="39" t="s">
        <v>26826</v>
      </c>
      <c r="C7516" t="s">
        <v>21911</v>
      </c>
      <c r="D7516" t="s">
        <v>21911</v>
      </c>
      <c r="E7516" t="s">
        <v>21911</v>
      </c>
      <c r="F7516" s="39" t="s">
        <v>12992</v>
      </c>
    </row>
    <row r="7517" spans="1:6">
      <c r="A7517" t="s">
        <v>4616</v>
      </c>
      <c r="B7517" s="39" t="s">
        <v>26827</v>
      </c>
      <c r="C7517" t="s">
        <v>21912</v>
      </c>
      <c r="D7517" t="s">
        <v>21912</v>
      </c>
      <c r="E7517" t="s">
        <v>21912</v>
      </c>
      <c r="F7517" s="39" t="s">
        <v>12992</v>
      </c>
    </row>
    <row r="7518" spans="1:6">
      <c r="A7518" t="s">
        <v>4616</v>
      </c>
      <c r="B7518" s="39" t="s">
        <v>26828</v>
      </c>
      <c r="C7518" t="s">
        <v>21913</v>
      </c>
      <c r="D7518" t="s">
        <v>21913</v>
      </c>
      <c r="E7518" t="s">
        <v>21913</v>
      </c>
      <c r="F7518" s="39" t="s">
        <v>12992</v>
      </c>
    </row>
    <row r="7519" spans="1:6">
      <c r="A7519" t="s">
        <v>4616</v>
      </c>
      <c r="B7519" s="39" t="s">
        <v>26829</v>
      </c>
      <c r="C7519" t="s">
        <v>21914</v>
      </c>
      <c r="D7519" t="s">
        <v>21914</v>
      </c>
      <c r="E7519" t="s">
        <v>21914</v>
      </c>
      <c r="F7519" s="39" t="s">
        <v>12992</v>
      </c>
    </row>
    <row r="7520" spans="1:6">
      <c r="A7520" t="s">
        <v>4616</v>
      </c>
      <c r="B7520" s="39" t="s">
        <v>26830</v>
      </c>
      <c r="C7520" t="s">
        <v>21915</v>
      </c>
      <c r="D7520" t="s">
        <v>21915</v>
      </c>
      <c r="E7520" t="s">
        <v>21915</v>
      </c>
      <c r="F7520" s="39" t="s">
        <v>12992</v>
      </c>
    </row>
    <row r="7521" spans="1:6">
      <c r="A7521" t="s">
        <v>4616</v>
      </c>
      <c r="B7521" s="39" t="s">
        <v>26831</v>
      </c>
      <c r="C7521" t="s">
        <v>21916</v>
      </c>
      <c r="D7521" t="s">
        <v>21916</v>
      </c>
      <c r="E7521" t="s">
        <v>21916</v>
      </c>
      <c r="F7521" s="39" t="s">
        <v>12992</v>
      </c>
    </row>
    <row r="7522" spans="1:6">
      <c r="A7522" t="s">
        <v>4616</v>
      </c>
      <c r="B7522" s="39" t="s">
        <v>26832</v>
      </c>
      <c r="C7522" t="s">
        <v>21917</v>
      </c>
      <c r="D7522" t="s">
        <v>21917</v>
      </c>
      <c r="E7522" t="s">
        <v>21917</v>
      </c>
      <c r="F7522" s="39" t="s">
        <v>12992</v>
      </c>
    </row>
    <row r="7523" spans="1:6">
      <c r="A7523" t="s">
        <v>4616</v>
      </c>
      <c r="B7523" s="39" t="s">
        <v>26833</v>
      </c>
      <c r="C7523" t="s">
        <v>21918</v>
      </c>
      <c r="D7523" t="s">
        <v>21918</v>
      </c>
      <c r="E7523" t="s">
        <v>21918</v>
      </c>
      <c r="F7523" s="39" t="s">
        <v>12992</v>
      </c>
    </row>
    <row r="7524" spans="1:6">
      <c r="A7524" t="s">
        <v>4616</v>
      </c>
      <c r="B7524" s="39" t="s">
        <v>26834</v>
      </c>
      <c r="C7524" t="s">
        <v>21919</v>
      </c>
      <c r="D7524" t="s">
        <v>21919</v>
      </c>
      <c r="E7524" t="s">
        <v>21919</v>
      </c>
      <c r="F7524" s="39" t="s">
        <v>12993</v>
      </c>
    </row>
    <row r="7525" spans="1:6">
      <c r="A7525" t="s">
        <v>4616</v>
      </c>
      <c r="B7525" s="39" t="s">
        <v>26835</v>
      </c>
      <c r="C7525" t="s">
        <v>21920</v>
      </c>
      <c r="D7525" t="s">
        <v>21920</v>
      </c>
      <c r="E7525" t="s">
        <v>21920</v>
      </c>
      <c r="F7525" s="39" t="s">
        <v>12993</v>
      </c>
    </row>
    <row r="7526" spans="1:6">
      <c r="A7526" t="s">
        <v>4616</v>
      </c>
      <c r="B7526" s="39" t="s">
        <v>26836</v>
      </c>
      <c r="C7526" t="s">
        <v>21921</v>
      </c>
      <c r="D7526" t="s">
        <v>21921</v>
      </c>
      <c r="E7526" t="s">
        <v>21921</v>
      </c>
      <c r="F7526" s="39" t="s">
        <v>12994</v>
      </c>
    </row>
    <row r="7527" spans="1:6">
      <c r="A7527" t="s">
        <v>4616</v>
      </c>
      <c r="B7527" s="39" t="s">
        <v>26837</v>
      </c>
      <c r="C7527" t="s">
        <v>21922</v>
      </c>
      <c r="D7527" t="s">
        <v>21922</v>
      </c>
      <c r="E7527" t="s">
        <v>21922</v>
      </c>
      <c r="F7527" s="39" t="s">
        <v>12994</v>
      </c>
    </row>
    <row r="7528" spans="1:6">
      <c r="A7528" t="s">
        <v>4616</v>
      </c>
      <c r="B7528" s="39" t="s">
        <v>26838</v>
      </c>
      <c r="C7528" t="s">
        <v>21923</v>
      </c>
      <c r="D7528" t="s">
        <v>21923</v>
      </c>
      <c r="E7528" t="s">
        <v>21923</v>
      </c>
      <c r="F7528" s="39" t="s">
        <v>12994</v>
      </c>
    </row>
    <row r="7529" spans="1:6">
      <c r="A7529" t="s">
        <v>4616</v>
      </c>
      <c r="B7529" s="39" t="s">
        <v>26839</v>
      </c>
      <c r="C7529" t="s">
        <v>21924</v>
      </c>
      <c r="D7529" t="s">
        <v>21924</v>
      </c>
      <c r="E7529" t="s">
        <v>21924</v>
      </c>
      <c r="F7529" s="39" t="s">
        <v>12995</v>
      </c>
    </row>
    <row r="7530" spans="1:6">
      <c r="A7530" t="s">
        <v>4616</v>
      </c>
      <c r="B7530" s="39" t="s">
        <v>26840</v>
      </c>
      <c r="C7530" t="s">
        <v>21925</v>
      </c>
      <c r="D7530" t="s">
        <v>21925</v>
      </c>
      <c r="E7530" t="s">
        <v>21925</v>
      </c>
      <c r="F7530" s="39" t="s">
        <v>12995</v>
      </c>
    </row>
    <row r="7531" spans="1:6">
      <c r="A7531" t="s">
        <v>4616</v>
      </c>
      <c r="B7531" s="39" t="s">
        <v>26841</v>
      </c>
      <c r="C7531" t="s">
        <v>21926</v>
      </c>
      <c r="D7531" t="s">
        <v>21926</v>
      </c>
      <c r="E7531" t="s">
        <v>21926</v>
      </c>
      <c r="F7531" s="39" t="s">
        <v>12995</v>
      </c>
    </row>
    <row r="7532" spans="1:6">
      <c r="A7532" t="s">
        <v>4616</v>
      </c>
      <c r="B7532" s="39" t="s">
        <v>26842</v>
      </c>
      <c r="C7532" t="s">
        <v>21927</v>
      </c>
      <c r="D7532" t="s">
        <v>21927</v>
      </c>
      <c r="E7532" t="s">
        <v>21927</v>
      </c>
      <c r="F7532" s="39" t="s">
        <v>12996</v>
      </c>
    </row>
    <row r="7533" spans="1:6">
      <c r="A7533" t="s">
        <v>4616</v>
      </c>
      <c r="B7533" s="39" t="s">
        <v>26843</v>
      </c>
      <c r="C7533" t="s">
        <v>21928</v>
      </c>
      <c r="D7533" t="s">
        <v>21928</v>
      </c>
      <c r="E7533" t="s">
        <v>21928</v>
      </c>
      <c r="F7533" s="39" t="s">
        <v>12996</v>
      </c>
    </row>
    <row r="7534" spans="1:6">
      <c r="A7534" t="s">
        <v>4616</v>
      </c>
      <c r="B7534" s="39" t="s">
        <v>26844</v>
      </c>
      <c r="C7534" t="s">
        <v>21929</v>
      </c>
      <c r="D7534" t="s">
        <v>21929</v>
      </c>
      <c r="E7534" t="s">
        <v>21929</v>
      </c>
      <c r="F7534" s="39" t="s">
        <v>12997</v>
      </c>
    </row>
    <row r="7535" spans="1:6">
      <c r="A7535" t="s">
        <v>4616</v>
      </c>
      <c r="B7535" s="39" t="s">
        <v>26845</v>
      </c>
      <c r="C7535" t="s">
        <v>21930</v>
      </c>
      <c r="D7535" t="s">
        <v>21930</v>
      </c>
      <c r="E7535" t="s">
        <v>21930</v>
      </c>
      <c r="F7535" s="39" t="s">
        <v>12997</v>
      </c>
    </row>
    <row r="7536" spans="1:6">
      <c r="A7536" t="s">
        <v>4616</v>
      </c>
      <c r="B7536" t="s">
        <v>26846</v>
      </c>
      <c r="C7536" t="s">
        <v>21931</v>
      </c>
      <c r="D7536" t="s">
        <v>21931</v>
      </c>
      <c r="E7536" t="s">
        <v>21931</v>
      </c>
      <c r="F7536" t="s">
        <v>12997</v>
      </c>
    </row>
    <row r="7537" spans="1:6">
      <c r="A7537" t="s">
        <v>4616</v>
      </c>
      <c r="B7537" s="54" t="s">
        <v>26847</v>
      </c>
      <c r="C7537" t="s">
        <v>21932</v>
      </c>
      <c r="D7537" t="s">
        <v>21932</v>
      </c>
      <c r="E7537" t="s">
        <v>21932</v>
      </c>
      <c r="F7537" s="39" t="s">
        <v>12997</v>
      </c>
    </row>
    <row r="7538" spans="1:6">
      <c r="A7538" t="s">
        <v>4616</v>
      </c>
      <c r="B7538" s="39" t="s">
        <v>26848</v>
      </c>
      <c r="C7538" t="s">
        <v>21933</v>
      </c>
      <c r="D7538" t="s">
        <v>21933</v>
      </c>
      <c r="E7538" t="s">
        <v>21933</v>
      </c>
      <c r="F7538" s="39" t="s">
        <v>12998</v>
      </c>
    </row>
    <row r="7539" spans="1:6">
      <c r="A7539" t="s">
        <v>4616</v>
      </c>
      <c r="B7539" s="39" t="s">
        <v>26849</v>
      </c>
      <c r="C7539" t="s">
        <v>21934</v>
      </c>
      <c r="D7539" t="s">
        <v>21934</v>
      </c>
      <c r="E7539" t="s">
        <v>21934</v>
      </c>
      <c r="F7539" s="39" t="s">
        <v>12999</v>
      </c>
    </row>
    <row r="7540" spans="1:6">
      <c r="A7540" t="s">
        <v>4616</v>
      </c>
      <c r="B7540" s="39" t="s">
        <v>26850</v>
      </c>
      <c r="C7540" t="s">
        <v>21935</v>
      </c>
      <c r="D7540" t="s">
        <v>21935</v>
      </c>
      <c r="E7540" t="s">
        <v>21935</v>
      </c>
      <c r="F7540" s="39" t="s">
        <v>13000</v>
      </c>
    </row>
    <row r="7541" spans="1:6">
      <c r="A7541" t="s">
        <v>4616</v>
      </c>
      <c r="B7541" s="39" t="s">
        <v>26851</v>
      </c>
      <c r="C7541" t="s">
        <v>21936</v>
      </c>
      <c r="D7541" t="s">
        <v>21936</v>
      </c>
      <c r="E7541" t="s">
        <v>21936</v>
      </c>
      <c r="F7541" s="39" t="s">
        <v>13001</v>
      </c>
    </row>
    <row r="7542" spans="1:6">
      <c r="A7542" t="s">
        <v>4616</v>
      </c>
      <c r="B7542" s="39" t="s">
        <v>26852</v>
      </c>
      <c r="C7542" t="s">
        <v>21937</v>
      </c>
      <c r="D7542" t="s">
        <v>21937</v>
      </c>
      <c r="E7542" t="s">
        <v>21937</v>
      </c>
      <c r="F7542" s="39" t="s">
        <v>13001</v>
      </c>
    </row>
    <row r="7543" spans="1:6">
      <c r="A7543" t="s">
        <v>4616</v>
      </c>
      <c r="B7543" s="39" t="s">
        <v>26853</v>
      </c>
      <c r="C7543" t="s">
        <v>21938</v>
      </c>
      <c r="D7543" t="s">
        <v>21938</v>
      </c>
      <c r="E7543" t="s">
        <v>21938</v>
      </c>
      <c r="F7543" s="39" t="s">
        <v>13002</v>
      </c>
    </row>
    <row r="7544" spans="1:6">
      <c r="A7544" t="s">
        <v>4616</v>
      </c>
      <c r="B7544" s="39" t="s">
        <v>26854</v>
      </c>
      <c r="C7544" t="s">
        <v>21939</v>
      </c>
      <c r="D7544" t="s">
        <v>21939</v>
      </c>
      <c r="E7544" t="s">
        <v>21939</v>
      </c>
      <c r="F7544" s="39" t="s">
        <v>13003</v>
      </c>
    </row>
    <row r="7545" spans="1:6">
      <c r="A7545" t="s">
        <v>4616</v>
      </c>
      <c r="B7545" s="39" t="s">
        <v>26855</v>
      </c>
      <c r="C7545" t="s">
        <v>21940</v>
      </c>
      <c r="D7545" t="s">
        <v>21940</v>
      </c>
      <c r="E7545" t="s">
        <v>21940</v>
      </c>
      <c r="F7545" s="39" t="s">
        <v>13004</v>
      </c>
    </row>
    <row r="7546" spans="1:6">
      <c r="A7546" t="s">
        <v>4616</v>
      </c>
      <c r="B7546" s="39" t="s">
        <v>26856</v>
      </c>
      <c r="C7546" t="s">
        <v>21941</v>
      </c>
      <c r="D7546" t="s">
        <v>21941</v>
      </c>
      <c r="E7546" t="s">
        <v>21941</v>
      </c>
      <c r="F7546" s="39" t="s">
        <v>13005</v>
      </c>
    </row>
    <row r="7547" spans="1:6">
      <c r="A7547" t="s">
        <v>4616</v>
      </c>
      <c r="B7547" s="39" t="s">
        <v>26857</v>
      </c>
      <c r="C7547" t="s">
        <v>21942</v>
      </c>
      <c r="D7547" t="s">
        <v>21942</v>
      </c>
      <c r="E7547" t="s">
        <v>21942</v>
      </c>
      <c r="F7547" s="39" t="s">
        <v>13006</v>
      </c>
    </row>
    <row r="7548" spans="1:6">
      <c r="A7548" t="s">
        <v>4616</v>
      </c>
      <c r="B7548" s="39" t="s">
        <v>26858</v>
      </c>
      <c r="C7548" t="s">
        <v>21943</v>
      </c>
      <c r="D7548" t="s">
        <v>21943</v>
      </c>
      <c r="E7548" t="s">
        <v>21943</v>
      </c>
      <c r="F7548" s="39" t="s">
        <v>13007</v>
      </c>
    </row>
    <row r="7549" spans="1:6">
      <c r="A7549" t="s">
        <v>4616</v>
      </c>
      <c r="B7549" s="39" t="s">
        <v>26859</v>
      </c>
      <c r="C7549" t="s">
        <v>21944</v>
      </c>
      <c r="D7549" t="s">
        <v>21944</v>
      </c>
      <c r="E7549" t="s">
        <v>21944</v>
      </c>
      <c r="F7549" s="39" t="s">
        <v>13007</v>
      </c>
    </row>
    <row r="7550" spans="1:6">
      <c r="A7550" t="s">
        <v>4616</v>
      </c>
      <c r="B7550" s="39" t="s">
        <v>26860</v>
      </c>
      <c r="C7550" t="s">
        <v>21945</v>
      </c>
      <c r="D7550" t="s">
        <v>21945</v>
      </c>
      <c r="E7550" t="s">
        <v>21945</v>
      </c>
      <c r="F7550" s="39" t="s">
        <v>13008</v>
      </c>
    </row>
    <row r="7551" spans="1:6">
      <c r="A7551" t="s">
        <v>4616</v>
      </c>
      <c r="B7551" s="39" t="s">
        <v>26861</v>
      </c>
      <c r="C7551" t="s">
        <v>21946</v>
      </c>
      <c r="D7551" t="s">
        <v>21946</v>
      </c>
      <c r="E7551" t="s">
        <v>21946</v>
      </c>
      <c r="F7551" s="39" t="s">
        <v>13009</v>
      </c>
    </row>
    <row r="7552" spans="1:6">
      <c r="A7552" t="s">
        <v>4616</v>
      </c>
      <c r="B7552" s="39" t="s">
        <v>26862</v>
      </c>
      <c r="C7552" t="s">
        <v>21947</v>
      </c>
      <c r="D7552" t="s">
        <v>21947</v>
      </c>
      <c r="E7552" t="s">
        <v>21947</v>
      </c>
      <c r="F7552" s="39" t="s">
        <v>13009</v>
      </c>
    </row>
    <row r="7553" spans="1:6">
      <c r="A7553" t="s">
        <v>4616</v>
      </c>
      <c r="B7553" s="39" t="s">
        <v>26863</v>
      </c>
      <c r="C7553" t="s">
        <v>21948</v>
      </c>
      <c r="D7553" t="s">
        <v>21948</v>
      </c>
      <c r="E7553" t="s">
        <v>21948</v>
      </c>
      <c r="F7553" s="39" t="s">
        <v>13010</v>
      </c>
    </row>
    <row r="7554" spans="1:6">
      <c r="A7554" t="s">
        <v>4616</v>
      </c>
      <c r="B7554" s="39" t="s">
        <v>26864</v>
      </c>
      <c r="C7554" t="s">
        <v>21949</v>
      </c>
      <c r="D7554" t="s">
        <v>21949</v>
      </c>
      <c r="E7554" t="s">
        <v>21949</v>
      </c>
      <c r="F7554" s="39" t="s">
        <v>13011</v>
      </c>
    </row>
    <row r="7555" spans="1:6">
      <c r="A7555" t="s">
        <v>4616</v>
      </c>
      <c r="B7555" s="39" t="s">
        <v>26865</v>
      </c>
      <c r="C7555" t="s">
        <v>21950</v>
      </c>
      <c r="D7555" t="s">
        <v>21950</v>
      </c>
      <c r="E7555" t="s">
        <v>21950</v>
      </c>
      <c r="F7555" s="39" t="s">
        <v>13012</v>
      </c>
    </row>
    <row r="7556" spans="1:6">
      <c r="A7556" t="s">
        <v>4616</v>
      </c>
      <c r="B7556" s="39" t="s">
        <v>26866</v>
      </c>
      <c r="C7556" t="s">
        <v>21951</v>
      </c>
      <c r="D7556" t="s">
        <v>21951</v>
      </c>
      <c r="E7556" t="s">
        <v>21951</v>
      </c>
      <c r="F7556" s="39" t="s">
        <v>13013</v>
      </c>
    </row>
    <row r="7557" spans="1:6">
      <c r="A7557" t="s">
        <v>4616</v>
      </c>
      <c r="B7557" s="39" t="s">
        <v>26867</v>
      </c>
      <c r="C7557" t="s">
        <v>21952</v>
      </c>
      <c r="D7557" t="s">
        <v>21952</v>
      </c>
      <c r="E7557" t="s">
        <v>21952</v>
      </c>
      <c r="F7557" s="39" t="s">
        <v>13014</v>
      </c>
    </row>
    <row r="7558" spans="1:6">
      <c r="A7558" t="s">
        <v>4616</v>
      </c>
      <c r="B7558" s="39" t="s">
        <v>26868</v>
      </c>
      <c r="C7558" t="s">
        <v>21953</v>
      </c>
      <c r="D7558" t="s">
        <v>21953</v>
      </c>
      <c r="E7558" t="s">
        <v>21953</v>
      </c>
      <c r="F7558" s="39" t="s">
        <v>13014</v>
      </c>
    </row>
    <row r="7559" spans="1:6">
      <c r="A7559" t="s">
        <v>4616</v>
      </c>
      <c r="B7559" t="s">
        <v>26869</v>
      </c>
      <c r="C7559" t="s">
        <v>21954</v>
      </c>
      <c r="D7559" t="s">
        <v>21954</v>
      </c>
      <c r="E7559" t="s">
        <v>21954</v>
      </c>
      <c r="F7559" s="39" t="s">
        <v>13014</v>
      </c>
    </row>
    <row r="7560" spans="1:6">
      <c r="A7560" t="s">
        <v>4616</v>
      </c>
      <c r="B7560" s="54" t="s">
        <v>26870</v>
      </c>
      <c r="C7560" t="s">
        <v>21955</v>
      </c>
      <c r="D7560" t="s">
        <v>21955</v>
      </c>
      <c r="E7560" t="s">
        <v>21955</v>
      </c>
      <c r="F7560" s="39" t="s">
        <v>13015</v>
      </c>
    </row>
    <row r="7561" spans="1:6">
      <c r="A7561" t="s">
        <v>4616</v>
      </c>
      <c r="B7561" s="39" t="s">
        <v>26871</v>
      </c>
      <c r="C7561" t="s">
        <v>21956</v>
      </c>
      <c r="D7561" t="s">
        <v>21956</v>
      </c>
      <c r="E7561" t="s">
        <v>21956</v>
      </c>
      <c r="F7561" s="39" t="s">
        <v>13015</v>
      </c>
    </row>
    <row r="7562" spans="1:6">
      <c r="A7562" t="s">
        <v>4616</v>
      </c>
      <c r="B7562" s="39" t="s">
        <v>26872</v>
      </c>
      <c r="C7562" t="s">
        <v>21957</v>
      </c>
      <c r="D7562" t="s">
        <v>21957</v>
      </c>
      <c r="E7562" t="s">
        <v>21957</v>
      </c>
      <c r="F7562" s="39" t="s">
        <v>13015</v>
      </c>
    </row>
    <row r="7563" spans="1:6">
      <c r="A7563" t="s">
        <v>4616</v>
      </c>
      <c r="B7563" s="39" t="s">
        <v>26873</v>
      </c>
      <c r="C7563" t="s">
        <v>21958</v>
      </c>
      <c r="D7563" t="s">
        <v>21958</v>
      </c>
      <c r="E7563" t="s">
        <v>21958</v>
      </c>
      <c r="F7563" s="39" t="s">
        <v>13016</v>
      </c>
    </row>
    <row r="7564" spans="1:6">
      <c r="A7564" t="s">
        <v>4616</v>
      </c>
      <c r="B7564" s="39" t="s">
        <v>26874</v>
      </c>
      <c r="C7564" t="s">
        <v>21959</v>
      </c>
      <c r="D7564" t="s">
        <v>21959</v>
      </c>
      <c r="E7564" t="s">
        <v>21959</v>
      </c>
      <c r="F7564" s="39" t="s">
        <v>13016</v>
      </c>
    </row>
    <row r="7565" spans="1:6">
      <c r="A7565" t="s">
        <v>4616</v>
      </c>
      <c r="B7565" s="39" t="s">
        <v>26875</v>
      </c>
      <c r="C7565" t="s">
        <v>21960</v>
      </c>
      <c r="D7565" t="s">
        <v>21960</v>
      </c>
      <c r="E7565" t="s">
        <v>21960</v>
      </c>
      <c r="F7565" s="39" t="s">
        <v>13017</v>
      </c>
    </row>
    <row r="7566" spans="1:6">
      <c r="A7566" t="s">
        <v>4616</v>
      </c>
      <c r="B7566" s="39" t="s">
        <v>26876</v>
      </c>
      <c r="C7566" t="s">
        <v>21961</v>
      </c>
      <c r="D7566" t="s">
        <v>21961</v>
      </c>
      <c r="E7566" t="s">
        <v>21961</v>
      </c>
      <c r="F7566" s="39" t="s">
        <v>13018</v>
      </c>
    </row>
    <row r="7567" spans="1:6">
      <c r="A7567" t="s">
        <v>4616</v>
      </c>
      <c r="B7567" s="39" t="s">
        <v>26877</v>
      </c>
      <c r="C7567" t="s">
        <v>21962</v>
      </c>
      <c r="D7567" t="s">
        <v>21962</v>
      </c>
      <c r="E7567" t="s">
        <v>21962</v>
      </c>
      <c r="F7567" s="39" t="s">
        <v>13019</v>
      </c>
    </row>
    <row r="7568" spans="1:6">
      <c r="A7568" t="s">
        <v>4616</v>
      </c>
      <c r="B7568" s="39" t="s">
        <v>26878</v>
      </c>
      <c r="C7568" t="s">
        <v>21963</v>
      </c>
      <c r="D7568" t="s">
        <v>21963</v>
      </c>
      <c r="E7568" t="s">
        <v>21963</v>
      </c>
      <c r="F7568" s="39" t="s">
        <v>13020</v>
      </c>
    </row>
    <row r="7569" spans="1:6">
      <c r="A7569" t="s">
        <v>4616</v>
      </c>
      <c r="B7569" s="39" t="s">
        <v>26879</v>
      </c>
      <c r="C7569" t="s">
        <v>21964</v>
      </c>
      <c r="D7569" t="s">
        <v>21964</v>
      </c>
      <c r="E7569" t="s">
        <v>21964</v>
      </c>
      <c r="F7569" s="39" t="s">
        <v>13020</v>
      </c>
    </row>
    <row r="7570" spans="1:6">
      <c r="A7570" t="s">
        <v>4616</v>
      </c>
      <c r="B7570" s="39" t="s">
        <v>26880</v>
      </c>
      <c r="C7570" t="s">
        <v>21965</v>
      </c>
      <c r="D7570" t="s">
        <v>21965</v>
      </c>
      <c r="E7570" t="s">
        <v>21965</v>
      </c>
      <c r="F7570" s="39" t="s">
        <v>13021</v>
      </c>
    </row>
    <row r="7571" spans="1:6">
      <c r="A7571" t="s">
        <v>4616</v>
      </c>
      <c r="B7571" s="39" t="s">
        <v>26881</v>
      </c>
      <c r="C7571" t="s">
        <v>21966</v>
      </c>
      <c r="D7571" t="s">
        <v>21966</v>
      </c>
      <c r="E7571" t="s">
        <v>21966</v>
      </c>
      <c r="F7571" s="39" t="s">
        <v>13022</v>
      </c>
    </row>
    <row r="7572" spans="1:6">
      <c r="A7572" t="s">
        <v>4616</v>
      </c>
      <c r="B7572" s="39" t="s">
        <v>26882</v>
      </c>
      <c r="C7572" t="s">
        <v>21967</v>
      </c>
      <c r="D7572" t="s">
        <v>21967</v>
      </c>
      <c r="E7572" t="s">
        <v>21967</v>
      </c>
      <c r="F7572" s="39" t="s">
        <v>13022</v>
      </c>
    </row>
    <row r="7573" spans="1:6">
      <c r="A7573" t="s">
        <v>4616</v>
      </c>
      <c r="B7573" s="39" t="s">
        <v>26883</v>
      </c>
      <c r="C7573" t="s">
        <v>21968</v>
      </c>
      <c r="D7573" t="s">
        <v>21968</v>
      </c>
      <c r="E7573" t="s">
        <v>21968</v>
      </c>
      <c r="F7573" s="39" t="s">
        <v>13023</v>
      </c>
    </row>
    <row r="7574" spans="1:6">
      <c r="A7574" t="s">
        <v>4616</v>
      </c>
      <c r="B7574" s="39" t="s">
        <v>26884</v>
      </c>
      <c r="C7574" t="s">
        <v>21969</v>
      </c>
      <c r="D7574" t="s">
        <v>21969</v>
      </c>
      <c r="E7574" t="s">
        <v>21969</v>
      </c>
      <c r="F7574" s="39" t="s">
        <v>13024</v>
      </c>
    </row>
    <row r="7575" spans="1:6">
      <c r="A7575" t="s">
        <v>4616</v>
      </c>
      <c r="B7575" s="39" t="s">
        <v>26885</v>
      </c>
      <c r="C7575" t="s">
        <v>21970</v>
      </c>
      <c r="D7575" t="s">
        <v>21970</v>
      </c>
      <c r="E7575" t="s">
        <v>21970</v>
      </c>
      <c r="F7575" s="39" t="s">
        <v>13025</v>
      </c>
    </row>
    <row r="7576" spans="1:6">
      <c r="A7576" t="s">
        <v>4616</v>
      </c>
      <c r="B7576" s="39" t="s">
        <v>26886</v>
      </c>
      <c r="C7576" t="s">
        <v>21971</v>
      </c>
      <c r="D7576" t="s">
        <v>21971</v>
      </c>
      <c r="E7576" t="s">
        <v>21971</v>
      </c>
      <c r="F7576" s="39" t="s">
        <v>13025</v>
      </c>
    </row>
    <row r="7577" spans="1:6">
      <c r="A7577" t="s">
        <v>4616</v>
      </c>
      <c r="B7577" s="39" t="s">
        <v>26887</v>
      </c>
      <c r="C7577" t="s">
        <v>21972</v>
      </c>
      <c r="D7577" t="s">
        <v>21972</v>
      </c>
      <c r="E7577" t="s">
        <v>21972</v>
      </c>
      <c r="F7577" s="39" t="s">
        <v>13025</v>
      </c>
    </row>
    <row r="7578" spans="1:6">
      <c r="A7578" t="s">
        <v>4616</v>
      </c>
      <c r="B7578" s="39" t="s">
        <v>26888</v>
      </c>
      <c r="C7578" t="s">
        <v>21973</v>
      </c>
      <c r="D7578" t="s">
        <v>21973</v>
      </c>
      <c r="E7578" t="s">
        <v>21973</v>
      </c>
      <c r="F7578" s="39" t="s">
        <v>13025</v>
      </c>
    </row>
    <row r="7579" spans="1:6">
      <c r="A7579" t="s">
        <v>4616</v>
      </c>
      <c r="B7579" s="39" t="s">
        <v>26889</v>
      </c>
      <c r="C7579" t="s">
        <v>21974</v>
      </c>
      <c r="D7579" t="s">
        <v>21974</v>
      </c>
      <c r="E7579" t="s">
        <v>21974</v>
      </c>
      <c r="F7579" s="39" t="s">
        <v>13025</v>
      </c>
    </row>
    <row r="7580" spans="1:6">
      <c r="A7580" t="s">
        <v>4616</v>
      </c>
      <c r="B7580" s="39" t="s">
        <v>26890</v>
      </c>
      <c r="C7580" t="s">
        <v>21975</v>
      </c>
      <c r="D7580" t="s">
        <v>21975</v>
      </c>
      <c r="E7580" t="s">
        <v>21975</v>
      </c>
      <c r="F7580" s="39" t="s">
        <v>13025</v>
      </c>
    </row>
    <row r="7581" spans="1:6">
      <c r="A7581" t="s">
        <v>4616</v>
      </c>
      <c r="B7581" s="39" t="s">
        <v>26891</v>
      </c>
      <c r="C7581" t="s">
        <v>21976</v>
      </c>
      <c r="D7581" t="s">
        <v>21976</v>
      </c>
      <c r="E7581" t="s">
        <v>21976</v>
      </c>
      <c r="F7581" s="39" t="s">
        <v>13025</v>
      </c>
    </row>
    <row r="7582" spans="1:6">
      <c r="A7582" t="s">
        <v>4616</v>
      </c>
      <c r="B7582" s="39" t="s">
        <v>26892</v>
      </c>
      <c r="C7582" t="s">
        <v>21977</v>
      </c>
      <c r="D7582" t="s">
        <v>21977</v>
      </c>
      <c r="E7582" t="s">
        <v>21977</v>
      </c>
      <c r="F7582" s="39" t="s">
        <v>13025</v>
      </c>
    </row>
    <row r="7583" spans="1:6">
      <c r="A7583" t="s">
        <v>4616</v>
      </c>
      <c r="B7583" s="39" t="s">
        <v>26893</v>
      </c>
      <c r="C7583" t="s">
        <v>21978</v>
      </c>
      <c r="D7583" t="s">
        <v>21978</v>
      </c>
      <c r="E7583" t="s">
        <v>21978</v>
      </c>
      <c r="F7583" s="39" t="s">
        <v>13025</v>
      </c>
    </row>
    <row r="7584" spans="1:6">
      <c r="A7584" t="s">
        <v>4616</v>
      </c>
      <c r="B7584" s="39" t="s">
        <v>26894</v>
      </c>
      <c r="C7584" t="s">
        <v>21979</v>
      </c>
      <c r="D7584" t="s">
        <v>21979</v>
      </c>
      <c r="E7584" t="s">
        <v>21979</v>
      </c>
      <c r="F7584" s="39" t="s">
        <v>13025</v>
      </c>
    </row>
    <row r="7585" spans="1:6">
      <c r="A7585" t="s">
        <v>4616</v>
      </c>
      <c r="B7585" s="39" t="s">
        <v>26895</v>
      </c>
      <c r="C7585" t="s">
        <v>21980</v>
      </c>
      <c r="D7585" t="s">
        <v>21980</v>
      </c>
      <c r="E7585" t="s">
        <v>21980</v>
      </c>
      <c r="F7585" s="39" t="s">
        <v>13025</v>
      </c>
    </row>
    <row r="7586" spans="1:6">
      <c r="A7586" t="s">
        <v>4616</v>
      </c>
      <c r="B7586" s="39" t="s">
        <v>26896</v>
      </c>
      <c r="C7586" t="s">
        <v>21981</v>
      </c>
      <c r="D7586" t="s">
        <v>21981</v>
      </c>
      <c r="E7586" t="s">
        <v>21981</v>
      </c>
      <c r="F7586" s="39" t="s">
        <v>13025</v>
      </c>
    </row>
    <row r="7587" spans="1:6">
      <c r="A7587" t="s">
        <v>4616</v>
      </c>
      <c r="B7587" s="39" t="s">
        <v>26897</v>
      </c>
      <c r="C7587" t="s">
        <v>21982</v>
      </c>
      <c r="D7587" t="s">
        <v>21982</v>
      </c>
      <c r="E7587" t="s">
        <v>21982</v>
      </c>
      <c r="F7587" s="39" t="s">
        <v>13025</v>
      </c>
    </row>
    <row r="7588" spans="1:6">
      <c r="A7588" t="s">
        <v>4616</v>
      </c>
      <c r="B7588" s="39" t="s">
        <v>26898</v>
      </c>
      <c r="C7588" t="s">
        <v>21983</v>
      </c>
      <c r="D7588" t="s">
        <v>21983</v>
      </c>
      <c r="E7588" t="s">
        <v>21983</v>
      </c>
      <c r="F7588" s="39" t="s">
        <v>13025</v>
      </c>
    </row>
    <row r="7589" spans="1:6">
      <c r="A7589" t="s">
        <v>4616</v>
      </c>
      <c r="B7589" s="54" t="s">
        <v>26899</v>
      </c>
      <c r="C7589" t="s">
        <v>21984</v>
      </c>
      <c r="D7589" t="s">
        <v>21984</v>
      </c>
      <c r="E7589" t="s">
        <v>21984</v>
      </c>
      <c r="F7589" s="39" t="s">
        <v>13025</v>
      </c>
    </row>
    <row r="7590" spans="1:6">
      <c r="A7590" t="s">
        <v>4616</v>
      </c>
      <c r="B7590" s="39" t="s">
        <v>26900</v>
      </c>
      <c r="C7590" t="s">
        <v>21985</v>
      </c>
      <c r="D7590" t="s">
        <v>21985</v>
      </c>
      <c r="E7590" t="s">
        <v>21985</v>
      </c>
      <c r="F7590" s="790" t="s">
        <v>13025</v>
      </c>
    </row>
    <row r="7591" spans="1:6">
      <c r="A7591" t="s">
        <v>4616</v>
      </c>
      <c r="B7591" s="39" t="s">
        <v>26901</v>
      </c>
      <c r="C7591" t="s">
        <v>21986</v>
      </c>
      <c r="D7591" t="s">
        <v>21986</v>
      </c>
      <c r="E7591" t="s">
        <v>21986</v>
      </c>
      <c r="F7591" s="39" t="s">
        <v>13025</v>
      </c>
    </row>
    <row r="7592" spans="1:6">
      <c r="A7592" t="s">
        <v>4616</v>
      </c>
      <c r="B7592" s="54" t="s">
        <v>26902</v>
      </c>
      <c r="C7592" t="s">
        <v>21987</v>
      </c>
      <c r="D7592" t="s">
        <v>21987</v>
      </c>
      <c r="E7592" t="s">
        <v>21987</v>
      </c>
      <c r="F7592" s="39" t="s">
        <v>13025</v>
      </c>
    </row>
    <row r="7593" spans="1:6">
      <c r="A7593" t="s">
        <v>4616</v>
      </c>
      <c r="B7593" s="39" t="s">
        <v>26903</v>
      </c>
      <c r="C7593" t="s">
        <v>21988</v>
      </c>
      <c r="D7593" t="s">
        <v>21988</v>
      </c>
      <c r="E7593" t="s">
        <v>21988</v>
      </c>
      <c r="F7593" s="39" t="s">
        <v>13025</v>
      </c>
    </row>
    <row r="7594" spans="1:6">
      <c r="A7594" t="s">
        <v>4616</v>
      </c>
      <c r="B7594" s="39" t="s">
        <v>26904</v>
      </c>
      <c r="C7594" t="s">
        <v>21989</v>
      </c>
      <c r="D7594" t="s">
        <v>21989</v>
      </c>
      <c r="E7594" t="s">
        <v>21989</v>
      </c>
      <c r="F7594" s="39" t="s">
        <v>13025</v>
      </c>
    </row>
    <row r="7595" spans="1:6">
      <c r="A7595" t="s">
        <v>4616</v>
      </c>
      <c r="B7595" s="39" t="s">
        <v>26905</v>
      </c>
      <c r="C7595" t="s">
        <v>21990</v>
      </c>
      <c r="D7595" t="s">
        <v>21990</v>
      </c>
      <c r="E7595" t="s">
        <v>21990</v>
      </c>
      <c r="F7595" s="39" t="s">
        <v>13025</v>
      </c>
    </row>
    <row r="7596" spans="1:6">
      <c r="A7596" t="s">
        <v>4616</v>
      </c>
      <c r="B7596" s="39" t="s">
        <v>26906</v>
      </c>
      <c r="C7596" t="s">
        <v>21991</v>
      </c>
      <c r="D7596" t="s">
        <v>21991</v>
      </c>
      <c r="E7596" t="s">
        <v>21991</v>
      </c>
      <c r="F7596" s="39" t="s">
        <v>13025</v>
      </c>
    </row>
    <row r="7597" spans="1:6">
      <c r="A7597" t="s">
        <v>4616</v>
      </c>
      <c r="B7597" s="39" t="s">
        <v>26907</v>
      </c>
      <c r="C7597" t="s">
        <v>21992</v>
      </c>
      <c r="D7597" t="s">
        <v>21992</v>
      </c>
      <c r="E7597" t="s">
        <v>21992</v>
      </c>
      <c r="F7597" s="39" t="s">
        <v>13025</v>
      </c>
    </row>
    <row r="7598" spans="1:6">
      <c r="A7598" t="s">
        <v>4616</v>
      </c>
      <c r="B7598" s="54" t="s">
        <v>26908</v>
      </c>
      <c r="C7598" t="s">
        <v>21993</v>
      </c>
      <c r="D7598" t="s">
        <v>21993</v>
      </c>
      <c r="E7598" t="s">
        <v>21993</v>
      </c>
      <c r="F7598" s="39" t="s">
        <v>13025</v>
      </c>
    </row>
    <row r="7599" spans="1:6">
      <c r="A7599" t="s">
        <v>4616</v>
      </c>
      <c r="B7599" s="54" t="s">
        <v>26909</v>
      </c>
      <c r="C7599" t="s">
        <v>21994</v>
      </c>
      <c r="D7599" t="s">
        <v>21994</v>
      </c>
      <c r="E7599" t="s">
        <v>21994</v>
      </c>
      <c r="F7599" s="39" t="s">
        <v>13025</v>
      </c>
    </row>
    <row r="7600" spans="1:6">
      <c r="A7600" t="s">
        <v>4616</v>
      </c>
      <c r="B7600" s="39" t="s">
        <v>26910</v>
      </c>
      <c r="C7600" t="s">
        <v>21995</v>
      </c>
      <c r="D7600" t="s">
        <v>21995</v>
      </c>
      <c r="E7600" t="s">
        <v>21995</v>
      </c>
      <c r="F7600" s="39" t="s">
        <v>13025</v>
      </c>
    </row>
    <row r="7601" spans="1:6">
      <c r="A7601" t="s">
        <v>4616</v>
      </c>
      <c r="B7601" s="39" t="s">
        <v>26911</v>
      </c>
      <c r="C7601" t="s">
        <v>21996</v>
      </c>
      <c r="D7601" t="s">
        <v>21996</v>
      </c>
      <c r="E7601" t="s">
        <v>21996</v>
      </c>
      <c r="F7601" s="39" t="s">
        <v>13025</v>
      </c>
    </row>
    <row r="7602" spans="1:6">
      <c r="A7602" t="s">
        <v>4616</v>
      </c>
      <c r="B7602" s="54" t="s">
        <v>26912</v>
      </c>
      <c r="C7602" t="s">
        <v>21997</v>
      </c>
      <c r="D7602" t="s">
        <v>21997</v>
      </c>
      <c r="E7602" t="s">
        <v>21997</v>
      </c>
      <c r="F7602" s="39" t="s">
        <v>13025</v>
      </c>
    </row>
    <row r="7603" spans="1:6">
      <c r="A7603" t="s">
        <v>4616</v>
      </c>
      <c r="B7603" s="39" t="s">
        <v>26913</v>
      </c>
      <c r="C7603" t="s">
        <v>21998</v>
      </c>
      <c r="D7603" t="s">
        <v>21998</v>
      </c>
      <c r="E7603" t="s">
        <v>21998</v>
      </c>
      <c r="F7603" s="39" t="s">
        <v>13025</v>
      </c>
    </row>
    <row r="7604" spans="1:6">
      <c r="A7604" t="s">
        <v>4616</v>
      </c>
      <c r="B7604" s="39" t="s">
        <v>26914</v>
      </c>
      <c r="C7604" t="s">
        <v>21999</v>
      </c>
      <c r="D7604" t="s">
        <v>21999</v>
      </c>
      <c r="E7604" t="s">
        <v>21999</v>
      </c>
      <c r="F7604" s="39" t="s">
        <v>13025</v>
      </c>
    </row>
    <row r="7605" spans="1:6">
      <c r="A7605" t="s">
        <v>4616</v>
      </c>
      <c r="B7605" s="39" t="s">
        <v>26915</v>
      </c>
      <c r="C7605" t="s">
        <v>22000</v>
      </c>
      <c r="D7605" t="s">
        <v>22000</v>
      </c>
      <c r="E7605" t="s">
        <v>22000</v>
      </c>
      <c r="F7605" s="39" t="s">
        <v>13025</v>
      </c>
    </row>
    <row r="7606" spans="1:6">
      <c r="A7606" t="s">
        <v>4616</v>
      </c>
      <c r="B7606" s="39" t="s">
        <v>26916</v>
      </c>
      <c r="C7606" t="s">
        <v>22001</v>
      </c>
      <c r="D7606" t="s">
        <v>22001</v>
      </c>
      <c r="E7606" t="s">
        <v>22001</v>
      </c>
      <c r="F7606" s="39" t="s">
        <v>13025</v>
      </c>
    </row>
    <row r="7607" spans="1:6">
      <c r="A7607" t="s">
        <v>4616</v>
      </c>
      <c r="B7607" s="54" t="s">
        <v>26917</v>
      </c>
      <c r="C7607" t="s">
        <v>22002</v>
      </c>
      <c r="D7607" t="s">
        <v>22002</v>
      </c>
      <c r="E7607" t="s">
        <v>22002</v>
      </c>
      <c r="F7607" s="39" t="s">
        <v>13025</v>
      </c>
    </row>
    <row r="7608" spans="1:6">
      <c r="A7608" t="s">
        <v>4616</v>
      </c>
      <c r="B7608" s="39" t="s">
        <v>26918</v>
      </c>
      <c r="C7608" t="s">
        <v>22003</v>
      </c>
      <c r="D7608" t="s">
        <v>22003</v>
      </c>
      <c r="E7608" t="s">
        <v>22003</v>
      </c>
      <c r="F7608" s="39" t="s">
        <v>13025</v>
      </c>
    </row>
    <row r="7609" spans="1:6">
      <c r="A7609" t="s">
        <v>4616</v>
      </c>
      <c r="B7609" s="39" t="s">
        <v>26919</v>
      </c>
      <c r="C7609" t="s">
        <v>22004</v>
      </c>
      <c r="D7609" t="s">
        <v>22004</v>
      </c>
      <c r="E7609" t="s">
        <v>22004</v>
      </c>
      <c r="F7609" s="39" t="s">
        <v>13025</v>
      </c>
    </row>
    <row r="7610" spans="1:6">
      <c r="A7610" t="s">
        <v>4616</v>
      </c>
      <c r="B7610" s="39" t="s">
        <v>26920</v>
      </c>
      <c r="C7610" t="s">
        <v>22005</v>
      </c>
      <c r="D7610" t="s">
        <v>22005</v>
      </c>
      <c r="E7610" t="s">
        <v>22005</v>
      </c>
      <c r="F7610" s="39" t="s">
        <v>13025</v>
      </c>
    </row>
    <row r="7611" spans="1:6">
      <c r="A7611" t="s">
        <v>4616</v>
      </c>
      <c r="B7611" s="39" t="s">
        <v>26921</v>
      </c>
      <c r="C7611" t="s">
        <v>22006</v>
      </c>
      <c r="D7611" t="s">
        <v>22006</v>
      </c>
      <c r="E7611" t="s">
        <v>22006</v>
      </c>
      <c r="F7611" s="39" t="s">
        <v>13025</v>
      </c>
    </row>
    <row r="7612" spans="1:6">
      <c r="A7612" t="s">
        <v>4616</v>
      </c>
      <c r="B7612" s="39" t="s">
        <v>26922</v>
      </c>
      <c r="C7612" t="s">
        <v>22007</v>
      </c>
      <c r="D7612" t="s">
        <v>22007</v>
      </c>
      <c r="E7612" t="s">
        <v>22007</v>
      </c>
      <c r="F7612" s="39" t="s">
        <v>13025</v>
      </c>
    </row>
    <row r="7613" spans="1:6">
      <c r="A7613" t="s">
        <v>4616</v>
      </c>
      <c r="B7613" s="39" t="s">
        <v>26923</v>
      </c>
      <c r="C7613" t="s">
        <v>22008</v>
      </c>
      <c r="D7613" t="s">
        <v>22008</v>
      </c>
      <c r="E7613" t="s">
        <v>22008</v>
      </c>
      <c r="F7613" s="39" t="s">
        <v>13025</v>
      </c>
    </row>
    <row r="7614" spans="1:6">
      <c r="A7614" t="s">
        <v>4616</v>
      </c>
      <c r="B7614" s="54" t="s">
        <v>26924</v>
      </c>
      <c r="C7614" t="s">
        <v>22009</v>
      </c>
      <c r="D7614" t="s">
        <v>22009</v>
      </c>
      <c r="E7614" t="s">
        <v>22009</v>
      </c>
      <c r="F7614" s="39" t="s">
        <v>13025</v>
      </c>
    </row>
    <row r="7615" spans="1:6">
      <c r="A7615" t="s">
        <v>4616</v>
      </c>
      <c r="B7615" s="39" t="s">
        <v>26925</v>
      </c>
      <c r="C7615" t="s">
        <v>22010</v>
      </c>
      <c r="D7615" t="s">
        <v>22010</v>
      </c>
      <c r="E7615" t="s">
        <v>22010</v>
      </c>
      <c r="F7615" s="39" t="s">
        <v>13025</v>
      </c>
    </row>
    <row r="7616" spans="1:6">
      <c r="A7616" t="s">
        <v>4616</v>
      </c>
      <c r="B7616" s="39" t="s">
        <v>26926</v>
      </c>
      <c r="C7616" t="s">
        <v>22011</v>
      </c>
      <c r="D7616" t="s">
        <v>22011</v>
      </c>
      <c r="E7616" t="s">
        <v>22011</v>
      </c>
      <c r="F7616" s="39" t="s">
        <v>13025</v>
      </c>
    </row>
    <row r="7617" spans="1:6">
      <c r="A7617" t="s">
        <v>4616</v>
      </c>
      <c r="B7617" s="39" t="s">
        <v>26927</v>
      </c>
      <c r="C7617" t="s">
        <v>22012</v>
      </c>
      <c r="D7617" t="s">
        <v>22012</v>
      </c>
      <c r="E7617" t="s">
        <v>22012</v>
      </c>
      <c r="F7617" s="39" t="s">
        <v>13025</v>
      </c>
    </row>
    <row r="7618" spans="1:6">
      <c r="A7618" t="s">
        <v>4616</v>
      </c>
      <c r="B7618" s="39" t="s">
        <v>26928</v>
      </c>
      <c r="C7618" t="s">
        <v>22013</v>
      </c>
      <c r="D7618" t="s">
        <v>22013</v>
      </c>
      <c r="E7618" t="s">
        <v>22013</v>
      </c>
      <c r="F7618" s="39" t="s">
        <v>13025</v>
      </c>
    </row>
    <row r="7619" spans="1:6">
      <c r="A7619" t="s">
        <v>4616</v>
      </c>
      <c r="B7619" s="54" t="s">
        <v>26929</v>
      </c>
      <c r="C7619" t="s">
        <v>22014</v>
      </c>
      <c r="D7619" t="s">
        <v>22014</v>
      </c>
      <c r="E7619" t="s">
        <v>22014</v>
      </c>
      <c r="F7619" s="39" t="s">
        <v>13025</v>
      </c>
    </row>
    <row r="7620" spans="1:6">
      <c r="A7620" t="s">
        <v>4616</v>
      </c>
      <c r="B7620" s="39" t="s">
        <v>26930</v>
      </c>
      <c r="C7620" t="s">
        <v>22015</v>
      </c>
      <c r="D7620" t="s">
        <v>22015</v>
      </c>
      <c r="E7620" t="s">
        <v>22015</v>
      </c>
      <c r="F7620" s="39" t="s">
        <v>13025</v>
      </c>
    </row>
    <row r="7621" spans="1:6">
      <c r="A7621" t="s">
        <v>4616</v>
      </c>
      <c r="B7621" s="39" t="s">
        <v>26931</v>
      </c>
      <c r="C7621" t="s">
        <v>22016</v>
      </c>
      <c r="D7621" t="s">
        <v>22016</v>
      </c>
      <c r="E7621" t="s">
        <v>22016</v>
      </c>
      <c r="F7621" s="39" t="s">
        <v>13025</v>
      </c>
    </row>
    <row r="7622" spans="1:6">
      <c r="A7622" t="s">
        <v>4616</v>
      </c>
      <c r="B7622" s="39" t="s">
        <v>26932</v>
      </c>
      <c r="C7622" t="s">
        <v>22017</v>
      </c>
      <c r="D7622" t="s">
        <v>22017</v>
      </c>
      <c r="E7622" t="s">
        <v>22017</v>
      </c>
      <c r="F7622" s="39" t="s">
        <v>13025</v>
      </c>
    </row>
    <row r="7623" spans="1:6">
      <c r="A7623" t="s">
        <v>4616</v>
      </c>
      <c r="B7623" s="39" t="s">
        <v>26933</v>
      </c>
      <c r="C7623" t="s">
        <v>22018</v>
      </c>
      <c r="D7623" t="s">
        <v>22018</v>
      </c>
      <c r="E7623" t="s">
        <v>22018</v>
      </c>
      <c r="F7623" s="39" t="s">
        <v>13025</v>
      </c>
    </row>
    <row r="7624" spans="1:6">
      <c r="A7624" t="s">
        <v>4616</v>
      </c>
      <c r="B7624" s="39" t="s">
        <v>26934</v>
      </c>
      <c r="C7624" t="s">
        <v>22019</v>
      </c>
      <c r="D7624" t="s">
        <v>22019</v>
      </c>
      <c r="E7624" t="s">
        <v>22019</v>
      </c>
      <c r="F7624" s="39" t="s">
        <v>13025</v>
      </c>
    </row>
    <row r="7625" spans="1:6">
      <c r="A7625" t="s">
        <v>4616</v>
      </c>
      <c r="B7625" s="39" t="s">
        <v>26935</v>
      </c>
      <c r="C7625" t="s">
        <v>22020</v>
      </c>
      <c r="D7625" t="s">
        <v>22020</v>
      </c>
      <c r="E7625" t="s">
        <v>22020</v>
      </c>
      <c r="F7625" s="39" t="s">
        <v>13026</v>
      </c>
    </row>
    <row r="7626" spans="1:6">
      <c r="A7626" t="s">
        <v>4616</v>
      </c>
      <c r="B7626" s="39" t="s">
        <v>26936</v>
      </c>
      <c r="C7626" t="s">
        <v>22021</v>
      </c>
      <c r="D7626" t="s">
        <v>22021</v>
      </c>
      <c r="E7626" t="s">
        <v>22021</v>
      </c>
      <c r="F7626" s="39" t="s">
        <v>13027</v>
      </c>
    </row>
    <row r="7627" spans="1:6">
      <c r="A7627" t="s">
        <v>4616</v>
      </c>
      <c r="B7627" s="39" t="s">
        <v>26937</v>
      </c>
      <c r="C7627" t="s">
        <v>22022</v>
      </c>
      <c r="D7627" t="s">
        <v>22022</v>
      </c>
      <c r="E7627" t="s">
        <v>22022</v>
      </c>
      <c r="F7627" s="39" t="s">
        <v>13027</v>
      </c>
    </row>
    <row r="7628" spans="1:6">
      <c r="A7628" t="s">
        <v>4616</v>
      </c>
      <c r="B7628" s="39" t="s">
        <v>26938</v>
      </c>
      <c r="C7628" t="s">
        <v>22023</v>
      </c>
      <c r="D7628" t="s">
        <v>22023</v>
      </c>
      <c r="E7628" t="s">
        <v>22023</v>
      </c>
      <c r="F7628" s="39" t="s">
        <v>13028</v>
      </c>
    </row>
    <row r="7629" spans="1:6">
      <c r="A7629" t="s">
        <v>4616</v>
      </c>
      <c r="B7629" s="39" t="s">
        <v>26939</v>
      </c>
      <c r="C7629" t="s">
        <v>22024</v>
      </c>
      <c r="D7629" t="s">
        <v>22024</v>
      </c>
      <c r="E7629" t="s">
        <v>22024</v>
      </c>
      <c r="F7629" s="39" t="s">
        <v>13028</v>
      </c>
    </row>
    <row r="7630" spans="1:6">
      <c r="A7630" t="s">
        <v>4616</v>
      </c>
      <c r="B7630" s="39" t="s">
        <v>26940</v>
      </c>
      <c r="C7630" t="s">
        <v>22025</v>
      </c>
      <c r="D7630" t="s">
        <v>22025</v>
      </c>
      <c r="E7630" t="s">
        <v>22025</v>
      </c>
      <c r="F7630" s="39" t="s">
        <v>13028</v>
      </c>
    </row>
    <row r="7631" spans="1:6">
      <c r="A7631" t="s">
        <v>4616</v>
      </c>
      <c r="B7631" s="39" t="s">
        <v>26941</v>
      </c>
      <c r="C7631" t="s">
        <v>22026</v>
      </c>
      <c r="D7631" t="s">
        <v>22026</v>
      </c>
      <c r="E7631" t="s">
        <v>22026</v>
      </c>
      <c r="F7631" s="39" t="s">
        <v>13028</v>
      </c>
    </row>
    <row r="7632" spans="1:6">
      <c r="A7632" t="s">
        <v>4616</v>
      </c>
      <c r="B7632" s="39" t="s">
        <v>26942</v>
      </c>
      <c r="C7632" t="s">
        <v>22027</v>
      </c>
      <c r="D7632" t="s">
        <v>22027</v>
      </c>
      <c r="E7632" t="s">
        <v>22027</v>
      </c>
      <c r="F7632" s="39" t="s">
        <v>13029</v>
      </c>
    </row>
    <row r="7633" spans="1:6">
      <c r="A7633" t="s">
        <v>4616</v>
      </c>
      <c r="B7633" s="39" t="s">
        <v>26943</v>
      </c>
      <c r="C7633" t="s">
        <v>22028</v>
      </c>
      <c r="D7633" t="s">
        <v>22028</v>
      </c>
      <c r="E7633" t="s">
        <v>22028</v>
      </c>
      <c r="F7633" s="39" t="s">
        <v>13030</v>
      </c>
    </row>
    <row r="7634" spans="1:6">
      <c r="A7634" t="s">
        <v>4616</v>
      </c>
      <c r="B7634" s="39" t="s">
        <v>26944</v>
      </c>
      <c r="C7634" t="s">
        <v>22029</v>
      </c>
      <c r="D7634" t="s">
        <v>22029</v>
      </c>
      <c r="E7634" t="s">
        <v>22029</v>
      </c>
      <c r="F7634" s="39" t="s">
        <v>13031</v>
      </c>
    </row>
    <row r="7635" spans="1:6">
      <c r="A7635" t="s">
        <v>4616</v>
      </c>
      <c r="B7635" s="39" t="s">
        <v>26945</v>
      </c>
      <c r="C7635" t="s">
        <v>22030</v>
      </c>
      <c r="D7635" t="s">
        <v>22030</v>
      </c>
      <c r="E7635" t="s">
        <v>22030</v>
      </c>
      <c r="F7635" s="39" t="s">
        <v>13032</v>
      </c>
    </row>
    <row r="7636" spans="1:6">
      <c r="A7636" t="s">
        <v>4616</v>
      </c>
      <c r="B7636" s="39" t="s">
        <v>26946</v>
      </c>
      <c r="C7636" t="s">
        <v>22031</v>
      </c>
      <c r="D7636" t="s">
        <v>22031</v>
      </c>
      <c r="E7636" t="s">
        <v>22031</v>
      </c>
      <c r="F7636" s="39" t="s">
        <v>13032</v>
      </c>
    </row>
    <row r="7637" spans="1:6">
      <c r="A7637" t="s">
        <v>4616</v>
      </c>
      <c r="B7637" s="39" t="s">
        <v>26947</v>
      </c>
      <c r="C7637" t="s">
        <v>22032</v>
      </c>
      <c r="D7637" t="s">
        <v>22032</v>
      </c>
      <c r="E7637" t="s">
        <v>22032</v>
      </c>
      <c r="F7637" s="39" t="s">
        <v>13032</v>
      </c>
    </row>
    <row r="7638" spans="1:6">
      <c r="A7638" t="s">
        <v>4616</v>
      </c>
      <c r="B7638" s="39" t="s">
        <v>26948</v>
      </c>
      <c r="C7638" t="s">
        <v>22033</v>
      </c>
      <c r="D7638" t="s">
        <v>22033</v>
      </c>
      <c r="E7638" t="s">
        <v>22033</v>
      </c>
      <c r="F7638" s="39" t="s">
        <v>13032</v>
      </c>
    </row>
    <row r="7639" spans="1:6">
      <c r="A7639" t="s">
        <v>4616</v>
      </c>
      <c r="B7639" s="39" t="s">
        <v>26949</v>
      </c>
      <c r="C7639" t="s">
        <v>22034</v>
      </c>
      <c r="D7639" t="s">
        <v>22034</v>
      </c>
      <c r="E7639" t="s">
        <v>22034</v>
      </c>
      <c r="F7639" s="39" t="s">
        <v>13032</v>
      </c>
    </row>
    <row r="7640" spans="1:6">
      <c r="A7640" t="s">
        <v>4616</v>
      </c>
      <c r="B7640" s="39" t="s">
        <v>26950</v>
      </c>
      <c r="C7640" t="s">
        <v>22035</v>
      </c>
      <c r="D7640" t="s">
        <v>22035</v>
      </c>
      <c r="E7640" t="s">
        <v>22035</v>
      </c>
      <c r="F7640" s="39" t="s">
        <v>13033</v>
      </c>
    </row>
    <row r="7641" spans="1:6">
      <c r="A7641" t="s">
        <v>4616</v>
      </c>
      <c r="B7641" s="39" t="s">
        <v>26951</v>
      </c>
      <c r="C7641" t="s">
        <v>22036</v>
      </c>
      <c r="D7641" t="s">
        <v>22036</v>
      </c>
      <c r="E7641" t="s">
        <v>22036</v>
      </c>
      <c r="F7641" s="39" t="s">
        <v>13033</v>
      </c>
    </row>
    <row r="7642" spans="1:6">
      <c r="A7642" t="s">
        <v>4616</v>
      </c>
      <c r="B7642" s="39" t="s">
        <v>26952</v>
      </c>
      <c r="C7642" t="s">
        <v>22037</v>
      </c>
      <c r="D7642" t="s">
        <v>22037</v>
      </c>
      <c r="E7642" t="s">
        <v>22037</v>
      </c>
      <c r="F7642" s="39" t="s">
        <v>13033</v>
      </c>
    </row>
    <row r="7643" spans="1:6">
      <c r="A7643" t="s">
        <v>4616</v>
      </c>
      <c r="B7643" s="39" t="s">
        <v>26953</v>
      </c>
      <c r="C7643" t="s">
        <v>22038</v>
      </c>
      <c r="D7643" t="s">
        <v>22038</v>
      </c>
      <c r="E7643" t="s">
        <v>22038</v>
      </c>
      <c r="F7643" s="39" t="s">
        <v>13033</v>
      </c>
    </row>
    <row r="7644" spans="1:6">
      <c r="A7644" t="s">
        <v>4616</v>
      </c>
      <c r="B7644" s="39" t="s">
        <v>26954</v>
      </c>
      <c r="C7644" t="s">
        <v>22039</v>
      </c>
      <c r="D7644" t="s">
        <v>22039</v>
      </c>
      <c r="E7644" t="s">
        <v>22039</v>
      </c>
      <c r="F7644" s="39" t="s">
        <v>13034</v>
      </c>
    </row>
    <row r="7645" spans="1:6">
      <c r="A7645" t="s">
        <v>4616</v>
      </c>
      <c r="B7645" s="39" t="s">
        <v>26955</v>
      </c>
      <c r="C7645" t="s">
        <v>22040</v>
      </c>
      <c r="D7645" t="s">
        <v>22040</v>
      </c>
      <c r="E7645" t="s">
        <v>22040</v>
      </c>
      <c r="F7645" s="39" t="s">
        <v>13034</v>
      </c>
    </row>
    <row r="7646" spans="1:6">
      <c r="A7646" t="s">
        <v>4616</v>
      </c>
      <c r="B7646" t="s">
        <v>26956</v>
      </c>
      <c r="C7646" t="s">
        <v>22041</v>
      </c>
      <c r="D7646" t="s">
        <v>22041</v>
      </c>
      <c r="E7646" t="s">
        <v>22041</v>
      </c>
      <c r="F7646" s="39" t="s">
        <v>13035</v>
      </c>
    </row>
    <row r="7647" spans="1:6">
      <c r="A7647" t="s">
        <v>4616</v>
      </c>
      <c r="B7647" s="39" t="s">
        <v>26957</v>
      </c>
      <c r="C7647" t="s">
        <v>22042</v>
      </c>
      <c r="D7647" t="s">
        <v>22042</v>
      </c>
      <c r="E7647" t="s">
        <v>22042</v>
      </c>
      <c r="F7647" s="39" t="s">
        <v>13035</v>
      </c>
    </row>
    <row r="7648" spans="1:6">
      <c r="A7648" t="s">
        <v>4616</v>
      </c>
      <c r="B7648" s="39" t="s">
        <v>26958</v>
      </c>
      <c r="C7648" t="s">
        <v>22043</v>
      </c>
      <c r="D7648" t="s">
        <v>22043</v>
      </c>
      <c r="E7648" t="s">
        <v>22043</v>
      </c>
      <c r="F7648" s="39" t="s">
        <v>13036</v>
      </c>
    </row>
    <row r="7649" spans="1:6">
      <c r="A7649" t="s">
        <v>4616</v>
      </c>
      <c r="B7649" s="39" t="s">
        <v>26959</v>
      </c>
      <c r="C7649" t="s">
        <v>22044</v>
      </c>
      <c r="D7649" t="s">
        <v>22044</v>
      </c>
      <c r="E7649" t="s">
        <v>22044</v>
      </c>
      <c r="F7649" s="39" t="s">
        <v>13037</v>
      </c>
    </row>
    <row r="7650" spans="1:6">
      <c r="A7650" t="s">
        <v>4616</v>
      </c>
      <c r="B7650" s="39" t="s">
        <v>26960</v>
      </c>
      <c r="C7650" t="s">
        <v>22045</v>
      </c>
      <c r="D7650" t="s">
        <v>22045</v>
      </c>
      <c r="E7650" t="s">
        <v>22045</v>
      </c>
      <c r="F7650" s="39" t="s">
        <v>13037</v>
      </c>
    </row>
    <row r="7651" spans="1:6">
      <c r="A7651" t="s">
        <v>4616</v>
      </c>
      <c r="B7651" s="39" t="s">
        <v>26961</v>
      </c>
      <c r="C7651" t="s">
        <v>22046</v>
      </c>
      <c r="D7651" t="s">
        <v>22046</v>
      </c>
      <c r="E7651" t="s">
        <v>22046</v>
      </c>
      <c r="F7651" s="39" t="s">
        <v>13038</v>
      </c>
    </row>
    <row r="7652" spans="1:6">
      <c r="A7652" t="s">
        <v>4616</v>
      </c>
      <c r="B7652" s="39" t="s">
        <v>26962</v>
      </c>
      <c r="C7652" t="s">
        <v>22047</v>
      </c>
      <c r="D7652" t="s">
        <v>22047</v>
      </c>
      <c r="E7652" t="s">
        <v>22047</v>
      </c>
      <c r="F7652" s="39" t="s">
        <v>13038</v>
      </c>
    </row>
    <row r="7653" spans="1:6">
      <c r="A7653" t="s">
        <v>4616</v>
      </c>
      <c r="B7653" s="39" t="s">
        <v>26963</v>
      </c>
      <c r="C7653" t="s">
        <v>22048</v>
      </c>
      <c r="D7653" t="s">
        <v>22048</v>
      </c>
      <c r="E7653" t="s">
        <v>22048</v>
      </c>
      <c r="F7653" s="39" t="s">
        <v>13038</v>
      </c>
    </row>
    <row r="7654" spans="1:6">
      <c r="A7654" t="s">
        <v>4616</v>
      </c>
      <c r="B7654" s="39" t="s">
        <v>26964</v>
      </c>
      <c r="C7654" t="s">
        <v>22049</v>
      </c>
      <c r="D7654" t="s">
        <v>22049</v>
      </c>
      <c r="E7654" t="s">
        <v>22049</v>
      </c>
      <c r="F7654" s="39" t="s">
        <v>13038</v>
      </c>
    </row>
    <row r="7655" spans="1:6">
      <c r="A7655" t="s">
        <v>4616</v>
      </c>
      <c r="B7655" s="39" t="s">
        <v>26965</v>
      </c>
      <c r="C7655" t="s">
        <v>22050</v>
      </c>
      <c r="D7655" t="s">
        <v>22050</v>
      </c>
      <c r="E7655" t="s">
        <v>22050</v>
      </c>
      <c r="F7655" s="39" t="s">
        <v>13038</v>
      </c>
    </row>
    <row r="7656" spans="1:6">
      <c r="A7656" t="s">
        <v>4616</v>
      </c>
      <c r="B7656" s="39" t="s">
        <v>26966</v>
      </c>
      <c r="C7656" t="s">
        <v>22051</v>
      </c>
      <c r="D7656" t="s">
        <v>22051</v>
      </c>
      <c r="E7656" t="s">
        <v>22051</v>
      </c>
      <c r="F7656" s="39" t="s">
        <v>13038</v>
      </c>
    </row>
    <row r="7657" spans="1:6">
      <c r="A7657" t="s">
        <v>4616</v>
      </c>
      <c r="B7657" s="39" t="s">
        <v>26967</v>
      </c>
      <c r="C7657" t="s">
        <v>22052</v>
      </c>
      <c r="D7657" t="s">
        <v>22052</v>
      </c>
      <c r="E7657" t="s">
        <v>22052</v>
      </c>
      <c r="F7657" s="39" t="s">
        <v>13038</v>
      </c>
    </row>
    <row r="7658" spans="1:6">
      <c r="A7658" t="s">
        <v>4616</v>
      </c>
      <c r="B7658" s="39" t="s">
        <v>26968</v>
      </c>
      <c r="C7658" t="s">
        <v>22053</v>
      </c>
      <c r="D7658" t="s">
        <v>22053</v>
      </c>
      <c r="E7658" t="s">
        <v>22053</v>
      </c>
      <c r="F7658" s="39" t="s">
        <v>13038</v>
      </c>
    </row>
    <row r="7659" spans="1:6">
      <c r="A7659" t="s">
        <v>4616</v>
      </c>
      <c r="B7659" s="39" t="s">
        <v>26969</v>
      </c>
      <c r="C7659" t="s">
        <v>22054</v>
      </c>
      <c r="D7659" t="s">
        <v>22054</v>
      </c>
      <c r="E7659" t="s">
        <v>22054</v>
      </c>
      <c r="F7659" s="39" t="s">
        <v>13039</v>
      </c>
    </row>
    <row r="7660" spans="1:6">
      <c r="A7660" t="s">
        <v>4616</v>
      </c>
      <c r="B7660" s="39" t="s">
        <v>26970</v>
      </c>
      <c r="C7660" t="s">
        <v>22055</v>
      </c>
      <c r="D7660" t="s">
        <v>22055</v>
      </c>
      <c r="E7660" t="s">
        <v>22055</v>
      </c>
      <c r="F7660" s="39" t="s">
        <v>13039</v>
      </c>
    </row>
    <row r="7661" spans="1:6">
      <c r="A7661" t="s">
        <v>4616</v>
      </c>
      <c r="B7661" s="39" t="s">
        <v>26971</v>
      </c>
      <c r="C7661" t="s">
        <v>22056</v>
      </c>
      <c r="D7661" t="s">
        <v>22056</v>
      </c>
      <c r="E7661" t="s">
        <v>22056</v>
      </c>
      <c r="F7661" s="39" t="s">
        <v>13040</v>
      </c>
    </row>
    <row r="7662" spans="1:6">
      <c r="A7662" t="s">
        <v>4616</v>
      </c>
      <c r="B7662" s="39" t="s">
        <v>26972</v>
      </c>
      <c r="C7662" t="s">
        <v>22057</v>
      </c>
      <c r="D7662" t="s">
        <v>22057</v>
      </c>
      <c r="E7662" t="s">
        <v>22057</v>
      </c>
      <c r="F7662" s="39" t="s">
        <v>13041</v>
      </c>
    </row>
    <row r="7663" spans="1:6">
      <c r="A7663" t="s">
        <v>4616</v>
      </c>
      <c r="B7663" s="39" t="s">
        <v>26973</v>
      </c>
      <c r="C7663" t="s">
        <v>22058</v>
      </c>
      <c r="D7663" t="s">
        <v>22058</v>
      </c>
      <c r="E7663" t="s">
        <v>22058</v>
      </c>
      <c r="F7663" s="39" t="s">
        <v>13042</v>
      </c>
    </row>
    <row r="7664" spans="1:6">
      <c r="A7664" t="s">
        <v>4616</v>
      </c>
      <c r="B7664" s="39" t="s">
        <v>26974</v>
      </c>
      <c r="C7664" t="s">
        <v>22059</v>
      </c>
      <c r="D7664" t="s">
        <v>22059</v>
      </c>
      <c r="E7664" t="s">
        <v>22059</v>
      </c>
      <c r="F7664" s="39" t="s">
        <v>13042</v>
      </c>
    </row>
    <row r="7665" spans="1:6">
      <c r="A7665" t="s">
        <v>4616</v>
      </c>
      <c r="B7665" s="39" t="s">
        <v>26975</v>
      </c>
      <c r="C7665" t="s">
        <v>22060</v>
      </c>
      <c r="D7665" t="s">
        <v>22060</v>
      </c>
      <c r="E7665" t="s">
        <v>22060</v>
      </c>
      <c r="F7665" s="39" t="s">
        <v>13043</v>
      </c>
    </row>
    <row r="7666" spans="1:6">
      <c r="A7666" t="s">
        <v>4616</v>
      </c>
      <c r="B7666" s="39" t="s">
        <v>26976</v>
      </c>
      <c r="C7666" t="s">
        <v>22061</v>
      </c>
      <c r="D7666" t="s">
        <v>22061</v>
      </c>
      <c r="E7666" t="s">
        <v>22061</v>
      </c>
      <c r="F7666" s="39" t="s">
        <v>13043</v>
      </c>
    </row>
    <row r="7667" spans="1:6">
      <c r="A7667" t="s">
        <v>4616</v>
      </c>
      <c r="B7667" s="39" t="s">
        <v>26977</v>
      </c>
      <c r="C7667" t="s">
        <v>22062</v>
      </c>
      <c r="D7667" t="s">
        <v>22062</v>
      </c>
      <c r="E7667" t="s">
        <v>22062</v>
      </c>
      <c r="F7667" s="39" t="s">
        <v>13044</v>
      </c>
    </row>
    <row r="7668" spans="1:6">
      <c r="A7668" t="s">
        <v>4616</v>
      </c>
      <c r="B7668" s="39" t="s">
        <v>26978</v>
      </c>
      <c r="C7668" t="s">
        <v>22063</v>
      </c>
      <c r="D7668" t="s">
        <v>22063</v>
      </c>
      <c r="E7668" t="s">
        <v>22063</v>
      </c>
      <c r="F7668" s="39" t="s">
        <v>13045</v>
      </c>
    </row>
    <row r="7669" spans="1:6">
      <c r="A7669" t="s">
        <v>4616</v>
      </c>
      <c r="B7669" s="39" t="s">
        <v>26979</v>
      </c>
      <c r="C7669" t="s">
        <v>22064</v>
      </c>
      <c r="D7669" t="s">
        <v>22064</v>
      </c>
      <c r="E7669" t="s">
        <v>22064</v>
      </c>
      <c r="F7669" s="39" t="s">
        <v>13046</v>
      </c>
    </row>
    <row r="7670" spans="1:6">
      <c r="A7670" t="s">
        <v>4616</v>
      </c>
      <c r="B7670" s="39" t="s">
        <v>26980</v>
      </c>
      <c r="C7670" t="s">
        <v>22065</v>
      </c>
      <c r="D7670" t="s">
        <v>22065</v>
      </c>
      <c r="E7670" t="s">
        <v>22065</v>
      </c>
      <c r="F7670" s="39" t="s">
        <v>13047</v>
      </c>
    </row>
    <row r="7671" spans="1:6">
      <c r="A7671" t="s">
        <v>4616</v>
      </c>
      <c r="B7671" s="39" t="s">
        <v>26981</v>
      </c>
      <c r="C7671" t="s">
        <v>22066</v>
      </c>
      <c r="D7671" t="s">
        <v>22066</v>
      </c>
      <c r="E7671" t="s">
        <v>22066</v>
      </c>
      <c r="F7671" s="39" t="s">
        <v>13047</v>
      </c>
    </row>
    <row r="7672" spans="1:6">
      <c r="A7672" t="s">
        <v>4616</v>
      </c>
      <c r="B7672" s="39" t="s">
        <v>26982</v>
      </c>
      <c r="C7672" t="s">
        <v>22067</v>
      </c>
      <c r="D7672" t="s">
        <v>22067</v>
      </c>
      <c r="E7672" t="s">
        <v>22067</v>
      </c>
      <c r="F7672" s="39" t="s">
        <v>13048</v>
      </c>
    </row>
    <row r="7673" spans="1:6">
      <c r="A7673" t="s">
        <v>4616</v>
      </c>
      <c r="B7673" s="39" t="s">
        <v>26983</v>
      </c>
      <c r="C7673" t="s">
        <v>22068</v>
      </c>
      <c r="D7673" t="s">
        <v>22068</v>
      </c>
      <c r="E7673" t="s">
        <v>22068</v>
      </c>
      <c r="F7673" s="39" t="s">
        <v>13048</v>
      </c>
    </row>
    <row r="7674" spans="1:6">
      <c r="A7674" t="s">
        <v>4616</v>
      </c>
      <c r="B7674" s="39" t="s">
        <v>26984</v>
      </c>
      <c r="C7674" t="s">
        <v>22069</v>
      </c>
      <c r="D7674" t="s">
        <v>22069</v>
      </c>
      <c r="E7674" t="s">
        <v>22069</v>
      </c>
      <c r="F7674" s="39" t="s">
        <v>13048</v>
      </c>
    </row>
    <row r="7675" spans="1:6">
      <c r="A7675" t="s">
        <v>4616</v>
      </c>
      <c r="B7675" s="39" t="s">
        <v>26985</v>
      </c>
      <c r="C7675" t="s">
        <v>22070</v>
      </c>
      <c r="D7675" t="s">
        <v>22070</v>
      </c>
      <c r="E7675" t="s">
        <v>22070</v>
      </c>
      <c r="F7675" s="39" t="s">
        <v>13048</v>
      </c>
    </row>
    <row r="7676" spans="1:6">
      <c r="A7676" t="s">
        <v>4616</v>
      </c>
      <c r="B7676" s="39" t="s">
        <v>26986</v>
      </c>
      <c r="C7676" t="s">
        <v>22071</v>
      </c>
      <c r="D7676" t="s">
        <v>22071</v>
      </c>
      <c r="E7676" t="s">
        <v>22071</v>
      </c>
      <c r="F7676" s="39" t="s">
        <v>13048</v>
      </c>
    </row>
    <row r="7677" spans="1:6">
      <c r="A7677" t="s">
        <v>4616</v>
      </c>
      <c r="B7677" s="39" t="s">
        <v>26987</v>
      </c>
      <c r="C7677" t="s">
        <v>22072</v>
      </c>
      <c r="D7677" t="s">
        <v>22072</v>
      </c>
      <c r="E7677" t="s">
        <v>22072</v>
      </c>
      <c r="F7677" s="39" t="s">
        <v>13049</v>
      </c>
    </row>
    <row r="7678" spans="1:6">
      <c r="A7678" t="s">
        <v>4616</v>
      </c>
      <c r="B7678" s="39" t="s">
        <v>26988</v>
      </c>
      <c r="C7678" t="s">
        <v>22073</v>
      </c>
      <c r="D7678" t="s">
        <v>22073</v>
      </c>
      <c r="E7678" t="s">
        <v>22073</v>
      </c>
      <c r="F7678" s="39" t="s">
        <v>13050</v>
      </c>
    </row>
    <row r="7679" spans="1:6">
      <c r="A7679" t="s">
        <v>4616</v>
      </c>
      <c r="B7679" s="39" t="s">
        <v>26989</v>
      </c>
      <c r="C7679" t="s">
        <v>22074</v>
      </c>
      <c r="D7679" t="s">
        <v>22074</v>
      </c>
      <c r="E7679" t="s">
        <v>22074</v>
      </c>
      <c r="F7679" s="39" t="s">
        <v>13050</v>
      </c>
    </row>
    <row r="7680" spans="1:6">
      <c r="A7680" t="s">
        <v>4616</v>
      </c>
      <c r="B7680" s="39" t="s">
        <v>26990</v>
      </c>
      <c r="C7680" t="s">
        <v>22075</v>
      </c>
      <c r="D7680" t="s">
        <v>22075</v>
      </c>
      <c r="E7680" t="s">
        <v>22075</v>
      </c>
      <c r="F7680" s="39" t="s">
        <v>13051</v>
      </c>
    </row>
    <row r="7681" spans="1:6">
      <c r="A7681" t="s">
        <v>4616</v>
      </c>
      <c r="B7681" s="39" t="s">
        <v>26991</v>
      </c>
      <c r="C7681" t="s">
        <v>22076</v>
      </c>
      <c r="D7681" t="s">
        <v>22076</v>
      </c>
      <c r="E7681" t="s">
        <v>22076</v>
      </c>
      <c r="F7681" s="39" t="s">
        <v>13051</v>
      </c>
    </row>
    <row r="7682" spans="1:6">
      <c r="A7682" t="s">
        <v>4616</v>
      </c>
      <c r="B7682" s="39" t="s">
        <v>26992</v>
      </c>
      <c r="C7682" t="s">
        <v>22077</v>
      </c>
      <c r="D7682" t="s">
        <v>22077</v>
      </c>
      <c r="E7682" t="s">
        <v>22077</v>
      </c>
      <c r="F7682" s="39" t="s">
        <v>13052</v>
      </c>
    </row>
    <row r="7683" spans="1:6">
      <c r="A7683" t="s">
        <v>4616</v>
      </c>
      <c r="B7683" s="39" t="s">
        <v>26993</v>
      </c>
      <c r="C7683" t="s">
        <v>22078</v>
      </c>
      <c r="D7683" t="s">
        <v>22078</v>
      </c>
      <c r="E7683" t="s">
        <v>22078</v>
      </c>
      <c r="F7683" s="39" t="s">
        <v>13052</v>
      </c>
    </row>
    <row r="7684" spans="1:6">
      <c r="A7684" t="s">
        <v>4616</v>
      </c>
      <c r="B7684" s="39" t="s">
        <v>26994</v>
      </c>
      <c r="C7684" t="s">
        <v>22079</v>
      </c>
      <c r="D7684" t="s">
        <v>22079</v>
      </c>
      <c r="E7684" t="s">
        <v>22079</v>
      </c>
      <c r="F7684" s="39" t="s">
        <v>13052</v>
      </c>
    </row>
    <row r="7685" spans="1:6">
      <c r="A7685" t="s">
        <v>4616</v>
      </c>
      <c r="B7685" s="39" t="s">
        <v>26995</v>
      </c>
      <c r="C7685" t="s">
        <v>22080</v>
      </c>
      <c r="D7685" t="s">
        <v>22080</v>
      </c>
      <c r="E7685" t="s">
        <v>22080</v>
      </c>
      <c r="F7685" s="39" t="s">
        <v>13052</v>
      </c>
    </row>
    <row r="7686" spans="1:6">
      <c r="A7686" t="s">
        <v>4616</v>
      </c>
      <c r="B7686" s="39" t="s">
        <v>26996</v>
      </c>
      <c r="C7686" t="s">
        <v>22081</v>
      </c>
      <c r="D7686" t="s">
        <v>22081</v>
      </c>
      <c r="E7686" t="s">
        <v>22081</v>
      </c>
      <c r="F7686" s="39" t="s">
        <v>13052</v>
      </c>
    </row>
    <row r="7687" spans="1:6">
      <c r="A7687" t="s">
        <v>4616</v>
      </c>
      <c r="B7687" s="39" t="s">
        <v>26997</v>
      </c>
      <c r="C7687" t="s">
        <v>22082</v>
      </c>
      <c r="D7687" t="s">
        <v>22082</v>
      </c>
      <c r="E7687" t="s">
        <v>22082</v>
      </c>
      <c r="F7687" s="39" t="s">
        <v>13052</v>
      </c>
    </row>
    <row r="7688" spans="1:6">
      <c r="A7688" t="s">
        <v>4616</v>
      </c>
      <c r="B7688" s="39" t="s">
        <v>26998</v>
      </c>
      <c r="C7688" t="s">
        <v>22083</v>
      </c>
      <c r="D7688" t="s">
        <v>22083</v>
      </c>
      <c r="E7688" t="s">
        <v>22083</v>
      </c>
      <c r="F7688" s="39" t="s">
        <v>13052</v>
      </c>
    </row>
    <row r="7689" spans="1:6">
      <c r="A7689" t="s">
        <v>4616</v>
      </c>
      <c r="B7689" t="s">
        <v>26999</v>
      </c>
      <c r="C7689" t="s">
        <v>22084</v>
      </c>
      <c r="D7689" t="s">
        <v>22084</v>
      </c>
      <c r="E7689" t="s">
        <v>22084</v>
      </c>
      <c r="F7689" s="39" t="s">
        <v>13052</v>
      </c>
    </row>
    <row r="7690" spans="1:6">
      <c r="A7690" t="s">
        <v>4616</v>
      </c>
      <c r="B7690" t="s">
        <v>27000</v>
      </c>
      <c r="C7690" t="s">
        <v>22085</v>
      </c>
      <c r="D7690" t="s">
        <v>22085</v>
      </c>
      <c r="E7690" t="s">
        <v>22085</v>
      </c>
      <c r="F7690" s="39" t="s">
        <v>13052</v>
      </c>
    </row>
    <row r="7691" spans="1:6">
      <c r="A7691" t="s">
        <v>4616</v>
      </c>
      <c r="B7691" s="39" t="s">
        <v>27001</v>
      </c>
      <c r="C7691" t="s">
        <v>22086</v>
      </c>
      <c r="D7691" t="s">
        <v>22086</v>
      </c>
      <c r="E7691" t="s">
        <v>22086</v>
      </c>
      <c r="F7691" s="39" t="s">
        <v>13053</v>
      </c>
    </row>
    <row r="7692" spans="1:6">
      <c r="A7692" t="s">
        <v>4616</v>
      </c>
      <c r="B7692" s="39" t="s">
        <v>27002</v>
      </c>
      <c r="C7692" t="s">
        <v>22087</v>
      </c>
      <c r="D7692" t="s">
        <v>22087</v>
      </c>
      <c r="E7692" t="s">
        <v>22087</v>
      </c>
      <c r="F7692" s="39" t="s">
        <v>13054</v>
      </c>
    </row>
    <row r="7693" spans="1:6">
      <c r="A7693" t="s">
        <v>4616</v>
      </c>
      <c r="B7693" s="39" t="s">
        <v>27003</v>
      </c>
      <c r="C7693" t="s">
        <v>22088</v>
      </c>
      <c r="D7693" t="s">
        <v>22088</v>
      </c>
      <c r="E7693" t="s">
        <v>22088</v>
      </c>
      <c r="F7693" s="39" t="s">
        <v>13054</v>
      </c>
    </row>
    <row r="7694" spans="1:6">
      <c r="A7694" t="s">
        <v>4616</v>
      </c>
      <c r="B7694" s="39" t="s">
        <v>27004</v>
      </c>
      <c r="C7694" t="s">
        <v>22089</v>
      </c>
      <c r="D7694" t="s">
        <v>22089</v>
      </c>
      <c r="E7694" t="s">
        <v>22089</v>
      </c>
      <c r="F7694" s="39" t="s">
        <v>13054</v>
      </c>
    </row>
    <row r="7695" spans="1:6">
      <c r="A7695" t="s">
        <v>4616</v>
      </c>
      <c r="B7695" s="39" t="s">
        <v>27005</v>
      </c>
      <c r="C7695" t="s">
        <v>22090</v>
      </c>
      <c r="D7695" t="s">
        <v>22090</v>
      </c>
      <c r="E7695" t="s">
        <v>22090</v>
      </c>
      <c r="F7695" s="39" t="s">
        <v>13054</v>
      </c>
    </row>
    <row r="7696" spans="1:6">
      <c r="A7696" t="s">
        <v>4616</v>
      </c>
      <c r="B7696" s="39" t="s">
        <v>27006</v>
      </c>
      <c r="C7696" t="s">
        <v>22091</v>
      </c>
      <c r="D7696" t="s">
        <v>22091</v>
      </c>
      <c r="E7696" t="s">
        <v>22091</v>
      </c>
      <c r="F7696" s="39" t="s">
        <v>13054</v>
      </c>
    </row>
    <row r="7697" spans="1:6">
      <c r="A7697" t="s">
        <v>4616</v>
      </c>
      <c r="B7697" s="39" t="s">
        <v>27007</v>
      </c>
      <c r="C7697" t="s">
        <v>22092</v>
      </c>
      <c r="D7697" t="s">
        <v>22092</v>
      </c>
      <c r="E7697" t="s">
        <v>22092</v>
      </c>
      <c r="F7697" s="39" t="s">
        <v>13055</v>
      </c>
    </row>
    <row r="7698" spans="1:6">
      <c r="A7698" t="s">
        <v>4616</v>
      </c>
      <c r="B7698" s="39" t="s">
        <v>27008</v>
      </c>
      <c r="C7698" t="s">
        <v>22093</v>
      </c>
      <c r="D7698" t="s">
        <v>22093</v>
      </c>
      <c r="E7698" t="s">
        <v>22093</v>
      </c>
      <c r="F7698" s="39" t="s">
        <v>13056</v>
      </c>
    </row>
    <row r="7699" spans="1:6">
      <c r="A7699" t="s">
        <v>4616</v>
      </c>
      <c r="B7699" s="39" t="s">
        <v>27009</v>
      </c>
      <c r="C7699" t="s">
        <v>22094</v>
      </c>
      <c r="D7699" t="s">
        <v>22094</v>
      </c>
      <c r="E7699" t="s">
        <v>22094</v>
      </c>
      <c r="F7699" s="39" t="s">
        <v>13057</v>
      </c>
    </row>
    <row r="7700" spans="1:6">
      <c r="A7700" t="s">
        <v>4616</v>
      </c>
      <c r="B7700" s="39" t="s">
        <v>27010</v>
      </c>
      <c r="C7700" t="s">
        <v>22095</v>
      </c>
      <c r="D7700" t="s">
        <v>22095</v>
      </c>
      <c r="E7700" t="s">
        <v>22095</v>
      </c>
      <c r="F7700" s="39" t="s">
        <v>13057</v>
      </c>
    </row>
    <row r="7701" spans="1:6">
      <c r="A7701" t="s">
        <v>4616</v>
      </c>
      <c r="B7701" s="39" t="s">
        <v>27011</v>
      </c>
      <c r="C7701" t="s">
        <v>22096</v>
      </c>
      <c r="D7701" t="s">
        <v>22096</v>
      </c>
      <c r="E7701" t="s">
        <v>22096</v>
      </c>
      <c r="F7701" s="39" t="s">
        <v>13058</v>
      </c>
    </row>
    <row r="7702" spans="1:6">
      <c r="A7702" t="s">
        <v>4616</v>
      </c>
      <c r="B7702" s="39" t="s">
        <v>27012</v>
      </c>
      <c r="C7702" t="s">
        <v>22097</v>
      </c>
      <c r="D7702" t="s">
        <v>22097</v>
      </c>
      <c r="E7702" t="s">
        <v>22097</v>
      </c>
      <c r="F7702" s="39" t="s">
        <v>13059</v>
      </c>
    </row>
    <row r="7703" spans="1:6">
      <c r="A7703" t="s">
        <v>4616</v>
      </c>
      <c r="B7703" s="39" t="s">
        <v>27013</v>
      </c>
      <c r="C7703" t="s">
        <v>22098</v>
      </c>
      <c r="D7703" t="s">
        <v>22098</v>
      </c>
      <c r="E7703" t="s">
        <v>22098</v>
      </c>
      <c r="F7703" s="39" t="s">
        <v>13059</v>
      </c>
    </row>
    <row r="7704" spans="1:6">
      <c r="A7704" t="s">
        <v>4616</v>
      </c>
      <c r="B7704" s="789" t="s">
        <v>27014</v>
      </c>
      <c r="C7704" t="s">
        <v>22099</v>
      </c>
      <c r="D7704" t="s">
        <v>22099</v>
      </c>
      <c r="E7704" t="s">
        <v>22099</v>
      </c>
      <c r="F7704" s="39" t="s">
        <v>13059</v>
      </c>
    </row>
    <row r="7705" spans="1:6">
      <c r="A7705" t="s">
        <v>4616</v>
      </c>
      <c r="B7705" s="39" t="s">
        <v>27015</v>
      </c>
      <c r="C7705" t="s">
        <v>22100</v>
      </c>
      <c r="D7705" t="s">
        <v>22100</v>
      </c>
      <c r="E7705" t="s">
        <v>22100</v>
      </c>
      <c r="F7705" s="39" t="s">
        <v>13060</v>
      </c>
    </row>
    <row r="7706" spans="1:6">
      <c r="A7706" t="s">
        <v>4616</v>
      </c>
      <c r="B7706" s="39" t="s">
        <v>27016</v>
      </c>
      <c r="C7706" t="s">
        <v>22101</v>
      </c>
      <c r="D7706" t="s">
        <v>22101</v>
      </c>
      <c r="E7706" t="s">
        <v>22101</v>
      </c>
      <c r="F7706" s="39" t="s">
        <v>13060</v>
      </c>
    </row>
    <row r="7707" spans="1:6">
      <c r="A7707" t="s">
        <v>4616</v>
      </c>
      <c r="B7707" s="39" t="s">
        <v>27017</v>
      </c>
      <c r="C7707" t="s">
        <v>22102</v>
      </c>
      <c r="D7707" t="s">
        <v>22102</v>
      </c>
      <c r="E7707" t="s">
        <v>22102</v>
      </c>
      <c r="F7707" s="39" t="s">
        <v>13060</v>
      </c>
    </row>
    <row r="7708" spans="1:6">
      <c r="A7708" t="s">
        <v>4616</v>
      </c>
      <c r="B7708" s="39" t="s">
        <v>27018</v>
      </c>
      <c r="C7708" t="s">
        <v>22103</v>
      </c>
      <c r="D7708" t="s">
        <v>22103</v>
      </c>
      <c r="E7708" t="s">
        <v>22103</v>
      </c>
      <c r="F7708" s="39" t="s">
        <v>13061</v>
      </c>
    </row>
    <row r="7709" spans="1:6">
      <c r="A7709" t="s">
        <v>4616</v>
      </c>
      <c r="B7709" s="39" t="s">
        <v>27019</v>
      </c>
      <c r="C7709" t="s">
        <v>22104</v>
      </c>
      <c r="D7709" t="s">
        <v>22104</v>
      </c>
      <c r="E7709" t="s">
        <v>22104</v>
      </c>
      <c r="F7709" s="39" t="s">
        <v>13061</v>
      </c>
    </row>
    <row r="7710" spans="1:6">
      <c r="A7710" t="s">
        <v>4616</v>
      </c>
      <c r="B7710" s="39" t="s">
        <v>27020</v>
      </c>
      <c r="C7710" t="s">
        <v>22105</v>
      </c>
      <c r="D7710" t="s">
        <v>22105</v>
      </c>
      <c r="E7710" t="s">
        <v>22105</v>
      </c>
      <c r="F7710" s="39" t="s">
        <v>13062</v>
      </c>
    </row>
    <row r="7711" spans="1:6">
      <c r="A7711" t="s">
        <v>4616</v>
      </c>
      <c r="B7711" s="39" t="s">
        <v>27021</v>
      </c>
      <c r="C7711" t="s">
        <v>22106</v>
      </c>
      <c r="D7711" t="s">
        <v>22106</v>
      </c>
      <c r="E7711" t="s">
        <v>22106</v>
      </c>
      <c r="F7711" s="39" t="s">
        <v>13063</v>
      </c>
    </row>
    <row r="7712" spans="1:6">
      <c r="A7712" t="s">
        <v>4616</v>
      </c>
      <c r="B7712" s="39" t="s">
        <v>27022</v>
      </c>
      <c r="C7712" t="s">
        <v>22107</v>
      </c>
      <c r="D7712" t="s">
        <v>22107</v>
      </c>
      <c r="E7712" t="s">
        <v>22107</v>
      </c>
      <c r="F7712" s="39" t="s">
        <v>13063</v>
      </c>
    </row>
    <row r="7713" spans="1:6">
      <c r="A7713" t="s">
        <v>4616</v>
      </c>
      <c r="B7713" s="39" t="s">
        <v>27023</v>
      </c>
      <c r="C7713" t="s">
        <v>22108</v>
      </c>
      <c r="D7713" t="s">
        <v>22108</v>
      </c>
      <c r="E7713" t="s">
        <v>22108</v>
      </c>
      <c r="F7713" s="39" t="s">
        <v>13063</v>
      </c>
    </row>
    <row r="7714" spans="1:6">
      <c r="A7714" t="s">
        <v>4616</v>
      </c>
      <c r="B7714" s="39" t="s">
        <v>27024</v>
      </c>
      <c r="C7714" t="s">
        <v>22109</v>
      </c>
      <c r="D7714" t="s">
        <v>22109</v>
      </c>
      <c r="E7714" t="s">
        <v>22109</v>
      </c>
      <c r="F7714" s="39" t="s">
        <v>13063</v>
      </c>
    </row>
    <row r="7715" spans="1:6">
      <c r="A7715" t="s">
        <v>4616</v>
      </c>
      <c r="B7715" s="39" t="s">
        <v>27025</v>
      </c>
      <c r="C7715" t="s">
        <v>22110</v>
      </c>
      <c r="D7715" t="s">
        <v>22110</v>
      </c>
      <c r="E7715" t="s">
        <v>22110</v>
      </c>
      <c r="F7715" s="39" t="s">
        <v>13063</v>
      </c>
    </row>
    <row r="7716" spans="1:6">
      <c r="A7716" t="s">
        <v>4616</v>
      </c>
      <c r="B7716" s="39" t="s">
        <v>27026</v>
      </c>
      <c r="C7716" t="s">
        <v>22111</v>
      </c>
      <c r="D7716" t="s">
        <v>22111</v>
      </c>
      <c r="E7716" t="s">
        <v>22111</v>
      </c>
      <c r="F7716" s="39" t="s">
        <v>13064</v>
      </c>
    </row>
    <row r="7717" spans="1:6">
      <c r="A7717" t="s">
        <v>4616</v>
      </c>
      <c r="B7717" s="39" t="s">
        <v>27027</v>
      </c>
      <c r="C7717" t="s">
        <v>22112</v>
      </c>
      <c r="D7717" t="s">
        <v>22112</v>
      </c>
      <c r="E7717" t="s">
        <v>22112</v>
      </c>
      <c r="F7717" s="39" t="s">
        <v>13065</v>
      </c>
    </row>
    <row r="7718" spans="1:6">
      <c r="A7718" t="s">
        <v>4616</v>
      </c>
      <c r="B7718" s="39" t="s">
        <v>27028</v>
      </c>
      <c r="C7718" t="s">
        <v>22113</v>
      </c>
      <c r="D7718" t="s">
        <v>22113</v>
      </c>
      <c r="E7718" t="s">
        <v>22113</v>
      </c>
      <c r="F7718" s="39" t="s">
        <v>13065</v>
      </c>
    </row>
    <row r="7719" spans="1:6">
      <c r="A7719" t="s">
        <v>4616</v>
      </c>
      <c r="B7719" s="789" t="s">
        <v>27029</v>
      </c>
      <c r="C7719" t="s">
        <v>22114</v>
      </c>
      <c r="D7719" t="s">
        <v>22114</v>
      </c>
      <c r="E7719" t="s">
        <v>22114</v>
      </c>
      <c r="F7719" s="39" t="s">
        <v>13065</v>
      </c>
    </row>
    <row r="7720" spans="1:6">
      <c r="A7720" t="s">
        <v>4616</v>
      </c>
      <c r="B7720" s="39" t="s">
        <v>27030</v>
      </c>
      <c r="C7720" t="s">
        <v>22115</v>
      </c>
      <c r="D7720" t="s">
        <v>22115</v>
      </c>
      <c r="E7720" t="s">
        <v>22115</v>
      </c>
      <c r="F7720" s="39" t="s">
        <v>13066</v>
      </c>
    </row>
    <row r="7721" spans="1:6">
      <c r="A7721" t="s">
        <v>4616</v>
      </c>
      <c r="B7721" s="39" t="s">
        <v>27031</v>
      </c>
      <c r="C7721" t="s">
        <v>22116</v>
      </c>
      <c r="D7721" t="s">
        <v>22116</v>
      </c>
      <c r="E7721" t="s">
        <v>22116</v>
      </c>
      <c r="F7721" s="39" t="s">
        <v>13066</v>
      </c>
    </row>
    <row r="7722" spans="1:6">
      <c r="A7722" t="s">
        <v>4616</v>
      </c>
      <c r="B7722" s="39" t="s">
        <v>27032</v>
      </c>
      <c r="C7722" t="s">
        <v>22117</v>
      </c>
      <c r="D7722" t="s">
        <v>22117</v>
      </c>
      <c r="E7722" t="s">
        <v>22117</v>
      </c>
      <c r="F7722" s="39" t="s">
        <v>13066</v>
      </c>
    </row>
    <row r="7723" spans="1:6">
      <c r="A7723" t="s">
        <v>4616</v>
      </c>
      <c r="B7723" s="39" t="s">
        <v>27033</v>
      </c>
      <c r="C7723" t="s">
        <v>22118</v>
      </c>
      <c r="D7723" t="s">
        <v>22118</v>
      </c>
      <c r="E7723" t="s">
        <v>22118</v>
      </c>
      <c r="F7723" s="39" t="s">
        <v>13066</v>
      </c>
    </row>
    <row r="7724" spans="1:6">
      <c r="A7724" t="s">
        <v>4616</v>
      </c>
      <c r="B7724" s="39" t="s">
        <v>27034</v>
      </c>
      <c r="C7724" t="s">
        <v>22119</v>
      </c>
      <c r="D7724" t="s">
        <v>22119</v>
      </c>
      <c r="E7724" t="s">
        <v>22119</v>
      </c>
      <c r="F7724" s="39" t="s">
        <v>13066</v>
      </c>
    </row>
    <row r="7725" spans="1:6">
      <c r="A7725" t="s">
        <v>4616</v>
      </c>
      <c r="B7725" s="39" t="s">
        <v>27035</v>
      </c>
      <c r="C7725" t="s">
        <v>22120</v>
      </c>
      <c r="D7725" t="s">
        <v>22120</v>
      </c>
      <c r="E7725" t="s">
        <v>22120</v>
      </c>
      <c r="F7725" s="39" t="s">
        <v>13067</v>
      </c>
    </row>
    <row r="7726" spans="1:6">
      <c r="A7726" t="s">
        <v>4616</v>
      </c>
      <c r="B7726" s="39" t="s">
        <v>27036</v>
      </c>
      <c r="C7726" t="s">
        <v>22121</v>
      </c>
      <c r="D7726" t="s">
        <v>22121</v>
      </c>
      <c r="E7726" t="s">
        <v>22121</v>
      </c>
      <c r="F7726" s="39" t="s">
        <v>13067</v>
      </c>
    </row>
    <row r="7727" spans="1:6">
      <c r="A7727" t="s">
        <v>4616</v>
      </c>
      <c r="B7727" s="39" t="s">
        <v>27037</v>
      </c>
      <c r="C7727" t="s">
        <v>22122</v>
      </c>
      <c r="D7727" t="s">
        <v>22122</v>
      </c>
      <c r="E7727" t="s">
        <v>22122</v>
      </c>
      <c r="F7727" s="39" t="s">
        <v>13068</v>
      </c>
    </row>
    <row r="7728" spans="1:6">
      <c r="A7728" t="s">
        <v>4616</v>
      </c>
      <c r="B7728" s="787" t="s">
        <v>27038</v>
      </c>
      <c r="C7728" t="s">
        <v>22123</v>
      </c>
      <c r="D7728" t="s">
        <v>22123</v>
      </c>
      <c r="E7728" t="s">
        <v>22123</v>
      </c>
      <c r="F7728" s="787" t="s">
        <v>13068</v>
      </c>
    </row>
    <row r="7729" spans="1:6">
      <c r="A7729" t="s">
        <v>4616</v>
      </c>
      <c r="B7729" s="39" t="s">
        <v>27039</v>
      </c>
      <c r="C7729" t="s">
        <v>22124</v>
      </c>
      <c r="D7729" t="s">
        <v>22124</v>
      </c>
      <c r="E7729" t="s">
        <v>22124</v>
      </c>
      <c r="F7729" s="39" t="s">
        <v>13069</v>
      </c>
    </row>
    <row r="7730" spans="1:6">
      <c r="A7730" t="s">
        <v>4616</v>
      </c>
      <c r="B7730" s="39" t="s">
        <v>27040</v>
      </c>
      <c r="C7730" t="s">
        <v>22125</v>
      </c>
      <c r="D7730" t="s">
        <v>22125</v>
      </c>
      <c r="E7730" t="s">
        <v>22125</v>
      </c>
      <c r="F7730" s="39" t="s">
        <v>13069</v>
      </c>
    </row>
    <row r="7731" spans="1:6">
      <c r="A7731" t="s">
        <v>4616</v>
      </c>
      <c r="B7731" s="39" t="s">
        <v>27041</v>
      </c>
      <c r="C7731" t="s">
        <v>22126</v>
      </c>
      <c r="D7731" t="s">
        <v>22126</v>
      </c>
      <c r="E7731" t="s">
        <v>22126</v>
      </c>
      <c r="F7731" s="39" t="s">
        <v>13069</v>
      </c>
    </row>
    <row r="7732" spans="1:6">
      <c r="A7732" t="s">
        <v>4616</v>
      </c>
      <c r="B7732" s="39" t="s">
        <v>27042</v>
      </c>
      <c r="C7732" t="s">
        <v>22127</v>
      </c>
      <c r="D7732" t="s">
        <v>22127</v>
      </c>
      <c r="E7732" t="s">
        <v>22127</v>
      </c>
      <c r="F7732" s="39" t="s">
        <v>13070</v>
      </c>
    </row>
    <row r="7733" spans="1:6">
      <c r="A7733" t="s">
        <v>4616</v>
      </c>
      <c r="B7733" s="39" t="s">
        <v>27043</v>
      </c>
      <c r="C7733" t="s">
        <v>22128</v>
      </c>
      <c r="D7733" t="s">
        <v>22128</v>
      </c>
      <c r="E7733" t="s">
        <v>22128</v>
      </c>
      <c r="F7733" s="39" t="s">
        <v>13071</v>
      </c>
    </row>
    <row r="7734" spans="1:6">
      <c r="A7734" t="s">
        <v>4616</v>
      </c>
      <c r="B7734" s="39" t="s">
        <v>27044</v>
      </c>
      <c r="C7734" t="s">
        <v>22129</v>
      </c>
      <c r="D7734" t="s">
        <v>22129</v>
      </c>
      <c r="E7734" t="s">
        <v>22129</v>
      </c>
      <c r="F7734" s="39" t="s">
        <v>13072</v>
      </c>
    </row>
    <row r="7735" spans="1:6">
      <c r="A7735" t="s">
        <v>4616</v>
      </c>
      <c r="B7735" s="39" t="s">
        <v>27045</v>
      </c>
      <c r="C7735" t="s">
        <v>22130</v>
      </c>
      <c r="D7735" t="s">
        <v>22130</v>
      </c>
      <c r="E7735" t="s">
        <v>22130</v>
      </c>
      <c r="F7735" s="39" t="s">
        <v>13072</v>
      </c>
    </row>
    <row r="7736" spans="1:6">
      <c r="A7736" t="s">
        <v>4616</v>
      </c>
      <c r="B7736" s="39" t="s">
        <v>27046</v>
      </c>
      <c r="C7736" t="s">
        <v>22131</v>
      </c>
      <c r="D7736" t="s">
        <v>22131</v>
      </c>
      <c r="E7736" t="s">
        <v>22131</v>
      </c>
      <c r="F7736" s="39" t="s">
        <v>13072</v>
      </c>
    </row>
    <row r="7737" spans="1:6">
      <c r="A7737" t="s">
        <v>4616</v>
      </c>
      <c r="B7737" s="39" t="s">
        <v>27047</v>
      </c>
      <c r="C7737" t="s">
        <v>22132</v>
      </c>
      <c r="D7737" t="s">
        <v>22132</v>
      </c>
      <c r="E7737" t="s">
        <v>22132</v>
      </c>
      <c r="F7737" s="39" t="s">
        <v>13072</v>
      </c>
    </row>
    <row r="7738" spans="1:6">
      <c r="A7738" t="s">
        <v>4616</v>
      </c>
      <c r="B7738" s="39" t="s">
        <v>27048</v>
      </c>
      <c r="C7738" t="s">
        <v>22133</v>
      </c>
      <c r="D7738" t="s">
        <v>22133</v>
      </c>
      <c r="E7738" t="s">
        <v>22133</v>
      </c>
      <c r="F7738" s="39" t="s">
        <v>13073</v>
      </c>
    </row>
    <row r="7739" spans="1:6">
      <c r="A7739" t="s">
        <v>4616</v>
      </c>
      <c r="B7739" s="39" t="s">
        <v>27049</v>
      </c>
      <c r="C7739" t="s">
        <v>22134</v>
      </c>
      <c r="D7739" t="s">
        <v>22134</v>
      </c>
      <c r="E7739" t="s">
        <v>22134</v>
      </c>
      <c r="F7739" s="39" t="s">
        <v>13073</v>
      </c>
    </row>
    <row r="7740" spans="1:6">
      <c r="A7740" t="s">
        <v>4616</v>
      </c>
      <c r="B7740" s="39" t="s">
        <v>27050</v>
      </c>
      <c r="C7740" t="s">
        <v>22135</v>
      </c>
      <c r="D7740" t="s">
        <v>22135</v>
      </c>
      <c r="E7740" t="s">
        <v>22135</v>
      </c>
      <c r="F7740" s="39" t="s">
        <v>13074</v>
      </c>
    </row>
    <row r="7741" spans="1:6">
      <c r="A7741" t="s">
        <v>4616</v>
      </c>
      <c r="B7741" s="39" t="s">
        <v>27051</v>
      </c>
      <c r="C7741" t="s">
        <v>22136</v>
      </c>
      <c r="D7741" t="s">
        <v>22136</v>
      </c>
      <c r="E7741" t="s">
        <v>22136</v>
      </c>
      <c r="F7741" s="39" t="s">
        <v>13075</v>
      </c>
    </row>
    <row r="7742" spans="1:6">
      <c r="A7742" t="s">
        <v>4616</v>
      </c>
      <c r="B7742" s="39" t="s">
        <v>27052</v>
      </c>
      <c r="C7742" t="s">
        <v>22137</v>
      </c>
      <c r="D7742" t="s">
        <v>22137</v>
      </c>
      <c r="E7742" t="s">
        <v>22137</v>
      </c>
      <c r="F7742" s="39" t="s">
        <v>13075</v>
      </c>
    </row>
    <row r="7743" spans="1:6">
      <c r="A7743" t="s">
        <v>4616</v>
      </c>
      <c r="B7743" s="39" t="s">
        <v>27053</v>
      </c>
      <c r="C7743" t="s">
        <v>22138</v>
      </c>
      <c r="D7743" t="s">
        <v>22138</v>
      </c>
      <c r="E7743" t="s">
        <v>22138</v>
      </c>
      <c r="F7743" s="39" t="s">
        <v>13076</v>
      </c>
    </row>
    <row r="7744" spans="1:6">
      <c r="A7744" t="s">
        <v>4616</v>
      </c>
      <c r="B7744" s="39" t="s">
        <v>27054</v>
      </c>
      <c r="C7744" t="s">
        <v>22139</v>
      </c>
      <c r="D7744" t="s">
        <v>22139</v>
      </c>
      <c r="E7744" t="s">
        <v>22139</v>
      </c>
      <c r="F7744" s="39" t="s">
        <v>13076</v>
      </c>
    </row>
    <row r="7745" spans="1:6">
      <c r="A7745" t="s">
        <v>4616</v>
      </c>
      <c r="B7745" s="39" t="s">
        <v>27055</v>
      </c>
      <c r="C7745" t="s">
        <v>22140</v>
      </c>
      <c r="D7745" t="s">
        <v>22140</v>
      </c>
      <c r="E7745" t="s">
        <v>22140</v>
      </c>
      <c r="F7745" s="39" t="s">
        <v>13076</v>
      </c>
    </row>
    <row r="7746" spans="1:6">
      <c r="A7746" t="s">
        <v>4616</v>
      </c>
      <c r="B7746" s="39" t="s">
        <v>27056</v>
      </c>
      <c r="C7746" t="s">
        <v>22141</v>
      </c>
      <c r="D7746" t="s">
        <v>22141</v>
      </c>
      <c r="E7746" t="s">
        <v>22141</v>
      </c>
      <c r="F7746" s="39" t="s">
        <v>13077</v>
      </c>
    </row>
    <row r="7747" spans="1:6">
      <c r="A7747" t="s">
        <v>4616</v>
      </c>
      <c r="B7747" s="39" t="s">
        <v>27057</v>
      </c>
      <c r="C7747" t="s">
        <v>22142</v>
      </c>
      <c r="D7747" t="s">
        <v>22142</v>
      </c>
      <c r="E7747" t="s">
        <v>22142</v>
      </c>
      <c r="F7747" s="39" t="s">
        <v>13077</v>
      </c>
    </row>
    <row r="7748" spans="1:6">
      <c r="A7748" t="s">
        <v>4616</v>
      </c>
      <c r="B7748" s="39" t="s">
        <v>27058</v>
      </c>
      <c r="C7748" t="s">
        <v>22143</v>
      </c>
      <c r="D7748" t="s">
        <v>22143</v>
      </c>
      <c r="E7748" t="s">
        <v>22143</v>
      </c>
      <c r="F7748" s="39" t="s">
        <v>13078</v>
      </c>
    </row>
    <row r="7749" spans="1:6">
      <c r="A7749" t="s">
        <v>4616</v>
      </c>
      <c r="B7749" s="39" t="s">
        <v>27059</v>
      </c>
      <c r="C7749" t="s">
        <v>22144</v>
      </c>
      <c r="D7749" t="s">
        <v>22144</v>
      </c>
      <c r="E7749" t="s">
        <v>22144</v>
      </c>
      <c r="F7749" s="39" t="s">
        <v>13079</v>
      </c>
    </row>
    <row r="7750" spans="1:6">
      <c r="A7750" t="s">
        <v>4616</v>
      </c>
      <c r="B7750" s="787" t="s">
        <v>27060</v>
      </c>
      <c r="C7750" t="s">
        <v>22145</v>
      </c>
      <c r="D7750" t="s">
        <v>22145</v>
      </c>
      <c r="E7750" t="s">
        <v>22145</v>
      </c>
      <c r="F7750" s="787" t="s">
        <v>13080</v>
      </c>
    </row>
    <row r="7751" spans="1:6">
      <c r="A7751" t="s">
        <v>4616</v>
      </c>
      <c r="B7751" s="39" t="s">
        <v>27061</v>
      </c>
      <c r="C7751" t="s">
        <v>22146</v>
      </c>
      <c r="D7751" t="s">
        <v>22146</v>
      </c>
      <c r="E7751" t="s">
        <v>22146</v>
      </c>
      <c r="F7751" s="39" t="s">
        <v>13080</v>
      </c>
    </row>
    <row r="7752" spans="1:6">
      <c r="A7752" t="s">
        <v>4616</v>
      </c>
      <c r="B7752" s="39" t="s">
        <v>27062</v>
      </c>
      <c r="C7752" t="s">
        <v>22147</v>
      </c>
      <c r="D7752" t="s">
        <v>22147</v>
      </c>
      <c r="E7752" t="s">
        <v>22147</v>
      </c>
      <c r="F7752" s="39" t="s">
        <v>13081</v>
      </c>
    </row>
    <row r="7753" spans="1:6">
      <c r="A7753" t="s">
        <v>4616</v>
      </c>
      <c r="B7753" s="39" t="s">
        <v>27063</v>
      </c>
      <c r="C7753" t="s">
        <v>22148</v>
      </c>
      <c r="D7753" t="s">
        <v>22148</v>
      </c>
      <c r="E7753" t="s">
        <v>22148</v>
      </c>
      <c r="F7753" s="39" t="s">
        <v>13082</v>
      </c>
    </row>
    <row r="7754" spans="1:6">
      <c r="A7754" t="s">
        <v>4616</v>
      </c>
      <c r="B7754" s="39" t="s">
        <v>27064</v>
      </c>
      <c r="C7754" t="s">
        <v>22149</v>
      </c>
      <c r="D7754" t="s">
        <v>22149</v>
      </c>
      <c r="E7754" t="s">
        <v>22149</v>
      </c>
      <c r="F7754" s="39" t="s">
        <v>13083</v>
      </c>
    </row>
    <row r="7755" spans="1:6">
      <c r="A7755" t="s">
        <v>4616</v>
      </c>
      <c r="B7755" s="39" t="s">
        <v>27065</v>
      </c>
      <c r="C7755" t="s">
        <v>22150</v>
      </c>
      <c r="D7755" t="s">
        <v>22150</v>
      </c>
      <c r="E7755" t="s">
        <v>22150</v>
      </c>
      <c r="F7755" s="39" t="s">
        <v>13084</v>
      </c>
    </row>
    <row r="7756" spans="1:6">
      <c r="A7756" t="s">
        <v>4616</v>
      </c>
      <c r="B7756" s="39" t="s">
        <v>27066</v>
      </c>
      <c r="C7756" t="s">
        <v>22151</v>
      </c>
      <c r="D7756" t="s">
        <v>22151</v>
      </c>
      <c r="E7756" t="s">
        <v>22151</v>
      </c>
      <c r="F7756" s="39" t="s">
        <v>13084</v>
      </c>
    </row>
    <row r="7757" spans="1:6">
      <c r="A7757" t="s">
        <v>4616</v>
      </c>
      <c r="B7757" s="39" t="s">
        <v>27067</v>
      </c>
      <c r="C7757" t="s">
        <v>22152</v>
      </c>
      <c r="D7757" t="s">
        <v>22152</v>
      </c>
      <c r="E7757" t="s">
        <v>22152</v>
      </c>
      <c r="F7757" s="39" t="s">
        <v>13085</v>
      </c>
    </row>
    <row r="7758" spans="1:6">
      <c r="A7758" t="s">
        <v>4616</v>
      </c>
      <c r="B7758" s="39" t="s">
        <v>27068</v>
      </c>
      <c r="C7758" t="s">
        <v>22153</v>
      </c>
      <c r="D7758" t="s">
        <v>22153</v>
      </c>
      <c r="E7758" t="s">
        <v>22153</v>
      </c>
      <c r="F7758" s="39" t="s">
        <v>13085</v>
      </c>
    </row>
    <row r="7759" spans="1:6">
      <c r="A7759" t="s">
        <v>4616</v>
      </c>
      <c r="B7759" s="39" t="s">
        <v>27069</v>
      </c>
      <c r="C7759" t="s">
        <v>22154</v>
      </c>
      <c r="D7759" t="s">
        <v>22154</v>
      </c>
      <c r="E7759" t="s">
        <v>22154</v>
      </c>
      <c r="F7759" s="39" t="s">
        <v>13086</v>
      </c>
    </row>
    <row r="7760" spans="1:6">
      <c r="A7760" t="s">
        <v>4616</v>
      </c>
      <c r="B7760" s="39" t="s">
        <v>27070</v>
      </c>
      <c r="C7760" t="s">
        <v>22155</v>
      </c>
      <c r="D7760" t="s">
        <v>22155</v>
      </c>
      <c r="E7760" t="s">
        <v>22155</v>
      </c>
      <c r="F7760" s="39" t="s">
        <v>13087</v>
      </c>
    </row>
    <row r="7761" spans="1:6">
      <c r="A7761" t="s">
        <v>4616</v>
      </c>
      <c r="B7761" s="39" t="s">
        <v>27071</v>
      </c>
      <c r="C7761" t="s">
        <v>22156</v>
      </c>
      <c r="D7761" t="s">
        <v>22156</v>
      </c>
      <c r="E7761" t="s">
        <v>22156</v>
      </c>
      <c r="F7761" s="39" t="s">
        <v>13087</v>
      </c>
    </row>
    <row r="7762" spans="1:6">
      <c r="A7762" t="s">
        <v>4616</v>
      </c>
      <c r="B7762" s="39" t="s">
        <v>27072</v>
      </c>
      <c r="C7762" t="s">
        <v>22157</v>
      </c>
      <c r="D7762" t="s">
        <v>22157</v>
      </c>
      <c r="E7762" t="s">
        <v>22157</v>
      </c>
      <c r="F7762" s="39" t="s">
        <v>13087</v>
      </c>
    </row>
    <row r="7763" spans="1:6">
      <c r="A7763" t="s">
        <v>4616</v>
      </c>
      <c r="B7763" s="39" t="s">
        <v>27073</v>
      </c>
      <c r="C7763" t="s">
        <v>22158</v>
      </c>
      <c r="D7763" t="s">
        <v>22158</v>
      </c>
      <c r="E7763" t="s">
        <v>22158</v>
      </c>
      <c r="F7763" s="39" t="s">
        <v>13087</v>
      </c>
    </row>
    <row r="7764" spans="1:6">
      <c r="A7764" t="s">
        <v>4616</v>
      </c>
      <c r="B7764" s="789" t="s">
        <v>27074</v>
      </c>
      <c r="C7764" t="s">
        <v>22159</v>
      </c>
      <c r="D7764" t="s">
        <v>22159</v>
      </c>
      <c r="E7764" t="s">
        <v>22159</v>
      </c>
      <c r="F7764" s="39" t="s">
        <v>13087</v>
      </c>
    </row>
    <row r="7765" spans="1:6">
      <c r="A7765" t="s">
        <v>4616</v>
      </c>
      <c r="B7765" s="39" t="s">
        <v>27075</v>
      </c>
      <c r="C7765" t="s">
        <v>22160</v>
      </c>
      <c r="D7765" t="s">
        <v>22160</v>
      </c>
      <c r="E7765" t="s">
        <v>22160</v>
      </c>
      <c r="F7765" s="39" t="s">
        <v>13088</v>
      </c>
    </row>
    <row r="7766" spans="1:6">
      <c r="A7766" t="s">
        <v>4616</v>
      </c>
      <c r="B7766" s="39" t="s">
        <v>27076</v>
      </c>
      <c r="C7766" t="s">
        <v>22161</v>
      </c>
      <c r="D7766" t="s">
        <v>22161</v>
      </c>
      <c r="E7766" t="s">
        <v>22161</v>
      </c>
      <c r="F7766" s="39" t="s">
        <v>13089</v>
      </c>
    </row>
    <row r="7767" spans="1:6">
      <c r="A7767" t="s">
        <v>4616</v>
      </c>
      <c r="B7767" s="39" t="s">
        <v>27077</v>
      </c>
      <c r="C7767" t="s">
        <v>22162</v>
      </c>
      <c r="D7767" t="s">
        <v>22162</v>
      </c>
      <c r="E7767" t="s">
        <v>22162</v>
      </c>
      <c r="F7767" s="39" t="s">
        <v>13089</v>
      </c>
    </row>
    <row r="7768" spans="1:6">
      <c r="A7768" t="s">
        <v>4616</v>
      </c>
      <c r="B7768" s="39" t="s">
        <v>27078</v>
      </c>
      <c r="C7768" t="s">
        <v>22163</v>
      </c>
      <c r="D7768" t="s">
        <v>22163</v>
      </c>
      <c r="E7768" t="s">
        <v>22163</v>
      </c>
      <c r="F7768" s="39" t="s">
        <v>13089</v>
      </c>
    </row>
    <row r="7769" spans="1:6">
      <c r="A7769" t="s">
        <v>4616</v>
      </c>
      <c r="B7769" s="39" t="s">
        <v>27079</v>
      </c>
      <c r="C7769" t="s">
        <v>22164</v>
      </c>
      <c r="D7769" t="s">
        <v>22164</v>
      </c>
      <c r="E7769" t="s">
        <v>22164</v>
      </c>
      <c r="F7769" s="39" t="s">
        <v>13089</v>
      </c>
    </row>
    <row r="7770" spans="1:6">
      <c r="A7770" t="s">
        <v>4616</v>
      </c>
      <c r="B7770" s="39" t="s">
        <v>27080</v>
      </c>
      <c r="C7770" t="s">
        <v>22165</v>
      </c>
      <c r="D7770" t="s">
        <v>22165</v>
      </c>
      <c r="E7770" t="s">
        <v>22165</v>
      </c>
      <c r="F7770" s="39" t="s">
        <v>13089</v>
      </c>
    </row>
    <row r="7771" spans="1:6">
      <c r="A7771" t="s">
        <v>4616</v>
      </c>
      <c r="B7771" s="39" t="s">
        <v>27081</v>
      </c>
      <c r="C7771" t="s">
        <v>22166</v>
      </c>
      <c r="D7771" t="s">
        <v>22166</v>
      </c>
      <c r="E7771" t="s">
        <v>22166</v>
      </c>
      <c r="F7771" s="39" t="s">
        <v>13089</v>
      </c>
    </row>
    <row r="7772" spans="1:6">
      <c r="A7772" t="s">
        <v>4616</v>
      </c>
      <c r="B7772" s="39" t="s">
        <v>27082</v>
      </c>
      <c r="C7772" t="s">
        <v>22167</v>
      </c>
      <c r="D7772" t="s">
        <v>22167</v>
      </c>
      <c r="E7772" t="s">
        <v>22167</v>
      </c>
      <c r="F7772" s="39" t="s">
        <v>13089</v>
      </c>
    </row>
    <row r="7773" spans="1:6">
      <c r="A7773" t="s">
        <v>4616</v>
      </c>
      <c r="B7773" s="39" t="s">
        <v>27083</v>
      </c>
      <c r="C7773" t="s">
        <v>22168</v>
      </c>
      <c r="D7773" t="s">
        <v>22168</v>
      </c>
      <c r="E7773" t="s">
        <v>22168</v>
      </c>
      <c r="F7773" s="39" t="s">
        <v>13089</v>
      </c>
    </row>
    <row r="7774" spans="1:6">
      <c r="A7774" t="s">
        <v>4616</v>
      </c>
      <c r="B7774" s="39" t="s">
        <v>27084</v>
      </c>
      <c r="C7774" t="s">
        <v>22169</v>
      </c>
      <c r="D7774" t="s">
        <v>22169</v>
      </c>
      <c r="E7774" t="s">
        <v>22169</v>
      </c>
      <c r="F7774" s="39" t="s">
        <v>13089</v>
      </c>
    </row>
    <row r="7775" spans="1:6">
      <c r="A7775" t="s">
        <v>4616</v>
      </c>
      <c r="B7775" s="39" t="s">
        <v>27085</v>
      </c>
      <c r="C7775" t="s">
        <v>22170</v>
      </c>
      <c r="D7775" t="s">
        <v>22170</v>
      </c>
      <c r="E7775" t="s">
        <v>22170</v>
      </c>
      <c r="F7775" s="39" t="s">
        <v>13089</v>
      </c>
    </row>
    <row r="7776" spans="1:6">
      <c r="A7776" t="s">
        <v>4616</v>
      </c>
      <c r="B7776" s="39" t="s">
        <v>27086</v>
      </c>
      <c r="C7776" t="s">
        <v>22171</v>
      </c>
      <c r="D7776" t="s">
        <v>22171</v>
      </c>
      <c r="E7776" t="s">
        <v>22171</v>
      </c>
      <c r="F7776" s="39" t="s">
        <v>13089</v>
      </c>
    </row>
    <row r="7777" spans="1:6">
      <c r="A7777" t="s">
        <v>4616</v>
      </c>
      <c r="B7777" s="39" t="s">
        <v>27087</v>
      </c>
      <c r="C7777" t="s">
        <v>22172</v>
      </c>
      <c r="D7777" t="s">
        <v>22172</v>
      </c>
      <c r="E7777" t="s">
        <v>22172</v>
      </c>
      <c r="F7777" s="39" t="s">
        <v>13090</v>
      </c>
    </row>
    <row r="7778" spans="1:6">
      <c r="A7778" t="s">
        <v>4616</v>
      </c>
      <c r="B7778" s="39" t="s">
        <v>27088</v>
      </c>
      <c r="C7778" t="s">
        <v>22173</v>
      </c>
      <c r="D7778" t="s">
        <v>22173</v>
      </c>
      <c r="E7778" t="s">
        <v>22173</v>
      </c>
      <c r="F7778" s="39" t="s">
        <v>13091</v>
      </c>
    </row>
    <row r="7779" spans="1:6">
      <c r="A7779" t="s">
        <v>4616</v>
      </c>
      <c r="B7779" s="39" t="s">
        <v>27089</v>
      </c>
      <c r="C7779" t="s">
        <v>22174</v>
      </c>
      <c r="D7779" t="s">
        <v>22174</v>
      </c>
      <c r="E7779" t="s">
        <v>22174</v>
      </c>
      <c r="F7779" s="39" t="s">
        <v>13091</v>
      </c>
    </row>
    <row r="7780" spans="1:6">
      <c r="A7780" t="s">
        <v>4616</v>
      </c>
      <c r="B7780" s="39" t="s">
        <v>27090</v>
      </c>
      <c r="C7780" t="s">
        <v>22175</v>
      </c>
      <c r="D7780" t="s">
        <v>22175</v>
      </c>
      <c r="E7780" t="s">
        <v>22175</v>
      </c>
      <c r="F7780" s="39" t="s">
        <v>13091</v>
      </c>
    </row>
    <row r="7781" spans="1:6">
      <c r="A7781" t="s">
        <v>4616</v>
      </c>
      <c r="B7781" s="39" t="s">
        <v>27091</v>
      </c>
      <c r="C7781" t="s">
        <v>22176</v>
      </c>
      <c r="D7781" t="s">
        <v>22176</v>
      </c>
      <c r="E7781" t="s">
        <v>22176</v>
      </c>
      <c r="F7781" s="39" t="s">
        <v>13092</v>
      </c>
    </row>
    <row r="7782" spans="1:6">
      <c r="A7782" t="s">
        <v>4616</v>
      </c>
      <c r="B7782" s="39" t="s">
        <v>27092</v>
      </c>
      <c r="C7782" t="s">
        <v>22177</v>
      </c>
      <c r="D7782" t="s">
        <v>22177</v>
      </c>
      <c r="E7782" t="s">
        <v>22177</v>
      </c>
      <c r="F7782" s="39" t="s">
        <v>13092</v>
      </c>
    </row>
    <row r="7783" spans="1:6">
      <c r="A7783" t="s">
        <v>4616</v>
      </c>
      <c r="B7783" s="39" t="s">
        <v>27093</v>
      </c>
      <c r="C7783" t="s">
        <v>22178</v>
      </c>
      <c r="D7783" t="s">
        <v>22178</v>
      </c>
      <c r="E7783" t="s">
        <v>22178</v>
      </c>
      <c r="F7783" s="39" t="s">
        <v>13093</v>
      </c>
    </row>
    <row r="7784" spans="1:6">
      <c r="A7784" t="s">
        <v>4616</v>
      </c>
      <c r="B7784" s="39" t="s">
        <v>27094</v>
      </c>
      <c r="C7784" t="s">
        <v>22179</v>
      </c>
      <c r="D7784" t="s">
        <v>22179</v>
      </c>
      <c r="E7784" t="s">
        <v>22179</v>
      </c>
      <c r="F7784" s="39" t="s">
        <v>13094</v>
      </c>
    </row>
    <row r="7785" spans="1:6">
      <c r="A7785" t="s">
        <v>4616</v>
      </c>
      <c r="B7785" s="787" t="s">
        <v>27095</v>
      </c>
      <c r="C7785" t="s">
        <v>22180</v>
      </c>
      <c r="D7785" t="s">
        <v>22180</v>
      </c>
      <c r="E7785" t="s">
        <v>22180</v>
      </c>
      <c r="F7785" s="39" t="s">
        <v>13095</v>
      </c>
    </row>
    <row r="7786" spans="1:6">
      <c r="A7786" t="s">
        <v>4616</v>
      </c>
      <c r="B7786" s="39" t="s">
        <v>27096</v>
      </c>
      <c r="C7786" t="s">
        <v>22181</v>
      </c>
      <c r="D7786" t="s">
        <v>22181</v>
      </c>
      <c r="E7786" t="s">
        <v>22181</v>
      </c>
      <c r="F7786" s="39" t="s">
        <v>13096</v>
      </c>
    </row>
    <row r="7787" spans="1:6">
      <c r="A7787" t="s">
        <v>4616</v>
      </c>
      <c r="B7787" s="39" t="s">
        <v>27097</v>
      </c>
      <c r="C7787" t="s">
        <v>22182</v>
      </c>
      <c r="D7787" t="s">
        <v>22182</v>
      </c>
      <c r="E7787" t="s">
        <v>22182</v>
      </c>
      <c r="F7787" s="788" t="s">
        <v>13097</v>
      </c>
    </row>
    <row r="7788" spans="1:6">
      <c r="A7788" t="s">
        <v>4616</v>
      </c>
      <c r="B7788" s="39" t="s">
        <v>27098</v>
      </c>
      <c r="C7788" t="s">
        <v>22183</v>
      </c>
      <c r="D7788" t="s">
        <v>22183</v>
      </c>
      <c r="E7788" t="s">
        <v>22183</v>
      </c>
      <c r="F7788" s="39" t="s">
        <v>13097</v>
      </c>
    </row>
    <row r="7789" spans="1:6">
      <c r="A7789" t="s">
        <v>4616</v>
      </c>
      <c r="B7789" s="39" t="s">
        <v>27099</v>
      </c>
      <c r="C7789" t="s">
        <v>22184</v>
      </c>
      <c r="D7789" t="s">
        <v>22184</v>
      </c>
      <c r="E7789" t="s">
        <v>22184</v>
      </c>
      <c r="F7789" s="39" t="s">
        <v>13097</v>
      </c>
    </row>
    <row r="7790" spans="1:6">
      <c r="A7790" t="s">
        <v>4616</v>
      </c>
      <c r="B7790" t="s">
        <v>27100</v>
      </c>
      <c r="C7790" t="s">
        <v>22185</v>
      </c>
      <c r="D7790" t="s">
        <v>22185</v>
      </c>
      <c r="E7790" t="s">
        <v>22185</v>
      </c>
      <c r="F7790" s="39" t="s">
        <v>13097</v>
      </c>
    </row>
    <row r="7791" spans="1:6">
      <c r="A7791" t="s">
        <v>4616</v>
      </c>
      <c r="B7791" s="39" t="s">
        <v>27101</v>
      </c>
      <c r="C7791" t="s">
        <v>22186</v>
      </c>
      <c r="D7791" t="s">
        <v>22186</v>
      </c>
      <c r="E7791" t="s">
        <v>22186</v>
      </c>
      <c r="F7791" s="788" t="s">
        <v>13097</v>
      </c>
    </row>
    <row r="7792" spans="1:6">
      <c r="A7792" t="s">
        <v>4616</v>
      </c>
      <c r="B7792" t="s">
        <v>27102</v>
      </c>
      <c r="C7792" t="s">
        <v>22187</v>
      </c>
      <c r="D7792" t="s">
        <v>22187</v>
      </c>
      <c r="E7792" t="s">
        <v>22187</v>
      </c>
      <c r="F7792" s="787" t="s">
        <v>13097</v>
      </c>
    </row>
    <row r="7793" spans="1:6">
      <c r="A7793" t="s">
        <v>4616</v>
      </c>
      <c r="B7793" s="39" t="s">
        <v>27103</v>
      </c>
      <c r="C7793" t="s">
        <v>22188</v>
      </c>
      <c r="D7793" t="s">
        <v>22188</v>
      </c>
      <c r="E7793" t="s">
        <v>22188</v>
      </c>
      <c r="F7793" s="39" t="s">
        <v>13097</v>
      </c>
    </row>
    <row r="7794" spans="1:6">
      <c r="A7794" t="s">
        <v>4616</v>
      </c>
      <c r="B7794" s="39" t="s">
        <v>27104</v>
      </c>
      <c r="C7794" t="s">
        <v>22189</v>
      </c>
      <c r="D7794" t="s">
        <v>22189</v>
      </c>
      <c r="E7794" t="s">
        <v>22189</v>
      </c>
      <c r="F7794" s="788" t="s">
        <v>13097</v>
      </c>
    </row>
    <row r="7795" spans="1:6">
      <c r="A7795" t="s">
        <v>4616</v>
      </c>
      <c r="B7795" t="s">
        <v>27105</v>
      </c>
      <c r="C7795" t="s">
        <v>22190</v>
      </c>
      <c r="D7795" t="s">
        <v>22190</v>
      </c>
      <c r="E7795" t="s">
        <v>22190</v>
      </c>
      <c r="F7795" s="787" t="s">
        <v>13097</v>
      </c>
    </row>
    <row r="7796" spans="1:6">
      <c r="A7796" t="s">
        <v>4616</v>
      </c>
      <c r="B7796" s="39" t="s">
        <v>27106</v>
      </c>
      <c r="C7796" t="s">
        <v>22191</v>
      </c>
      <c r="D7796" t="s">
        <v>22191</v>
      </c>
      <c r="E7796" t="s">
        <v>22191</v>
      </c>
      <c r="F7796" s="39" t="s">
        <v>13097</v>
      </c>
    </row>
    <row r="7797" spans="1:6">
      <c r="A7797" t="s">
        <v>4616</v>
      </c>
      <c r="B7797" s="39" t="s">
        <v>27107</v>
      </c>
      <c r="C7797" t="s">
        <v>22192</v>
      </c>
      <c r="D7797" t="s">
        <v>22192</v>
      </c>
      <c r="E7797" t="s">
        <v>22192</v>
      </c>
      <c r="F7797" s="39" t="s">
        <v>13097</v>
      </c>
    </row>
    <row r="7798" spans="1:6">
      <c r="A7798" t="s">
        <v>4616</v>
      </c>
      <c r="B7798" s="39" t="s">
        <v>27108</v>
      </c>
      <c r="C7798" t="s">
        <v>22193</v>
      </c>
      <c r="D7798" t="s">
        <v>22193</v>
      </c>
      <c r="E7798" t="s">
        <v>22193</v>
      </c>
      <c r="F7798" s="39" t="s">
        <v>13097</v>
      </c>
    </row>
    <row r="7799" spans="1:6">
      <c r="A7799" t="s">
        <v>4616</v>
      </c>
      <c r="B7799" s="39" t="s">
        <v>27109</v>
      </c>
      <c r="C7799" t="s">
        <v>22194</v>
      </c>
      <c r="D7799" t="s">
        <v>22194</v>
      </c>
      <c r="E7799" t="s">
        <v>22194</v>
      </c>
      <c r="F7799" s="788" t="s">
        <v>13097</v>
      </c>
    </row>
    <row r="7800" spans="1:6">
      <c r="A7800" t="s">
        <v>4616</v>
      </c>
      <c r="B7800" s="39" t="s">
        <v>27110</v>
      </c>
      <c r="C7800" t="s">
        <v>22195</v>
      </c>
      <c r="D7800" t="s">
        <v>22195</v>
      </c>
      <c r="E7800" t="s">
        <v>22195</v>
      </c>
      <c r="F7800" s="788" t="s">
        <v>13097</v>
      </c>
    </row>
    <row r="7801" spans="1:6">
      <c r="A7801" t="s">
        <v>4616</v>
      </c>
      <c r="B7801" s="39" t="s">
        <v>27111</v>
      </c>
      <c r="C7801" t="s">
        <v>22196</v>
      </c>
      <c r="D7801" t="s">
        <v>22196</v>
      </c>
      <c r="E7801" t="s">
        <v>22196</v>
      </c>
      <c r="F7801" s="788" t="s">
        <v>13097</v>
      </c>
    </row>
    <row r="7802" spans="1:6">
      <c r="A7802" t="s">
        <v>4616</v>
      </c>
      <c r="B7802" s="39" t="s">
        <v>27112</v>
      </c>
      <c r="C7802" t="s">
        <v>22197</v>
      </c>
      <c r="D7802" t="s">
        <v>22197</v>
      </c>
      <c r="E7802" t="s">
        <v>22197</v>
      </c>
      <c r="F7802" s="39" t="s">
        <v>13097</v>
      </c>
    </row>
    <row r="7803" spans="1:6">
      <c r="A7803" t="s">
        <v>4616</v>
      </c>
      <c r="B7803" s="39" t="s">
        <v>27113</v>
      </c>
      <c r="C7803" t="s">
        <v>22198</v>
      </c>
      <c r="D7803" t="s">
        <v>22198</v>
      </c>
      <c r="E7803" t="s">
        <v>22198</v>
      </c>
      <c r="F7803" s="39" t="s">
        <v>13097</v>
      </c>
    </row>
    <row r="7804" spans="1:6">
      <c r="A7804" t="s">
        <v>4616</v>
      </c>
      <c r="B7804" s="39" t="s">
        <v>27114</v>
      </c>
      <c r="C7804" t="s">
        <v>22199</v>
      </c>
      <c r="D7804" t="s">
        <v>22199</v>
      </c>
      <c r="E7804" t="s">
        <v>22199</v>
      </c>
      <c r="F7804" s="788" t="s">
        <v>13097</v>
      </c>
    </row>
    <row r="7805" spans="1:6">
      <c r="A7805" t="s">
        <v>4616</v>
      </c>
      <c r="B7805" s="39" t="s">
        <v>27115</v>
      </c>
      <c r="C7805" t="s">
        <v>22200</v>
      </c>
      <c r="D7805" t="s">
        <v>22200</v>
      </c>
      <c r="E7805" t="s">
        <v>22200</v>
      </c>
      <c r="F7805" s="39" t="s">
        <v>13097</v>
      </c>
    </row>
    <row r="7806" spans="1:6">
      <c r="A7806" t="s">
        <v>4616</v>
      </c>
      <c r="B7806" s="39" t="s">
        <v>27116</v>
      </c>
      <c r="C7806" t="s">
        <v>22201</v>
      </c>
      <c r="D7806" t="s">
        <v>22201</v>
      </c>
      <c r="E7806" t="s">
        <v>22201</v>
      </c>
      <c r="F7806" s="39" t="s">
        <v>13097</v>
      </c>
    </row>
    <row r="7807" spans="1:6">
      <c r="A7807" t="s">
        <v>4616</v>
      </c>
      <c r="B7807" s="39" t="s">
        <v>27117</v>
      </c>
      <c r="C7807" t="s">
        <v>22202</v>
      </c>
      <c r="D7807" t="s">
        <v>22202</v>
      </c>
      <c r="E7807" t="s">
        <v>22202</v>
      </c>
      <c r="F7807" t="s">
        <v>13097</v>
      </c>
    </row>
    <row r="7808" spans="1:6">
      <c r="A7808" t="s">
        <v>4616</v>
      </c>
      <c r="B7808" s="54" t="s">
        <v>27118</v>
      </c>
      <c r="C7808" t="s">
        <v>22203</v>
      </c>
      <c r="D7808" t="s">
        <v>22203</v>
      </c>
      <c r="E7808" t="s">
        <v>22203</v>
      </c>
      <c r="F7808" s="39" t="s">
        <v>13097</v>
      </c>
    </row>
    <row r="7809" spans="1:6">
      <c r="A7809" t="s">
        <v>4616</v>
      </c>
      <c r="B7809" s="39" t="s">
        <v>27119</v>
      </c>
      <c r="C7809" t="s">
        <v>22204</v>
      </c>
      <c r="D7809" t="s">
        <v>22204</v>
      </c>
      <c r="E7809" t="s">
        <v>22204</v>
      </c>
      <c r="F7809" s="788" t="s">
        <v>13097</v>
      </c>
    </row>
    <row r="7810" spans="1:6">
      <c r="A7810" t="s">
        <v>4616</v>
      </c>
      <c r="B7810" s="39" t="s">
        <v>27120</v>
      </c>
      <c r="C7810" t="s">
        <v>22205</v>
      </c>
      <c r="D7810" t="s">
        <v>22205</v>
      </c>
      <c r="E7810" t="s">
        <v>22205</v>
      </c>
      <c r="F7810" s="39" t="s">
        <v>13097</v>
      </c>
    </row>
    <row r="7811" spans="1:6">
      <c r="A7811" t="s">
        <v>4616</v>
      </c>
      <c r="B7811" s="39" t="s">
        <v>27121</v>
      </c>
      <c r="C7811" t="s">
        <v>22206</v>
      </c>
      <c r="D7811" t="s">
        <v>22206</v>
      </c>
      <c r="E7811" t="s">
        <v>22206</v>
      </c>
      <c r="F7811" s="39" t="s">
        <v>13097</v>
      </c>
    </row>
    <row r="7812" spans="1:6">
      <c r="A7812" t="s">
        <v>4616</v>
      </c>
      <c r="B7812" s="39" t="s">
        <v>27122</v>
      </c>
      <c r="C7812" t="s">
        <v>22207</v>
      </c>
      <c r="D7812" t="s">
        <v>22207</v>
      </c>
      <c r="E7812" t="s">
        <v>22207</v>
      </c>
      <c r="F7812" s="39" t="s">
        <v>13097</v>
      </c>
    </row>
    <row r="7813" spans="1:6">
      <c r="A7813" t="s">
        <v>4616</v>
      </c>
      <c r="B7813" s="39" t="s">
        <v>27123</v>
      </c>
      <c r="C7813" t="s">
        <v>22208</v>
      </c>
      <c r="D7813" t="s">
        <v>22208</v>
      </c>
      <c r="E7813" t="s">
        <v>22208</v>
      </c>
      <c r="F7813" s="39" t="s">
        <v>13097</v>
      </c>
    </row>
    <row r="7814" spans="1:6">
      <c r="A7814" t="s">
        <v>4616</v>
      </c>
      <c r="B7814" s="39" t="s">
        <v>27124</v>
      </c>
      <c r="C7814" t="s">
        <v>22209</v>
      </c>
      <c r="D7814" t="s">
        <v>22209</v>
      </c>
      <c r="E7814" t="s">
        <v>22209</v>
      </c>
      <c r="F7814" s="39" t="s">
        <v>13097</v>
      </c>
    </row>
    <row r="7815" spans="1:6">
      <c r="A7815" t="s">
        <v>4616</v>
      </c>
      <c r="B7815" s="39" t="s">
        <v>27125</v>
      </c>
      <c r="C7815" t="s">
        <v>22210</v>
      </c>
      <c r="D7815" t="s">
        <v>22210</v>
      </c>
      <c r="E7815" t="s">
        <v>22210</v>
      </c>
      <c r="F7815" s="788" t="s">
        <v>13097</v>
      </c>
    </row>
    <row r="7816" spans="1:6">
      <c r="A7816" t="s">
        <v>4616</v>
      </c>
      <c r="B7816" t="s">
        <v>27126</v>
      </c>
      <c r="C7816" t="s">
        <v>22211</v>
      </c>
      <c r="D7816" t="s">
        <v>22211</v>
      </c>
      <c r="E7816" t="s">
        <v>22211</v>
      </c>
      <c r="F7816" s="787" t="s">
        <v>13097</v>
      </c>
    </row>
    <row r="7817" spans="1:6">
      <c r="A7817" t="s">
        <v>4616</v>
      </c>
      <c r="B7817" s="39" t="s">
        <v>27127</v>
      </c>
      <c r="C7817" t="s">
        <v>22212</v>
      </c>
      <c r="D7817" t="s">
        <v>22212</v>
      </c>
      <c r="E7817" t="s">
        <v>22212</v>
      </c>
      <c r="F7817" s="39" t="s">
        <v>13097</v>
      </c>
    </row>
    <row r="7818" spans="1:6">
      <c r="A7818" t="s">
        <v>4616</v>
      </c>
      <c r="B7818" s="39" t="s">
        <v>27128</v>
      </c>
      <c r="C7818" t="s">
        <v>22213</v>
      </c>
      <c r="D7818" t="s">
        <v>22213</v>
      </c>
      <c r="E7818" t="s">
        <v>22213</v>
      </c>
      <c r="F7818" s="39" t="s">
        <v>13097</v>
      </c>
    </row>
    <row r="7819" spans="1:6">
      <c r="A7819" t="s">
        <v>4616</v>
      </c>
      <c r="B7819" s="39" t="s">
        <v>27129</v>
      </c>
      <c r="C7819" t="s">
        <v>22214</v>
      </c>
      <c r="D7819" t="s">
        <v>22214</v>
      </c>
      <c r="E7819" t="s">
        <v>22214</v>
      </c>
      <c r="F7819" s="39" t="s">
        <v>13097</v>
      </c>
    </row>
    <row r="7820" spans="1:6">
      <c r="A7820" t="s">
        <v>4616</v>
      </c>
      <c r="B7820" s="39" t="s">
        <v>27130</v>
      </c>
      <c r="C7820" t="s">
        <v>22215</v>
      </c>
      <c r="D7820" t="s">
        <v>22215</v>
      </c>
      <c r="E7820" t="s">
        <v>22215</v>
      </c>
      <c r="F7820" s="39" t="s">
        <v>13097</v>
      </c>
    </row>
    <row r="7821" spans="1:6">
      <c r="A7821" t="s">
        <v>4616</v>
      </c>
      <c r="B7821" s="39" t="s">
        <v>27131</v>
      </c>
      <c r="C7821" t="s">
        <v>22216</v>
      </c>
      <c r="D7821" t="s">
        <v>22216</v>
      </c>
      <c r="E7821" t="s">
        <v>22216</v>
      </c>
      <c r="F7821" s="39" t="s">
        <v>13097</v>
      </c>
    </row>
    <row r="7822" spans="1:6">
      <c r="A7822" t="s">
        <v>4616</v>
      </c>
      <c r="B7822" s="39" t="s">
        <v>27132</v>
      </c>
      <c r="C7822" t="s">
        <v>22217</v>
      </c>
      <c r="D7822" t="s">
        <v>22217</v>
      </c>
      <c r="E7822" t="s">
        <v>22217</v>
      </c>
      <c r="F7822" t="s">
        <v>13097</v>
      </c>
    </row>
    <row r="7823" spans="1:6">
      <c r="A7823" t="s">
        <v>4616</v>
      </c>
      <c r="B7823" s="39" t="s">
        <v>27133</v>
      </c>
      <c r="C7823" t="s">
        <v>22218</v>
      </c>
      <c r="D7823" t="s">
        <v>22218</v>
      </c>
      <c r="E7823" t="s">
        <v>22218</v>
      </c>
      <c r="F7823" s="39" t="s">
        <v>13097</v>
      </c>
    </row>
    <row r="7824" spans="1:6">
      <c r="A7824" t="s">
        <v>4616</v>
      </c>
      <c r="B7824" s="39" t="s">
        <v>27134</v>
      </c>
      <c r="C7824" t="s">
        <v>22219</v>
      </c>
      <c r="D7824" t="s">
        <v>22219</v>
      </c>
      <c r="E7824" t="s">
        <v>22219</v>
      </c>
      <c r="F7824" s="39" t="s">
        <v>13097</v>
      </c>
    </row>
    <row r="7825" spans="1:6">
      <c r="A7825" t="s">
        <v>4616</v>
      </c>
      <c r="B7825" s="39" t="s">
        <v>27135</v>
      </c>
      <c r="C7825" t="s">
        <v>22220</v>
      </c>
      <c r="D7825" t="s">
        <v>22220</v>
      </c>
      <c r="E7825" t="s">
        <v>22220</v>
      </c>
      <c r="F7825" s="39" t="s">
        <v>13097</v>
      </c>
    </row>
    <row r="7826" spans="1:6">
      <c r="A7826" t="s">
        <v>4616</v>
      </c>
      <c r="B7826" s="39" t="s">
        <v>27136</v>
      </c>
      <c r="C7826" t="s">
        <v>22221</v>
      </c>
      <c r="D7826" t="s">
        <v>22221</v>
      </c>
      <c r="E7826" t="s">
        <v>22221</v>
      </c>
      <c r="F7826" s="39" t="s">
        <v>13097</v>
      </c>
    </row>
    <row r="7827" spans="1:6">
      <c r="A7827" t="s">
        <v>4616</v>
      </c>
      <c r="B7827" s="39" t="s">
        <v>27137</v>
      </c>
      <c r="C7827" t="s">
        <v>22222</v>
      </c>
      <c r="D7827" t="s">
        <v>22222</v>
      </c>
      <c r="E7827" t="s">
        <v>22222</v>
      </c>
      <c r="F7827" s="39" t="s">
        <v>13097</v>
      </c>
    </row>
    <row r="7828" spans="1:6">
      <c r="A7828" t="s">
        <v>4616</v>
      </c>
      <c r="B7828" s="39" t="s">
        <v>27138</v>
      </c>
      <c r="C7828" t="s">
        <v>22223</v>
      </c>
      <c r="D7828" t="s">
        <v>22223</v>
      </c>
      <c r="E7828" t="s">
        <v>22223</v>
      </c>
      <c r="F7828" s="788" t="s">
        <v>13097</v>
      </c>
    </row>
    <row r="7829" spans="1:6">
      <c r="A7829" t="s">
        <v>4616</v>
      </c>
      <c r="B7829" s="39" t="s">
        <v>27139</v>
      </c>
      <c r="C7829" t="s">
        <v>22224</v>
      </c>
      <c r="D7829" t="s">
        <v>22224</v>
      </c>
      <c r="E7829" t="s">
        <v>22224</v>
      </c>
      <c r="F7829" s="39" t="s">
        <v>13097</v>
      </c>
    </row>
    <row r="7830" spans="1:6">
      <c r="A7830" t="s">
        <v>4616</v>
      </c>
      <c r="B7830" s="39" t="s">
        <v>27140</v>
      </c>
      <c r="C7830" t="s">
        <v>22225</v>
      </c>
      <c r="D7830" t="s">
        <v>22225</v>
      </c>
      <c r="E7830" t="s">
        <v>22225</v>
      </c>
      <c r="F7830" s="39" t="s">
        <v>13097</v>
      </c>
    </row>
    <row r="7831" spans="1:6">
      <c r="A7831" t="s">
        <v>4616</v>
      </c>
      <c r="B7831" s="39" t="s">
        <v>27141</v>
      </c>
      <c r="C7831" t="s">
        <v>22226</v>
      </c>
      <c r="D7831" t="s">
        <v>22226</v>
      </c>
      <c r="E7831" t="s">
        <v>22226</v>
      </c>
      <c r="F7831" s="39" t="s">
        <v>13097</v>
      </c>
    </row>
    <row r="7832" spans="1:6">
      <c r="A7832" t="s">
        <v>4616</v>
      </c>
      <c r="B7832" s="39" t="s">
        <v>27142</v>
      </c>
      <c r="C7832" t="s">
        <v>22227</v>
      </c>
      <c r="D7832" t="s">
        <v>22227</v>
      </c>
      <c r="E7832" t="s">
        <v>22227</v>
      </c>
      <c r="F7832" s="39" t="s">
        <v>13097</v>
      </c>
    </row>
    <row r="7833" spans="1:6">
      <c r="A7833" t="s">
        <v>4616</v>
      </c>
      <c r="B7833" s="54" t="s">
        <v>27143</v>
      </c>
      <c r="C7833" t="s">
        <v>22228</v>
      </c>
      <c r="D7833" t="s">
        <v>22228</v>
      </c>
      <c r="E7833" t="s">
        <v>22228</v>
      </c>
      <c r="F7833" s="39" t="s">
        <v>13097</v>
      </c>
    </row>
    <row r="7834" spans="1:6">
      <c r="A7834" t="s">
        <v>4616</v>
      </c>
      <c r="B7834" s="39" t="s">
        <v>27144</v>
      </c>
      <c r="C7834" t="s">
        <v>22229</v>
      </c>
      <c r="D7834" t="s">
        <v>22229</v>
      </c>
      <c r="E7834" t="s">
        <v>22229</v>
      </c>
      <c r="F7834" s="39" t="s">
        <v>13097</v>
      </c>
    </row>
    <row r="7835" spans="1:6">
      <c r="A7835" t="s">
        <v>4616</v>
      </c>
      <c r="B7835" s="39" t="s">
        <v>27145</v>
      </c>
      <c r="C7835" t="s">
        <v>22230</v>
      </c>
      <c r="D7835" t="s">
        <v>22230</v>
      </c>
      <c r="E7835" t="s">
        <v>22230</v>
      </c>
      <c r="F7835" s="39" t="s">
        <v>13097</v>
      </c>
    </row>
    <row r="7836" spans="1:6">
      <c r="A7836" t="s">
        <v>4616</v>
      </c>
      <c r="B7836" s="39" t="s">
        <v>27146</v>
      </c>
      <c r="C7836" t="s">
        <v>22231</v>
      </c>
      <c r="D7836" t="s">
        <v>22231</v>
      </c>
      <c r="E7836" t="s">
        <v>22231</v>
      </c>
      <c r="F7836" s="39" t="s">
        <v>13097</v>
      </c>
    </row>
    <row r="7837" spans="1:6">
      <c r="A7837" t="s">
        <v>4616</v>
      </c>
      <c r="B7837" s="39" t="s">
        <v>27147</v>
      </c>
      <c r="C7837" t="s">
        <v>22232</v>
      </c>
      <c r="D7837" t="s">
        <v>22232</v>
      </c>
      <c r="E7837" t="s">
        <v>22232</v>
      </c>
      <c r="F7837" s="39" t="s">
        <v>13097</v>
      </c>
    </row>
    <row r="7838" spans="1:6">
      <c r="A7838" t="s">
        <v>4616</v>
      </c>
      <c r="B7838" s="39" t="s">
        <v>27148</v>
      </c>
      <c r="C7838" t="s">
        <v>22233</v>
      </c>
      <c r="D7838" t="s">
        <v>22233</v>
      </c>
      <c r="E7838" t="s">
        <v>22233</v>
      </c>
      <c r="F7838" s="39" t="s">
        <v>13097</v>
      </c>
    </row>
    <row r="7839" spans="1:6">
      <c r="A7839" t="s">
        <v>4616</v>
      </c>
      <c r="B7839" s="54" t="s">
        <v>27149</v>
      </c>
      <c r="C7839" t="s">
        <v>22234</v>
      </c>
      <c r="D7839" t="s">
        <v>22234</v>
      </c>
      <c r="E7839" t="s">
        <v>22234</v>
      </c>
      <c r="F7839" s="39" t="s">
        <v>13097</v>
      </c>
    </row>
    <row r="7840" spans="1:6">
      <c r="A7840" t="s">
        <v>4616</v>
      </c>
      <c r="B7840" s="39" t="s">
        <v>27150</v>
      </c>
      <c r="C7840" t="s">
        <v>22235</v>
      </c>
      <c r="D7840" t="s">
        <v>22235</v>
      </c>
      <c r="E7840" t="s">
        <v>22235</v>
      </c>
      <c r="F7840" s="39" t="s">
        <v>13097</v>
      </c>
    </row>
    <row r="7841" spans="1:6">
      <c r="A7841" t="s">
        <v>4616</v>
      </c>
      <c r="B7841" s="39" t="s">
        <v>27151</v>
      </c>
      <c r="C7841" t="s">
        <v>22236</v>
      </c>
      <c r="D7841" t="s">
        <v>22236</v>
      </c>
      <c r="E7841" t="s">
        <v>22236</v>
      </c>
      <c r="F7841" s="39" t="s">
        <v>13097</v>
      </c>
    </row>
    <row r="7842" spans="1:6">
      <c r="A7842" t="s">
        <v>4616</v>
      </c>
      <c r="B7842" s="39" t="s">
        <v>27152</v>
      </c>
      <c r="C7842" t="s">
        <v>22237</v>
      </c>
      <c r="D7842" t="s">
        <v>22237</v>
      </c>
      <c r="E7842" t="s">
        <v>22237</v>
      </c>
      <c r="F7842" s="39" t="s">
        <v>13097</v>
      </c>
    </row>
    <row r="7843" spans="1:6">
      <c r="A7843" t="s">
        <v>4616</v>
      </c>
      <c r="B7843" s="39" t="s">
        <v>27153</v>
      </c>
      <c r="C7843" t="s">
        <v>22238</v>
      </c>
      <c r="D7843" t="s">
        <v>22238</v>
      </c>
      <c r="E7843" t="s">
        <v>22238</v>
      </c>
      <c r="F7843" s="39" t="s">
        <v>13097</v>
      </c>
    </row>
    <row r="7844" spans="1:6">
      <c r="A7844" t="s">
        <v>4616</v>
      </c>
      <c r="B7844" s="39" t="s">
        <v>27154</v>
      </c>
      <c r="C7844" t="s">
        <v>22239</v>
      </c>
      <c r="D7844" t="s">
        <v>22239</v>
      </c>
      <c r="E7844" t="s">
        <v>22239</v>
      </c>
      <c r="F7844" s="788" t="s">
        <v>13097</v>
      </c>
    </row>
    <row r="7845" spans="1:6">
      <c r="A7845" t="s">
        <v>4616</v>
      </c>
      <c r="B7845" s="39" t="s">
        <v>27155</v>
      </c>
      <c r="C7845" t="s">
        <v>22240</v>
      </c>
      <c r="D7845" t="s">
        <v>22240</v>
      </c>
      <c r="E7845" t="s">
        <v>22240</v>
      </c>
      <c r="F7845" s="788" t="s">
        <v>13097</v>
      </c>
    </row>
    <row r="7846" spans="1:6">
      <c r="A7846" t="s">
        <v>4616</v>
      </c>
      <c r="B7846" s="39" t="s">
        <v>27156</v>
      </c>
      <c r="C7846" t="s">
        <v>22241</v>
      </c>
      <c r="D7846" t="s">
        <v>22241</v>
      </c>
      <c r="E7846" t="s">
        <v>22241</v>
      </c>
      <c r="F7846" s="39" t="s">
        <v>13097</v>
      </c>
    </row>
    <row r="7847" spans="1:6">
      <c r="A7847" t="s">
        <v>4616</v>
      </c>
      <c r="B7847" s="39" t="s">
        <v>27157</v>
      </c>
      <c r="C7847" t="s">
        <v>22242</v>
      </c>
      <c r="D7847" t="s">
        <v>22242</v>
      </c>
      <c r="E7847" t="s">
        <v>22242</v>
      </c>
      <c r="F7847" s="39" t="s">
        <v>13098</v>
      </c>
    </row>
    <row r="7848" spans="1:6">
      <c r="A7848" t="s">
        <v>4616</v>
      </c>
      <c r="B7848" s="39" t="s">
        <v>27158</v>
      </c>
      <c r="C7848" t="s">
        <v>22243</v>
      </c>
      <c r="D7848" t="s">
        <v>22243</v>
      </c>
      <c r="E7848" t="s">
        <v>22243</v>
      </c>
      <c r="F7848" s="39" t="s">
        <v>13099</v>
      </c>
    </row>
    <row r="7849" spans="1:6">
      <c r="A7849" t="s">
        <v>4616</v>
      </c>
      <c r="B7849" s="39" t="s">
        <v>27159</v>
      </c>
      <c r="C7849" t="s">
        <v>22244</v>
      </c>
      <c r="D7849" t="s">
        <v>22244</v>
      </c>
      <c r="E7849" t="s">
        <v>22244</v>
      </c>
      <c r="F7849" s="39" t="s">
        <v>13099</v>
      </c>
    </row>
    <row r="7850" spans="1:6">
      <c r="A7850" t="s">
        <v>4616</v>
      </c>
      <c r="B7850" s="54" t="s">
        <v>27160</v>
      </c>
      <c r="C7850" t="s">
        <v>22245</v>
      </c>
      <c r="D7850" t="s">
        <v>22245</v>
      </c>
      <c r="E7850" t="s">
        <v>22245</v>
      </c>
      <c r="F7850" s="39" t="s">
        <v>13100</v>
      </c>
    </row>
    <row r="7851" spans="1:6">
      <c r="A7851" t="s">
        <v>4616</v>
      </c>
      <c r="B7851" s="39" t="s">
        <v>27161</v>
      </c>
      <c r="C7851" t="s">
        <v>22246</v>
      </c>
      <c r="D7851" t="s">
        <v>22246</v>
      </c>
      <c r="E7851" t="s">
        <v>22246</v>
      </c>
      <c r="F7851" s="39" t="s">
        <v>13101</v>
      </c>
    </row>
    <row r="7852" spans="1:6">
      <c r="A7852" t="s">
        <v>4616</v>
      </c>
      <c r="B7852" s="39" t="s">
        <v>27162</v>
      </c>
      <c r="C7852" t="s">
        <v>22247</v>
      </c>
      <c r="D7852" t="s">
        <v>22247</v>
      </c>
      <c r="E7852" t="s">
        <v>22247</v>
      </c>
      <c r="F7852" s="39" t="s">
        <v>13102</v>
      </c>
    </row>
    <row r="7853" spans="1:6">
      <c r="A7853" t="s">
        <v>4616</v>
      </c>
      <c r="B7853" s="54" t="s">
        <v>27163</v>
      </c>
      <c r="C7853" t="s">
        <v>22248</v>
      </c>
      <c r="D7853" t="s">
        <v>22248</v>
      </c>
      <c r="E7853" t="s">
        <v>22248</v>
      </c>
      <c r="F7853" s="39" t="s">
        <v>13102</v>
      </c>
    </row>
    <row r="7854" spans="1:6">
      <c r="A7854" t="s">
        <v>4616</v>
      </c>
      <c r="B7854" s="54" t="s">
        <v>27164</v>
      </c>
      <c r="C7854" t="s">
        <v>22249</v>
      </c>
      <c r="D7854" t="s">
        <v>22249</v>
      </c>
      <c r="E7854" t="s">
        <v>22249</v>
      </c>
      <c r="F7854" s="39" t="s">
        <v>13103</v>
      </c>
    </row>
    <row r="7855" spans="1:6">
      <c r="A7855" t="s">
        <v>4616</v>
      </c>
      <c r="B7855" s="39" t="s">
        <v>27165</v>
      </c>
      <c r="C7855" t="s">
        <v>22250</v>
      </c>
      <c r="D7855" t="s">
        <v>22250</v>
      </c>
      <c r="E7855" t="s">
        <v>22250</v>
      </c>
      <c r="F7855" s="39" t="s">
        <v>13104</v>
      </c>
    </row>
    <row r="7856" spans="1:6">
      <c r="A7856" t="s">
        <v>4616</v>
      </c>
      <c r="B7856" s="39" t="s">
        <v>27166</v>
      </c>
      <c r="C7856" t="s">
        <v>22251</v>
      </c>
      <c r="D7856" t="s">
        <v>22251</v>
      </c>
      <c r="E7856" t="s">
        <v>22251</v>
      </c>
      <c r="F7856" s="39" t="s">
        <v>13104</v>
      </c>
    </row>
    <row r="7857" spans="1:6">
      <c r="A7857" t="s">
        <v>4616</v>
      </c>
      <c r="B7857" s="39" t="s">
        <v>27167</v>
      </c>
      <c r="C7857" t="s">
        <v>22252</v>
      </c>
      <c r="D7857" t="s">
        <v>22252</v>
      </c>
      <c r="E7857" t="s">
        <v>22252</v>
      </c>
      <c r="F7857" s="39" t="s">
        <v>13105</v>
      </c>
    </row>
    <row r="7858" spans="1:6">
      <c r="A7858" t="s">
        <v>4616</v>
      </c>
      <c r="B7858" t="s">
        <v>27168</v>
      </c>
      <c r="C7858" t="s">
        <v>22253</v>
      </c>
      <c r="D7858" t="s">
        <v>22253</v>
      </c>
      <c r="E7858" t="s">
        <v>22253</v>
      </c>
      <c r="F7858" s="39" t="s">
        <v>13106</v>
      </c>
    </row>
    <row r="7859" spans="1:6">
      <c r="A7859" t="s">
        <v>4616</v>
      </c>
      <c r="B7859" s="39" t="s">
        <v>27169</v>
      </c>
      <c r="C7859" t="s">
        <v>22254</v>
      </c>
      <c r="D7859" t="s">
        <v>22254</v>
      </c>
      <c r="E7859" t="s">
        <v>22254</v>
      </c>
      <c r="F7859" s="39" t="s">
        <v>13107</v>
      </c>
    </row>
    <row r="7860" spans="1:6">
      <c r="A7860" t="s">
        <v>4616</v>
      </c>
      <c r="B7860" s="39" t="s">
        <v>27170</v>
      </c>
      <c r="C7860" t="s">
        <v>22255</v>
      </c>
      <c r="D7860" t="s">
        <v>22255</v>
      </c>
      <c r="E7860" t="s">
        <v>22255</v>
      </c>
      <c r="F7860" s="39" t="s">
        <v>13108</v>
      </c>
    </row>
    <row r="7861" spans="1:6">
      <c r="A7861" t="s">
        <v>4616</v>
      </c>
      <c r="B7861" s="39" t="s">
        <v>27171</v>
      </c>
      <c r="C7861" t="s">
        <v>22256</v>
      </c>
      <c r="D7861" t="s">
        <v>22256</v>
      </c>
      <c r="E7861" t="s">
        <v>22256</v>
      </c>
      <c r="F7861" s="39" t="s">
        <v>13109</v>
      </c>
    </row>
    <row r="7862" spans="1:6">
      <c r="A7862" t="s">
        <v>4616</v>
      </c>
      <c r="B7862" s="39" t="s">
        <v>27172</v>
      </c>
      <c r="C7862" t="s">
        <v>22257</v>
      </c>
      <c r="D7862" t="s">
        <v>22257</v>
      </c>
      <c r="E7862" t="s">
        <v>22257</v>
      </c>
      <c r="F7862" s="39" t="s">
        <v>13110</v>
      </c>
    </row>
    <row r="7863" spans="1:6">
      <c r="A7863" t="s">
        <v>4616</v>
      </c>
      <c r="B7863" s="39" t="s">
        <v>27173</v>
      </c>
      <c r="C7863" t="s">
        <v>22258</v>
      </c>
      <c r="D7863" t="s">
        <v>22258</v>
      </c>
      <c r="E7863" t="s">
        <v>22258</v>
      </c>
      <c r="F7863" s="39" t="s">
        <v>13111</v>
      </c>
    </row>
    <row r="7864" spans="1:6">
      <c r="A7864" t="s">
        <v>4616</v>
      </c>
      <c r="B7864" s="39" t="s">
        <v>27174</v>
      </c>
      <c r="C7864" t="s">
        <v>22259</v>
      </c>
      <c r="D7864" t="s">
        <v>22259</v>
      </c>
      <c r="E7864" t="s">
        <v>22259</v>
      </c>
      <c r="F7864" s="39" t="s">
        <v>13112</v>
      </c>
    </row>
    <row r="7865" spans="1:6">
      <c r="A7865" t="s">
        <v>4616</v>
      </c>
      <c r="B7865" s="39" t="s">
        <v>27175</v>
      </c>
      <c r="C7865" t="s">
        <v>22260</v>
      </c>
      <c r="D7865" t="s">
        <v>22260</v>
      </c>
      <c r="E7865" t="s">
        <v>22260</v>
      </c>
      <c r="F7865" s="39" t="s">
        <v>13113</v>
      </c>
    </row>
    <row r="7866" spans="1:6">
      <c r="A7866" t="s">
        <v>4616</v>
      </c>
      <c r="B7866" s="39" t="s">
        <v>27176</v>
      </c>
      <c r="C7866" t="s">
        <v>22261</v>
      </c>
      <c r="D7866" t="s">
        <v>22261</v>
      </c>
      <c r="E7866" t="s">
        <v>22261</v>
      </c>
      <c r="F7866" s="39" t="s">
        <v>13114</v>
      </c>
    </row>
    <row r="7867" spans="1:6">
      <c r="A7867" t="s">
        <v>4616</v>
      </c>
      <c r="B7867" s="39" t="s">
        <v>27177</v>
      </c>
      <c r="C7867" t="s">
        <v>22262</v>
      </c>
      <c r="D7867" t="s">
        <v>22262</v>
      </c>
      <c r="E7867" t="s">
        <v>22262</v>
      </c>
      <c r="F7867" s="39" t="s">
        <v>13115</v>
      </c>
    </row>
    <row r="7868" spans="1:6">
      <c r="A7868" t="s">
        <v>4616</v>
      </c>
      <c r="B7868" s="39" t="s">
        <v>27178</v>
      </c>
      <c r="C7868" t="s">
        <v>22263</v>
      </c>
      <c r="D7868" t="s">
        <v>22263</v>
      </c>
      <c r="E7868" t="s">
        <v>22263</v>
      </c>
      <c r="F7868" s="39" t="s">
        <v>13115</v>
      </c>
    </row>
    <row r="7869" spans="1:6">
      <c r="A7869" t="s">
        <v>4616</v>
      </c>
      <c r="B7869" s="39" t="s">
        <v>27179</v>
      </c>
      <c r="C7869" t="s">
        <v>22264</v>
      </c>
      <c r="D7869" t="s">
        <v>22264</v>
      </c>
      <c r="E7869" t="s">
        <v>22264</v>
      </c>
      <c r="F7869" s="39" t="s">
        <v>13116</v>
      </c>
    </row>
    <row r="7870" spans="1:6">
      <c r="A7870" t="s">
        <v>4616</v>
      </c>
      <c r="B7870" s="39" t="s">
        <v>27180</v>
      </c>
      <c r="C7870" t="s">
        <v>22265</v>
      </c>
      <c r="D7870" t="s">
        <v>22265</v>
      </c>
      <c r="E7870" t="s">
        <v>22265</v>
      </c>
      <c r="F7870" s="39" t="s">
        <v>13116</v>
      </c>
    </row>
    <row r="7871" spans="1:6">
      <c r="A7871" t="s">
        <v>4616</v>
      </c>
      <c r="B7871" s="39" t="s">
        <v>27181</v>
      </c>
      <c r="C7871" t="s">
        <v>22266</v>
      </c>
      <c r="D7871" t="s">
        <v>22266</v>
      </c>
      <c r="E7871" t="s">
        <v>22266</v>
      </c>
      <c r="F7871" s="39" t="s">
        <v>13116</v>
      </c>
    </row>
    <row r="7872" spans="1:6">
      <c r="A7872" t="s">
        <v>4616</v>
      </c>
      <c r="B7872" s="39" t="s">
        <v>27182</v>
      </c>
      <c r="C7872" t="s">
        <v>22267</v>
      </c>
      <c r="D7872" t="s">
        <v>22267</v>
      </c>
      <c r="E7872" t="s">
        <v>22267</v>
      </c>
      <c r="F7872" s="39" t="s">
        <v>13117</v>
      </c>
    </row>
    <row r="7873" spans="1:6">
      <c r="A7873" t="s">
        <v>4616</v>
      </c>
      <c r="B7873" s="39" t="s">
        <v>27183</v>
      </c>
      <c r="C7873" t="s">
        <v>22268</v>
      </c>
      <c r="D7873" t="s">
        <v>22268</v>
      </c>
      <c r="E7873" t="s">
        <v>22268</v>
      </c>
      <c r="F7873" s="39" t="s">
        <v>13118</v>
      </c>
    </row>
    <row r="7874" spans="1:6">
      <c r="A7874" t="s">
        <v>4616</v>
      </c>
      <c r="B7874" s="39" t="s">
        <v>27184</v>
      </c>
      <c r="C7874" t="s">
        <v>22269</v>
      </c>
      <c r="D7874" t="s">
        <v>22269</v>
      </c>
      <c r="E7874" t="s">
        <v>22269</v>
      </c>
      <c r="F7874" s="39" t="s">
        <v>13119</v>
      </c>
    </row>
    <row r="7875" spans="1:6">
      <c r="A7875" t="s">
        <v>4616</v>
      </c>
      <c r="B7875" s="39" t="s">
        <v>27185</v>
      </c>
      <c r="C7875" t="s">
        <v>22270</v>
      </c>
      <c r="D7875" t="s">
        <v>22270</v>
      </c>
      <c r="E7875" t="s">
        <v>22270</v>
      </c>
      <c r="F7875" s="39" t="s">
        <v>13119</v>
      </c>
    </row>
    <row r="7876" spans="1:6">
      <c r="A7876" t="s">
        <v>4616</v>
      </c>
      <c r="B7876" s="39" t="s">
        <v>27186</v>
      </c>
      <c r="C7876" t="s">
        <v>22271</v>
      </c>
      <c r="D7876" t="s">
        <v>22271</v>
      </c>
      <c r="E7876" t="s">
        <v>22271</v>
      </c>
      <c r="F7876" s="39" t="s">
        <v>13119</v>
      </c>
    </row>
    <row r="7877" spans="1:6">
      <c r="A7877" t="s">
        <v>4616</v>
      </c>
      <c r="B7877" s="39" t="s">
        <v>27187</v>
      </c>
      <c r="C7877" t="s">
        <v>22272</v>
      </c>
      <c r="D7877" t="s">
        <v>22272</v>
      </c>
      <c r="E7877" t="s">
        <v>22272</v>
      </c>
      <c r="F7877" s="39" t="s">
        <v>13120</v>
      </c>
    </row>
    <row r="7878" spans="1:6">
      <c r="A7878" t="s">
        <v>4616</v>
      </c>
      <c r="B7878" s="39" t="s">
        <v>27188</v>
      </c>
      <c r="C7878" t="s">
        <v>22273</v>
      </c>
      <c r="D7878" t="s">
        <v>22273</v>
      </c>
      <c r="E7878" t="s">
        <v>22273</v>
      </c>
      <c r="F7878" s="39" t="s">
        <v>13121</v>
      </c>
    </row>
    <row r="7879" spans="1:6">
      <c r="A7879" t="s">
        <v>4616</v>
      </c>
      <c r="B7879" s="39" t="s">
        <v>27189</v>
      </c>
      <c r="C7879" t="s">
        <v>22274</v>
      </c>
      <c r="D7879" t="s">
        <v>22274</v>
      </c>
      <c r="E7879" t="s">
        <v>22274</v>
      </c>
      <c r="F7879" s="39" t="s">
        <v>13122</v>
      </c>
    </row>
    <row r="7880" spans="1:6">
      <c r="A7880" t="s">
        <v>4616</v>
      </c>
      <c r="B7880" s="39" t="s">
        <v>27190</v>
      </c>
      <c r="C7880" t="s">
        <v>22275</v>
      </c>
      <c r="D7880" t="s">
        <v>22275</v>
      </c>
      <c r="E7880" t="s">
        <v>22275</v>
      </c>
      <c r="F7880" s="39" t="s">
        <v>13123</v>
      </c>
    </row>
    <row r="7881" spans="1:6">
      <c r="A7881" t="s">
        <v>4616</v>
      </c>
      <c r="B7881" s="39" t="s">
        <v>27191</v>
      </c>
      <c r="C7881" t="s">
        <v>22276</v>
      </c>
      <c r="D7881" t="s">
        <v>22276</v>
      </c>
      <c r="E7881" t="s">
        <v>22276</v>
      </c>
      <c r="F7881" s="39" t="s">
        <v>13124</v>
      </c>
    </row>
    <row r="7882" spans="1:6">
      <c r="A7882" t="s">
        <v>4616</v>
      </c>
      <c r="B7882" s="39" t="s">
        <v>27192</v>
      </c>
      <c r="C7882" t="s">
        <v>22277</v>
      </c>
      <c r="D7882" t="s">
        <v>22277</v>
      </c>
      <c r="E7882" t="s">
        <v>22277</v>
      </c>
      <c r="F7882" s="39" t="s">
        <v>13125</v>
      </c>
    </row>
    <row r="7883" spans="1:6">
      <c r="A7883" t="s">
        <v>4616</v>
      </c>
      <c r="B7883" s="39" t="s">
        <v>27193</v>
      </c>
      <c r="C7883" t="s">
        <v>22278</v>
      </c>
      <c r="D7883" t="s">
        <v>22278</v>
      </c>
      <c r="E7883" t="s">
        <v>22278</v>
      </c>
      <c r="F7883" s="39" t="s">
        <v>13126</v>
      </c>
    </row>
    <row r="7884" spans="1:6">
      <c r="A7884" t="s">
        <v>4616</v>
      </c>
      <c r="B7884" t="s">
        <v>27194</v>
      </c>
      <c r="C7884" t="s">
        <v>22279</v>
      </c>
      <c r="D7884" t="s">
        <v>22279</v>
      </c>
      <c r="E7884" t="s">
        <v>22279</v>
      </c>
      <c r="F7884" s="39" t="s">
        <v>13127</v>
      </c>
    </row>
    <row r="7885" spans="1:6">
      <c r="A7885" t="s">
        <v>4616</v>
      </c>
      <c r="B7885" s="39" t="s">
        <v>27195</v>
      </c>
      <c r="C7885" t="s">
        <v>22280</v>
      </c>
      <c r="D7885" t="s">
        <v>22280</v>
      </c>
      <c r="E7885" t="s">
        <v>22280</v>
      </c>
      <c r="F7885" s="39" t="s">
        <v>13128</v>
      </c>
    </row>
    <row r="7886" spans="1:6">
      <c r="A7886" t="s">
        <v>4616</v>
      </c>
      <c r="B7886" s="54" t="s">
        <v>27196</v>
      </c>
      <c r="C7886" t="s">
        <v>22281</v>
      </c>
      <c r="D7886" t="s">
        <v>22281</v>
      </c>
      <c r="E7886" t="s">
        <v>22281</v>
      </c>
      <c r="F7886" s="39" t="s">
        <v>13129</v>
      </c>
    </row>
    <row r="7887" spans="1:6">
      <c r="A7887" t="s">
        <v>4616</v>
      </c>
      <c r="B7887" s="54" t="s">
        <v>27197</v>
      </c>
      <c r="C7887" t="s">
        <v>22282</v>
      </c>
      <c r="D7887" t="s">
        <v>22282</v>
      </c>
      <c r="E7887" t="s">
        <v>22282</v>
      </c>
      <c r="F7887" s="39" t="s">
        <v>13129</v>
      </c>
    </row>
    <row r="7888" spans="1:6">
      <c r="A7888" t="s">
        <v>4616</v>
      </c>
      <c r="B7888" s="54" t="s">
        <v>27198</v>
      </c>
      <c r="C7888" t="s">
        <v>22283</v>
      </c>
      <c r="D7888" t="s">
        <v>22283</v>
      </c>
      <c r="E7888" t="s">
        <v>22283</v>
      </c>
      <c r="F7888" s="39" t="s">
        <v>13129</v>
      </c>
    </row>
    <row r="7889" spans="1:6">
      <c r="A7889" t="s">
        <v>4616</v>
      </c>
      <c r="B7889" s="789" t="s">
        <v>27199</v>
      </c>
      <c r="C7889" t="s">
        <v>22284</v>
      </c>
      <c r="D7889" t="s">
        <v>22284</v>
      </c>
      <c r="E7889" t="s">
        <v>22284</v>
      </c>
      <c r="F7889" s="39" t="s">
        <v>13129</v>
      </c>
    </row>
    <row r="7890" spans="1:6">
      <c r="A7890" t="s">
        <v>4616</v>
      </c>
      <c r="B7890" s="54" t="s">
        <v>27200</v>
      </c>
      <c r="C7890" t="s">
        <v>22285</v>
      </c>
      <c r="D7890" t="s">
        <v>22285</v>
      </c>
      <c r="E7890" t="s">
        <v>22285</v>
      </c>
      <c r="F7890" s="39" t="s">
        <v>13129</v>
      </c>
    </row>
    <row r="7891" spans="1:6">
      <c r="A7891" t="s">
        <v>4616</v>
      </c>
      <c r="B7891" s="54" t="s">
        <v>27201</v>
      </c>
      <c r="C7891" t="s">
        <v>22286</v>
      </c>
      <c r="D7891" t="s">
        <v>22286</v>
      </c>
      <c r="E7891" t="s">
        <v>22286</v>
      </c>
      <c r="F7891" s="39" t="s">
        <v>13129</v>
      </c>
    </row>
    <row r="7892" spans="1:6">
      <c r="A7892" t="s">
        <v>4616</v>
      </c>
      <c r="B7892" s="39" t="s">
        <v>27202</v>
      </c>
      <c r="C7892" t="s">
        <v>22287</v>
      </c>
      <c r="D7892" t="s">
        <v>22287</v>
      </c>
      <c r="E7892" t="s">
        <v>22287</v>
      </c>
      <c r="F7892" s="39" t="s">
        <v>13129</v>
      </c>
    </row>
    <row r="7893" spans="1:6">
      <c r="A7893" t="s">
        <v>4616</v>
      </c>
      <c r="B7893" s="787" t="s">
        <v>27203</v>
      </c>
      <c r="C7893" t="s">
        <v>22288</v>
      </c>
      <c r="D7893" t="s">
        <v>22288</v>
      </c>
      <c r="E7893" t="s">
        <v>22288</v>
      </c>
      <c r="F7893" s="787" t="s">
        <v>13129</v>
      </c>
    </row>
    <row r="7894" spans="1:6">
      <c r="A7894" t="s">
        <v>4616</v>
      </c>
      <c r="B7894" s="39" t="s">
        <v>27204</v>
      </c>
      <c r="C7894" t="s">
        <v>22289</v>
      </c>
      <c r="D7894" t="s">
        <v>22289</v>
      </c>
      <c r="E7894" t="s">
        <v>22289</v>
      </c>
      <c r="F7894" t="s">
        <v>13129</v>
      </c>
    </row>
    <row r="7895" spans="1:6">
      <c r="A7895" t="s">
        <v>4616</v>
      </c>
      <c r="B7895" t="s">
        <v>27205</v>
      </c>
      <c r="C7895" t="s">
        <v>22290</v>
      </c>
      <c r="D7895" t="s">
        <v>22290</v>
      </c>
      <c r="E7895" t="s">
        <v>22290</v>
      </c>
      <c r="F7895" s="787" t="s">
        <v>13129</v>
      </c>
    </row>
    <row r="7896" spans="1:6">
      <c r="A7896" t="s">
        <v>4616</v>
      </c>
      <c r="B7896" s="39" t="s">
        <v>27206</v>
      </c>
      <c r="C7896" t="s">
        <v>22291</v>
      </c>
      <c r="D7896" t="s">
        <v>22291</v>
      </c>
      <c r="E7896" t="s">
        <v>22291</v>
      </c>
      <c r="F7896" t="s">
        <v>13129</v>
      </c>
    </row>
    <row r="7897" spans="1:6">
      <c r="A7897" t="s">
        <v>4616</v>
      </c>
      <c r="B7897" s="39" t="s">
        <v>27207</v>
      </c>
      <c r="C7897" t="s">
        <v>22292</v>
      </c>
      <c r="D7897" t="s">
        <v>22292</v>
      </c>
      <c r="E7897" t="s">
        <v>22292</v>
      </c>
      <c r="F7897" s="39" t="s">
        <v>13129</v>
      </c>
    </row>
    <row r="7898" spans="1:6">
      <c r="A7898" t="s">
        <v>4616</v>
      </c>
      <c r="B7898" s="54" t="s">
        <v>27208</v>
      </c>
      <c r="C7898" t="s">
        <v>22293</v>
      </c>
      <c r="D7898" t="s">
        <v>22293</v>
      </c>
      <c r="E7898" t="s">
        <v>22293</v>
      </c>
      <c r="F7898" s="39" t="s">
        <v>13129</v>
      </c>
    </row>
    <row r="7899" spans="1:6">
      <c r="A7899" t="s">
        <v>4616</v>
      </c>
      <c r="B7899" s="39" t="s">
        <v>27209</v>
      </c>
      <c r="C7899" t="s">
        <v>22294</v>
      </c>
      <c r="D7899" t="s">
        <v>22294</v>
      </c>
      <c r="E7899" t="s">
        <v>22294</v>
      </c>
      <c r="F7899" s="39" t="s">
        <v>13129</v>
      </c>
    </row>
    <row r="7900" spans="1:6">
      <c r="A7900" t="s">
        <v>4616</v>
      </c>
      <c r="B7900" s="787" t="s">
        <v>27210</v>
      </c>
      <c r="C7900" t="s">
        <v>22295</v>
      </c>
      <c r="D7900" t="s">
        <v>22295</v>
      </c>
      <c r="E7900" t="s">
        <v>22295</v>
      </c>
      <c r="F7900" s="787" t="s">
        <v>13129</v>
      </c>
    </row>
    <row r="7901" spans="1:6">
      <c r="A7901" t="s">
        <v>4616</v>
      </c>
      <c r="B7901" s="54" t="s">
        <v>27211</v>
      </c>
      <c r="C7901" t="s">
        <v>22296</v>
      </c>
      <c r="D7901" t="s">
        <v>22296</v>
      </c>
      <c r="E7901" t="s">
        <v>22296</v>
      </c>
      <c r="F7901" s="39" t="s">
        <v>13129</v>
      </c>
    </row>
    <row r="7902" spans="1:6">
      <c r="A7902" t="s">
        <v>4616</v>
      </c>
      <c r="B7902" s="54" t="s">
        <v>27212</v>
      </c>
      <c r="C7902" t="s">
        <v>22297</v>
      </c>
      <c r="D7902" t="s">
        <v>22297</v>
      </c>
      <c r="E7902" t="s">
        <v>22297</v>
      </c>
      <c r="F7902" s="39" t="s">
        <v>13129</v>
      </c>
    </row>
    <row r="7903" spans="1:6">
      <c r="A7903" t="s">
        <v>4616</v>
      </c>
      <c r="B7903" s="789" t="s">
        <v>27213</v>
      </c>
      <c r="C7903" t="s">
        <v>22298</v>
      </c>
      <c r="D7903" t="s">
        <v>22298</v>
      </c>
      <c r="E7903" t="s">
        <v>22298</v>
      </c>
      <c r="F7903" s="39" t="s">
        <v>13129</v>
      </c>
    </row>
    <row r="7904" spans="1:6">
      <c r="A7904" t="s">
        <v>4616</v>
      </c>
      <c r="B7904" s="39" t="s">
        <v>27214</v>
      </c>
      <c r="C7904" t="s">
        <v>22299</v>
      </c>
      <c r="D7904" t="s">
        <v>22299</v>
      </c>
      <c r="E7904" t="s">
        <v>22299</v>
      </c>
      <c r="F7904" s="39" t="s">
        <v>13129</v>
      </c>
    </row>
    <row r="7905" spans="1:6">
      <c r="A7905" t="s">
        <v>4616</v>
      </c>
      <c r="B7905" s="54" t="s">
        <v>27215</v>
      </c>
      <c r="C7905" t="s">
        <v>22300</v>
      </c>
      <c r="D7905" t="s">
        <v>22300</v>
      </c>
      <c r="E7905" t="s">
        <v>22300</v>
      </c>
      <c r="F7905" s="39" t="s">
        <v>13129</v>
      </c>
    </row>
    <row r="7906" spans="1:6">
      <c r="A7906" t="s">
        <v>4616</v>
      </c>
      <c r="B7906" s="54" t="s">
        <v>27216</v>
      </c>
      <c r="C7906" t="s">
        <v>22301</v>
      </c>
      <c r="D7906" t="s">
        <v>22301</v>
      </c>
      <c r="E7906" t="s">
        <v>22301</v>
      </c>
      <c r="F7906" s="39" t="s">
        <v>13129</v>
      </c>
    </row>
    <row r="7907" spans="1:6">
      <c r="A7907" t="s">
        <v>4616</v>
      </c>
      <c r="B7907" s="39" t="s">
        <v>27217</v>
      </c>
      <c r="C7907" t="s">
        <v>22302</v>
      </c>
      <c r="D7907" t="s">
        <v>22302</v>
      </c>
      <c r="E7907" t="s">
        <v>22302</v>
      </c>
      <c r="F7907" s="39" t="s">
        <v>13129</v>
      </c>
    </row>
    <row r="7908" spans="1:6">
      <c r="A7908" t="s">
        <v>4616</v>
      </c>
      <c r="B7908" s="39" t="s">
        <v>27218</v>
      </c>
      <c r="C7908" t="s">
        <v>22303</v>
      </c>
      <c r="D7908" t="s">
        <v>22303</v>
      </c>
      <c r="E7908" t="s">
        <v>22303</v>
      </c>
      <c r="F7908" s="39" t="s">
        <v>13129</v>
      </c>
    </row>
    <row r="7909" spans="1:6">
      <c r="A7909" t="s">
        <v>4616</v>
      </c>
      <c r="B7909" s="39" t="s">
        <v>27219</v>
      </c>
      <c r="C7909" t="s">
        <v>22304</v>
      </c>
      <c r="D7909" t="s">
        <v>22304</v>
      </c>
      <c r="E7909" t="s">
        <v>22304</v>
      </c>
      <c r="F7909" s="39" t="s">
        <v>13130</v>
      </c>
    </row>
    <row r="7910" spans="1:6">
      <c r="A7910" t="s">
        <v>4616</v>
      </c>
      <c r="B7910" s="39" t="s">
        <v>27220</v>
      </c>
      <c r="C7910" t="s">
        <v>22305</v>
      </c>
      <c r="D7910" t="s">
        <v>22305</v>
      </c>
      <c r="E7910" t="s">
        <v>22305</v>
      </c>
      <c r="F7910" s="39" t="s">
        <v>13131</v>
      </c>
    </row>
    <row r="7911" spans="1:6">
      <c r="A7911" t="s">
        <v>4616</v>
      </c>
      <c r="B7911" s="39" t="s">
        <v>27221</v>
      </c>
      <c r="C7911" t="s">
        <v>22306</v>
      </c>
      <c r="D7911" t="s">
        <v>22306</v>
      </c>
      <c r="E7911" t="s">
        <v>22306</v>
      </c>
      <c r="F7911" s="39" t="s">
        <v>13132</v>
      </c>
    </row>
    <row r="7912" spans="1:6">
      <c r="A7912" t="s">
        <v>4616</v>
      </c>
      <c r="B7912" s="39" t="s">
        <v>27222</v>
      </c>
      <c r="C7912" t="s">
        <v>22307</v>
      </c>
      <c r="D7912" t="s">
        <v>22307</v>
      </c>
      <c r="E7912" t="s">
        <v>22307</v>
      </c>
      <c r="F7912" s="39" t="s">
        <v>13132</v>
      </c>
    </row>
    <row r="7913" spans="1:6">
      <c r="A7913" t="s">
        <v>4616</v>
      </c>
      <c r="B7913" s="39" t="s">
        <v>27223</v>
      </c>
      <c r="C7913" t="s">
        <v>22308</v>
      </c>
      <c r="D7913" t="s">
        <v>22308</v>
      </c>
      <c r="E7913" t="s">
        <v>22308</v>
      </c>
      <c r="F7913" s="39" t="s">
        <v>13133</v>
      </c>
    </row>
    <row r="7914" spans="1:6">
      <c r="A7914" t="s">
        <v>4616</v>
      </c>
      <c r="B7914" s="39" t="s">
        <v>27224</v>
      </c>
      <c r="C7914" t="s">
        <v>22309</v>
      </c>
      <c r="D7914" t="s">
        <v>22309</v>
      </c>
      <c r="E7914" t="s">
        <v>22309</v>
      </c>
      <c r="F7914" s="39" t="s">
        <v>13134</v>
      </c>
    </row>
    <row r="7915" spans="1:6">
      <c r="A7915" t="s">
        <v>4616</v>
      </c>
      <c r="B7915" s="39" t="s">
        <v>27225</v>
      </c>
      <c r="C7915" t="s">
        <v>22310</v>
      </c>
      <c r="D7915" t="s">
        <v>22310</v>
      </c>
      <c r="E7915" t="s">
        <v>22310</v>
      </c>
      <c r="F7915" s="39" t="s">
        <v>13135</v>
      </c>
    </row>
    <row r="7916" spans="1:6">
      <c r="A7916" t="s">
        <v>4616</v>
      </c>
      <c r="B7916" s="54" t="s">
        <v>27226</v>
      </c>
      <c r="C7916" t="s">
        <v>22311</v>
      </c>
      <c r="D7916" t="s">
        <v>22311</v>
      </c>
      <c r="E7916" t="s">
        <v>22311</v>
      </c>
      <c r="F7916" s="39" t="s">
        <v>13136</v>
      </c>
    </row>
    <row r="7917" spans="1:6">
      <c r="A7917" t="s">
        <v>4616</v>
      </c>
      <c r="B7917" s="39" t="s">
        <v>27227</v>
      </c>
      <c r="C7917" t="s">
        <v>22312</v>
      </c>
      <c r="D7917" t="s">
        <v>22312</v>
      </c>
      <c r="E7917" t="s">
        <v>22312</v>
      </c>
      <c r="F7917" s="39" t="s">
        <v>13137</v>
      </c>
    </row>
    <row r="7918" spans="1:6">
      <c r="A7918" t="s">
        <v>4616</v>
      </c>
      <c r="B7918" s="39" t="s">
        <v>27228</v>
      </c>
      <c r="C7918" t="s">
        <v>22313</v>
      </c>
      <c r="D7918" t="s">
        <v>22313</v>
      </c>
      <c r="E7918" t="s">
        <v>22313</v>
      </c>
      <c r="F7918" s="39" t="s">
        <v>13137</v>
      </c>
    </row>
    <row r="7919" spans="1:6">
      <c r="A7919" t="s">
        <v>4616</v>
      </c>
      <c r="B7919" s="39" t="s">
        <v>27229</v>
      </c>
      <c r="C7919" t="s">
        <v>22314</v>
      </c>
      <c r="D7919" t="s">
        <v>22314</v>
      </c>
      <c r="E7919" t="s">
        <v>22314</v>
      </c>
      <c r="F7919" s="39" t="s">
        <v>13138</v>
      </c>
    </row>
    <row r="7920" spans="1:6">
      <c r="A7920" t="s">
        <v>4616</v>
      </c>
      <c r="B7920" s="39" t="s">
        <v>27230</v>
      </c>
      <c r="C7920" t="s">
        <v>22315</v>
      </c>
      <c r="D7920" t="s">
        <v>22315</v>
      </c>
      <c r="E7920" t="s">
        <v>22315</v>
      </c>
      <c r="F7920" s="39" t="s">
        <v>13139</v>
      </c>
    </row>
    <row r="7921" spans="1:6">
      <c r="A7921" t="s">
        <v>4616</v>
      </c>
      <c r="B7921" t="s">
        <v>27231</v>
      </c>
      <c r="C7921" t="s">
        <v>22316</v>
      </c>
      <c r="D7921" t="s">
        <v>22316</v>
      </c>
      <c r="E7921" t="s">
        <v>22316</v>
      </c>
      <c r="F7921" s="39" t="s">
        <v>13140</v>
      </c>
    </row>
    <row r="7922" spans="1:6">
      <c r="A7922" t="s">
        <v>4616</v>
      </c>
      <c r="B7922" s="39" t="s">
        <v>27232</v>
      </c>
      <c r="C7922" t="s">
        <v>22317</v>
      </c>
      <c r="D7922" t="s">
        <v>22317</v>
      </c>
      <c r="E7922" t="s">
        <v>22317</v>
      </c>
      <c r="F7922" s="39" t="s">
        <v>13140</v>
      </c>
    </row>
    <row r="7923" spans="1:6">
      <c r="A7923" t="s">
        <v>4616</v>
      </c>
      <c r="B7923" s="39" t="s">
        <v>27233</v>
      </c>
      <c r="C7923" t="s">
        <v>22318</v>
      </c>
      <c r="D7923" t="s">
        <v>22318</v>
      </c>
      <c r="E7923" t="s">
        <v>22318</v>
      </c>
      <c r="F7923" s="39" t="s">
        <v>13141</v>
      </c>
    </row>
    <row r="7924" spans="1:6">
      <c r="A7924" t="s">
        <v>4616</v>
      </c>
      <c r="B7924" s="39" t="s">
        <v>27234</v>
      </c>
      <c r="C7924" t="s">
        <v>22319</v>
      </c>
      <c r="D7924" t="s">
        <v>22319</v>
      </c>
      <c r="E7924" t="s">
        <v>22319</v>
      </c>
      <c r="F7924" s="39" t="s">
        <v>13142</v>
      </c>
    </row>
    <row r="7925" spans="1:6">
      <c r="A7925" t="s">
        <v>4616</v>
      </c>
      <c r="B7925" s="39" t="s">
        <v>27235</v>
      </c>
      <c r="C7925" t="s">
        <v>22320</v>
      </c>
      <c r="D7925" t="s">
        <v>22320</v>
      </c>
      <c r="E7925" t="s">
        <v>22320</v>
      </c>
      <c r="F7925" s="39" t="s">
        <v>13142</v>
      </c>
    </row>
    <row r="7926" spans="1:6">
      <c r="A7926" t="s">
        <v>4616</v>
      </c>
      <c r="B7926" s="39" t="s">
        <v>27236</v>
      </c>
      <c r="C7926" t="s">
        <v>22321</v>
      </c>
      <c r="D7926" t="s">
        <v>22321</v>
      </c>
      <c r="E7926" t="s">
        <v>22321</v>
      </c>
      <c r="F7926" s="39" t="s">
        <v>13143</v>
      </c>
    </row>
    <row r="7927" spans="1:6">
      <c r="A7927" t="s">
        <v>4616</v>
      </c>
      <c r="B7927" s="54" t="s">
        <v>27237</v>
      </c>
      <c r="C7927" t="s">
        <v>22322</v>
      </c>
      <c r="D7927" t="s">
        <v>22322</v>
      </c>
      <c r="E7927" t="s">
        <v>22322</v>
      </c>
      <c r="F7927" s="39" t="s">
        <v>13144</v>
      </c>
    </row>
    <row r="7928" spans="1:6">
      <c r="A7928" t="s">
        <v>4616</v>
      </c>
      <c r="B7928" s="39" t="s">
        <v>27238</v>
      </c>
      <c r="C7928" t="s">
        <v>22323</v>
      </c>
      <c r="D7928" t="s">
        <v>22323</v>
      </c>
      <c r="E7928" t="s">
        <v>22323</v>
      </c>
      <c r="F7928" s="39" t="s">
        <v>13145</v>
      </c>
    </row>
    <row r="7929" spans="1:6">
      <c r="A7929" t="s">
        <v>4616</v>
      </c>
      <c r="B7929" s="39" t="s">
        <v>27239</v>
      </c>
      <c r="C7929" t="s">
        <v>22324</v>
      </c>
      <c r="D7929" t="s">
        <v>22324</v>
      </c>
      <c r="E7929" t="s">
        <v>22324</v>
      </c>
      <c r="F7929" s="39" t="s">
        <v>13145</v>
      </c>
    </row>
    <row r="7930" spans="1:6">
      <c r="A7930" t="s">
        <v>4616</v>
      </c>
      <c r="B7930" s="39" t="s">
        <v>27240</v>
      </c>
      <c r="C7930" t="s">
        <v>22325</v>
      </c>
      <c r="D7930" t="s">
        <v>22325</v>
      </c>
      <c r="E7930" t="s">
        <v>22325</v>
      </c>
      <c r="F7930" s="39" t="s">
        <v>13145</v>
      </c>
    </row>
    <row r="7931" spans="1:6">
      <c r="A7931" t="s">
        <v>4616</v>
      </c>
      <c r="B7931" s="39" t="s">
        <v>27241</v>
      </c>
      <c r="C7931" t="s">
        <v>22326</v>
      </c>
      <c r="D7931" t="s">
        <v>22326</v>
      </c>
      <c r="E7931" t="s">
        <v>22326</v>
      </c>
      <c r="F7931" s="39" t="s">
        <v>13146</v>
      </c>
    </row>
    <row r="7932" spans="1:6">
      <c r="A7932" t="s">
        <v>4616</v>
      </c>
      <c r="B7932" s="39" t="s">
        <v>27242</v>
      </c>
      <c r="C7932" t="s">
        <v>22327</v>
      </c>
      <c r="D7932" t="s">
        <v>22327</v>
      </c>
      <c r="E7932" t="s">
        <v>22327</v>
      </c>
      <c r="F7932" s="39" t="s">
        <v>13147</v>
      </c>
    </row>
    <row r="7933" spans="1:6">
      <c r="A7933" t="s">
        <v>4616</v>
      </c>
      <c r="B7933" s="39" t="s">
        <v>27243</v>
      </c>
      <c r="C7933" t="s">
        <v>22328</v>
      </c>
      <c r="D7933" t="s">
        <v>22328</v>
      </c>
      <c r="E7933" t="s">
        <v>22328</v>
      </c>
      <c r="F7933" s="788" t="s">
        <v>13148</v>
      </c>
    </row>
    <row r="7934" spans="1:6">
      <c r="A7934" t="s">
        <v>4616</v>
      </c>
      <c r="B7934" s="39" t="s">
        <v>27244</v>
      </c>
      <c r="C7934" t="s">
        <v>22329</v>
      </c>
      <c r="D7934" t="s">
        <v>22329</v>
      </c>
      <c r="E7934" t="s">
        <v>22329</v>
      </c>
      <c r="F7934" s="39" t="s">
        <v>13148</v>
      </c>
    </row>
    <row r="7935" spans="1:6">
      <c r="A7935" t="s">
        <v>4616</v>
      </c>
      <c r="B7935" s="787" t="s">
        <v>27245</v>
      </c>
      <c r="C7935" t="s">
        <v>22330</v>
      </c>
      <c r="D7935" t="s">
        <v>22330</v>
      </c>
      <c r="E7935" t="s">
        <v>22330</v>
      </c>
      <c r="F7935" s="787" t="s">
        <v>13149</v>
      </c>
    </row>
    <row r="7936" spans="1:6">
      <c r="A7936" t="s">
        <v>4616</v>
      </c>
      <c r="B7936" s="39" t="s">
        <v>27246</v>
      </c>
      <c r="C7936" t="s">
        <v>22331</v>
      </c>
      <c r="D7936" t="s">
        <v>22331</v>
      </c>
      <c r="E7936" t="s">
        <v>22331</v>
      </c>
      <c r="F7936" s="39" t="s">
        <v>13150</v>
      </c>
    </row>
    <row r="7937" spans="1:6">
      <c r="A7937" t="s">
        <v>4616</v>
      </c>
      <c r="B7937" s="39" t="s">
        <v>27247</v>
      </c>
      <c r="C7937" t="s">
        <v>22332</v>
      </c>
      <c r="D7937" t="s">
        <v>22332</v>
      </c>
      <c r="E7937" t="s">
        <v>22332</v>
      </c>
      <c r="F7937" t="s">
        <v>13151</v>
      </c>
    </row>
    <row r="7938" spans="1:6">
      <c r="A7938" t="s">
        <v>4616</v>
      </c>
      <c r="B7938" s="39" t="s">
        <v>27248</v>
      </c>
      <c r="C7938" t="s">
        <v>22333</v>
      </c>
      <c r="D7938" t="s">
        <v>22333</v>
      </c>
      <c r="E7938" t="s">
        <v>22333</v>
      </c>
      <c r="F7938" s="39" t="s">
        <v>13152</v>
      </c>
    </row>
    <row r="7939" spans="1:6">
      <c r="A7939" t="s">
        <v>4616</v>
      </c>
      <c r="B7939" s="39" t="s">
        <v>27249</v>
      </c>
      <c r="C7939" t="s">
        <v>22334</v>
      </c>
      <c r="D7939" t="s">
        <v>22334</v>
      </c>
      <c r="E7939" t="s">
        <v>22334</v>
      </c>
      <c r="F7939" s="39" t="s">
        <v>13153</v>
      </c>
    </row>
    <row r="7940" spans="1:6">
      <c r="A7940" t="s">
        <v>4616</v>
      </c>
      <c r="B7940" s="39" t="s">
        <v>27250</v>
      </c>
      <c r="C7940" t="s">
        <v>22335</v>
      </c>
      <c r="D7940" t="s">
        <v>22335</v>
      </c>
      <c r="E7940" t="s">
        <v>22335</v>
      </c>
      <c r="F7940" s="39" t="s">
        <v>13154</v>
      </c>
    </row>
    <row r="7941" spans="1:6">
      <c r="A7941" t="s">
        <v>4616</v>
      </c>
      <c r="B7941" s="54" t="s">
        <v>27251</v>
      </c>
      <c r="C7941" t="s">
        <v>22336</v>
      </c>
      <c r="D7941" t="s">
        <v>22336</v>
      </c>
      <c r="E7941" t="s">
        <v>22336</v>
      </c>
      <c r="F7941" s="39" t="s">
        <v>13155</v>
      </c>
    </row>
    <row r="7942" spans="1:6">
      <c r="A7942" t="s">
        <v>4616</v>
      </c>
      <c r="B7942" s="39" t="s">
        <v>27252</v>
      </c>
      <c r="C7942" t="s">
        <v>22337</v>
      </c>
      <c r="D7942" t="s">
        <v>22337</v>
      </c>
      <c r="E7942" t="s">
        <v>22337</v>
      </c>
      <c r="F7942" s="39" t="s">
        <v>13155</v>
      </c>
    </row>
    <row r="7943" spans="1:6">
      <c r="A7943" t="s">
        <v>4616</v>
      </c>
      <c r="B7943" s="39" t="s">
        <v>27253</v>
      </c>
      <c r="C7943" t="s">
        <v>22338</v>
      </c>
      <c r="D7943" t="s">
        <v>22338</v>
      </c>
      <c r="E7943" t="s">
        <v>22338</v>
      </c>
      <c r="F7943" s="39" t="s">
        <v>13156</v>
      </c>
    </row>
    <row r="7944" spans="1:6">
      <c r="A7944" t="s">
        <v>4616</v>
      </c>
      <c r="B7944" s="39" t="s">
        <v>27254</v>
      </c>
      <c r="C7944" t="s">
        <v>22339</v>
      </c>
      <c r="D7944" t="s">
        <v>22339</v>
      </c>
      <c r="E7944" t="s">
        <v>22339</v>
      </c>
      <c r="F7944" s="39" t="s">
        <v>13157</v>
      </c>
    </row>
    <row r="7945" spans="1:6">
      <c r="A7945" t="s">
        <v>4616</v>
      </c>
      <c r="B7945" s="789" t="s">
        <v>27255</v>
      </c>
      <c r="C7945" t="s">
        <v>22340</v>
      </c>
      <c r="D7945" t="s">
        <v>22340</v>
      </c>
      <c r="E7945" t="s">
        <v>22340</v>
      </c>
      <c r="F7945" s="39" t="s">
        <v>13158</v>
      </c>
    </row>
    <row r="7946" spans="1:6">
      <c r="A7946" t="s">
        <v>4616</v>
      </c>
      <c r="B7946" s="39" t="s">
        <v>27256</v>
      </c>
      <c r="C7946" t="s">
        <v>22341</v>
      </c>
      <c r="D7946" t="s">
        <v>22341</v>
      </c>
      <c r="E7946" t="s">
        <v>22341</v>
      </c>
      <c r="F7946" s="39" t="s">
        <v>13159</v>
      </c>
    </row>
    <row r="7947" spans="1:6">
      <c r="A7947" t="s">
        <v>4616</v>
      </c>
      <c r="B7947" s="39" t="s">
        <v>27257</v>
      </c>
      <c r="C7947" t="s">
        <v>22342</v>
      </c>
      <c r="D7947" t="s">
        <v>22342</v>
      </c>
      <c r="E7947" t="s">
        <v>22342</v>
      </c>
      <c r="F7947" s="39" t="s">
        <v>13160</v>
      </c>
    </row>
    <row r="7948" spans="1:6">
      <c r="A7948" t="s">
        <v>4616</v>
      </c>
      <c r="B7948" s="39" t="s">
        <v>27258</v>
      </c>
      <c r="C7948" t="s">
        <v>22343</v>
      </c>
      <c r="D7948" t="s">
        <v>22343</v>
      </c>
      <c r="E7948" t="s">
        <v>22343</v>
      </c>
      <c r="F7948" s="39" t="s">
        <v>13161</v>
      </c>
    </row>
    <row r="7949" spans="1:6">
      <c r="A7949" t="s">
        <v>4616</v>
      </c>
      <c r="B7949" s="39" t="s">
        <v>27259</v>
      </c>
      <c r="C7949" t="s">
        <v>22344</v>
      </c>
      <c r="D7949" t="s">
        <v>22344</v>
      </c>
      <c r="E7949" t="s">
        <v>22344</v>
      </c>
      <c r="F7949" s="39" t="s">
        <v>13161</v>
      </c>
    </row>
    <row r="7950" spans="1:6">
      <c r="A7950" t="s">
        <v>4616</v>
      </c>
      <c r="B7950" s="39" t="s">
        <v>27260</v>
      </c>
      <c r="C7950" t="s">
        <v>22345</v>
      </c>
      <c r="D7950" t="s">
        <v>22345</v>
      </c>
      <c r="E7950" t="s">
        <v>22345</v>
      </c>
      <c r="F7950" s="39" t="s">
        <v>13162</v>
      </c>
    </row>
    <row r="7951" spans="1:6">
      <c r="A7951" t="s">
        <v>4616</v>
      </c>
      <c r="B7951" s="39" t="s">
        <v>27261</v>
      </c>
      <c r="C7951" t="s">
        <v>22346</v>
      </c>
      <c r="D7951" t="s">
        <v>22346</v>
      </c>
      <c r="E7951" t="s">
        <v>22346</v>
      </c>
      <c r="F7951" s="39" t="s">
        <v>13163</v>
      </c>
    </row>
    <row r="7952" spans="1:6">
      <c r="A7952" t="s">
        <v>4616</v>
      </c>
      <c r="B7952" s="39" t="s">
        <v>27262</v>
      </c>
      <c r="C7952" t="s">
        <v>22347</v>
      </c>
      <c r="D7952" t="s">
        <v>22347</v>
      </c>
      <c r="E7952" t="s">
        <v>22347</v>
      </c>
      <c r="F7952" s="39" t="s">
        <v>13163</v>
      </c>
    </row>
    <row r="7953" spans="1:6">
      <c r="A7953" t="s">
        <v>4616</v>
      </c>
      <c r="B7953" s="39" t="s">
        <v>27263</v>
      </c>
      <c r="C7953" t="s">
        <v>22348</v>
      </c>
      <c r="D7953" t="s">
        <v>22348</v>
      </c>
      <c r="E7953" t="s">
        <v>22348</v>
      </c>
      <c r="F7953" s="39" t="s">
        <v>13164</v>
      </c>
    </row>
    <row r="7954" spans="1:6">
      <c r="A7954" t="s">
        <v>4616</v>
      </c>
      <c r="B7954" s="39" t="s">
        <v>27264</v>
      </c>
      <c r="C7954" t="s">
        <v>22349</v>
      </c>
      <c r="D7954" t="s">
        <v>22349</v>
      </c>
      <c r="E7954" t="s">
        <v>22349</v>
      </c>
      <c r="F7954" s="39" t="s">
        <v>13165</v>
      </c>
    </row>
    <row r="7955" spans="1:6">
      <c r="A7955" t="s">
        <v>4616</v>
      </c>
      <c r="B7955" s="39" t="s">
        <v>27265</v>
      </c>
      <c r="C7955" t="s">
        <v>22350</v>
      </c>
      <c r="D7955" t="s">
        <v>22350</v>
      </c>
      <c r="E7955" t="s">
        <v>22350</v>
      </c>
      <c r="F7955" s="39" t="s">
        <v>13166</v>
      </c>
    </row>
    <row r="7956" spans="1:6">
      <c r="A7956" t="s">
        <v>4616</v>
      </c>
      <c r="B7956" s="39" t="s">
        <v>27266</v>
      </c>
      <c r="C7956" t="s">
        <v>22351</v>
      </c>
      <c r="D7956" t="s">
        <v>22351</v>
      </c>
      <c r="E7956" t="s">
        <v>22351</v>
      </c>
      <c r="F7956" s="39" t="s">
        <v>13167</v>
      </c>
    </row>
    <row r="7957" spans="1:6">
      <c r="A7957" t="s">
        <v>4616</v>
      </c>
      <c r="B7957" s="39" t="s">
        <v>27267</v>
      </c>
      <c r="C7957" t="s">
        <v>22352</v>
      </c>
      <c r="D7957" t="s">
        <v>22352</v>
      </c>
      <c r="E7957" t="s">
        <v>22352</v>
      </c>
      <c r="F7957" s="39" t="s">
        <v>13168</v>
      </c>
    </row>
    <row r="7958" spans="1:6">
      <c r="A7958" t="s">
        <v>4616</v>
      </c>
      <c r="B7958" s="39" t="s">
        <v>27268</v>
      </c>
      <c r="C7958" t="s">
        <v>22353</v>
      </c>
      <c r="D7958" t="s">
        <v>22353</v>
      </c>
      <c r="E7958" t="s">
        <v>22353</v>
      </c>
      <c r="F7958" s="39" t="s">
        <v>13169</v>
      </c>
    </row>
    <row r="7959" spans="1:6">
      <c r="A7959" t="s">
        <v>4616</v>
      </c>
      <c r="B7959" s="39" t="s">
        <v>27269</v>
      </c>
      <c r="C7959" t="s">
        <v>22354</v>
      </c>
      <c r="D7959" t="s">
        <v>22354</v>
      </c>
      <c r="E7959" t="s">
        <v>22354</v>
      </c>
      <c r="F7959" s="39" t="s">
        <v>13170</v>
      </c>
    </row>
    <row r="7960" spans="1:6">
      <c r="A7960" t="s">
        <v>4616</v>
      </c>
      <c r="B7960" s="39" t="s">
        <v>27270</v>
      </c>
      <c r="C7960" t="s">
        <v>22355</v>
      </c>
      <c r="D7960" t="s">
        <v>22355</v>
      </c>
      <c r="E7960" t="s">
        <v>22355</v>
      </c>
      <c r="F7960" s="39" t="s">
        <v>13171</v>
      </c>
    </row>
    <row r="7961" spans="1:6">
      <c r="A7961" t="s">
        <v>4616</v>
      </c>
      <c r="B7961" s="39" t="s">
        <v>27271</v>
      </c>
      <c r="C7961" t="s">
        <v>22356</v>
      </c>
      <c r="D7961" t="s">
        <v>22356</v>
      </c>
      <c r="E7961" t="s">
        <v>22356</v>
      </c>
      <c r="F7961" t="s">
        <v>13171</v>
      </c>
    </row>
    <row r="7962" spans="1:6">
      <c r="A7962" t="s">
        <v>4616</v>
      </c>
      <c r="B7962" s="39" t="s">
        <v>27272</v>
      </c>
      <c r="C7962" t="s">
        <v>22357</v>
      </c>
      <c r="D7962" t="s">
        <v>22357</v>
      </c>
      <c r="E7962" t="s">
        <v>22357</v>
      </c>
      <c r="F7962" s="39" t="s">
        <v>13171</v>
      </c>
    </row>
    <row r="7963" spans="1:6">
      <c r="A7963" t="s">
        <v>4616</v>
      </c>
      <c r="B7963" s="789" t="s">
        <v>27273</v>
      </c>
      <c r="C7963" t="s">
        <v>22358</v>
      </c>
      <c r="D7963" t="s">
        <v>22358</v>
      </c>
      <c r="E7963" t="s">
        <v>22358</v>
      </c>
      <c r="F7963" s="39" t="s">
        <v>13171</v>
      </c>
    </row>
    <row r="7964" spans="1:6">
      <c r="A7964" t="s">
        <v>4616</v>
      </c>
      <c r="B7964" s="54" t="s">
        <v>27274</v>
      </c>
      <c r="C7964" t="s">
        <v>22359</v>
      </c>
      <c r="D7964" t="s">
        <v>22359</v>
      </c>
      <c r="E7964" t="s">
        <v>22359</v>
      </c>
      <c r="F7964" s="39" t="s">
        <v>13171</v>
      </c>
    </row>
    <row r="7965" spans="1:6">
      <c r="A7965" t="s">
        <v>4616</v>
      </c>
      <c r="B7965" s="54" t="s">
        <v>27275</v>
      </c>
      <c r="C7965" t="s">
        <v>22360</v>
      </c>
      <c r="D7965" t="s">
        <v>22360</v>
      </c>
      <c r="E7965" t="s">
        <v>22360</v>
      </c>
      <c r="F7965" s="39" t="s">
        <v>13171</v>
      </c>
    </row>
    <row r="7966" spans="1:6">
      <c r="A7966" t="s">
        <v>4616</v>
      </c>
      <c r="B7966" s="39" t="s">
        <v>27276</v>
      </c>
      <c r="C7966" t="s">
        <v>22361</v>
      </c>
      <c r="D7966" t="s">
        <v>22361</v>
      </c>
      <c r="E7966" t="s">
        <v>22361</v>
      </c>
      <c r="F7966" s="39" t="s">
        <v>13171</v>
      </c>
    </row>
    <row r="7967" spans="1:6">
      <c r="A7967" t="s">
        <v>4616</v>
      </c>
      <c r="B7967" s="789" t="s">
        <v>27277</v>
      </c>
      <c r="C7967" t="s">
        <v>22362</v>
      </c>
      <c r="D7967" t="s">
        <v>22362</v>
      </c>
      <c r="E7967" t="s">
        <v>22362</v>
      </c>
      <c r="F7967" s="39" t="s">
        <v>13171</v>
      </c>
    </row>
    <row r="7968" spans="1:6">
      <c r="A7968" t="s">
        <v>4616</v>
      </c>
      <c r="B7968" s="54" t="s">
        <v>27278</v>
      </c>
      <c r="C7968" t="s">
        <v>22363</v>
      </c>
      <c r="D7968" t="s">
        <v>22363</v>
      </c>
      <c r="E7968" t="s">
        <v>22363</v>
      </c>
      <c r="F7968" s="39" t="s">
        <v>13171</v>
      </c>
    </row>
    <row r="7969" spans="1:6">
      <c r="A7969" t="s">
        <v>4616</v>
      </c>
      <c r="B7969" s="789" t="s">
        <v>27279</v>
      </c>
      <c r="C7969" t="s">
        <v>22364</v>
      </c>
      <c r="D7969" t="s">
        <v>22364</v>
      </c>
      <c r="E7969" t="s">
        <v>22364</v>
      </c>
      <c r="F7969" s="39" t="s">
        <v>13172</v>
      </c>
    </row>
    <row r="7970" spans="1:6">
      <c r="A7970" t="s">
        <v>4616</v>
      </c>
      <c r="B7970" s="39" t="s">
        <v>27280</v>
      </c>
      <c r="C7970" t="s">
        <v>22365</v>
      </c>
      <c r="D7970" t="s">
        <v>22365</v>
      </c>
      <c r="E7970" t="s">
        <v>22365</v>
      </c>
      <c r="F7970" s="39" t="s">
        <v>13173</v>
      </c>
    </row>
    <row r="7971" spans="1:6">
      <c r="A7971" t="s">
        <v>4616</v>
      </c>
      <c r="B7971" s="39" t="s">
        <v>27281</v>
      </c>
      <c r="C7971" t="s">
        <v>22366</v>
      </c>
      <c r="D7971" t="s">
        <v>22366</v>
      </c>
      <c r="E7971" t="s">
        <v>22366</v>
      </c>
      <c r="F7971" s="39" t="s">
        <v>13173</v>
      </c>
    </row>
    <row r="7972" spans="1:6">
      <c r="A7972" t="s">
        <v>4616</v>
      </c>
      <c r="B7972" s="39" t="s">
        <v>27282</v>
      </c>
      <c r="C7972" t="s">
        <v>22367</v>
      </c>
      <c r="D7972" t="s">
        <v>22367</v>
      </c>
      <c r="E7972" t="s">
        <v>22367</v>
      </c>
      <c r="F7972" s="39" t="s">
        <v>13174</v>
      </c>
    </row>
    <row r="7973" spans="1:6">
      <c r="A7973" t="s">
        <v>4616</v>
      </c>
      <c r="B7973" s="39" t="s">
        <v>27283</v>
      </c>
      <c r="C7973" t="s">
        <v>22368</v>
      </c>
      <c r="D7973" t="s">
        <v>22368</v>
      </c>
      <c r="E7973" t="s">
        <v>22368</v>
      </c>
      <c r="F7973" s="39" t="s">
        <v>13175</v>
      </c>
    </row>
    <row r="7974" spans="1:6">
      <c r="A7974" t="s">
        <v>4616</v>
      </c>
      <c r="B7974" s="39" t="s">
        <v>27284</v>
      </c>
      <c r="C7974" t="s">
        <v>22369</v>
      </c>
      <c r="D7974" t="s">
        <v>22369</v>
      </c>
      <c r="E7974" t="s">
        <v>22369</v>
      </c>
      <c r="F7974" s="39" t="s">
        <v>13176</v>
      </c>
    </row>
    <row r="7975" spans="1:6">
      <c r="A7975" t="s">
        <v>4616</v>
      </c>
      <c r="B7975" s="789" t="s">
        <v>27285</v>
      </c>
      <c r="C7975" t="s">
        <v>22370</v>
      </c>
      <c r="D7975" t="s">
        <v>22370</v>
      </c>
      <c r="E7975" t="s">
        <v>22370</v>
      </c>
      <c r="F7975" s="39" t="s">
        <v>13177</v>
      </c>
    </row>
    <row r="7976" spans="1:6">
      <c r="A7976" t="s">
        <v>4616</v>
      </c>
      <c r="B7976" s="39" t="s">
        <v>27286</v>
      </c>
      <c r="C7976" t="s">
        <v>22371</v>
      </c>
      <c r="D7976" t="s">
        <v>22371</v>
      </c>
      <c r="E7976" t="s">
        <v>22371</v>
      </c>
      <c r="F7976" s="39" t="s">
        <v>13178</v>
      </c>
    </row>
    <row r="7977" spans="1:6">
      <c r="A7977" t="s">
        <v>4616</v>
      </c>
      <c r="B7977" s="39" t="s">
        <v>27287</v>
      </c>
      <c r="C7977" t="s">
        <v>22372</v>
      </c>
      <c r="D7977" t="s">
        <v>22372</v>
      </c>
      <c r="E7977" t="s">
        <v>22372</v>
      </c>
      <c r="F7977" s="39" t="s">
        <v>13179</v>
      </c>
    </row>
    <row r="7978" spans="1:6">
      <c r="A7978" t="s">
        <v>4616</v>
      </c>
      <c r="B7978" s="39" t="s">
        <v>27288</v>
      </c>
      <c r="C7978" t="s">
        <v>22373</v>
      </c>
      <c r="D7978" t="s">
        <v>22373</v>
      </c>
      <c r="E7978" t="s">
        <v>22373</v>
      </c>
      <c r="F7978" s="39" t="s">
        <v>13179</v>
      </c>
    </row>
    <row r="7979" spans="1:6">
      <c r="A7979" t="s">
        <v>4616</v>
      </c>
      <c r="B7979" s="39" t="s">
        <v>27289</v>
      </c>
      <c r="C7979" t="s">
        <v>22374</v>
      </c>
      <c r="D7979" t="s">
        <v>22374</v>
      </c>
      <c r="E7979" t="s">
        <v>22374</v>
      </c>
      <c r="F7979" s="39" t="s">
        <v>13179</v>
      </c>
    </row>
    <row r="7980" spans="1:6">
      <c r="A7980" t="s">
        <v>4616</v>
      </c>
      <c r="B7980" s="39" t="s">
        <v>27290</v>
      </c>
      <c r="C7980" t="s">
        <v>22375</v>
      </c>
      <c r="D7980" t="s">
        <v>22375</v>
      </c>
      <c r="E7980" t="s">
        <v>22375</v>
      </c>
      <c r="F7980" s="39" t="s">
        <v>13180</v>
      </c>
    </row>
    <row r="7981" spans="1:6">
      <c r="A7981" t="s">
        <v>4616</v>
      </c>
      <c r="B7981" s="39" t="s">
        <v>27291</v>
      </c>
      <c r="C7981" t="s">
        <v>22376</v>
      </c>
      <c r="D7981" t="s">
        <v>22376</v>
      </c>
      <c r="E7981" t="s">
        <v>22376</v>
      </c>
      <c r="F7981" s="39" t="s">
        <v>13180</v>
      </c>
    </row>
    <row r="7982" spans="1:6">
      <c r="A7982" t="s">
        <v>4616</v>
      </c>
      <c r="B7982" s="39" t="s">
        <v>27292</v>
      </c>
      <c r="C7982" t="s">
        <v>22377</v>
      </c>
      <c r="D7982" t="s">
        <v>22377</v>
      </c>
      <c r="E7982" t="s">
        <v>22377</v>
      </c>
      <c r="F7982" s="39" t="s">
        <v>13181</v>
      </c>
    </row>
    <row r="7983" spans="1:6">
      <c r="A7983" t="s">
        <v>4616</v>
      </c>
      <c r="B7983" s="39" t="s">
        <v>27293</v>
      </c>
      <c r="C7983" t="s">
        <v>22378</v>
      </c>
      <c r="D7983" t="s">
        <v>22378</v>
      </c>
      <c r="E7983" t="s">
        <v>22378</v>
      </c>
      <c r="F7983" s="39" t="s">
        <v>13182</v>
      </c>
    </row>
    <row r="7984" spans="1:6">
      <c r="A7984" t="s">
        <v>4616</v>
      </c>
      <c r="B7984" s="39" t="s">
        <v>27294</v>
      </c>
      <c r="C7984" t="s">
        <v>22379</v>
      </c>
      <c r="D7984" t="s">
        <v>22379</v>
      </c>
      <c r="E7984" t="s">
        <v>22379</v>
      </c>
      <c r="F7984" s="39" t="s">
        <v>13183</v>
      </c>
    </row>
    <row r="7985" spans="1:6">
      <c r="A7985" t="s">
        <v>4616</v>
      </c>
      <c r="B7985" s="39" t="s">
        <v>27295</v>
      </c>
      <c r="C7985" t="s">
        <v>22380</v>
      </c>
      <c r="D7985" t="s">
        <v>22380</v>
      </c>
      <c r="E7985" t="s">
        <v>22380</v>
      </c>
      <c r="F7985" s="39" t="s">
        <v>13183</v>
      </c>
    </row>
    <row r="7986" spans="1:6">
      <c r="A7986" t="s">
        <v>4616</v>
      </c>
      <c r="B7986" s="39" t="s">
        <v>27296</v>
      </c>
      <c r="C7986" t="s">
        <v>22381</v>
      </c>
      <c r="D7986" t="s">
        <v>22381</v>
      </c>
      <c r="E7986" t="s">
        <v>22381</v>
      </c>
      <c r="F7986" s="39" t="s">
        <v>13184</v>
      </c>
    </row>
    <row r="7987" spans="1:6">
      <c r="A7987" t="s">
        <v>4616</v>
      </c>
      <c r="B7987" s="39" t="s">
        <v>27297</v>
      </c>
      <c r="C7987" t="s">
        <v>22382</v>
      </c>
      <c r="D7987" t="s">
        <v>22382</v>
      </c>
      <c r="E7987" t="s">
        <v>22382</v>
      </c>
      <c r="F7987" s="39" t="s">
        <v>13184</v>
      </c>
    </row>
    <row r="7988" spans="1:6">
      <c r="A7988" t="s">
        <v>4616</v>
      </c>
      <c r="B7988" s="39" t="s">
        <v>27298</v>
      </c>
      <c r="C7988" t="s">
        <v>22383</v>
      </c>
      <c r="D7988" t="s">
        <v>22383</v>
      </c>
      <c r="E7988" t="s">
        <v>22383</v>
      </c>
      <c r="F7988" s="39" t="s">
        <v>13185</v>
      </c>
    </row>
    <row r="7989" spans="1:6">
      <c r="A7989" t="s">
        <v>4616</v>
      </c>
      <c r="B7989" s="39" t="s">
        <v>27299</v>
      </c>
      <c r="C7989" t="s">
        <v>22384</v>
      </c>
      <c r="D7989" t="s">
        <v>22384</v>
      </c>
      <c r="E7989" t="s">
        <v>22384</v>
      </c>
      <c r="F7989" s="39" t="s">
        <v>13186</v>
      </c>
    </row>
    <row r="7990" spans="1:6">
      <c r="A7990" t="s">
        <v>4616</v>
      </c>
      <c r="B7990" s="39" t="s">
        <v>27300</v>
      </c>
      <c r="C7990" t="s">
        <v>22385</v>
      </c>
      <c r="D7990" t="s">
        <v>22385</v>
      </c>
      <c r="E7990" t="s">
        <v>22385</v>
      </c>
      <c r="F7990" s="39" t="s">
        <v>13187</v>
      </c>
    </row>
    <row r="7991" spans="1:6">
      <c r="A7991" t="s">
        <v>4616</v>
      </c>
      <c r="B7991" s="39" t="s">
        <v>27301</v>
      </c>
      <c r="C7991" t="s">
        <v>22386</v>
      </c>
      <c r="D7991" t="s">
        <v>22386</v>
      </c>
      <c r="E7991" t="s">
        <v>22386</v>
      </c>
      <c r="F7991" s="39" t="s">
        <v>13188</v>
      </c>
    </row>
    <row r="7992" spans="1:6">
      <c r="A7992" t="s">
        <v>4616</v>
      </c>
      <c r="B7992" s="39" t="s">
        <v>27302</v>
      </c>
      <c r="C7992" t="s">
        <v>22387</v>
      </c>
      <c r="D7992" t="s">
        <v>22387</v>
      </c>
      <c r="E7992" t="s">
        <v>22387</v>
      </c>
      <c r="F7992" s="39" t="s">
        <v>13189</v>
      </c>
    </row>
    <row r="7993" spans="1:6">
      <c r="A7993" t="s">
        <v>4616</v>
      </c>
      <c r="B7993" s="39" t="s">
        <v>27303</v>
      </c>
      <c r="C7993" t="s">
        <v>22388</v>
      </c>
      <c r="D7993" t="s">
        <v>22388</v>
      </c>
      <c r="E7993" t="s">
        <v>22388</v>
      </c>
      <c r="F7993" s="39" t="s">
        <v>13189</v>
      </c>
    </row>
    <row r="7994" spans="1:6">
      <c r="A7994" t="s">
        <v>4616</v>
      </c>
      <c r="B7994" s="39" t="s">
        <v>27304</v>
      </c>
      <c r="C7994" t="s">
        <v>22389</v>
      </c>
      <c r="D7994" t="s">
        <v>22389</v>
      </c>
      <c r="E7994" t="s">
        <v>22389</v>
      </c>
      <c r="F7994" s="39" t="s">
        <v>13190</v>
      </c>
    </row>
    <row r="7995" spans="1:6">
      <c r="A7995" t="s">
        <v>4616</v>
      </c>
      <c r="B7995" s="39" t="s">
        <v>27305</v>
      </c>
      <c r="C7995" t="s">
        <v>22390</v>
      </c>
      <c r="D7995" t="s">
        <v>22390</v>
      </c>
      <c r="E7995" t="s">
        <v>22390</v>
      </c>
      <c r="F7995" s="39" t="s">
        <v>13191</v>
      </c>
    </row>
    <row r="7996" spans="1:6">
      <c r="A7996" t="s">
        <v>4616</v>
      </c>
      <c r="B7996" s="39" t="s">
        <v>27306</v>
      </c>
      <c r="C7996" t="s">
        <v>22391</v>
      </c>
      <c r="D7996" t="s">
        <v>22391</v>
      </c>
      <c r="E7996" t="s">
        <v>22391</v>
      </c>
      <c r="F7996" s="39" t="s">
        <v>13192</v>
      </c>
    </row>
    <row r="7997" spans="1:6">
      <c r="A7997" t="s">
        <v>4616</v>
      </c>
      <c r="B7997" s="39" t="s">
        <v>27307</v>
      </c>
      <c r="C7997" t="s">
        <v>22392</v>
      </c>
      <c r="D7997" t="s">
        <v>22392</v>
      </c>
      <c r="E7997" t="s">
        <v>22392</v>
      </c>
      <c r="F7997" s="39" t="s">
        <v>13192</v>
      </c>
    </row>
    <row r="7998" spans="1:6">
      <c r="A7998" t="s">
        <v>4616</v>
      </c>
      <c r="B7998" s="39" t="s">
        <v>27308</v>
      </c>
      <c r="C7998" t="s">
        <v>22393</v>
      </c>
      <c r="D7998" t="s">
        <v>22393</v>
      </c>
      <c r="E7998" t="s">
        <v>22393</v>
      </c>
      <c r="F7998" s="39" t="s">
        <v>13193</v>
      </c>
    </row>
    <row r="7999" spans="1:6">
      <c r="A7999" t="s">
        <v>4616</v>
      </c>
      <c r="B7999" s="39" t="s">
        <v>27309</v>
      </c>
      <c r="C7999" t="s">
        <v>22394</v>
      </c>
      <c r="D7999" t="s">
        <v>22394</v>
      </c>
      <c r="E7999" t="s">
        <v>22394</v>
      </c>
      <c r="F7999" s="39" t="s">
        <v>13194</v>
      </c>
    </row>
    <row r="8000" spans="1:6">
      <c r="A8000" t="s">
        <v>4616</v>
      </c>
      <c r="B8000" s="39" t="s">
        <v>27310</v>
      </c>
      <c r="C8000" t="s">
        <v>22395</v>
      </c>
      <c r="D8000" t="s">
        <v>22395</v>
      </c>
      <c r="E8000" t="s">
        <v>22395</v>
      </c>
      <c r="F8000" s="39" t="s">
        <v>13195</v>
      </c>
    </row>
    <row r="8001" spans="1:6">
      <c r="A8001" t="s">
        <v>4616</v>
      </c>
      <c r="B8001" s="39" t="s">
        <v>27311</v>
      </c>
      <c r="C8001" t="s">
        <v>22396</v>
      </c>
      <c r="D8001" t="s">
        <v>22396</v>
      </c>
      <c r="E8001" t="s">
        <v>22396</v>
      </c>
      <c r="F8001" s="39" t="s">
        <v>13196</v>
      </c>
    </row>
    <row r="8002" spans="1:6">
      <c r="A8002" t="s">
        <v>4616</v>
      </c>
      <c r="B8002" s="54" t="s">
        <v>27312</v>
      </c>
      <c r="C8002" t="s">
        <v>22397</v>
      </c>
      <c r="D8002" t="s">
        <v>22397</v>
      </c>
      <c r="E8002" t="s">
        <v>22397</v>
      </c>
      <c r="F8002" s="39" t="s">
        <v>13197</v>
      </c>
    </row>
    <row r="8003" spans="1:6">
      <c r="A8003" t="s">
        <v>4616</v>
      </c>
      <c r="B8003" s="39" t="s">
        <v>27313</v>
      </c>
      <c r="C8003" t="s">
        <v>22398</v>
      </c>
      <c r="D8003" t="s">
        <v>22398</v>
      </c>
      <c r="E8003" t="s">
        <v>22398</v>
      </c>
      <c r="F8003" s="39" t="s">
        <v>13197</v>
      </c>
    </row>
    <row r="8004" spans="1:6">
      <c r="A8004" t="s">
        <v>4616</v>
      </c>
      <c r="B8004" s="39" t="s">
        <v>27314</v>
      </c>
      <c r="C8004" t="s">
        <v>22399</v>
      </c>
      <c r="D8004" t="s">
        <v>22399</v>
      </c>
      <c r="E8004" t="s">
        <v>22399</v>
      </c>
      <c r="F8004" s="39" t="s">
        <v>13197</v>
      </c>
    </row>
    <row r="8005" spans="1:6">
      <c r="A8005" t="s">
        <v>4616</v>
      </c>
      <c r="B8005" s="39" t="s">
        <v>27315</v>
      </c>
      <c r="C8005" t="s">
        <v>22400</v>
      </c>
      <c r="D8005" t="s">
        <v>22400</v>
      </c>
      <c r="E8005" t="s">
        <v>22400</v>
      </c>
      <c r="F8005" s="39" t="s">
        <v>13197</v>
      </c>
    </row>
    <row r="8006" spans="1:6">
      <c r="A8006" t="s">
        <v>4616</v>
      </c>
      <c r="B8006" s="39" t="s">
        <v>27316</v>
      </c>
      <c r="C8006" t="s">
        <v>22401</v>
      </c>
      <c r="D8006" t="s">
        <v>22401</v>
      </c>
      <c r="E8006" t="s">
        <v>22401</v>
      </c>
      <c r="F8006" s="39" t="s">
        <v>13197</v>
      </c>
    </row>
    <row r="8007" spans="1:6">
      <c r="A8007" t="s">
        <v>4616</v>
      </c>
      <c r="B8007" s="39" t="s">
        <v>27317</v>
      </c>
      <c r="C8007" t="s">
        <v>22402</v>
      </c>
      <c r="D8007" t="s">
        <v>22402</v>
      </c>
      <c r="E8007" t="s">
        <v>22402</v>
      </c>
      <c r="F8007" s="39" t="s">
        <v>13198</v>
      </c>
    </row>
    <row r="8008" spans="1:6">
      <c r="A8008" t="s">
        <v>4616</v>
      </c>
      <c r="B8008" s="39" t="s">
        <v>27318</v>
      </c>
      <c r="C8008" t="s">
        <v>22403</v>
      </c>
      <c r="D8008" t="s">
        <v>22403</v>
      </c>
      <c r="E8008" t="s">
        <v>22403</v>
      </c>
      <c r="F8008" s="39" t="s">
        <v>13199</v>
      </c>
    </row>
    <row r="8009" spans="1:6">
      <c r="A8009" t="s">
        <v>4616</v>
      </c>
      <c r="B8009" s="39" t="s">
        <v>27319</v>
      </c>
      <c r="C8009" t="s">
        <v>22404</v>
      </c>
      <c r="D8009" t="s">
        <v>22404</v>
      </c>
      <c r="E8009" t="s">
        <v>22404</v>
      </c>
      <c r="F8009" s="39" t="s">
        <v>13200</v>
      </c>
    </row>
    <row r="8010" spans="1:6">
      <c r="A8010" t="s">
        <v>4616</v>
      </c>
      <c r="B8010" s="39" t="s">
        <v>27320</v>
      </c>
      <c r="C8010" t="s">
        <v>22405</v>
      </c>
      <c r="D8010" t="s">
        <v>22405</v>
      </c>
      <c r="E8010" t="s">
        <v>22405</v>
      </c>
      <c r="F8010" s="39" t="s">
        <v>13201</v>
      </c>
    </row>
    <row r="8011" spans="1:6">
      <c r="A8011" t="s">
        <v>4616</v>
      </c>
      <c r="B8011" s="39" t="s">
        <v>27321</v>
      </c>
      <c r="C8011" t="s">
        <v>22406</v>
      </c>
      <c r="D8011" t="s">
        <v>22406</v>
      </c>
      <c r="E8011" t="s">
        <v>22406</v>
      </c>
      <c r="F8011" s="39" t="s">
        <v>13201</v>
      </c>
    </row>
    <row r="8012" spans="1:6">
      <c r="A8012" t="s">
        <v>4616</v>
      </c>
      <c r="B8012" s="39" t="s">
        <v>27322</v>
      </c>
      <c r="C8012" t="s">
        <v>22407</v>
      </c>
      <c r="D8012" t="s">
        <v>22407</v>
      </c>
      <c r="E8012" t="s">
        <v>22407</v>
      </c>
      <c r="F8012" s="39" t="s">
        <v>13201</v>
      </c>
    </row>
    <row r="8013" spans="1:6">
      <c r="A8013" t="s">
        <v>4616</v>
      </c>
      <c r="B8013" s="39" t="s">
        <v>27323</v>
      </c>
      <c r="C8013" t="s">
        <v>22408</v>
      </c>
      <c r="D8013" t="s">
        <v>22408</v>
      </c>
      <c r="E8013" t="s">
        <v>22408</v>
      </c>
      <c r="F8013" s="39" t="s">
        <v>13202</v>
      </c>
    </row>
    <row r="8014" spans="1:6">
      <c r="A8014" t="s">
        <v>4616</v>
      </c>
      <c r="B8014" s="39" t="s">
        <v>27324</v>
      </c>
      <c r="C8014" t="s">
        <v>22409</v>
      </c>
      <c r="D8014" t="s">
        <v>22409</v>
      </c>
      <c r="E8014" t="s">
        <v>22409</v>
      </c>
      <c r="F8014" s="39" t="s">
        <v>13202</v>
      </c>
    </row>
    <row r="8015" spans="1:6">
      <c r="A8015" t="s">
        <v>4616</v>
      </c>
      <c r="B8015" s="39" t="s">
        <v>27325</v>
      </c>
      <c r="C8015" t="s">
        <v>22410</v>
      </c>
      <c r="D8015" t="s">
        <v>22410</v>
      </c>
      <c r="E8015" t="s">
        <v>22410</v>
      </c>
      <c r="F8015" s="39" t="s">
        <v>13203</v>
      </c>
    </row>
    <row r="8016" spans="1:6">
      <c r="A8016" t="s">
        <v>4616</v>
      </c>
      <c r="B8016" s="39" t="s">
        <v>27326</v>
      </c>
      <c r="C8016" t="s">
        <v>22411</v>
      </c>
      <c r="D8016" t="s">
        <v>22411</v>
      </c>
      <c r="E8016" t="s">
        <v>22411</v>
      </c>
      <c r="F8016" s="39" t="s">
        <v>13204</v>
      </c>
    </row>
    <row r="8017" spans="1:6">
      <c r="A8017" t="s">
        <v>4616</v>
      </c>
      <c r="B8017" s="39" t="s">
        <v>27327</v>
      </c>
      <c r="C8017" t="s">
        <v>22412</v>
      </c>
      <c r="D8017" t="s">
        <v>22412</v>
      </c>
      <c r="E8017" t="s">
        <v>22412</v>
      </c>
      <c r="F8017" s="39" t="s">
        <v>13204</v>
      </c>
    </row>
    <row r="8018" spans="1:6">
      <c r="A8018" t="s">
        <v>4616</v>
      </c>
      <c r="B8018" s="39" t="s">
        <v>27328</v>
      </c>
      <c r="C8018" t="s">
        <v>22413</v>
      </c>
      <c r="D8018" t="s">
        <v>22413</v>
      </c>
      <c r="E8018" t="s">
        <v>22413</v>
      </c>
      <c r="F8018" s="39" t="s">
        <v>13205</v>
      </c>
    </row>
    <row r="8019" spans="1:6">
      <c r="A8019" t="s">
        <v>4616</v>
      </c>
      <c r="B8019" s="39" t="s">
        <v>27329</v>
      </c>
      <c r="C8019" t="s">
        <v>22414</v>
      </c>
      <c r="D8019" t="s">
        <v>22414</v>
      </c>
      <c r="E8019" t="s">
        <v>22414</v>
      </c>
      <c r="F8019" s="39" t="s">
        <v>13206</v>
      </c>
    </row>
    <row r="8020" spans="1:6">
      <c r="A8020" t="s">
        <v>4616</v>
      </c>
      <c r="B8020" s="39" t="s">
        <v>27330</v>
      </c>
      <c r="C8020" t="s">
        <v>22415</v>
      </c>
      <c r="D8020" t="s">
        <v>22415</v>
      </c>
      <c r="E8020" t="s">
        <v>22415</v>
      </c>
      <c r="F8020" s="39" t="s">
        <v>13207</v>
      </c>
    </row>
    <row r="8021" spans="1:6">
      <c r="A8021" t="s">
        <v>4616</v>
      </c>
      <c r="B8021" s="39" t="s">
        <v>27331</v>
      </c>
      <c r="C8021" t="s">
        <v>22416</v>
      </c>
      <c r="D8021" t="s">
        <v>22416</v>
      </c>
      <c r="E8021" t="s">
        <v>22416</v>
      </c>
      <c r="F8021" s="39" t="s">
        <v>13208</v>
      </c>
    </row>
    <row r="8022" spans="1:6">
      <c r="A8022" t="s">
        <v>4616</v>
      </c>
      <c r="B8022" s="39" t="s">
        <v>27332</v>
      </c>
      <c r="C8022" t="s">
        <v>22417</v>
      </c>
      <c r="D8022" t="s">
        <v>22417</v>
      </c>
      <c r="E8022" t="s">
        <v>22417</v>
      </c>
      <c r="F8022" s="39" t="s">
        <v>13209</v>
      </c>
    </row>
    <row r="8023" spans="1:6">
      <c r="A8023" t="s">
        <v>4616</v>
      </c>
      <c r="B8023" s="39" t="s">
        <v>27333</v>
      </c>
      <c r="C8023" t="s">
        <v>22418</v>
      </c>
      <c r="D8023" t="s">
        <v>22418</v>
      </c>
      <c r="E8023" t="s">
        <v>22418</v>
      </c>
      <c r="F8023" s="39" t="s">
        <v>13209</v>
      </c>
    </row>
    <row r="8024" spans="1:6">
      <c r="A8024" t="s">
        <v>4616</v>
      </c>
      <c r="B8024" s="39" t="s">
        <v>27334</v>
      </c>
      <c r="C8024" t="s">
        <v>22419</v>
      </c>
      <c r="D8024" t="s">
        <v>22419</v>
      </c>
      <c r="E8024" t="s">
        <v>22419</v>
      </c>
      <c r="F8024" s="39" t="s">
        <v>13210</v>
      </c>
    </row>
    <row r="8025" spans="1:6">
      <c r="A8025" t="s">
        <v>4616</v>
      </c>
      <c r="B8025" s="39" t="s">
        <v>27335</v>
      </c>
      <c r="C8025" t="s">
        <v>22420</v>
      </c>
      <c r="D8025" t="s">
        <v>22420</v>
      </c>
      <c r="E8025" t="s">
        <v>22420</v>
      </c>
      <c r="F8025" s="39" t="s">
        <v>13211</v>
      </c>
    </row>
    <row r="8026" spans="1:6">
      <c r="A8026" t="s">
        <v>4616</v>
      </c>
      <c r="B8026" s="39" t="s">
        <v>27336</v>
      </c>
      <c r="C8026" t="s">
        <v>22421</v>
      </c>
      <c r="D8026" t="s">
        <v>22421</v>
      </c>
      <c r="E8026" t="s">
        <v>22421</v>
      </c>
      <c r="F8026" s="39" t="s">
        <v>13212</v>
      </c>
    </row>
    <row r="8027" spans="1:6">
      <c r="A8027" t="s">
        <v>4616</v>
      </c>
      <c r="B8027" s="39" t="s">
        <v>27337</v>
      </c>
      <c r="C8027" t="s">
        <v>22422</v>
      </c>
      <c r="D8027" t="s">
        <v>22422</v>
      </c>
      <c r="E8027" t="s">
        <v>22422</v>
      </c>
      <c r="F8027" s="39" t="s">
        <v>13213</v>
      </c>
    </row>
    <row r="8028" spans="1:6">
      <c r="A8028" t="s">
        <v>4616</v>
      </c>
      <c r="B8028" s="39" t="s">
        <v>27338</v>
      </c>
      <c r="C8028" t="s">
        <v>22423</v>
      </c>
      <c r="D8028" t="s">
        <v>22423</v>
      </c>
      <c r="E8028" t="s">
        <v>22423</v>
      </c>
      <c r="F8028" s="39" t="s">
        <v>13214</v>
      </c>
    </row>
    <row r="8029" spans="1:6">
      <c r="A8029" t="s">
        <v>4616</v>
      </c>
      <c r="B8029" s="39" t="s">
        <v>27339</v>
      </c>
      <c r="C8029" t="s">
        <v>22424</v>
      </c>
      <c r="D8029" t="s">
        <v>22424</v>
      </c>
      <c r="E8029" t="s">
        <v>22424</v>
      </c>
      <c r="F8029" s="39" t="s">
        <v>13215</v>
      </c>
    </row>
    <row r="8030" spans="1:6">
      <c r="A8030" t="s">
        <v>4616</v>
      </c>
      <c r="B8030" s="39" t="s">
        <v>27340</v>
      </c>
      <c r="C8030" t="s">
        <v>22425</v>
      </c>
      <c r="D8030" t="s">
        <v>22425</v>
      </c>
      <c r="E8030" t="s">
        <v>22425</v>
      </c>
      <c r="F8030" s="39" t="s">
        <v>13216</v>
      </c>
    </row>
    <row r="8031" spans="1:6">
      <c r="A8031" t="s">
        <v>4616</v>
      </c>
      <c r="B8031" s="39" t="s">
        <v>27341</v>
      </c>
      <c r="C8031" t="s">
        <v>22426</v>
      </c>
      <c r="D8031" t="s">
        <v>22426</v>
      </c>
      <c r="E8031" t="s">
        <v>22426</v>
      </c>
      <c r="F8031" s="39" t="s">
        <v>13217</v>
      </c>
    </row>
    <row r="8032" spans="1:6">
      <c r="A8032" t="s">
        <v>4616</v>
      </c>
      <c r="B8032" s="39" t="s">
        <v>27342</v>
      </c>
      <c r="C8032" t="s">
        <v>22427</v>
      </c>
      <c r="D8032" t="s">
        <v>22427</v>
      </c>
      <c r="E8032" t="s">
        <v>22427</v>
      </c>
      <c r="F8032" s="39" t="s">
        <v>13218</v>
      </c>
    </row>
    <row r="8033" spans="1:6">
      <c r="A8033" t="s">
        <v>4616</v>
      </c>
      <c r="B8033" s="39" t="s">
        <v>27343</v>
      </c>
      <c r="C8033" t="s">
        <v>22428</v>
      </c>
      <c r="D8033" t="s">
        <v>22428</v>
      </c>
      <c r="E8033" t="s">
        <v>22428</v>
      </c>
      <c r="F8033" s="39" t="s">
        <v>13218</v>
      </c>
    </row>
    <row r="8034" spans="1:6">
      <c r="A8034" t="s">
        <v>4616</v>
      </c>
      <c r="B8034" t="s">
        <v>27344</v>
      </c>
      <c r="C8034" t="s">
        <v>22429</v>
      </c>
      <c r="D8034" t="s">
        <v>22429</v>
      </c>
      <c r="E8034" t="s">
        <v>22429</v>
      </c>
      <c r="F8034" s="39" t="s">
        <v>13219</v>
      </c>
    </row>
    <row r="8035" spans="1:6">
      <c r="A8035" t="s">
        <v>4616</v>
      </c>
      <c r="B8035" s="39" t="s">
        <v>27345</v>
      </c>
      <c r="C8035" t="s">
        <v>22430</v>
      </c>
      <c r="D8035" t="s">
        <v>22430</v>
      </c>
      <c r="E8035" t="s">
        <v>22430</v>
      </c>
      <c r="F8035" s="39" t="s">
        <v>13220</v>
      </c>
    </row>
    <row r="8036" spans="1:6">
      <c r="A8036" t="s">
        <v>4616</v>
      </c>
      <c r="B8036" s="39" t="s">
        <v>27346</v>
      </c>
      <c r="C8036" t="s">
        <v>22431</v>
      </c>
      <c r="D8036" t="s">
        <v>22431</v>
      </c>
      <c r="E8036" t="s">
        <v>22431</v>
      </c>
      <c r="F8036" s="39" t="s">
        <v>13221</v>
      </c>
    </row>
    <row r="8037" spans="1:6">
      <c r="A8037" t="s">
        <v>4616</v>
      </c>
      <c r="B8037" s="39" t="s">
        <v>27347</v>
      </c>
      <c r="C8037" t="s">
        <v>22432</v>
      </c>
      <c r="D8037" t="s">
        <v>22432</v>
      </c>
      <c r="E8037" t="s">
        <v>22432</v>
      </c>
      <c r="F8037" s="39" t="s">
        <v>13222</v>
      </c>
    </row>
    <row r="8038" spans="1:6">
      <c r="A8038" t="s">
        <v>4616</v>
      </c>
      <c r="B8038" s="39" t="s">
        <v>27348</v>
      </c>
      <c r="C8038" t="s">
        <v>22433</v>
      </c>
      <c r="D8038" t="s">
        <v>22433</v>
      </c>
      <c r="E8038" t="s">
        <v>22433</v>
      </c>
      <c r="F8038" s="39" t="s">
        <v>13223</v>
      </c>
    </row>
    <row r="8039" spans="1:6">
      <c r="A8039" t="s">
        <v>4616</v>
      </c>
      <c r="B8039" s="39" t="s">
        <v>27349</v>
      </c>
      <c r="C8039" t="s">
        <v>22434</v>
      </c>
      <c r="D8039" t="s">
        <v>22434</v>
      </c>
      <c r="E8039" t="s">
        <v>22434</v>
      </c>
      <c r="F8039" s="39" t="s">
        <v>13223</v>
      </c>
    </row>
    <row r="8040" spans="1:6">
      <c r="A8040" t="s">
        <v>4616</v>
      </c>
      <c r="B8040" s="39" t="s">
        <v>27350</v>
      </c>
      <c r="C8040" t="s">
        <v>22435</v>
      </c>
      <c r="D8040" t="s">
        <v>22435</v>
      </c>
      <c r="E8040" t="s">
        <v>22435</v>
      </c>
      <c r="F8040" s="39" t="s">
        <v>13224</v>
      </c>
    </row>
    <row r="8041" spans="1:6">
      <c r="A8041" t="s">
        <v>4616</v>
      </c>
      <c r="B8041" s="39" t="s">
        <v>27351</v>
      </c>
      <c r="C8041" t="s">
        <v>22436</v>
      </c>
      <c r="D8041" t="s">
        <v>22436</v>
      </c>
      <c r="E8041" t="s">
        <v>22436</v>
      </c>
      <c r="F8041" s="39" t="s">
        <v>13225</v>
      </c>
    </row>
    <row r="8042" spans="1:6">
      <c r="A8042" t="s">
        <v>4616</v>
      </c>
      <c r="B8042" s="39" t="s">
        <v>27352</v>
      </c>
      <c r="C8042" t="s">
        <v>22437</v>
      </c>
      <c r="D8042" t="s">
        <v>22437</v>
      </c>
      <c r="E8042" t="s">
        <v>22437</v>
      </c>
      <c r="F8042" s="39" t="s">
        <v>13225</v>
      </c>
    </row>
    <row r="8043" spans="1:6">
      <c r="A8043" t="s">
        <v>4616</v>
      </c>
      <c r="B8043" s="39" t="s">
        <v>27353</v>
      </c>
      <c r="C8043" t="s">
        <v>22438</v>
      </c>
      <c r="D8043" t="s">
        <v>22438</v>
      </c>
      <c r="E8043" t="s">
        <v>22438</v>
      </c>
      <c r="F8043" s="39" t="s">
        <v>13225</v>
      </c>
    </row>
    <row r="8044" spans="1:6">
      <c r="A8044" t="s">
        <v>4616</v>
      </c>
      <c r="B8044" s="39" t="s">
        <v>27354</v>
      </c>
      <c r="C8044" t="s">
        <v>22439</v>
      </c>
      <c r="D8044" t="s">
        <v>22439</v>
      </c>
      <c r="E8044" t="s">
        <v>22439</v>
      </c>
      <c r="F8044" s="39" t="s">
        <v>13225</v>
      </c>
    </row>
    <row r="8045" spans="1:6">
      <c r="A8045" t="s">
        <v>4616</v>
      </c>
      <c r="B8045" s="39" t="s">
        <v>27355</v>
      </c>
      <c r="C8045" t="s">
        <v>22440</v>
      </c>
      <c r="D8045" t="s">
        <v>22440</v>
      </c>
      <c r="E8045" t="s">
        <v>22440</v>
      </c>
      <c r="F8045" s="39" t="s">
        <v>13225</v>
      </c>
    </row>
    <row r="8046" spans="1:6">
      <c r="A8046" t="s">
        <v>4616</v>
      </c>
      <c r="B8046" s="39" t="s">
        <v>27356</v>
      </c>
      <c r="C8046" t="s">
        <v>22441</v>
      </c>
      <c r="D8046" t="s">
        <v>22441</v>
      </c>
      <c r="E8046" t="s">
        <v>22441</v>
      </c>
      <c r="F8046" s="39" t="s">
        <v>13226</v>
      </c>
    </row>
    <row r="8047" spans="1:6">
      <c r="A8047" t="s">
        <v>4616</v>
      </c>
      <c r="B8047" s="39" t="s">
        <v>27357</v>
      </c>
      <c r="C8047" t="s">
        <v>22442</v>
      </c>
      <c r="D8047" t="s">
        <v>22442</v>
      </c>
      <c r="E8047" t="s">
        <v>22442</v>
      </c>
      <c r="F8047" s="39" t="s">
        <v>13227</v>
      </c>
    </row>
    <row r="8048" spans="1:6">
      <c r="A8048" t="s">
        <v>4616</v>
      </c>
      <c r="B8048" s="789" t="s">
        <v>27358</v>
      </c>
      <c r="C8048" t="s">
        <v>22443</v>
      </c>
      <c r="D8048" t="s">
        <v>22443</v>
      </c>
      <c r="E8048" t="s">
        <v>22443</v>
      </c>
      <c r="F8048" s="39" t="s">
        <v>13227</v>
      </c>
    </row>
    <row r="8049" spans="1:6">
      <c r="A8049" t="s">
        <v>4616</v>
      </c>
      <c r="B8049" s="39" t="s">
        <v>27359</v>
      </c>
      <c r="C8049" t="s">
        <v>22444</v>
      </c>
      <c r="D8049" t="s">
        <v>22444</v>
      </c>
      <c r="E8049" t="s">
        <v>22444</v>
      </c>
      <c r="F8049" s="39" t="s">
        <v>13227</v>
      </c>
    </row>
    <row r="8050" spans="1:6">
      <c r="A8050" t="s">
        <v>4616</v>
      </c>
      <c r="B8050" s="39" t="s">
        <v>27360</v>
      </c>
      <c r="C8050" t="s">
        <v>22445</v>
      </c>
      <c r="D8050" t="s">
        <v>22445</v>
      </c>
      <c r="E8050" t="s">
        <v>22445</v>
      </c>
      <c r="F8050" s="39" t="s">
        <v>13227</v>
      </c>
    </row>
    <row r="8051" spans="1:6">
      <c r="A8051" t="s">
        <v>4616</v>
      </c>
      <c r="B8051" s="39" t="s">
        <v>27361</v>
      </c>
      <c r="C8051" t="s">
        <v>22446</v>
      </c>
      <c r="D8051" t="s">
        <v>22446</v>
      </c>
      <c r="E8051" t="s">
        <v>22446</v>
      </c>
      <c r="F8051" s="39" t="s">
        <v>13228</v>
      </c>
    </row>
    <row r="8052" spans="1:6">
      <c r="A8052" t="s">
        <v>4616</v>
      </c>
      <c r="B8052" s="39" t="s">
        <v>27362</v>
      </c>
      <c r="C8052" t="s">
        <v>22447</v>
      </c>
      <c r="D8052" t="s">
        <v>22447</v>
      </c>
      <c r="E8052" t="s">
        <v>22447</v>
      </c>
      <c r="F8052" s="39" t="s">
        <v>13229</v>
      </c>
    </row>
    <row r="8053" spans="1:6">
      <c r="A8053" t="s">
        <v>4616</v>
      </c>
      <c r="B8053" s="39" t="s">
        <v>27363</v>
      </c>
      <c r="C8053" t="s">
        <v>22448</v>
      </c>
      <c r="D8053" t="s">
        <v>22448</v>
      </c>
      <c r="E8053" t="s">
        <v>22448</v>
      </c>
      <c r="F8053" s="39" t="s">
        <v>13229</v>
      </c>
    </row>
    <row r="8054" spans="1:6">
      <c r="A8054" t="s">
        <v>4616</v>
      </c>
      <c r="B8054" s="39" t="s">
        <v>27364</v>
      </c>
      <c r="C8054" t="s">
        <v>22449</v>
      </c>
      <c r="D8054" t="s">
        <v>22449</v>
      </c>
      <c r="E8054" t="s">
        <v>22449</v>
      </c>
      <c r="F8054" s="39" t="s">
        <v>13230</v>
      </c>
    </row>
    <row r="8055" spans="1:6">
      <c r="A8055" t="s">
        <v>4616</v>
      </c>
      <c r="B8055" s="39" t="s">
        <v>27365</v>
      </c>
      <c r="C8055" t="s">
        <v>22450</v>
      </c>
      <c r="D8055" t="s">
        <v>22450</v>
      </c>
      <c r="E8055" t="s">
        <v>22450</v>
      </c>
      <c r="F8055" s="39" t="s">
        <v>13230</v>
      </c>
    </row>
    <row r="8056" spans="1:6">
      <c r="A8056" t="s">
        <v>4616</v>
      </c>
      <c r="B8056" s="39" t="s">
        <v>27366</v>
      </c>
      <c r="C8056" t="s">
        <v>22451</v>
      </c>
      <c r="D8056" t="s">
        <v>22451</v>
      </c>
      <c r="E8056" t="s">
        <v>22451</v>
      </c>
      <c r="F8056" s="39" t="s">
        <v>13231</v>
      </c>
    </row>
    <row r="8057" spans="1:6">
      <c r="A8057" t="s">
        <v>4616</v>
      </c>
      <c r="B8057" s="39" t="s">
        <v>27367</v>
      </c>
      <c r="C8057" t="s">
        <v>22452</v>
      </c>
      <c r="D8057" t="s">
        <v>22452</v>
      </c>
      <c r="E8057" t="s">
        <v>22452</v>
      </c>
      <c r="F8057" s="39" t="s">
        <v>13231</v>
      </c>
    </row>
    <row r="8058" spans="1:6">
      <c r="A8058" t="s">
        <v>4616</v>
      </c>
      <c r="B8058" s="39" t="s">
        <v>27368</v>
      </c>
      <c r="C8058" t="s">
        <v>22453</v>
      </c>
      <c r="D8058" t="s">
        <v>22453</v>
      </c>
      <c r="E8058" t="s">
        <v>22453</v>
      </c>
      <c r="F8058" s="39" t="s">
        <v>13231</v>
      </c>
    </row>
    <row r="8059" spans="1:6">
      <c r="A8059" t="s">
        <v>4616</v>
      </c>
      <c r="B8059" s="39" t="s">
        <v>27369</v>
      </c>
      <c r="C8059" t="s">
        <v>22454</v>
      </c>
      <c r="D8059" t="s">
        <v>22454</v>
      </c>
      <c r="E8059" t="s">
        <v>22454</v>
      </c>
      <c r="F8059" s="39" t="s">
        <v>13232</v>
      </c>
    </row>
    <row r="8060" spans="1:6">
      <c r="A8060" t="s">
        <v>4616</v>
      </c>
      <c r="B8060" s="39" t="s">
        <v>27370</v>
      </c>
      <c r="C8060" t="s">
        <v>22455</v>
      </c>
      <c r="D8060" t="s">
        <v>22455</v>
      </c>
      <c r="E8060" t="s">
        <v>22455</v>
      </c>
      <c r="F8060" s="39" t="s">
        <v>13233</v>
      </c>
    </row>
    <row r="8061" spans="1:6">
      <c r="A8061" t="s">
        <v>4616</v>
      </c>
      <c r="B8061" s="39" t="s">
        <v>27371</v>
      </c>
      <c r="C8061" t="s">
        <v>22456</v>
      </c>
      <c r="D8061" t="s">
        <v>22456</v>
      </c>
      <c r="E8061" t="s">
        <v>22456</v>
      </c>
      <c r="F8061" s="39" t="s">
        <v>13234</v>
      </c>
    </row>
    <row r="8062" spans="1:6">
      <c r="A8062" t="s">
        <v>4616</v>
      </c>
      <c r="B8062" s="39" t="s">
        <v>27372</v>
      </c>
      <c r="C8062" t="s">
        <v>22457</v>
      </c>
      <c r="D8062" t="s">
        <v>22457</v>
      </c>
      <c r="E8062" t="s">
        <v>22457</v>
      </c>
      <c r="F8062" s="39" t="s">
        <v>13235</v>
      </c>
    </row>
    <row r="8063" spans="1:6">
      <c r="A8063" t="s">
        <v>4616</v>
      </c>
      <c r="B8063" s="39" t="s">
        <v>27373</v>
      </c>
      <c r="C8063" t="s">
        <v>22458</v>
      </c>
      <c r="D8063" t="s">
        <v>22458</v>
      </c>
      <c r="E8063" t="s">
        <v>22458</v>
      </c>
      <c r="F8063" s="39" t="s">
        <v>13236</v>
      </c>
    </row>
    <row r="8064" spans="1:6">
      <c r="A8064" t="s">
        <v>4616</v>
      </c>
      <c r="B8064" s="39" t="s">
        <v>27374</v>
      </c>
      <c r="C8064" t="s">
        <v>22459</v>
      </c>
      <c r="D8064" t="s">
        <v>22459</v>
      </c>
      <c r="E8064" t="s">
        <v>22459</v>
      </c>
      <c r="F8064" s="39" t="s">
        <v>13237</v>
      </c>
    </row>
    <row r="8065" spans="1:6">
      <c r="A8065" t="s">
        <v>4616</v>
      </c>
      <c r="B8065" s="39" t="s">
        <v>27375</v>
      </c>
      <c r="C8065" t="s">
        <v>22460</v>
      </c>
      <c r="D8065" t="s">
        <v>22460</v>
      </c>
      <c r="E8065" t="s">
        <v>22460</v>
      </c>
      <c r="F8065" s="39" t="s">
        <v>13238</v>
      </c>
    </row>
    <row r="8066" spans="1:6">
      <c r="A8066" t="s">
        <v>4616</v>
      </c>
      <c r="B8066" s="39" t="s">
        <v>27376</v>
      </c>
      <c r="C8066" t="s">
        <v>22461</v>
      </c>
      <c r="D8066" t="s">
        <v>22461</v>
      </c>
      <c r="E8066" t="s">
        <v>22461</v>
      </c>
      <c r="F8066" s="39" t="s">
        <v>13239</v>
      </c>
    </row>
    <row r="8067" spans="1:6">
      <c r="A8067" t="s">
        <v>4616</v>
      </c>
      <c r="B8067" s="39" t="s">
        <v>27377</v>
      </c>
      <c r="C8067" t="s">
        <v>22462</v>
      </c>
      <c r="D8067" t="s">
        <v>22462</v>
      </c>
      <c r="E8067" t="s">
        <v>22462</v>
      </c>
      <c r="F8067" s="39" t="s">
        <v>13240</v>
      </c>
    </row>
    <row r="8068" spans="1:6">
      <c r="A8068" t="s">
        <v>4616</v>
      </c>
      <c r="B8068" s="39" t="s">
        <v>27378</v>
      </c>
      <c r="C8068" t="s">
        <v>22463</v>
      </c>
      <c r="D8068" t="s">
        <v>22463</v>
      </c>
      <c r="E8068" t="s">
        <v>22463</v>
      </c>
      <c r="F8068" s="39" t="s">
        <v>13241</v>
      </c>
    </row>
    <row r="8069" spans="1:6">
      <c r="A8069" t="s">
        <v>4616</v>
      </c>
      <c r="B8069" s="39" t="s">
        <v>27379</v>
      </c>
      <c r="C8069" t="s">
        <v>22464</v>
      </c>
      <c r="D8069" t="s">
        <v>22464</v>
      </c>
      <c r="E8069" t="s">
        <v>22464</v>
      </c>
      <c r="F8069" s="39" t="s">
        <v>13242</v>
      </c>
    </row>
    <row r="8070" spans="1:6">
      <c r="A8070" t="s">
        <v>4616</v>
      </c>
      <c r="B8070" s="39" t="s">
        <v>27380</v>
      </c>
      <c r="C8070" t="s">
        <v>22465</v>
      </c>
      <c r="D8070" t="s">
        <v>22465</v>
      </c>
      <c r="E8070" t="s">
        <v>22465</v>
      </c>
      <c r="F8070" s="39" t="s">
        <v>13242</v>
      </c>
    </row>
    <row r="8071" spans="1:6">
      <c r="A8071" t="s">
        <v>4616</v>
      </c>
      <c r="B8071" s="39" t="s">
        <v>27381</v>
      </c>
      <c r="C8071" t="s">
        <v>22466</v>
      </c>
      <c r="D8071" t="s">
        <v>22466</v>
      </c>
      <c r="E8071" t="s">
        <v>22466</v>
      </c>
      <c r="F8071" s="39" t="s">
        <v>13242</v>
      </c>
    </row>
    <row r="8072" spans="1:6">
      <c r="A8072" t="s">
        <v>4616</v>
      </c>
      <c r="B8072" s="54" t="s">
        <v>27382</v>
      </c>
      <c r="C8072" t="s">
        <v>22467</v>
      </c>
      <c r="D8072" t="s">
        <v>22467</v>
      </c>
      <c r="E8072" t="s">
        <v>22467</v>
      </c>
      <c r="F8072" s="39" t="s">
        <v>13243</v>
      </c>
    </row>
    <row r="8073" spans="1:6">
      <c r="A8073" t="s">
        <v>4616</v>
      </c>
      <c r="B8073" s="39" t="s">
        <v>27383</v>
      </c>
      <c r="C8073" t="s">
        <v>22468</v>
      </c>
      <c r="D8073" t="s">
        <v>22468</v>
      </c>
      <c r="E8073" t="s">
        <v>22468</v>
      </c>
      <c r="F8073" s="39" t="s">
        <v>13244</v>
      </c>
    </row>
    <row r="8074" spans="1:6">
      <c r="A8074" t="s">
        <v>4616</v>
      </c>
      <c r="B8074" s="39" t="s">
        <v>27384</v>
      </c>
      <c r="C8074" t="s">
        <v>22469</v>
      </c>
      <c r="D8074" t="s">
        <v>22469</v>
      </c>
      <c r="E8074" t="s">
        <v>22469</v>
      </c>
      <c r="F8074" s="39" t="s">
        <v>13244</v>
      </c>
    </row>
    <row r="8075" spans="1:6">
      <c r="A8075" t="s">
        <v>4616</v>
      </c>
      <c r="B8075" s="39" t="s">
        <v>27385</v>
      </c>
      <c r="C8075" t="s">
        <v>22470</v>
      </c>
      <c r="D8075" t="s">
        <v>22470</v>
      </c>
      <c r="E8075" t="s">
        <v>22470</v>
      </c>
      <c r="F8075" s="39" t="s">
        <v>13245</v>
      </c>
    </row>
    <row r="8076" spans="1:6">
      <c r="A8076" t="s">
        <v>4616</v>
      </c>
      <c r="B8076" s="39" t="s">
        <v>27386</v>
      </c>
      <c r="C8076" t="s">
        <v>22471</v>
      </c>
      <c r="D8076" t="s">
        <v>22471</v>
      </c>
      <c r="E8076" t="s">
        <v>22471</v>
      </c>
      <c r="F8076" s="39" t="s">
        <v>13246</v>
      </c>
    </row>
    <row r="8077" spans="1:6">
      <c r="A8077" t="s">
        <v>4616</v>
      </c>
      <c r="B8077" t="s">
        <v>27387</v>
      </c>
      <c r="C8077" t="s">
        <v>22472</v>
      </c>
      <c r="D8077" t="s">
        <v>22472</v>
      </c>
      <c r="E8077" t="s">
        <v>22472</v>
      </c>
      <c r="F8077" s="39" t="s">
        <v>13247</v>
      </c>
    </row>
    <row r="8078" spans="1:6">
      <c r="A8078" t="s">
        <v>4616</v>
      </c>
      <c r="B8078" s="39" t="s">
        <v>27388</v>
      </c>
      <c r="C8078" t="s">
        <v>22473</v>
      </c>
      <c r="D8078" t="s">
        <v>22473</v>
      </c>
      <c r="E8078" t="s">
        <v>22473</v>
      </c>
      <c r="F8078" s="39" t="s">
        <v>13247</v>
      </c>
    </row>
    <row r="8079" spans="1:6">
      <c r="A8079" t="s">
        <v>4616</v>
      </c>
      <c r="B8079" s="39" t="s">
        <v>27389</v>
      </c>
      <c r="C8079" t="s">
        <v>22474</v>
      </c>
      <c r="D8079" t="s">
        <v>22474</v>
      </c>
      <c r="E8079" t="s">
        <v>22474</v>
      </c>
      <c r="F8079" s="39" t="s">
        <v>13248</v>
      </c>
    </row>
    <row r="8080" spans="1:6">
      <c r="A8080" t="s">
        <v>4616</v>
      </c>
      <c r="B8080" s="39" t="s">
        <v>27390</v>
      </c>
      <c r="C8080" t="s">
        <v>22475</v>
      </c>
      <c r="D8080" t="s">
        <v>22475</v>
      </c>
      <c r="E8080" t="s">
        <v>22475</v>
      </c>
      <c r="F8080" s="39" t="s">
        <v>13248</v>
      </c>
    </row>
    <row r="8081" spans="1:6">
      <c r="A8081" t="s">
        <v>4616</v>
      </c>
      <c r="B8081" s="39" t="s">
        <v>27391</v>
      </c>
      <c r="C8081" t="s">
        <v>22476</v>
      </c>
      <c r="D8081" t="s">
        <v>22476</v>
      </c>
      <c r="E8081" t="s">
        <v>22476</v>
      </c>
      <c r="F8081" s="39" t="s">
        <v>13248</v>
      </c>
    </row>
    <row r="8082" spans="1:6">
      <c r="A8082" t="s">
        <v>4616</v>
      </c>
      <c r="B8082" s="39" t="s">
        <v>27392</v>
      </c>
      <c r="C8082" t="s">
        <v>22477</v>
      </c>
      <c r="D8082" t="s">
        <v>22477</v>
      </c>
      <c r="E8082" t="s">
        <v>22477</v>
      </c>
      <c r="F8082" s="39" t="s">
        <v>13248</v>
      </c>
    </row>
    <row r="8083" spans="1:6">
      <c r="A8083" t="s">
        <v>4616</v>
      </c>
      <c r="B8083" s="39" t="s">
        <v>27393</v>
      </c>
      <c r="C8083" t="s">
        <v>22478</v>
      </c>
      <c r="D8083" t="s">
        <v>22478</v>
      </c>
      <c r="E8083" t="s">
        <v>22478</v>
      </c>
      <c r="F8083" s="39" t="s">
        <v>13248</v>
      </c>
    </row>
    <row r="8084" spans="1:6">
      <c r="A8084" t="s">
        <v>4616</v>
      </c>
      <c r="B8084" s="39" t="s">
        <v>27394</v>
      </c>
      <c r="C8084" t="s">
        <v>22479</v>
      </c>
      <c r="D8084" t="s">
        <v>22479</v>
      </c>
      <c r="E8084" t="s">
        <v>22479</v>
      </c>
      <c r="F8084" s="39" t="s">
        <v>13248</v>
      </c>
    </row>
    <row r="8085" spans="1:6">
      <c r="A8085" t="s">
        <v>4616</v>
      </c>
      <c r="B8085" s="39" t="s">
        <v>27395</v>
      </c>
      <c r="C8085" t="s">
        <v>22480</v>
      </c>
      <c r="D8085" t="s">
        <v>22480</v>
      </c>
      <c r="E8085" t="s">
        <v>22480</v>
      </c>
      <c r="F8085" s="39" t="s">
        <v>13248</v>
      </c>
    </row>
    <row r="8086" spans="1:6">
      <c r="A8086" t="s">
        <v>4616</v>
      </c>
      <c r="B8086" s="39" t="s">
        <v>27396</v>
      </c>
      <c r="C8086" t="s">
        <v>22481</v>
      </c>
      <c r="D8086" t="s">
        <v>22481</v>
      </c>
      <c r="E8086" t="s">
        <v>22481</v>
      </c>
      <c r="F8086" s="39" t="s">
        <v>13248</v>
      </c>
    </row>
    <row r="8087" spans="1:6">
      <c r="A8087" t="s">
        <v>4616</v>
      </c>
      <c r="B8087" s="39" t="s">
        <v>27397</v>
      </c>
      <c r="C8087" t="s">
        <v>22482</v>
      </c>
      <c r="D8087" t="s">
        <v>22482</v>
      </c>
      <c r="E8087" t="s">
        <v>22482</v>
      </c>
      <c r="F8087" s="39" t="s">
        <v>13248</v>
      </c>
    </row>
    <row r="8088" spans="1:6">
      <c r="A8088" t="s">
        <v>4616</v>
      </c>
      <c r="B8088" s="39" t="s">
        <v>27398</v>
      </c>
      <c r="C8088" t="s">
        <v>22483</v>
      </c>
      <c r="D8088" t="s">
        <v>22483</v>
      </c>
      <c r="E8088" t="s">
        <v>22483</v>
      </c>
      <c r="F8088" s="39" t="s">
        <v>13248</v>
      </c>
    </row>
    <row r="8089" spans="1:6">
      <c r="A8089" t="s">
        <v>4616</v>
      </c>
      <c r="B8089" s="39" t="s">
        <v>27399</v>
      </c>
      <c r="C8089" t="s">
        <v>22484</v>
      </c>
      <c r="D8089" t="s">
        <v>22484</v>
      </c>
      <c r="E8089" t="s">
        <v>22484</v>
      </c>
      <c r="F8089" s="791" t="s">
        <v>13248</v>
      </c>
    </row>
    <row r="8090" spans="1:6">
      <c r="A8090" t="s">
        <v>4616</v>
      </c>
      <c r="B8090" s="39" t="s">
        <v>27400</v>
      </c>
      <c r="C8090" t="s">
        <v>22485</v>
      </c>
      <c r="D8090" t="s">
        <v>22485</v>
      </c>
      <c r="E8090" t="s">
        <v>22485</v>
      </c>
      <c r="F8090" s="39" t="s">
        <v>13249</v>
      </c>
    </row>
    <row r="8091" spans="1:6">
      <c r="A8091" t="s">
        <v>4616</v>
      </c>
      <c r="B8091" s="39" t="s">
        <v>27401</v>
      </c>
      <c r="C8091" t="s">
        <v>22486</v>
      </c>
      <c r="D8091" t="s">
        <v>22486</v>
      </c>
      <c r="E8091" t="s">
        <v>22486</v>
      </c>
      <c r="F8091" s="39" t="s">
        <v>13250</v>
      </c>
    </row>
    <row r="8092" spans="1:6">
      <c r="A8092" t="s">
        <v>4616</v>
      </c>
      <c r="B8092" s="39" t="s">
        <v>27402</v>
      </c>
      <c r="C8092" t="s">
        <v>22487</v>
      </c>
      <c r="D8092" t="s">
        <v>22487</v>
      </c>
      <c r="E8092" t="s">
        <v>22487</v>
      </c>
      <c r="F8092" s="39" t="s">
        <v>13251</v>
      </c>
    </row>
    <row r="8093" spans="1:6">
      <c r="A8093" t="s">
        <v>4616</v>
      </c>
      <c r="B8093" s="39" t="s">
        <v>27403</v>
      </c>
      <c r="C8093" t="s">
        <v>22488</v>
      </c>
      <c r="D8093" t="s">
        <v>22488</v>
      </c>
      <c r="E8093" t="s">
        <v>22488</v>
      </c>
      <c r="F8093" s="39" t="s">
        <v>13251</v>
      </c>
    </row>
    <row r="8094" spans="1:6">
      <c r="A8094" t="s">
        <v>4616</v>
      </c>
      <c r="B8094" s="39" t="s">
        <v>27404</v>
      </c>
      <c r="C8094" t="s">
        <v>22489</v>
      </c>
      <c r="D8094" t="s">
        <v>22489</v>
      </c>
      <c r="E8094" t="s">
        <v>22489</v>
      </c>
      <c r="F8094" s="39" t="s">
        <v>13252</v>
      </c>
    </row>
    <row r="8095" spans="1:6">
      <c r="A8095" t="s">
        <v>4616</v>
      </c>
      <c r="B8095" s="39" t="s">
        <v>27405</v>
      </c>
      <c r="C8095" t="s">
        <v>22490</v>
      </c>
      <c r="D8095" t="s">
        <v>22490</v>
      </c>
      <c r="E8095" t="s">
        <v>22490</v>
      </c>
      <c r="F8095" s="39" t="s">
        <v>13253</v>
      </c>
    </row>
    <row r="8096" spans="1:6">
      <c r="A8096" t="s">
        <v>4616</v>
      </c>
      <c r="B8096" s="39" t="s">
        <v>27406</v>
      </c>
      <c r="C8096" t="s">
        <v>22491</v>
      </c>
      <c r="D8096" t="s">
        <v>22491</v>
      </c>
      <c r="E8096" t="s">
        <v>22491</v>
      </c>
      <c r="F8096" s="39" t="s">
        <v>13254</v>
      </c>
    </row>
    <row r="8097" spans="1:6">
      <c r="A8097" t="s">
        <v>4616</v>
      </c>
      <c r="B8097" s="39" t="s">
        <v>27407</v>
      </c>
      <c r="C8097" t="s">
        <v>22492</v>
      </c>
      <c r="D8097" t="s">
        <v>22492</v>
      </c>
      <c r="E8097" t="s">
        <v>22492</v>
      </c>
      <c r="F8097" s="39" t="s">
        <v>13255</v>
      </c>
    </row>
    <row r="8098" spans="1:6">
      <c r="A8098" t="s">
        <v>4616</v>
      </c>
      <c r="B8098" s="39" t="s">
        <v>27408</v>
      </c>
      <c r="C8098" t="s">
        <v>22493</v>
      </c>
      <c r="D8098" t="s">
        <v>22493</v>
      </c>
      <c r="E8098" t="s">
        <v>22493</v>
      </c>
      <c r="F8098" s="39" t="s">
        <v>13256</v>
      </c>
    </row>
    <row r="8099" spans="1:6">
      <c r="A8099" t="s">
        <v>4616</v>
      </c>
      <c r="B8099" s="39" t="s">
        <v>27409</v>
      </c>
      <c r="C8099" t="s">
        <v>22494</v>
      </c>
      <c r="D8099" t="s">
        <v>22494</v>
      </c>
      <c r="E8099" t="s">
        <v>22494</v>
      </c>
      <c r="F8099" s="39" t="s">
        <v>13257</v>
      </c>
    </row>
    <row r="8100" spans="1:6">
      <c r="A8100" t="s">
        <v>4616</v>
      </c>
      <c r="B8100" t="s">
        <v>27410</v>
      </c>
      <c r="C8100" t="s">
        <v>22495</v>
      </c>
      <c r="D8100" t="s">
        <v>22495</v>
      </c>
      <c r="E8100" t="s">
        <v>22495</v>
      </c>
      <c r="F8100" s="39" t="s">
        <v>13258</v>
      </c>
    </row>
    <row r="8101" spans="1:6">
      <c r="A8101" t="s">
        <v>4616</v>
      </c>
      <c r="B8101" s="39" t="s">
        <v>27411</v>
      </c>
      <c r="C8101" t="s">
        <v>22496</v>
      </c>
      <c r="D8101" t="s">
        <v>22496</v>
      </c>
      <c r="E8101" t="s">
        <v>22496</v>
      </c>
      <c r="F8101" s="39" t="s">
        <v>13258</v>
      </c>
    </row>
    <row r="8102" spans="1:6">
      <c r="A8102" t="s">
        <v>4616</v>
      </c>
      <c r="B8102" s="39" t="s">
        <v>27412</v>
      </c>
      <c r="C8102" t="s">
        <v>22497</v>
      </c>
      <c r="D8102" t="s">
        <v>22497</v>
      </c>
      <c r="E8102" t="s">
        <v>22497</v>
      </c>
      <c r="F8102" s="39" t="s">
        <v>13259</v>
      </c>
    </row>
    <row r="8103" spans="1:6">
      <c r="A8103" t="s">
        <v>4616</v>
      </c>
      <c r="B8103" s="39" t="s">
        <v>27413</v>
      </c>
      <c r="C8103" t="s">
        <v>22498</v>
      </c>
      <c r="D8103" t="s">
        <v>22498</v>
      </c>
      <c r="E8103" t="s">
        <v>22498</v>
      </c>
      <c r="F8103" s="39" t="s">
        <v>13260</v>
      </c>
    </row>
    <row r="8104" spans="1:6">
      <c r="A8104" t="s">
        <v>4616</v>
      </c>
      <c r="B8104" s="39" t="s">
        <v>27414</v>
      </c>
      <c r="C8104" t="s">
        <v>22499</v>
      </c>
      <c r="D8104" t="s">
        <v>22499</v>
      </c>
      <c r="E8104" t="s">
        <v>22499</v>
      </c>
      <c r="F8104" s="39" t="s">
        <v>13261</v>
      </c>
    </row>
    <row r="8105" spans="1:6">
      <c r="A8105" t="s">
        <v>4616</v>
      </c>
      <c r="B8105" s="39" t="s">
        <v>27415</v>
      </c>
      <c r="C8105" t="s">
        <v>22500</v>
      </c>
      <c r="D8105" t="s">
        <v>22500</v>
      </c>
      <c r="E8105" t="s">
        <v>22500</v>
      </c>
      <c r="F8105" s="39" t="s">
        <v>13262</v>
      </c>
    </row>
    <row r="8106" spans="1:6">
      <c r="A8106" t="s">
        <v>4616</v>
      </c>
      <c r="B8106" s="39" t="s">
        <v>27416</v>
      </c>
      <c r="C8106" t="s">
        <v>22501</v>
      </c>
      <c r="D8106" t="s">
        <v>22501</v>
      </c>
      <c r="E8106" t="s">
        <v>22501</v>
      </c>
      <c r="F8106" s="39" t="s">
        <v>13262</v>
      </c>
    </row>
    <row r="8107" spans="1:6">
      <c r="A8107" t="s">
        <v>4616</v>
      </c>
      <c r="B8107" s="39" t="s">
        <v>27417</v>
      </c>
      <c r="C8107" t="s">
        <v>22502</v>
      </c>
      <c r="D8107" t="s">
        <v>22502</v>
      </c>
      <c r="E8107" t="s">
        <v>22502</v>
      </c>
      <c r="F8107" s="39" t="s">
        <v>13263</v>
      </c>
    </row>
    <row r="8108" spans="1:6">
      <c r="A8108" t="s">
        <v>4616</v>
      </c>
      <c r="B8108" s="39" t="s">
        <v>27418</v>
      </c>
      <c r="C8108" t="s">
        <v>22503</v>
      </c>
      <c r="D8108" t="s">
        <v>22503</v>
      </c>
      <c r="E8108" t="s">
        <v>22503</v>
      </c>
      <c r="F8108" s="39" t="s">
        <v>13263</v>
      </c>
    </row>
    <row r="8109" spans="1:6">
      <c r="A8109" t="s">
        <v>4616</v>
      </c>
      <c r="B8109" s="39" t="s">
        <v>27419</v>
      </c>
      <c r="C8109" t="s">
        <v>22504</v>
      </c>
      <c r="D8109" t="s">
        <v>22504</v>
      </c>
      <c r="E8109" t="s">
        <v>22504</v>
      </c>
      <c r="F8109" t="s">
        <v>13264</v>
      </c>
    </row>
    <row r="8110" spans="1:6">
      <c r="A8110" t="s">
        <v>4616</v>
      </c>
      <c r="B8110" s="39" t="s">
        <v>27420</v>
      </c>
      <c r="C8110" t="s">
        <v>22505</v>
      </c>
      <c r="D8110" t="s">
        <v>22505</v>
      </c>
      <c r="E8110" t="s">
        <v>22505</v>
      </c>
      <c r="F8110" t="s">
        <v>13264</v>
      </c>
    </row>
    <row r="8111" spans="1:6">
      <c r="A8111" t="s">
        <v>4616</v>
      </c>
      <c r="B8111" s="39" t="s">
        <v>27421</v>
      </c>
      <c r="C8111" t="s">
        <v>22506</v>
      </c>
      <c r="D8111" t="s">
        <v>22506</v>
      </c>
      <c r="E8111" t="s">
        <v>22506</v>
      </c>
      <c r="F8111" s="39" t="s">
        <v>13265</v>
      </c>
    </row>
    <row r="8112" spans="1:6">
      <c r="A8112" t="s">
        <v>4616</v>
      </c>
      <c r="B8112" s="787" t="s">
        <v>27422</v>
      </c>
      <c r="C8112" t="s">
        <v>22507</v>
      </c>
      <c r="D8112" t="s">
        <v>22507</v>
      </c>
      <c r="E8112" t="s">
        <v>22507</v>
      </c>
      <c r="F8112" s="787" t="s">
        <v>13266</v>
      </c>
    </row>
    <row r="8113" spans="1:6">
      <c r="A8113" t="s">
        <v>4616</v>
      </c>
      <c r="B8113" s="39" t="s">
        <v>27423</v>
      </c>
      <c r="C8113" t="s">
        <v>22508</v>
      </c>
      <c r="D8113" t="s">
        <v>22508</v>
      </c>
      <c r="E8113" t="s">
        <v>22508</v>
      </c>
      <c r="F8113" s="39" t="s">
        <v>13266</v>
      </c>
    </row>
    <row r="8114" spans="1:6">
      <c r="A8114" t="s">
        <v>4616</v>
      </c>
      <c r="B8114" s="787" t="s">
        <v>27424</v>
      </c>
      <c r="C8114" t="s">
        <v>22509</v>
      </c>
      <c r="D8114" t="s">
        <v>22509</v>
      </c>
      <c r="E8114" t="s">
        <v>22509</v>
      </c>
      <c r="F8114" s="787" t="s">
        <v>13267</v>
      </c>
    </row>
    <row r="8115" spans="1:6">
      <c r="A8115" t="s">
        <v>4616</v>
      </c>
      <c r="B8115" s="39" t="s">
        <v>27425</v>
      </c>
      <c r="C8115" t="s">
        <v>22510</v>
      </c>
      <c r="D8115" t="s">
        <v>22510</v>
      </c>
      <c r="E8115" t="s">
        <v>22510</v>
      </c>
      <c r="F8115" s="39" t="s">
        <v>13268</v>
      </c>
    </row>
    <row r="8116" spans="1:6">
      <c r="A8116" t="s">
        <v>4616</v>
      </c>
      <c r="B8116" s="39" t="s">
        <v>27426</v>
      </c>
      <c r="C8116" t="s">
        <v>22511</v>
      </c>
      <c r="D8116" t="s">
        <v>22511</v>
      </c>
      <c r="E8116" t="s">
        <v>22511</v>
      </c>
      <c r="F8116" t="s">
        <v>13269</v>
      </c>
    </row>
    <row r="8117" spans="1:6">
      <c r="A8117" t="s">
        <v>4616</v>
      </c>
      <c r="B8117" s="39" t="s">
        <v>27427</v>
      </c>
      <c r="C8117" t="s">
        <v>22512</v>
      </c>
      <c r="D8117" t="s">
        <v>22512</v>
      </c>
      <c r="E8117" t="s">
        <v>22512</v>
      </c>
      <c r="F8117" s="39" t="s">
        <v>13270</v>
      </c>
    </row>
    <row r="8118" spans="1:6">
      <c r="A8118" t="s">
        <v>4616</v>
      </c>
      <c r="B8118" s="787" t="s">
        <v>27428</v>
      </c>
      <c r="C8118" t="s">
        <v>22513</v>
      </c>
      <c r="D8118" t="s">
        <v>22513</v>
      </c>
      <c r="E8118" t="s">
        <v>22513</v>
      </c>
      <c r="F8118" s="787" t="s">
        <v>13271</v>
      </c>
    </row>
    <row r="8119" spans="1:6">
      <c r="A8119" t="s">
        <v>4616</v>
      </c>
      <c r="B8119" s="39" t="s">
        <v>27429</v>
      </c>
      <c r="C8119" t="s">
        <v>22514</v>
      </c>
      <c r="D8119" t="s">
        <v>22514</v>
      </c>
      <c r="E8119" t="s">
        <v>22514</v>
      </c>
      <c r="F8119" s="39" t="s">
        <v>13272</v>
      </c>
    </row>
    <row r="8120" spans="1:6">
      <c r="A8120" t="s">
        <v>4616</v>
      </c>
      <c r="B8120" s="39" t="s">
        <v>27430</v>
      </c>
      <c r="C8120" t="s">
        <v>22515</v>
      </c>
      <c r="D8120" t="s">
        <v>22515</v>
      </c>
      <c r="E8120" t="s">
        <v>22515</v>
      </c>
      <c r="F8120" s="39" t="s">
        <v>13273</v>
      </c>
    </row>
    <row r="8121" spans="1:6">
      <c r="A8121" t="s">
        <v>4616</v>
      </c>
      <c r="B8121" s="787" t="s">
        <v>27431</v>
      </c>
      <c r="C8121" t="s">
        <v>22516</v>
      </c>
      <c r="D8121" t="s">
        <v>22516</v>
      </c>
      <c r="E8121" t="s">
        <v>22516</v>
      </c>
      <c r="F8121" s="787" t="s">
        <v>13274</v>
      </c>
    </row>
    <row r="8122" spans="1:6">
      <c r="A8122" t="s">
        <v>4616</v>
      </c>
      <c r="B8122" s="787" t="s">
        <v>27432</v>
      </c>
      <c r="C8122" t="s">
        <v>22517</v>
      </c>
      <c r="D8122" t="s">
        <v>22517</v>
      </c>
      <c r="E8122" t="s">
        <v>22517</v>
      </c>
      <c r="F8122" s="787" t="s">
        <v>13275</v>
      </c>
    </row>
    <row r="8123" spans="1:6">
      <c r="A8123" t="s">
        <v>4616</v>
      </c>
      <c r="B8123" s="39" t="s">
        <v>27433</v>
      </c>
      <c r="C8123" t="s">
        <v>22518</v>
      </c>
      <c r="D8123" t="s">
        <v>22518</v>
      </c>
      <c r="E8123" t="s">
        <v>22518</v>
      </c>
      <c r="F8123" t="s">
        <v>13275</v>
      </c>
    </row>
    <row r="8124" spans="1:6">
      <c r="A8124" t="s">
        <v>4616</v>
      </c>
      <c r="B8124" s="787" t="s">
        <v>27434</v>
      </c>
      <c r="C8124" t="s">
        <v>22519</v>
      </c>
      <c r="D8124" t="s">
        <v>22519</v>
      </c>
      <c r="E8124" t="s">
        <v>22519</v>
      </c>
      <c r="F8124" s="787" t="s">
        <v>13276</v>
      </c>
    </row>
    <row r="8125" spans="1:6">
      <c r="A8125" t="s">
        <v>4616</v>
      </c>
      <c r="B8125" s="787" t="s">
        <v>27435</v>
      </c>
      <c r="C8125" t="s">
        <v>22520</v>
      </c>
      <c r="D8125" t="s">
        <v>22520</v>
      </c>
      <c r="E8125" t="s">
        <v>22520</v>
      </c>
      <c r="F8125" s="787" t="s">
        <v>13277</v>
      </c>
    </row>
    <row r="8126" spans="1:6">
      <c r="A8126" t="s">
        <v>4616</v>
      </c>
      <c r="B8126" s="39" t="s">
        <v>27436</v>
      </c>
      <c r="C8126" t="s">
        <v>22521</v>
      </c>
      <c r="D8126" t="s">
        <v>22521</v>
      </c>
      <c r="E8126" t="s">
        <v>22521</v>
      </c>
      <c r="F8126" s="39" t="s">
        <v>13278</v>
      </c>
    </row>
    <row r="8127" spans="1:6">
      <c r="A8127" t="s">
        <v>4616</v>
      </c>
      <c r="B8127" s="39" t="s">
        <v>27437</v>
      </c>
      <c r="C8127" t="s">
        <v>22522</v>
      </c>
      <c r="D8127" t="s">
        <v>22522</v>
      </c>
      <c r="E8127" t="s">
        <v>22522</v>
      </c>
      <c r="F8127" s="39" t="s">
        <v>13278</v>
      </c>
    </row>
    <row r="8128" spans="1:6">
      <c r="A8128" t="s">
        <v>4616</v>
      </c>
      <c r="B8128" s="39" t="s">
        <v>27438</v>
      </c>
      <c r="C8128" t="s">
        <v>22523</v>
      </c>
      <c r="D8128" t="s">
        <v>22523</v>
      </c>
      <c r="E8128" t="s">
        <v>22523</v>
      </c>
      <c r="F8128" t="s">
        <v>13278</v>
      </c>
    </row>
    <row r="8129" spans="1:6">
      <c r="A8129" t="s">
        <v>4616</v>
      </c>
      <c r="B8129" s="39" t="s">
        <v>27439</v>
      </c>
      <c r="C8129" t="s">
        <v>22524</v>
      </c>
      <c r="D8129" t="s">
        <v>22524</v>
      </c>
      <c r="E8129" t="s">
        <v>22524</v>
      </c>
      <c r="F8129" t="s">
        <v>13279</v>
      </c>
    </row>
    <row r="8130" spans="1:6">
      <c r="A8130" t="s">
        <v>4616</v>
      </c>
      <c r="B8130" s="39" t="s">
        <v>27440</v>
      </c>
      <c r="C8130" t="s">
        <v>22525</v>
      </c>
      <c r="D8130" t="s">
        <v>22525</v>
      </c>
      <c r="E8130" t="s">
        <v>22525</v>
      </c>
      <c r="F8130" s="39" t="s">
        <v>13280</v>
      </c>
    </row>
    <row r="8131" spans="1:6">
      <c r="A8131" t="s">
        <v>4616</v>
      </c>
      <c r="B8131" s="39" t="s">
        <v>27441</v>
      </c>
      <c r="C8131" t="s">
        <v>22526</v>
      </c>
      <c r="D8131" t="s">
        <v>22526</v>
      </c>
      <c r="E8131" t="s">
        <v>22526</v>
      </c>
      <c r="F8131" t="s">
        <v>13281</v>
      </c>
    </row>
    <row r="8132" spans="1:6">
      <c r="A8132" t="s">
        <v>4616</v>
      </c>
      <c r="B8132" s="787" t="s">
        <v>27442</v>
      </c>
      <c r="C8132" t="s">
        <v>22527</v>
      </c>
      <c r="D8132" t="s">
        <v>22527</v>
      </c>
      <c r="E8132" t="s">
        <v>22527</v>
      </c>
      <c r="F8132" s="787" t="s">
        <v>13282</v>
      </c>
    </row>
    <row r="8133" spans="1:6">
      <c r="A8133" t="s">
        <v>4616</v>
      </c>
      <c r="B8133" s="39" t="s">
        <v>27443</v>
      </c>
      <c r="C8133" t="s">
        <v>22528</v>
      </c>
      <c r="D8133" t="s">
        <v>22528</v>
      </c>
      <c r="E8133" t="s">
        <v>22528</v>
      </c>
      <c r="F8133" s="39" t="s">
        <v>13283</v>
      </c>
    </row>
    <row r="8134" spans="1:6">
      <c r="A8134" t="s">
        <v>4616</v>
      </c>
      <c r="B8134" s="39" t="s">
        <v>27444</v>
      </c>
      <c r="C8134" t="s">
        <v>22529</v>
      </c>
      <c r="D8134" t="s">
        <v>22529</v>
      </c>
      <c r="E8134" t="s">
        <v>22529</v>
      </c>
      <c r="F8134" s="39" t="s">
        <v>13284</v>
      </c>
    </row>
    <row r="8135" spans="1:6">
      <c r="A8135" t="s">
        <v>4616</v>
      </c>
      <c r="B8135" s="39" t="s">
        <v>27445</v>
      </c>
      <c r="C8135" t="s">
        <v>22530</v>
      </c>
      <c r="D8135" t="s">
        <v>22530</v>
      </c>
      <c r="E8135" t="s">
        <v>22530</v>
      </c>
      <c r="F8135" s="39" t="s">
        <v>13284</v>
      </c>
    </row>
    <row r="8136" spans="1:6">
      <c r="A8136" t="s">
        <v>4616</v>
      </c>
      <c r="B8136" s="787" t="s">
        <v>27446</v>
      </c>
      <c r="C8136" t="s">
        <v>22531</v>
      </c>
      <c r="D8136" t="s">
        <v>22531</v>
      </c>
      <c r="E8136" t="s">
        <v>22531</v>
      </c>
      <c r="F8136" s="787" t="s">
        <v>13284</v>
      </c>
    </row>
    <row r="8137" spans="1:6">
      <c r="A8137" t="s">
        <v>4616</v>
      </c>
      <c r="B8137" s="39" t="s">
        <v>27447</v>
      </c>
      <c r="C8137" t="s">
        <v>22532</v>
      </c>
      <c r="D8137" t="s">
        <v>22532</v>
      </c>
      <c r="E8137" t="s">
        <v>22532</v>
      </c>
      <c r="F8137" s="39" t="s">
        <v>13285</v>
      </c>
    </row>
    <row r="8138" spans="1:6">
      <c r="A8138" t="s">
        <v>4616</v>
      </c>
      <c r="B8138" s="39" t="s">
        <v>27448</v>
      </c>
      <c r="C8138" t="s">
        <v>22533</v>
      </c>
      <c r="D8138" t="s">
        <v>22533</v>
      </c>
      <c r="E8138" t="s">
        <v>22533</v>
      </c>
      <c r="F8138" s="39" t="s">
        <v>13286</v>
      </c>
    </row>
    <row r="8139" spans="1:6">
      <c r="A8139" t="s">
        <v>4616</v>
      </c>
      <c r="B8139" s="39" t="s">
        <v>27449</v>
      </c>
      <c r="C8139" t="s">
        <v>22534</v>
      </c>
      <c r="D8139" t="s">
        <v>22534</v>
      </c>
      <c r="E8139" t="s">
        <v>22534</v>
      </c>
      <c r="F8139" t="s">
        <v>13287</v>
      </c>
    </row>
    <row r="8140" spans="1:6">
      <c r="A8140" t="s">
        <v>4616</v>
      </c>
      <c r="B8140" s="39" t="s">
        <v>27450</v>
      </c>
      <c r="C8140" t="s">
        <v>22535</v>
      </c>
      <c r="D8140" t="s">
        <v>22535</v>
      </c>
      <c r="E8140" t="s">
        <v>22535</v>
      </c>
      <c r="F8140" t="s">
        <v>13288</v>
      </c>
    </row>
    <row r="8141" spans="1:6">
      <c r="A8141" t="s">
        <v>4616</v>
      </c>
      <c r="B8141" s="39" t="s">
        <v>27451</v>
      </c>
      <c r="C8141" t="s">
        <v>22536</v>
      </c>
      <c r="D8141" t="s">
        <v>22536</v>
      </c>
      <c r="E8141" t="s">
        <v>22536</v>
      </c>
      <c r="F8141" s="39" t="s">
        <v>13288</v>
      </c>
    </row>
    <row r="8142" spans="1:6">
      <c r="A8142" t="s">
        <v>4616</v>
      </c>
      <c r="B8142" s="787" t="s">
        <v>27452</v>
      </c>
      <c r="C8142" t="s">
        <v>22537</v>
      </c>
      <c r="D8142" t="s">
        <v>22537</v>
      </c>
      <c r="E8142" t="s">
        <v>22537</v>
      </c>
      <c r="F8142" s="787" t="s">
        <v>13289</v>
      </c>
    </row>
    <row r="8143" spans="1:6">
      <c r="A8143" t="s">
        <v>4616</v>
      </c>
      <c r="B8143" s="39" t="s">
        <v>27453</v>
      </c>
      <c r="C8143" t="s">
        <v>22538</v>
      </c>
      <c r="D8143" t="s">
        <v>22538</v>
      </c>
      <c r="E8143" t="s">
        <v>22538</v>
      </c>
      <c r="F8143" s="39" t="s">
        <v>13290</v>
      </c>
    </row>
    <row r="8144" spans="1:6">
      <c r="A8144" t="s">
        <v>4616</v>
      </c>
      <c r="B8144" s="787" t="s">
        <v>27454</v>
      </c>
      <c r="C8144" t="s">
        <v>22539</v>
      </c>
      <c r="D8144" t="s">
        <v>22539</v>
      </c>
      <c r="E8144" t="s">
        <v>22539</v>
      </c>
      <c r="F8144" s="787" t="s">
        <v>13291</v>
      </c>
    </row>
    <row r="8145" spans="1:6">
      <c r="A8145" t="s">
        <v>4616</v>
      </c>
      <c r="B8145" s="39" t="s">
        <v>27455</v>
      </c>
      <c r="C8145" t="s">
        <v>22540</v>
      </c>
      <c r="D8145" t="s">
        <v>22540</v>
      </c>
      <c r="E8145" t="s">
        <v>22540</v>
      </c>
      <c r="F8145" s="39" t="s">
        <v>13292</v>
      </c>
    </row>
    <row r="8146" spans="1:6">
      <c r="A8146" t="s">
        <v>4616</v>
      </c>
      <c r="B8146" s="39" t="s">
        <v>27456</v>
      </c>
      <c r="C8146" t="s">
        <v>22541</v>
      </c>
      <c r="D8146" t="s">
        <v>22541</v>
      </c>
      <c r="E8146" t="s">
        <v>22541</v>
      </c>
      <c r="F8146" s="39" t="s">
        <v>13293</v>
      </c>
    </row>
    <row r="8147" spans="1:6">
      <c r="A8147" t="s">
        <v>4616</v>
      </c>
      <c r="B8147" s="39" t="s">
        <v>27457</v>
      </c>
      <c r="C8147" t="s">
        <v>22542</v>
      </c>
      <c r="D8147" t="s">
        <v>22542</v>
      </c>
      <c r="E8147" t="s">
        <v>22542</v>
      </c>
      <c r="F8147" t="s">
        <v>13293</v>
      </c>
    </row>
    <row r="8148" spans="1:6">
      <c r="A8148" t="s">
        <v>4616</v>
      </c>
      <c r="B8148" s="39" t="s">
        <v>27458</v>
      </c>
      <c r="C8148" t="s">
        <v>22543</v>
      </c>
      <c r="D8148" t="s">
        <v>22543</v>
      </c>
      <c r="E8148" t="s">
        <v>22543</v>
      </c>
      <c r="F8148" s="39" t="s">
        <v>13294</v>
      </c>
    </row>
    <row r="8149" spans="1:6">
      <c r="A8149" t="s">
        <v>4616</v>
      </c>
      <c r="B8149" s="39" t="s">
        <v>27459</v>
      </c>
      <c r="C8149" t="s">
        <v>22544</v>
      </c>
      <c r="D8149" t="s">
        <v>22544</v>
      </c>
      <c r="E8149" t="s">
        <v>22544</v>
      </c>
      <c r="F8149" t="s">
        <v>13294</v>
      </c>
    </row>
    <row r="8150" spans="1:6">
      <c r="A8150" t="s">
        <v>4616</v>
      </c>
      <c r="B8150" s="39" t="s">
        <v>27460</v>
      </c>
      <c r="C8150" t="s">
        <v>22545</v>
      </c>
      <c r="D8150" t="s">
        <v>22545</v>
      </c>
      <c r="E8150" t="s">
        <v>22545</v>
      </c>
      <c r="F8150" t="s">
        <v>13295</v>
      </c>
    </row>
    <row r="8151" spans="1:6">
      <c r="A8151" t="s">
        <v>4616</v>
      </c>
      <c r="B8151" s="39" t="s">
        <v>27461</v>
      </c>
      <c r="C8151" t="s">
        <v>22546</v>
      </c>
      <c r="D8151" t="s">
        <v>22546</v>
      </c>
      <c r="E8151" t="s">
        <v>22546</v>
      </c>
      <c r="F8151" s="39" t="s">
        <v>13296</v>
      </c>
    </row>
    <row r="8152" spans="1:6">
      <c r="A8152" t="s">
        <v>4616</v>
      </c>
      <c r="B8152" s="39" t="s">
        <v>27462</v>
      </c>
      <c r="C8152" t="s">
        <v>22547</v>
      </c>
      <c r="D8152" t="s">
        <v>22547</v>
      </c>
      <c r="E8152" t="s">
        <v>22547</v>
      </c>
      <c r="F8152" t="s">
        <v>13297</v>
      </c>
    </row>
    <row r="8153" spans="1:6">
      <c r="A8153" t="s">
        <v>4616</v>
      </c>
      <c r="B8153" s="39" t="s">
        <v>27463</v>
      </c>
      <c r="C8153" t="s">
        <v>22548</v>
      </c>
      <c r="D8153" t="s">
        <v>22548</v>
      </c>
      <c r="E8153" t="s">
        <v>22548</v>
      </c>
      <c r="F8153" t="s">
        <v>13298</v>
      </c>
    </row>
    <row r="8154" spans="1:6">
      <c r="A8154" t="s">
        <v>4616</v>
      </c>
      <c r="B8154" s="39" t="s">
        <v>27464</v>
      </c>
      <c r="C8154" t="s">
        <v>22549</v>
      </c>
      <c r="D8154" t="s">
        <v>22549</v>
      </c>
      <c r="E8154" t="s">
        <v>22549</v>
      </c>
      <c r="F8154" t="s">
        <v>13299</v>
      </c>
    </row>
    <row r="8155" spans="1:6">
      <c r="A8155" t="s">
        <v>4616</v>
      </c>
      <c r="B8155" s="39" t="s">
        <v>27465</v>
      </c>
      <c r="C8155" t="s">
        <v>22550</v>
      </c>
      <c r="D8155" t="s">
        <v>22550</v>
      </c>
      <c r="E8155" t="s">
        <v>22550</v>
      </c>
      <c r="F8155" t="s">
        <v>13299</v>
      </c>
    </row>
    <row r="8156" spans="1:6">
      <c r="A8156" t="s">
        <v>4616</v>
      </c>
      <c r="B8156" s="39" t="s">
        <v>27466</v>
      </c>
      <c r="C8156" t="s">
        <v>22551</v>
      </c>
      <c r="D8156" t="s">
        <v>22551</v>
      </c>
      <c r="E8156" t="s">
        <v>22551</v>
      </c>
      <c r="F8156" t="s">
        <v>13300</v>
      </c>
    </row>
    <row r="8157" spans="1:6">
      <c r="A8157" t="s">
        <v>4616</v>
      </c>
      <c r="B8157" s="39" t="s">
        <v>27467</v>
      </c>
      <c r="C8157" t="s">
        <v>22552</v>
      </c>
      <c r="D8157" t="s">
        <v>22552</v>
      </c>
      <c r="E8157" t="s">
        <v>22552</v>
      </c>
      <c r="F8157" t="s">
        <v>13300</v>
      </c>
    </row>
    <row r="8158" spans="1:6">
      <c r="A8158" t="s">
        <v>4616</v>
      </c>
      <c r="B8158" s="39" t="s">
        <v>27468</v>
      </c>
      <c r="C8158" t="s">
        <v>22553</v>
      </c>
      <c r="D8158" t="s">
        <v>22553</v>
      </c>
      <c r="E8158" t="s">
        <v>22553</v>
      </c>
      <c r="F8158" t="s">
        <v>13301</v>
      </c>
    </row>
    <row r="8159" spans="1:6">
      <c r="A8159" t="s">
        <v>4616</v>
      </c>
      <c r="B8159" s="39" t="s">
        <v>27469</v>
      </c>
      <c r="C8159" t="s">
        <v>22554</v>
      </c>
      <c r="D8159" t="s">
        <v>22554</v>
      </c>
      <c r="E8159" t="s">
        <v>22554</v>
      </c>
      <c r="F8159" t="s">
        <v>13301</v>
      </c>
    </row>
    <row r="8160" spans="1:6">
      <c r="A8160" t="s">
        <v>4616</v>
      </c>
      <c r="B8160" s="39" t="s">
        <v>27470</v>
      </c>
      <c r="C8160" t="s">
        <v>22555</v>
      </c>
      <c r="D8160" t="s">
        <v>22555</v>
      </c>
      <c r="E8160" t="s">
        <v>22555</v>
      </c>
      <c r="F8160" t="s">
        <v>13302</v>
      </c>
    </row>
    <row r="8161" spans="1:6">
      <c r="A8161" t="s">
        <v>4616</v>
      </c>
      <c r="B8161" s="39" t="s">
        <v>27471</v>
      </c>
      <c r="C8161" t="s">
        <v>22556</v>
      </c>
      <c r="D8161" t="s">
        <v>22556</v>
      </c>
      <c r="E8161" t="s">
        <v>22556</v>
      </c>
      <c r="F8161" t="s">
        <v>13303</v>
      </c>
    </row>
    <row r="8162" spans="1:6">
      <c r="A8162" t="s">
        <v>4616</v>
      </c>
      <c r="B8162" s="39" t="s">
        <v>27472</v>
      </c>
      <c r="C8162" t="s">
        <v>22557</v>
      </c>
      <c r="D8162" t="s">
        <v>22557</v>
      </c>
      <c r="E8162" t="s">
        <v>22557</v>
      </c>
      <c r="F8162" t="s">
        <v>13304</v>
      </c>
    </row>
    <row r="8163" spans="1:6">
      <c r="A8163" t="s">
        <v>4616</v>
      </c>
      <c r="B8163" s="39" t="s">
        <v>27473</v>
      </c>
      <c r="C8163" t="s">
        <v>22558</v>
      </c>
      <c r="D8163" t="s">
        <v>22558</v>
      </c>
      <c r="E8163" t="s">
        <v>22558</v>
      </c>
      <c r="F8163" t="s">
        <v>13305</v>
      </c>
    </row>
    <row r="8164" spans="1:6">
      <c r="A8164" t="s">
        <v>4616</v>
      </c>
      <c r="B8164" s="39" t="s">
        <v>27474</v>
      </c>
      <c r="C8164" t="s">
        <v>22559</v>
      </c>
      <c r="D8164" t="s">
        <v>22559</v>
      </c>
      <c r="E8164" t="s">
        <v>22559</v>
      </c>
      <c r="F8164" t="s">
        <v>13306</v>
      </c>
    </row>
    <row r="8165" spans="1:6">
      <c r="A8165" t="s">
        <v>4616</v>
      </c>
      <c r="B8165" s="39" t="s">
        <v>27475</v>
      </c>
      <c r="C8165" t="s">
        <v>22560</v>
      </c>
      <c r="D8165" t="s">
        <v>22560</v>
      </c>
      <c r="E8165" t="s">
        <v>22560</v>
      </c>
      <c r="F8165" t="s">
        <v>13306</v>
      </c>
    </row>
    <row r="8166" spans="1:6">
      <c r="A8166" t="s">
        <v>4616</v>
      </c>
      <c r="B8166" s="39" t="s">
        <v>27476</v>
      </c>
      <c r="C8166" t="s">
        <v>22561</v>
      </c>
      <c r="D8166" t="s">
        <v>22561</v>
      </c>
      <c r="E8166" t="s">
        <v>22561</v>
      </c>
      <c r="F8166" t="s">
        <v>13306</v>
      </c>
    </row>
    <row r="8167" spans="1:6">
      <c r="A8167" t="s">
        <v>4616</v>
      </c>
      <c r="B8167" s="39" t="s">
        <v>27477</v>
      </c>
      <c r="C8167" t="s">
        <v>22562</v>
      </c>
      <c r="D8167" t="s">
        <v>22562</v>
      </c>
      <c r="E8167" t="s">
        <v>22562</v>
      </c>
      <c r="F8167" t="s">
        <v>13307</v>
      </c>
    </row>
    <row r="8168" spans="1:6">
      <c r="A8168" t="s">
        <v>4616</v>
      </c>
      <c r="B8168" s="39" t="s">
        <v>27478</v>
      </c>
      <c r="C8168" t="s">
        <v>22563</v>
      </c>
      <c r="D8168" t="s">
        <v>22563</v>
      </c>
      <c r="E8168" t="s">
        <v>22563</v>
      </c>
      <c r="F8168" s="39" t="s">
        <v>13308</v>
      </c>
    </row>
    <row r="8169" spans="1:6">
      <c r="A8169" t="s">
        <v>4616</v>
      </c>
      <c r="B8169" s="39" t="s">
        <v>27479</v>
      </c>
      <c r="C8169" t="s">
        <v>22564</v>
      </c>
      <c r="D8169" t="s">
        <v>22564</v>
      </c>
      <c r="E8169" t="s">
        <v>22564</v>
      </c>
      <c r="F8169" t="s">
        <v>13309</v>
      </c>
    </row>
    <row r="8170" spans="1:6">
      <c r="A8170" t="s">
        <v>4616</v>
      </c>
      <c r="B8170" s="39" t="s">
        <v>27480</v>
      </c>
      <c r="C8170" t="s">
        <v>22565</v>
      </c>
      <c r="D8170" t="s">
        <v>22565</v>
      </c>
      <c r="E8170" t="s">
        <v>22565</v>
      </c>
      <c r="F8170" t="s">
        <v>13310</v>
      </c>
    </row>
    <row r="8171" spans="1:6">
      <c r="A8171" t="s">
        <v>4616</v>
      </c>
      <c r="B8171" s="39" t="s">
        <v>27481</v>
      </c>
      <c r="C8171" t="s">
        <v>22566</v>
      </c>
      <c r="D8171" t="s">
        <v>22566</v>
      </c>
      <c r="E8171" t="s">
        <v>22566</v>
      </c>
      <c r="F8171" t="s">
        <v>13311</v>
      </c>
    </row>
    <row r="8172" spans="1:6">
      <c r="A8172" t="s">
        <v>4616</v>
      </c>
      <c r="B8172" s="39" t="s">
        <v>27482</v>
      </c>
      <c r="C8172" t="s">
        <v>22567</v>
      </c>
      <c r="D8172" t="s">
        <v>22567</v>
      </c>
      <c r="E8172" t="s">
        <v>22567</v>
      </c>
      <c r="F8172" t="s">
        <v>13312</v>
      </c>
    </row>
    <row r="8173" spans="1:6">
      <c r="A8173" t="s">
        <v>4616</v>
      </c>
      <c r="B8173" s="39" t="s">
        <v>27483</v>
      </c>
      <c r="C8173" t="s">
        <v>22568</v>
      </c>
      <c r="D8173" t="s">
        <v>22568</v>
      </c>
      <c r="E8173" t="s">
        <v>22568</v>
      </c>
      <c r="F8173" s="39" t="s">
        <v>13313</v>
      </c>
    </row>
    <row r="8174" spans="1:6">
      <c r="A8174" t="s">
        <v>4616</v>
      </c>
      <c r="B8174" s="39" t="s">
        <v>27484</v>
      </c>
      <c r="C8174" t="s">
        <v>22569</v>
      </c>
      <c r="D8174" t="s">
        <v>22569</v>
      </c>
      <c r="E8174" t="s">
        <v>22569</v>
      </c>
      <c r="F8174" s="39" t="s">
        <v>13314</v>
      </c>
    </row>
    <row r="8175" spans="1:6">
      <c r="A8175" t="s">
        <v>4616</v>
      </c>
      <c r="B8175" s="39" t="s">
        <v>27485</v>
      </c>
      <c r="C8175" t="s">
        <v>22570</v>
      </c>
      <c r="D8175" t="s">
        <v>22570</v>
      </c>
      <c r="E8175" t="s">
        <v>22570</v>
      </c>
      <c r="F8175" t="s">
        <v>13315</v>
      </c>
    </row>
    <row r="8176" spans="1:6">
      <c r="A8176" t="s">
        <v>4616</v>
      </c>
      <c r="B8176" s="39" t="s">
        <v>27486</v>
      </c>
      <c r="C8176" t="s">
        <v>22571</v>
      </c>
      <c r="D8176" t="s">
        <v>22571</v>
      </c>
      <c r="E8176" t="s">
        <v>22571</v>
      </c>
      <c r="F8176" s="39" t="s">
        <v>13316</v>
      </c>
    </row>
    <row r="8177" spans="1:6">
      <c r="A8177" t="s">
        <v>4616</v>
      </c>
      <c r="B8177" s="39" t="s">
        <v>27487</v>
      </c>
      <c r="C8177" t="s">
        <v>22572</v>
      </c>
      <c r="D8177" t="s">
        <v>22572</v>
      </c>
      <c r="E8177" t="s">
        <v>22572</v>
      </c>
      <c r="F8177" t="s">
        <v>13316</v>
      </c>
    </row>
    <row r="8178" spans="1:6">
      <c r="A8178" t="s">
        <v>4616</v>
      </c>
      <c r="B8178" s="39" t="s">
        <v>27488</v>
      </c>
      <c r="C8178" t="s">
        <v>22573</v>
      </c>
      <c r="D8178" t="s">
        <v>22573</v>
      </c>
      <c r="E8178" t="s">
        <v>22573</v>
      </c>
      <c r="F8178" t="s">
        <v>13316</v>
      </c>
    </row>
    <row r="8179" spans="1:6">
      <c r="A8179" t="s">
        <v>4616</v>
      </c>
      <c r="B8179" s="39" t="s">
        <v>27489</v>
      </c>
      <c r="C8179" t="s">
        <v>22574</v>
      </c>
      <c r="D8179" t="s">
        <v>22574</v>
      </c>
      <c r="E8179" t="s">
        <v>22574</v>
      </c>
      <c r="F8179" s="39" t="s">
        <v>13316</v>
      </c>
    </row>
    <row r="8180" spans="1:6">
      <c r="A8180" t="s">
        <v>4616</v>
      </c>
      <c r="B8180" s="39" t="s">
        <v>27490</v>
      </c>
      <c r="C8180" t="s">
        <v>22575</v>
      </c>
      <c r="D8180" t="s">
        <v>22575</v>
      </c>
      <c r="E8180" t="s">
        <v>22575</v>
      </c>
      <c r="F8180" s="39" t="s">
        <v>13316</v>
      </c>
    </row>
    <row r="8181" spans="1:6">
      <c r="A8181" t="s">
        <v>4616</v>
      </c>
      <c r="B8181" t="s">
        <v>27491</v>
      </c>
      <c r="C8181" t="s">
        <v>22576</v>
      </c>
      <c r="D8181" t="s">
        <v>22576</v>
      </c>
      <c r="E8181" t="s">
        <v>22576</v>
      </c>
      <c r="F8181" s="39" t="s">
        <v>13317</v>
      </c>
    </row>
    <row r="8182" spans="1:6">
      <c r="A8182" t="s">
        <v>4616</v>
      </c>
      <c r="B8182" s="39" t="s">
        <v>27492</v>
      </c>
      <c r="C8182" t="s">
        <v>22577</v>
      </c>
      <c r="D8182" t="s">
        <v>22577</v>
      </c>
      <c r="E8182" t="s">
        <v>22577</v>
      </c>
      <c r="F8182" t="s">
        <v>13317</v>
      </c>
    </row>
    <row r="8183" spans="1:6">
      <c r="A8183" t="s">
        <v>4616</v>
      </c>
      <c r="B8183" t="s">
        <v>27493</v>
      </c>
      <c r="C8183" t="s">
        <v>22578</v>
      </c>
      <c r="D8183" t="s">
        <v>22578</v>
      </c>
      <c r="E8183" t="s">
        <v>22578</v>
      </c>
      <c r="F8183" s="39" t="s">
        <v>13318</v>
      </c>
    </row>
    <row r="8184" spans="1:6">
      <c r="A8184" t="s">
        <v>4616</v>
      </c>
      <c r="B8184" s="39" t="s">
        <v>27494</v>
      </c>
      <c r="C8184" t="s">
        <v>22579</v>
      </c>
      <c r="D8184" t="s">
        <v>22579</v>
      </c>
      <c r="E8184" t="s">
        <v>22579</v>
      </c>
      <c r="F8184" s="39" t="s">
        <v>13319</v>
      </c>
    </row>
    <row r="8185" spans="1:6">
      <c r="A8185" t="s">
        <v>4616</v>
      </c>
      <c r="B8185" t="s">
        <v>27495</v>
      </c>
      <c r="C8185" t="s">
        <v>22580</v>
      </c>
      <c r="D8185" t="s">
        <v>22580</v>
      </c>
      <c r="E8185" t="s">
        <v>22580</v>
      </c>
      <c r="F8185" s="39" t="s">
        <v>13319</v>
      </c>
    </row>
    <row r="8186" spans="1:6">
      <c r="A8186" t="s">
        <v>4616</v>
      </c>
      <c r="B8186" t="s">
        <v>27496</v>
      </c>
      <c r="C8186" t="s">
        <v>22581</v>
      </c>
      <c r="D8186" t="s">
        <v>22581</v>
      </c>
      <c r="E8186" t="s">
        <v>22581</v>
      </c>
      <c r="F8186" s="39" t="s">
        <v>13320</v>
      </c>
    </row>
    <row r="8187" spans="1:6">
      <c r="A8187" t="s">
        <v>4616</v>
      </c>
      <c r="B8187" s="39" t="s">
        <v>27497</v>
      </c>
      <c r="C8187" t="s">
        <v>22582</v>
      </c>
      <c r="D8187" t="s">
        <v>22582</v>
      </c>
      <c r="E8187" t="s">
        <v>22582</v>
      </c>
      <c r="F8187" t="s">
        <v>13321</v>
      </c>
    </row>
    <row r="8188" spans="1:6">
      <c r="A8188" t="s">
        <v>4616</v>
      </c>
      <c r="B8188" s="39" t="s">
        <v>27498</v>
      </c>
      <c r="C8188" t="s">
        <v>22583</v>
      </c>
      <c r="D8188" t="s">
        <v>22583</v>
      </c>
      <c r="E8188" t="s">
        <v>22583</v>
      </c>
      <c r="F8188" t="s">
        <v>13322</v>
      </c>
    </row>
    <row r="8189" spans="1:6">
      <c r="A8189" t="s">
        <v>4616</v>
      </c>
      <c r="B8189" s="39" t="s">
        <v>27499</v>
      </c>
      <c r="C8189" t="s">
        <v>22584</v>
      </c>
      <c r="D8189" t="s">
        <v>22584</v>
      </c>
      <c r="E8189" t="s">
        <v>22584</v>
      </c>
      <c r="F8189" t="s">
        <v>13323</v>
      </c>
    </row>
    <row r="8190" spans="1:6">
      <c r="A8190" t="s">
        <v>4616</v>
      </c>
      <c r="B8190" s="39" t="s">
        <v>27500</v>
      </c>
      <c r="C8190" t="s">
        <v>22585</v>
      </c>
      <c r="D8190" t="s">
        <v>22585</v>
      </c>
      <c r="E8190" t="s">
        <v>22585</v>
      </c>
      <c r="F8190" s="39" t="s">
        <v>13324</v>
      </c>
    </row>
    <row r="8191" spans="1:6">
      <c r="A8191" t="s">
        <v>4616</v>
      </c>
      <c r="B8191" s="39" t="s">
        <v>27501</v>
      </c>
      <c r="C8191" t="s">
        <v>22586</v>
      </c>
      <c r="D8191" t="s">
        <v>22586</v>
      </c>
      <c r="E8191" t="s">
        <v>22586</v>
      </c>
      <c r="F8191" s="39" t="s">
        <v>13325</v>
      </c>
    </row>
    <row r="8192" spans="1:6">
      <c r="A8192" t="s">
        <v>4616</v>
      </c>
      <c r="B8192" s="39" t="s">
        <v>27502</v>
      </c>
      <c r="C8192" t="s">
        <v>22587</v>
      </c>
      <c r="D8192" t="s">
        <v>22587</v>
      </c>
      <c r="E8192" t="s">
        <v>22587</v>
      </c>
      <c r="F8192" s="39" t="s">
        <v>13326</v>
      </c>
    </row>
    <row r="8193" spans="1:6">
      <c r="A8193" t="s">
        <v>4616</v>
      </c>
      <c r="B8193" s="39" t="s">
        <v>27503</v>
      </c>
      <c r="C8193" t="s">
        <v>22588</v>
      </c>
      <c r="D8193" t="s">
        <v>22588</v>
      </c>
      <c r="E8193" t="s">
        <v>22588</v>
      </c>
      <c r="F8193" t="s">
        <v>13326</v>
      </c>
    </row>
    <row r="8194" spans="1:6">
      <c r="A8194" t="s">
        <v>4616</v>
      </c>
      <c r="B8194" s="54" t="s">
        <v>27504</v>
      </c>
      <c r="C8194" t="s">
        <v>22589</v>
      </c>
      <c r="D8194" t="s">
        <v>22589</v>
      </c>
      <c r="E8194" t="s">
        <v>22589</v>
      </c>
      <c r="F8194" s="39" t="s">
        <v>13327</v>
      </c>
    </row>
    <row r="8195" spans="1:6">
      <c r="A8195" t="s">
        <v>4616</v>
      </c>
      <c r="B8195" s="787" t="s">
        <v>27505</v>
      </c>
      <c r="C8195" t="s">
        <v>22590</v>
      </c>
      <c r="D8195" t="s">
        <v>22590</v>
      </c>
      <c r="E8195" t="s">
        <v>22590</v>
      </c>
      <c r="F8195" s="787" t="s">
        <v>13328</v>
      </c>
    </row>
    <row r="8196" spans="1:6">
      <c r="A8196" t="s">
        <v>4616</v>
      </c>
      <c r="B8196" s="39" t="s">
        <v>27506</v>
      </c>
      <c r="C8196" t="s">
        <v>22591</v>
      </c>
      <c r="D8196" t="s">
        <v>22591</v>
      </c>
      <c r="E8196" t="s">
        <v>22591</v>
      </c>
      <c r="F8196" s="39" t="s">
        <v>13329</v>
      </c>
    </row>
    <row r="8197" spans="1:6">
      <c r="A8197" t="s">
        <v>4616</v>
      </c>
      <c r="B8197" s="39" t="s">
        <v>27507</v>
      </c>
      <c r="C8197" t="s">
        <v>22592</v>
      </c>
      <c r="D8197" t="s">
        <v>22592</v>
      </c>
      <c r="E8197" t="s">
        <v>22592</v>
      </c>
      <c r="F8197" t="s">
        <v>13330</v>
      </c>
    </row>
    <row r="8198" spans="1:6">
      <c r="A8198" t="s">
        <v>4616</v>
      </c>
      <c r="B8198" s="39" t="s">
        <v>27508</v>
      </c>
      <c r="C8198" t="s">
        <v>22593</v>
      </c>
      <c r="D8198" t="s">
        <v>22593</v>
      </c>
      <c r="E8198" t="s">
        <v>22593</v>
      </c>
      <c r="F8198" t="s">
        <v>13331</v>
      </c>
    </row>
    <row r="8199" spans="1:6">
      <c r="A8199" t="s">
        <v>4616</v>
      </c>
      <c r="B8199" s="39" t="s">
        <v>27509</v>
      </c>
      <c r="C8199" t="s">
        <v>22594</v>
      </c>
      <c r="D8199" t="s">
        <v>22594</v>
      </c>
      <c r="E8199" t="s">
        <v>22594</v>
      </c>
      <c r="F8199" t="s">
        <v>13331</v>
      </c>
    </row>
    <row r="8200" spans="1:6">
      <c r="A8200" t="s">
        <v>4616</v>
      </c>
      <c r="B8200" s="787" t="s">
        <v>27510</v>
      </c>
      <c r="C8200" t="s">
        <v>22595</v>
      </c>
      <c r="D8200" t="s">
        <v>22595</v>
      </c>
      <c r="E8200" t="s">
        <v>22595</v>
      </c>
      <c r="F8200" s="787" t="s">
        <v>13332</v>
      </c>
    </row>
    <row r="8201" spans="1:6">
      <c r="A8201" t="s">
        <v>4616</v>
      </c>
      <c r="B8201" s="39" t="s">
        <v>27511</v>
      </c>
      <c r="C8201" t="s">
        <v>22596</v>
      </c>
      <c r="D8201" t="s">
        <v>22596</v>
      </c>
      <c r="E8201" t="s">
        <v>22596</v>
      </c>
      <c r="F8201" t="s">
        <v>13333</v>
      </c>
    </row>
    <row r="8202" spans="1:6">
      <c r="A8202" t="s">
        <v>4616</v>
      </c>
      <c r="B8202" s="39" t="s">
        <v>27512</v>
      </c>
      <c r="C8202" t="s">
        <v>22597</v>
      </c>
      <c r="D8202" t="s">
        <v>22597</v>
      </c>
      <c r="E8202" t="s">
        <v>22597</v>
      </c>
      <c r="F8202" s="39" t="s">
        <v>13334</v>
      </c>
    </row>
    <row r="8203" spans="1:6">
      <c r="A8203" t="s">
        <v>4616</v>
      </c>
      <c r="B8203" s="39" t="s">
        <v>27513</v>
      </c>
      <c r="C8203" t="s">
        <v>22598</v>
      </c>
      <c r="D8203" t="s">
        <v>22598</v>
      </c>
      <c r="E8203" t="s">
        <v>22598</v>
      </c>
      <c r="F8203" s="39" t="s">
        <v>13335</v>
      </c>
    </row>
    <row r="8204" spans="1:6">
      <c r="A8204" t="s">
        <v>4616</v>
      </c>
      <c r="B8204" s="787" t="s">
        <v>27514</v>
      </c>
      <c r="C8204" t="s">
        <v>22599</v>
      </c>
      <c r="D8204" t="s">
        <v>22599</v>
      </c>
      <c r="E8204" t="s">
        <v>22599</v>
      </c>
      <c r="F8204" s="787" t="s">
        <v>13336</v>
      </c>
    </row>
    <row r="8205" spans="1:6">
      <c r="A8205" t="s">
        <v>4616</v>
      </c>
      <c r="B8205" s="39" t="s">
        <v>27515</v>
      </c>
      <c r="C8205" t="s">
        <v>22600</v>
      </c>
      <c r="D8205" t="s">
        <v>22600</v>
      </c>
      <c r="E8205" t="s">
        <v>22600</v>
      </c>
      <c r="F8205" t="s">
        <v>13336</v>
      </c>
    </row>
    <row r="8206" spans="1:6">
      <c r="A8206" t="s">
        <v>4616</v>
      </c>
      <c r="B8206" s="39" t="s">
        <v>27516</v>
      </c>
      <c r="C8206" t="s">
        <v>22601</v>
      </c>
      <c r="D8206" t="s">
        <v>22601</v>
      </c>
      <c r="E8206" t="s">
        <v>22601</v>
      </c>
      <c r="F8206" t="s">
        <v>13337</v>
      </c>
    </row>
    <row r="8207" spans="1:6">
      <c r="A8207" t="s">
        <v>4616</v>
      </c>
      <c r="B8207" s="39" t="s">
        <v>27517</v>
      </c>
      <c r="C8207" t="s">
        <v>22602</v>
      </c>
      <c r="D8207" t="s">
        <v>22602</v>
      </c>
      <c r="E8207" t="s">
        <v>22602</v>
      </c>
      <c r="F8207" s="39" t="s">
        <v>13338</v>
      </c>
    </row>
    <row r="8208" spans="1:6">
      <c r="A8208" t="s">
        <v>4616</v>
      </c>
      <c r="B8208" s="39" t="s">
        <v>27518</v>
      </c>
      <c r="C8208" t="s">
        <v>22603</v>
      </c>
      <c r="D8208" t="s">
        <v>22603</v>
      </c>
      <c r="E8208" t="s">
        <v>22603</v>
      </c>
      <c r="F8208" s="39" t="s">
        <v>13338</v>
      </c>
    </row>
    <row r="8209" spans="1:6">
      <c r="A8209" t="s">
        <v>4616</v>
      </c>
      <c r="B8209" s="39" t="s">
        <v>27519</v>
      </c>
      <c r="C8209" t="s">
        <v>22604</v>
      </c>
      <c r="D8209" t="s">
        <v>22604</v>
      </c>
      <c r="E8209" t="s">
        <v>22604</v>
      </c>
      <c r="F8209" s="39" t="s">
        <v>13338</v>
      </c>
    </row>
    <row r="8210" spans="1:6">
      <c r="A8210" t="s">
        <v>4616</v>
      </c>
      <c r="B8210" s="39" t="s">
        <v>27520</v>
      </c>
      <c r="C8210" t="s">
        <v>22605</v>
      </c>
      <c r="D8210" t="s">
        <v>22605</v>
      </c>
      <c r="E8210" t="s">
        <v>22605</v>
      </c>
      <c r="F8210" t="s">
        <v>13338</v>
      </c>
    </row>
    <row r="8211" spans="1:6">
      <c r="A8211" t="s">
        <v>4616</v>
      </c>
      <c r="B8211" s="39" t="s">
        <v>27521</v>
      </c>
      <c r="C8211" t="s">
        <v>22606</v>
      </c>
      <c r="D8211" t="s">
        <v>22606</v>
      </c>
      <c r="E8211" t="s">
        <v>22606</v>
      </c>
      <c r="F8211" t="s">
        <v>13339</v>
      </c>
    </row>
    <row r="8212" spans="1:6">
      <c r="A8212" t="s">
        <v>4616</v>
      </c>
      <c r="B8212" s="787" t="s">
        <v>27522</v>
      </c>
      <c r="C8212" t="s">
        <v>22607</v>
      </c>
      <c r="D8212" t="s">
        <v>22607</v>
      </c>
      <c r="E8212" t="s">
        <v>22607</v>
      </c>
      <c r="F8212" s="787" t="s">
        <v>13340</v>
      </c>
    </row>
    <row r="8213" spans="1:6">
      <c r="A8213" t="s">
        <v>4616</v>
      </c>
      <c r="B8213" s="39" t="s">
        <v>27523</v>
      </c>
      <c r="C8213" t="s">
        <v>22608</v>
      </c>
      <c r="D8213" t="s">
        <v>22608</v>
      </c>
      <c r="E8213" t="s">
        <v>22608</v>
      </c>
      <c r="F8213" s="39" t="s">
        <v>13341</v>
      </c>
    </row>
    <row r="8214" spans="1:6">
      <c r="A8214" t="s">
        <v>4616</v>
      </c>
      <c r="B8214" t="s">
        <v>27524</v>
      </c>
      <c r="C8214" t="s">
        <v>22609</v>
      </c>
      <c r="D8214" t="s">
        <v>22609</v>
      </c>
      <c r="E8214" t="s">
        <v>22609</v>
      </c>
      <c r="F8214" s="39" t="s">
        <v>13342</v>
      </c>
    </row>
    <row r="8215" spans="1:6">
      <c r="A8215" t="s">
        <v>4616</v>
      </c>
      <c r="B8215" s="39" t="s">
        <v>27525</v>
      </c>
      <c r="C8215" t="s">
        <v>22610</v>
      </c>
      <c r="D8215" t="s">
        <v>22610</v>
      </c>
      <c r="E8215" t="s">
        <v>22610</v>
      </c>
      <c r="F8215" s="39" t="s">
        <v>13343</v>
      </c>
    </row>
    <row r="8216" spans="1:6">
      <c r="A8216" t="s">
        <v>4616</v>
      </c>
      <c r="B8216" s="39" t="s">
        <v>27526</v>
      </c>
      <c r="C8216" t="s">
        <v>22611</v>
      </c>
      <c r="D8216" t="s">
        <v>22611</v>
      </c>
      <c r="E8216" t="s">
        <v>22611</v>
      </c>
      <c r="F8216" s="39" t="s">
        <v>13343</v>
      </c>
    </row>
    <row r="8217" spans="1:6">
      <c r="A8217" t="s">
        <v>4616</v>
      </c>
      <c r="B8217" s="39" t="s">
        <v>27527</v>
      </c>
      <c r="C8217" t="s">
        <v>22612</v>
      </c>
      <c r="D8217" t="s">
        <v>22612</v>
      </c>
      <c r="E8217" t="s">
        <v>22612</v>
      </c>
      <c r="F8217" s="39" t="s">
        <v>13343</v>
      </c>
    </row>
    <row r="8218" spans="1:6">
      <c r="A8218" t="s">
        <v>4616</v>
      </c>
      <c r="B8218" s="39" t="s">
        <v>27528</v>
      </c>
      <c r="C8218" t="s">
        <v>22613</v>
      </c>
      <c r="D8218" t="s">
        <v>22613</v>
      </c>
      <c r="E8218" t="s">
        <v>22613</v>
      </c>
      <c r="F8218" s="39" t="s">
        <v>13344</v>
      </c>
    </row>
    <row r="8219" spans="1:6">
      <c r="A8219" t="s">
        <v>4616</v>
      </c>
      <c r="B8219" s="39" t="s">
        <v>27529</v>
      </c>
      <c r="C8219" t="s">
        <v>22614</v>
      </c>
      <c r="D8219" t="s">
        <v>22614</v>
      </c>
      <c r="E8219" t="s">
        <v>22614</v>
      </c>
      <c r="F8219" s="39" t="s">
        <v>13345</v>
      </c>
    </row>
    <row r="8220" spans="1:6">
      <c r="A8220" t="s">
        <v>4616</v>
      </c>
      <c r="B8220" s="39" t="s">
        <v>27530</v>
      </c>
      <c r="C8220" t="s">
        <v>22615</v>
      </c>
      <c r="D8220" t="s">
        <v>22615</v>
      </c>
      <c r="E8220" t="s">
        <v>22615</v>
      </c>
      <c r="F8220" s="39" t="s">
        <v>13346</v>
      </c>
    </row>
    <row r="8221" spans="1:6">
      <c r="A8221" t="s">
        <v>4616</v>
      </c>
      <c r="B8221" s="39" t="s">
        <v>27531</v>
      </c>
      <c r="C8221" t="s">
        <v>22616</v>
      </c>
      <c r="D8221" t="s">
        <v>22616</v>
      </c>
      <c r="E8221" t="s">
        <v>22616</v>
      </c>
      <c r="F8221" s="39" t="s">
        <v>13347</v>
      </c>
    </row>
    <row r="8222" spans="1:6">
      <c r="A8222" t="s">
        <v>4616</v>
      </c>
      <c r="B8222" s="39" t="s">
        <v>27532</v>
      </c>
      <c r="C8222" t="s">
        <v>22617</v>
      </c>
      <c r="D8222" t="s">
        <v>22617</v>
      </c>
      <c r="E8222" t="s">
        <v>22617</v>
      </c>
      <c r="F8222" s="39" t="s">
        <v>13348</v>
      </c>
    </row>
    <row r="8223" spans="1:6">
      <c r="A8223" t="s">
        <v>4616</v>
      </c>
      <c r="B8223" s="39" t="s">
        <v>27533</v>
      </c>
      <c r="C8223" t="s">
        <v>22618</v>
      </c>
      <c r="D8223" t="s">
        <v>22618</v>
      </c>
      <c r="E8223" t="s">
        <v>22618</v>
      </c>
      <c r="F8223" s="39" t="s">
        <v>13349</v>
      </c>
    </row>
    <row r="8224" spans="1:6">
      <c r="A8224" t="s">
        <v>4616</v>
      </c>
      <c r="B8224" s="39" t="s">
        <v>27534</v>
      </c>
      <c r="C8224" t="s">
        <v>22619</v>
      </c>
      <c r="D8224" t="s">
        <v>22619</v>
      </c>
      <c r="E8224" t="s">
        <v>22619</v>
      </c>
      <c r="F8224" s="39" t="s">
        <v>13350</v>
      </c>
    </row>
    <row r="8225" spans="1:6">
      <c r="A8225" t="s">
        <v>4616</v>
      </c>
      <c r="B8225" s="39" t="s">
        <v>27535</v>
      </c>
      <c r="C8225" t="s">
        <v>22620</v>
      </c>
      <c r="D8225" t="s">
        <v>22620</v>
      </c>
      <c r="E8225" t="s">
        <v>22620</v>
      </c>
      <c r="F8225" s="39" t="s">
        <v>13351</v>
      </c>
    </row>
    <row r="8226" spans="1:6">
      <c r="A8226" t="s">
        <v>4616</v>
      </c>
      <c r="B8226" s="39" t="s">
        <v>27536</v>
      </c>
      <c r="C8226" t="s">
        <v>22621</v>
      </c>
      <c r="D8226" t="s">
        <v>22621</v>
      </c>
      <c r="E8226" t="s">
        <v>22621</v>
      </c>
      <c r="F8226" s="39" t="s">
        <v>13352</v>
      </c>
    </row>
    <row r="8227" spans="1:6">
      <c r="A8227" t="s">
        <v>4616</v>
      </c>
      <c r="B8227" s="39" t="s">
        <v>27537</v>
      </c>
      <c r="C8227" t="s">
        <v>22622</v>
      </c>
      <c r="D8227" t="s">
        <v>22622</v>
      </c>
      <c r="E8227" t="s">
        <v>22622</v>
      </c>
      <c r="F8227" s="39" t="s">
        <v>13353</v>
      </c>
    </row>
    <row r="8228" spans="1:6">
      <c r="A8228" t="s">
        <v>4616</v>
      </c>
      <c r="B8228" s="39" t="s">
        <v>27538</v>
      </c>
      <c r="C8228" t="s">
        <v>22623</v>
      </c>
      <c r="D8228" t="s">
        <v>22623</v>
      </c>
      <c r="E8228" t="s">
        <v>22623</v>
      </c>
      <c r="F8228" s="39" t="s">
        <v>13354</v>
      </c>
    </row>
    <row r="8229" spans="1:6">
      <c r="A8229" t="s">
        <v>4616</v>
      </c>
      <c r="B8229" s="39" t="s">
        <v>27539</v>
      </c>
      <c r="C8229" t="s">
        <v>22624</v>
      </c>
      <c r="D8229" t="s">
        <v>22624</v>
      </c>
      <c r="E8229" t="s">
        <v>22624</v>
      </c>
      <c r="F8229" s="39" t="s">
        <v>13355</v>
      </c>
    </row>
    <row r="8230" spans="1:6">
      <c r="A8230" t="s">
        <v>4616</v>
      </c>
      <c r="B8230" s="39" t="s">
        <v>27540</v>
      </c>
      <c r="C8230" t="s">
        <v>22625</v>
      </c>
      <c r="D8230" t="s">
        <v>22625</v>
      </c>
      <c r="E8230" t="s">
        <v>22625</v>
      </c>
      <c r="F8230" s="39" t="s">
        <v>13356</v>
      </c>
    </row>
    <row r="8231" spans="1:6">
      <c r="A8231" t="s">
        <v>4616</v>
      </c>
      <c r="B8231" s="39" t="s">
        <v>27541</v>
      </c>
      <c r="C8231" t="s">
        <v>22626</v>
      </c>
      <c r="D8231" t="s">
        <v>22626</v>
      </c>
      <c r="E8231" t="s">
        <v>22626</v>
      </c>
      <c r="F8231" s="39" t="s">
        <v>13357</v>
      </c>
    </row>
    <row r="8232" spans="1:6">
      <c r="A8232" t="s">
        <v>4616</v>
      </c>
      <c r="B8232" s="39" t="s">
        <v>27542</v>
      </c>
      <c r="C8232" t="s">
        <v>22627</v>
      </c>
      <c r="D8232" t="s">
        <v>22627</v>
      </c>
      <c r="E8232" t="s">
        <v>22627</v>
      </c>
      <c r="F8232" s="39" t="s">
        <v>13358</v>
      </c>
    </row>
    <row r="8233" spans="1:6">
      <c r="A8233" t="s">
        <v>4616</v>
      </c>
      <c r="B8233" s="39" t="s">
        <v>27543</v>
      </c>
      <c r="C8233" t="s">
        <v>22628</v>
      </c>
      <c r="D8233" t="s">
        <v>22628</v>
      </c>
      <c r="E8233" t="s">
        <v>22628</v>
      </c>
      <c r="F8233" s="39" t="s">
        <v>13359</v>
      </c>
    </row>
    <row r="8234" spans="1:6">
      <c r="A8234" t="s">
        <v>4616</v>
      </c>
      <c r="B8234" s="39" t="s">
        <v>27544</v>
      </c>
      <c r="C8234" t="s">
        <v>22629</v>
      </c>
      <c r="D8234" t="s">
        <v>22629</v>
      </c>
      <c r="E8234" t="s">
        <v>22629</v>
      </c>
      <c r="F8234" s="39" t="s">
        <v>13360</v>
      </c>
    </row>
    <row r="8235" spans="1:6">
      <c r="A8235" t="s">
        <v>4616</v>
      </c>
      <c r="B8235" s="39" t="s">
        <v>27545</v>
      </c>
      <c r="C8235" t="s">
        <v>22630</v>
      </c>
      <c r="D8235" t="s">
        <v>22630</v>
      </c>
      <c r="E8235" t="s">
        <v>22630</v>
      </c>
      <c r="F8235" s="39" t="s">
        <v>13361</v>
      </c>
    </row>
    <row r="8236" spans="1:6">
      <c r="A8236" t="s">
        <v>4616</v>
      </c>
      <c r="B8236" s="39" t="s">
        <v>27546</v>
      </c>
      <c r="C8236" t="s">
        <v>22631</v>
      </c>
      <c r="D8236" t="s">
        <v>22631</v>
      </c>
      <c r="E8236" t="s">
        <v>22631</v>
      </c>
      <c r="F8236" s="39" t="s">
        <v>13361</v>
      </c>
    </row>
    <row r="8237" spans="1:6">
      <c r="A8237" t="s">
        <v>4616</v>
      </c>
      <c r="B8237" s="39" t="s">
        <v>27547</v>
      </c>
      <c r="C8237" t="s">
        <v>22632</v>
      </c>
      <c r="D8237" t="s">
        <v>22632</v>
      </c>
      <c r="E8237" t="s">
        <v>22632</v>
      </c>
      <c r="F8237" s="39" t="s">
        <v>13362</v>
      </c>
    </row>
    <row r="8238" spans="1:6">
      <c r="A8238" t="s">
        <v>4616</v>
      </c>
      <c r="B8238" s="39" t="s">
        <v>27548</v>
      </c>
      <c r="C8238" t="s">
        <v>22633</v>
      </c>
      <c r="D8238" t="s">
        <v>22633</v>
      </c>
      <c r="E8238" t="s">
        <v>22633</v>
      </c>
      <c r="F8238" s="39" t="s">
        <v>13363</v>
      </c>
    </row>
    <row r="8239" spans="1:6">
      <c r="A8239" t="s">
        <v>4616</v>
      </c>
      <c r="B8239" s="39" t="s">
        <v>27549</v>
      </c>
      <c r="C8239" t="s">
        <v>22634</v>
      </c>
      <c r="D8239" t="s">
        <v>22634</v>
      </c>
      <c r="E8239" t="s">
        <v>22634</v>
      </c>
      <c r="F8239" s="39" t="s">
        <v>13363</v>
      </c>
    </row>
    <row r="8240" spans="1:6">
      <c r="A8240" t="s">
        <v>4616</v>
      </c>
      <c r="B8240" s="39" t="s">
        <v>27550</v>
      </c>
      <c r="C8240" t="s">
        <v>22635</v>
      </c>
      <c r="D8240" t="s">
        <v>22635</v>
      </c>
      <c r="E8240" t="s">
        <v>22635</v>
      </c>
      <c r="F8240" s="39" t="s">
        <v>13364</v>
      </c>
    </row>
    <row r="8241" spans="1:6">
      <c r="A8241" t="s">
        <v>4616</v>
      </c>
      <c r="B8241" s="39" t="s">
        <v>27551</v>
      </c>
      <c r="C8241" t="s">
        <v>22636</v>
      </c>
      <c r="D8241" t="s">
        <v>22636</v>
      </c>
      <c r="E8241" t="s">
        <v>22636</v>
      </c>
      <c r="F8241" s="39" t="s">
        <v>13365</v>
      </c>
    </row>
    <row r="8242" spans="1:6">
      <c r="A8242" t="s">
        <v>4616</v>
      </c>
      <c r="B8242" s="39" t="s">
        <v>27552</v>
      </c>
      <c r="C8242" t="s">
        <v>22637</v>
      </c>
      <c r="D8242" t="s">
        <v>22637</v>
      </c>
      <c r="E8242" t="s">
        <v>22637</v>
      </c>
      <c r="F8242" s="39" t="s">
        <v>13365</v>
      </c>
    </row>
    <row r="8243" spans="1:6">
      <c r="A8243" t="s">
        <v>4616</v>
      </c>
      <c r="B8243" s="39" t="s">
        <v>27553</v>
      </c>
      <c r="C8243" t="s">
        <v>22638</v>
      </c>
      <c r="D8243" t="s">
        <v>22638</v>
      </c>
      <c r="E8243" t="s">
        <v>22638</v>
      </c>
      <c r="F8243" s="39" t="s">
        <v>13366</v>
      </c>
    </row>
    <row r="8244" spans="1:6">
      <c r="A8244" t="s">
        <v>4616</v>
      </c>
      <c r="B8244" s="39" t="s">
        <v>27554</v>
      </c>
      <c r="C8244" t="s">
        <v>22639</v>
      </c>
      <c r="D8244" t="s">
        <v>22639</v>
      </c>
      <c r="E8244" t="s">
        <v>22639</v>
      </c>
      <c r="F8244" s="39" t="s">
        <v>13367</v>
      </c>
    </row>
    <row r="8245" spans="1:6">
      <c r="A8245" t="s">
        <v>4616</v>
      </c>
      <c r="B8245" s="39" t="s">
        <v>27555</v>
      </c>
      <c r="C8245" t="s">
        <v>22640</v>
      </c>
      <c r="D8245" t="s">
        <v>22640</v>
      </c>
      <c r="E8245" t="s">
        <v>22640</v>
      </c>
      <c r="F8245" s="39" t="s">
        <v>13368</v>
      </c>
    </row>
    <row r="8246" spans="1:6">
      <c r="A8246" t="s">
        <v>4616</v>
      </c>
      <c r="B8246" s="39" t="s">
        <v>27556</v>
      </c>
      <c r="C8246" t="s">
        <v>22641</v>
      </c>
      <c r="D8246" t="s">
        <v>22641</v>
      </c>
      <c r="E8246" t="s">
        <v>22641</v>
      </c>
      <c r="F8246" s="39" t="s">
        <v>13369</v>
      </c>
    </row>
    <row r="8247" spans="1:6">
      <c r="A8247" t="s">
        <v>4616</v>
      </c>
      <c r="B8247" s="39" t="s">
        <v>27557</v>
      </c>
      <c r="C8247" t="s">
        <v>22642</v>
      </c>
      <c r="D8247" t="s">
        <v>22642</v>
      </c>
      <c r="E8247" t="s">
        <v>22642</v>
      </c>
      <c r="F8247" s="39" t="s">
        <v>13370</v>
      </c>
    </row>
    <row r="8248" spans="1:6">
      <c r="A8248" t="s">
        <v>4616</v>
      </c>
      <c r="B8248" s="787" t="s">
        <v>27558</v>
      </c>
      <c r="C8248" t="s">
        <v>22643</v>
      </c>
      <c r="D8248" t="s">
        <v>22643</v>
      </c>
      <c r="E8248" t="s">
        <v>22643</v>
      </c>
      <c r="F8248" s="787" t="s">
        <v>13371</v>
      </c>
    </row>
    <row r="8249" spans="1:6">
      <c r="A8249" t="s">
        <v>4616</v>
      </c>
      <c r="B8249" s="39" t="s">
        <v>27559</v>
      </c>
      <c r="C8249" t="s">
        <v>22644</v>
      </c>
      <c r="D8249" t="s">
        <v>22644</v>
      </c>
      <c r="E8249" t="s">
        <v>22644</v>
      </c>
      <c r="F8249" s="39" t="s">
        <v>13371</v>
      </c>
    </row>
    <row r="8250" spans="1:6">
      <c r="A8250" t="s">
        <v>4616</v>
      </c>
      <c r="B8250" s="39" t="s">
        <v>27560</v>
      </c>
      <c r="C8250" t="s">
        <v>22645</v>
      </c>
      <c r="D8250" t="s">
        <v>22645</v>
      </c>
      <c r="E8250" t="s">
        <v>22645</v>
      </c>
      <c r="F8250" s="39" t="s">
        <v>13372</v>
      </c>
    </row>
    <row r="8251" spans="1:6">
      <c r="A8251" t="s">
        <v>4616</v>
      </c>
      <c r="B8251" s="39" t="s">
        <v>27561</v>
      </c>
      <c r="C8251" t="s">
        <v>22646</v>
      </c>
      <c r="D8251" t="s">
        <v>22646</v>
      </c>
      <c r="E8251" t="s">
        <v>22646</v>
      </c>
      <c r="F8251" s="39" t="s">
        <v>13373</v>
      </c>
    </row>
    <row r="8252" spans="1:6">
      <c r="A8252" t="s">
        <v>4616</v>
      </c>
      <c r="B8252" s="39" t="s">
        <v>27562</v>
      </c>
      <c r="C8252" t="s">
        <v>22647</v>
      </c>
      <c r="D8252" t="s">
        <v>22647</v>
      </c>
      <c r="E8252" t="s">
        <v>22647</v>
      </c>
      <c r="F8252" s="39" t="s">
        <v>13373</v>
      </c>
    </row>
    <row r="8253" spans="1:6">
      <c r="A8253" t="s">
        <v>4616</v>
      </c>
      <c r="B8253" s="39" t="s">
        <v>27563</v>
      </c>
      <c r="C8253" t="s">
        <v>22648</v>
      </c>
      <c r="D8253" t="s">
        <v>22648</v>
      </c>
      <c r="E8253" t="s">
        <v>22648</v>
      </c>
      <c r="F8253" s="39" t="s">
        <v>13373</v>
      </c>
    </row>
    <row r="8254" spans="1:6">
      <c r="A8254" t="s">
        <v>4616</v>
      </c>
      <c r="B8254" s="39" t="s">
        <v>27564</v>
      </c>
      <c r="C8254" t="s">
        <v>22649</v>
      </c>
      <c r="D8254" t="s">
        <v>22649</v>
      </c>
      <c r="E8254" t="s">
        <v>22649</v>
      </c>
      <c r="F8254" s="39" t="s">
        <v>13374</v>
      </c>
    </row>
    <row r="8255" spans="1:6">
      <c r="A8255" t="s">
        <v>4616</v>
      </c>
      <c r="B8255" s="39" t="s">
        <v>27565</v>
      </c>
      <c r="C8255" t="s">
        <v>22650</v>
      </c>
      <c r="D8255" t="s">
        <v>22650</v>
      </c>
      <c r="E8255" t="s">
        <v>22650</v>
      </c>
      <c r="F8255" s="39" t="s">
        <v>13375</v>
      </c>
    </row>
    <row r="8256" spans="1:6">
      <c r="A8256" t="s">
        <v>4616</v>
      </c>
      <c r="B8256" s="39" t="s">
        <v>27566</v>
      </c>
      <c r="C8256" t="s">
        <v>22651</v>
      </c>
      <c r="D8256" t="s">
        <v>22651</v>
      </c>
      <c r="E8256" t="s">
        <v>22651</v>
      </c>
      <c r="F8256" s="39" t="s">
        <v>13376</v>
      </c>
    </row>
    <row r="8257" spans="1:6">
      <c r="A8257" t="s">
        <v>4616</v>
      </c>
      <c r="B8257" s="39" t="s">
        <v>27567</v>
      </c>
      <c r="C8257" t="s">
        <v>22652</v>
      </c>
      <c r="D8257" t="s">
        <v>22652</v>
      </c>
      <c r="E8257" t="s">
        <v>22652</v>
      </c>
      <c r="F8257" s="39" t="s">
        <v>13377</v>
      </c>
    </row>
    <row r="8258" spans="1:6">
      <c r="A8258" t="s">
        <v>4616</v>
      </c>
      <c r="B8258" s="39" t="s">
        <v>27568</v>
      </c>
      <c r="C8258" t="s">
        <v>22653</v>
      </c>
      <c r="D8258" t="s">
        <v>22653</v>
      </c>
      <c r="E8258" t="s">
        <v>22653</v>
      </c>
      <c r="F8258" s="39" t="s">
        <v>13378</v>
      </c>
    </row>
    <row r="8259" spans="1:6">
      <c r="A8259" t="s">
        <v>4616</v>
      </c>
      <c r="B8259" s="787" t="s">
        <v>27569</v>
      </c>
      <c r="C8259" t="s">
        <v>22654</v>
      </c>
      <c r="D8259" t="s">
        <v>22654</v>
      </c>
      <c r="E8259" t="s">
        <v>22654</v>
      </c>
      <c r="F8259" s="787" t="s">
        <v>13378</v>
      </c>
    </row>
    <row r="8260" spans="1:6">
      <c r="A8260" t="s">
        <v>4616</v>
      </c>
      <c r="B8260" s="39" t="s">
        <v>27570</v>
      </c>
      <c r="C8260" t="s">
        <v>22655</v>
      </c>
      <c r="D8260" t="s">
        <v>22655</v>
      </c>
      <c r="E8260" t="s">
        <v>22655</v>
      </c>
      <c r="F8260" s="39" t="s">
        <v>13378</v>
      </c>
    </row>
    <row r="8261" spans="1:6">
      <c r="A8261" t="s">
        <v>4616</v>
      </c>
      <c r="B8261" s="39" t="s">
        <v>27571</v>
      </c>
      <c r="C8261" t="s">
        <v>22656</v>
      </c>
      <c r="D8261" t="s">
        <v>22656</v>
      </c>
      <c r="E8261" t="s">
        <v>22656</v>
      </c>
      <c r="F8261" s="39" t="s">
        <v>13379</v>
      </c>
    </row>
    <row r="8262" spans="1:6">
      <c r="A8262" t="s">
        <v>4616</v>
      </c>
      <c r="B8262" s="39" t="s">
        <v>27572</v>
      </c>
      <c r="C8262" t="s">
        <v>22657</v>
      </c>
      <c r="D8262" t="s">
        <v>22657</v>
      </c>
      <c r="E8262" t="s">
        <v>22657</v>
      </c>
      <c r="F8262" s="39" t="s">
        <v>13379</v>
      </c>
    </row>
    <row r="8263" spans="1:6">
      <c r="A8263" t="s">
        <v>4616</v>
      </c>
      <c r="B8263" s="39" t="s">
        <v>27573</v>
      </c>
      <c r="C8263" t="s">
        <v>22658</v>
      </c>
      <c r="D8263" t="s">
        <v>22658</v>
      </c>
      <c r="E8263" t="s">
        <v>22658</v>
      </c>
      <c r="F8263" s="39" t="s">
        <v>13380</v>
      </c>
    </row>
    <row r="8264" spans="1:6">
      <c r="A8264" t="s">
        <v>4616</v>
      </c>
      <c r="B8264" s="39" t="s">
        <v>27574</v>
      </c>
      <c r="C8264" t="s">
        <v>22659</v>
      </c>
      <c r="D8264" t="s">
        <v>22659</v>
      </c>
      <c r="E8264" t="s">
        <v>22659</v>
      </c>
      <c r="F8264" s="39" t="s">
        <v>13381</v>
      </c>
    </row>
    <row r="8265" spans="1:6">
      <c r="A8265" t="s">
        <v>4616</v>
      </c>
      <c r="B8265" s="39" t="s">
        <v>27575</v>
      </c>
      <c r="C8265" t="s">
        <v>22660</v>
      </c>
      <c r="D8265" t="s">
        <v>22660</v>
      </c>
      <c r="E8265" t="s">
        <v>22660</v>
      </c>
      <c r="F8265" s="39" t="s">
        <v>13382</v>
      </c>
    </row>
    <row r="8266" spans="1:6">
      <c r="A8266" t="s">
        <v>4616</v>
      </c>
      <c r="B8266" s="39" t="s">
        <v>27576</v>
      </c>
      <c r="C8266" t="s">
        <v>22661</v>
      </c>
      <c r="D8266" t="s">
        <v>22661</v>
      </c>
      <c r="E8266" t="s">
        <v>22661</v>
      </c>
      <c r="F8266" s="39" t="s">
        <v>13382</v>
      </c>
    </row>
    <row r="8267" spans="1:6">
      <c r="A8267" t="s">
        <v>4616</v>
      </c>
      <c r="B8267" s="39" t="s">
        <v>27577</v>
      </c>
      <c r="C8267" t="s">
        <v>22662</v>
      </c>
      <c r="D8267" t="s">
        <v>22662</v>
      </c>
      <c r="E8267" t="s">
        <v>22662</v>
      </c>
      <c r="F8267" s="39" t="s">
        <v>13382</v>
      </c>
    </row>
    <row r="8268" spans="1:6">
      <c r="A8268" t="s">
        <v>4616</v>
      </c>
      <c r="B8268" s="39" t="s">
        <v>27578</v>
      </c>
      <c r="C8268" t="s">
        <v>22663</v>
      </c>
      <c r="D8268" t="s">
        <v>22663</v>
      </c>
      <c r="E8268" t="s">
        <v>22663</v>
      </c>
      <c r="F8268" s="39" t="s">
        <v>13383</v>
      </c>
    </row>
    <row r="8269" spans="1:6">
      <c r="A8269" t="s">
        <v>4616</v>
      </c>
      <c r="B8269" s="39" t="s">
        <v>27579</v>
      </c>
      <c r="C8269" t="s">
        <v>22664</v>
      </c>
      <c r="D8269" t="s">
        <v>22664</v>
      </c>
      <c r="E8269" t="s">
        <v>22664</v>
      </c>
      <c r="F8269" s="39" t="s">
        <v>13383</v>
      </c>
    </row>
    <row r="8270" spans="1:6">
      <c r="A8270" t="s">
        <v>4616</v>
      </c>
      <c r="B8270" s="39" t="s">
        <v>27580</v>
      </c>
      <c r="C8270" t="s">
        <v>22665</v>
      </c>
      <c r="D8270" t="s">
        <v>22665</v>
      </c>
      <c r="E8270" t="s">
        <v>22665</v>
      </c>
      <c r="F8270" s="39" t="s">
        <v>13383</v>
      </c>
    </row>
    <row r="8271" spans="1:6">
      <c r="A8271" t="s">
        <v>4616</v>
      </c>
      <c r="B8271" s="39" t="s">
        <v>27581</v>
      </c>
      <c r="C8271" t="s">
        <v>22666</v>
      </c>
      <c r="D8271" t="s">
        <v>22666</v>
      </c>
      <c r="E8271" t="s">
        <v>22666</v>
      </c>
      <c r="F8271" s="39" t="s">
        <v>13383</v>
      </c>
    </row>
    <row r="8272" spans="1:6">
      <c r="A8272" t="s">
        <v>4616</v>
      </c>
      <c r="B8272" s="39" t="s">
        <v>27582</v>
      </c>
      <c r="C8272" t="s">
        <v>22667</v>
      </c>
      <c r="D8272" t="s">
        <v>22667</v>
      </c>
      <c r="E8272" t="s">
        <v>22667</v>
      </c>
      <c r="F8272" s="39" t="s">
        <v>13384</v>
      </c>
    </row>
    <row r="8273" spans="1:6">
      <c r="A8273" t="s">
        <v>4616</v>
      </c>
      <c r="B8273" s="39" t="s">
        <v>27583</v>
      </c>
      <c r="C8273" t="s">
        <v>22668</v>
      </c>
      <c r="D8273" t="s">
        <v>22668</v>
      </c>
      <c r="E8273" t="s">
        <v>22668</v>
      </c>
      <c r="F8273" s="39" t="s">
        <v>13384</v>
      </c>
    </row>
    <row r="8274" spans="1:6">
      <c r="A8274" t="s">
        <v>4616</v>
      </c>
      <c r="B8274" s="39" t="s">
        <v>27584</v>
      </c>
      <c r="C8274" t="s">
        <v>22669</v>
      </c>
      <c r="D8274" t="s">
        <v>22669</v>
      </c>
      <c r="E8274" t="s">
        <v>22669</v>
      </c>
      <c r="F8274" s="39" t="s">
        <v>13384</v>
      </c>
    </row>
    <row r="8275" spans="1:6">
      <c r="A8275" t="s">
        <v>4616</v>
      </c>
      <c r="B8275" s="39" t="s">
        <v>27585</v>
      </c>
      <c r="C8275" t="s">
        <v>22670</v>
      </c>
      <c r="D8275" t="s">
        <v>22670</v>
      </c>
      <c r="E8275" t="s">
        <v>22670</v>
      </c>
      <c r="F8275" s="39" t="s">
        <v>13384</v>
      </c>
    </row>
    <row r="8276" spans="1:6">
      <c r="A8276" t="s">
        <v>4616</v>
      </c>
      <c r="B8276" s="39" t="s">
        <v>27586</v>
      </c>
      <c r="C8276" t="s">
        <v>22671</v>
      </c>
      <c r="D8276" t="s">
        <v>22671</v>
      </c>
      <c r="E8276" t="s">
        <v>22671</v>
      </c>
      <c r="F8276" s="39" t="s">
        <v>13384</v>
      </c>
    </row>
    <row r="8277" spans="1:6">
      <c r="A8277" t="s">
        <v>4616</v>
      </c>
      <c r="B8277" s="39" t="s">
        <v>27587</v>
      </c>
      <c r="C8277" t="s">
        <v>22672</v>
      </c>
      <c r="D8277" t="s">
        <v>22672</v>
      </c>
      <c r="E8277" t="s">
        <v>22672</v>
      </c>
      <c r="F8277" s="39" t="s">
        <v>13384</v>
      </c>
    </row>
    <row r="8278" spans="1:6">
      <c r="A8278" t="s">
        <v>4616</v>
      </c>
      <c r="B8278" s="39" t="s">
        <v>27588</v>
      </c>
      <c r="C8278" t="s">
        <v>22673</v>
      </c>
      <c r="D8278" t="s">
        <v>22673</v>
      </c>
      <c r="E8278" t="s">
        <v>22673</v>
      </c>
      <c r="F8278" s="39" t="s">
        <v>13384</v>
      </c>
    </row>
    <row r="8279" spans="1:6">
      <c r="A8279" t="s">
        <v>4616</v>
      </c>
      <c r="B8279" s="39" t="s">
        <v>27589</v>
      </c>
      <c r="C8279" t="s">
        <v>22674</v>
      </c>
      <c r="D8279" t="s">
        <v>22674</v>
      </c>
      <c r="E8279" t="s">
        <v>22674</v>
      </c>
      <c r="F8279" s="39" t="s">
        <v>13385</v>
      </c>
    </row>
    <row r="8280" spans="1:6">
      <c r="A8280" t="s">
        <v>4616</v>
      </c>
      <c r="B8280" s="39" t="s">
        <v>27590</v>
      </c>
      <c r="C8280" t="s">
        <v>22675</v>
      </c>
      <c r="D8280" t="s">
        <v>22675</v>
      </c>
      <c r="E8280" t="s">
        <v>22675</v>
      </c>
      <c r="F8280" s="39" t="s">
        <v>13385</v>
      </c>
    </row>
    <row r="8281" spans="1:6">
      <c r="A8281" t="s">
        <v>4616</v>
      </c>
      <c r="B8281" s="39" t="s">
        <v>27591</v>
      </c>
      <c r="C8281" t="s">
        <v>22676</v>
      </c>
      <c r="D8281" t="s">
        <v>22676</v>
      </c>
      <c r="E8281" t="s">
        <v>22676</v>
      </c>
      <c r="F8281" s="39" t="s">
        <v>13385</v>
      </c>
    </row>
    <row r="8282" spans="1:6">
      <c r="A8282" t="s">
        <v>4616</v>
      </c>
      <c r="B8282" s="39" t="s">
        <v>27592</v>
      </c>
      <c r="C8282" t="s">
        <v>22677</v>
      </c>
      <c r="D8282" t="s">
        <v>22677</v>
      </c>
      <c r="E8282" t="s">
        <v>22677</v>
      </c>
      <c r="F8282" s="39" t="s">
        <v>13386</v>
      </c>
    </row>
    <row r="8283" spans="1:6">
      <c r="A8283" t="s">
        <v>4616</v>
      </c>
      <c r="B8283" s="39" t="s">
        <v>27593</v>
      </c>
      <c r="C8283" t="s">
        <v>22678</v>
      </c>
      <c r="D8283" t="s">
        <v>22678</v>
      </c>
      <c r="E8283" t="s">
        <v>22678</v>
      </c>
      <c r="F8283" s="39" t="s">
        <v>13386</v>
      </c>
    </row>
    <row r="8284" spans="1:6">
      <c r="A8284" t="s">
        <v>4616</v>
      </c>
      <c r="B8284" s="39" t="s">
        <v>27594</v>
      </c>
      <c r="C8284" t="s">
        <v>22679</v>
      </c>
      <c r="D8284" t="s">
        <v>22679</v>
      </c>
      <c r="E8284" t="s">
        <v>22679</v>
      </c>
      <c r="F8284" s="39" t="s">
        <v>13386</v>
      </c>
    </row>
    <row r="8285" spans="1:6">
      <c r="A8285" t="s">
        <v>4616</v>
      </c>
      <c r="B8285" s="39" t="s">
        <v>27595</v>
      </c>
      <c r="C8285" t="s">
        <v>22680</v>
      </c>
      <c r="D8285" t="s">
        <v>22680</v>
      </c>
      <c r="E8285" t="s">
        <v>22680</v>
      </c>
      <c r="F8285" s="39" t="s">
        <v>13386</v>
      </c>
    </row>
    <row r="8286" spans="1:6">
      <c r="A8286" t="s">
        <v>4616</v>
      </c>
      <c r="B8286" s="39" t="s">
        <v>27596</v>
      </c>
      <c r="C8286" t="s">
        <v>22681</v>
      </c>
      <c r="D8286" t="s">
        <v>22681</v>
      </c>
      <c r="E8286" t="s">
        <v>22681</v>
      </c>
      <c r="F8286" s="39" t="s">
        <v>13386</v>
      </c>
    </row>
    <row r="8287" spans="1:6">
      <c r="A8287" t="s">
        <v>4616</v>
      </c>
      <c r="B8287" s="39" t="s">
        <v>27597</v>
      </c>
      <c r="C8287" t="s">
        <v>22682</v>
      </c>
      <c r="D8287" t="s">
        <v>22682</v>
      </c>
      <c r="E8287" t="s">
        <v>22682</v>
      </c>
      <c r="F8287" s="39" t="s">
        <v>13386</v>
      </c>
    </row>
    <row r="8288" spans="1:6">
      <c r="A8288" t="s">
        <v>4616</v>
      </c>
      <c r="B8288" s="39" t="s">
        <v>27598</v>
      </c>
      <c r="C8288" t="s">
        <v>22683</v>
      </c>
      <c r="D8288" t="s">
        <v>22683</v>
      </c>
      <c r="E8288" t="s">
        <v>22683</v>
      </c>
      <c r="F8288" s="39" t="s">
        <v>13387</v>
      </c>
    </row>
    <row r="8289" spans="1:6">
      <c r="A8289" t="s">
        <v>4616</v>
      </c>
      <c r="B8289" s="39" t="s">
        <v>27599</v>
      </c>
      <c r="C8289" t="s">
        <v>22684</v>
      </c>
      <c r="D8289" t="s">
        <v>22684</v>
      </c>
      <c r="E8289" t="s">
        <v>22684</v>
      </c>
      <c r="F8289" s="39" t="s">
        <v>13387</v>
      </c>
    </row>
    <row r="8290" spans="1:6">
      <c r="A8290" t="s">
        <v>4616</v>
      </c>
      <c r="B8290" s="39" t="s">
        <v>27600</v>
      </c>
      <c r="C8290" t="s">
        <v>22685</v>
      </c>
      <c r="D8290" t="s">
        <v>22685</v>
      </c>
      <c r="E8290" t="s">
        <v>22685</v>
      </c>
      <c r="F8290" s="39" t="s">
        <v>13387</v>
      </c>
    </row>
    <row r="8291" spans="1:6">
      <c r="A8291" t="s">
        <v>4616</v>
      </c>
      <c r="B8291" s="39" t="s">
        <v>27601</v>
      </c>
      <c r="C8291" t="s">
        <v>22686</v>
      </c>
      <c r="D8291" t="s">
        <v>22686</v>
      </c>
      <c r="E8291" t="s">
        <v>22686</v>
      </c>
      <c r="F8291" s="39" t="s">
        <v>13387</v>
      </c>
    </row>
    <row r="8292" spans="1:6">
      <c r="A8292" t="s">
        <v>4616</v>
      </c>
      <c r="B8292" s="39" t="s">
        <v>27602</v>
      </c>
      <c r="C8292" t="s">
        <v>22687</v>
      </c>
      <c r="D8292" t="s">
        <v>22687</v>
      </c>
      <c r="E8292" t="s">
        <v>22687</v>
      </c>
      <c r="F8292" s="39" t="s">
        <v>13387</v>
      </c>
    </row>
    <row r="8293" spans="1:6">
      <c r="A8293" t="s">
        <v>4616</v>
      </c>
      <c r="B8293" s="39" t="s">
        <v>27603</v>
      </c>
      <c r="C8293" t="s">
        <v>22688</v>
      </c>
      <c r="D8293" t="s">
        <v>22688</v>
      </c>
      <c r="E8293" t="s">
        <v>22688</v>
      </c>
      <c r="F8293" s="39" t="s">
        <v>13388</v>
      </c>
    </row>
    <row r="8294" spans="1:6">
      <c r="A8294" t="s">
        <v>4616</v>
      </c>
      <c r="B8294" s="39" t="s">
        <v>27604</v>
      </c>
      <c r="C8294" t="s">
        <v>22689</v>
      </c>
      <c r="D8294" t="s">
        <v>22689</v>
      </c>
      <c r="E8294" t="s">
        <v>22689</v>
      </c>
      <c r="F8294" s="39" t="s">
        <v>13388</v>
      </c>
    </row>
    <row r="8295" spans="1:6">
      <c r="A8295" t="s">
        <v>4616</v>
      </c>
      <c r="B8295" s="39" t="s">
        <v>27605</v>
      </c>
      <c r="C8295" t="s">
        <v>22690</v>
      </c>
      <c r="D8295" t="s">
        <v>22690</v>
      </c>
      <c r="E8295" t="s">
        <v>22690</v>
      </c>
      <c r="F8295" s="39" t="s">
        <v>13388</v>
      </c>
    </row>
    <row r="8296" spans="1:6">
      <c r="A8296" t="s">
        <v>4616</v>
      </c>
      <c r="B8296" s="39" t="s">
        <v>27606</v>
      </c>
      <c r="C8296" t="s">
        <v>22691</v>
      </c>
      <c r="D8296" t="s">
        <v>22691</v>
      </c>
      <c r="E8296" t="s">
        <v>22691</v>
      </c>
      <c r="F8296" s="39" t="s">
        <v>13388</v>
      </c>
    </row>
    <row r="8297" spans="1:6">
      <c r="A8297" t="s">
        <v>4616</v>
      </c>
      <c r="B8297" s="39" t="s">
        <v>27607</v>
      </c>
      <c r="C8297" t="s">
        <v>22692</v>
      </c>
      <c r="D8297" t="s">
        <v>22692</v>
      </c>
      <c r="E8297" t="s">
        <v>22692</v>
      </c>
      <c r="F8297" s="39" t="s">
        <v>13388</v>
      </c>
    </row>
    <row r="8298" spans="1:6">
      <c r="A8298" t="s">
        <v>4616</v>
      </c>
      <c r="B8298" s="39" t="s">
        <v>27608</v>
      </c>
      <c r="C8298" t="s">
        <v>22693</v>
      </c>
      <c r="D8298" t="s">
        <v>22693</v>
      </c>
      <c r="E8298" t="s">
        <v>22693</v>
      </c>
      <c r="F8298" s="39" t="s">
        <v>13388</v>
      </c>
    </row>
    <row r="8299" spans="1:6">
      <c r="A8299" t="s">
        <v>4616</v>
      </c>
      <c r="B8299" s="39" t="s">
        <v>27609</v>
      </c>
      <c r="C8299" t="s">
        <v>22694</v>
      </c>
      <c r="D8299" t="s">
        <v>22694</v>
      </c>
      <c r="E8299" t="s">
        <v>22694</v>
      </c>
      <c r="F8299" s="39" t="s">
        <v>13388</v>
      </c>
    </row>
    <row r="8300" spans="1:6">
      <c r="A8300" t="s">
        <v>4616</v>
      </c>
      <c r="B8300" s="39" t="s">
        <v>27610</v>
      </c>
      <c r="C8300" t="s">
        <v>22695</v>
      </c>
      <c r="D8300" t="s">
        <v>22695</v>
      </c>
      <c r="E8300" t="s">
        <v>22695</v>
      </c>
      <c r="F8300" s="39" t="s">
        <v>13388</v>
      </c>
    </row>
    <row r="8301" spans="1:6">
      <c r="A8301" t="s">
        <v>4616</v>
      </c>
      <c r="B8301" s="39" t="s">
        <v>27611</v>
      </c>
      <c r="C8301" t="s">
        <v>22696</v>
      </c>
      <c r="D8301" t="s">
        <v>22696</v>
      </c>
      <c r="E8301" t="s">
        <v>22696</v>
      </c>
      <c r="F8301" s="39" t="s">
        <v>13389</v>
      </c>
    </row>
    <row r="8302" spans="1:6">
      <c r="A8302" t="s">
        <v>4616</v>
      </c>
      <c r="B8302" s="39" t="s">
        <v>27612</v>
      </c>
      <c r="C8302" t="s">
        <v>22697</v>
      </c>
      <c r="D8302" t="s">
        <v>22697</v>
      </c>
      <c r="E8302" t="s">
        <v>22697</v>
      </c>
      <c r="F8302" s="39" t="s">
        <v>13390</v>
      </c>
    </row>
    <row r="8303" spans="1:6">
      <c r="A8303" t="s">
        <v>4616</v>
      </c>
      <c r="B8303" s="39" t="s">
        <v>27613</v>
      </c>
      <c r="C8303" t="s">
        <v>22698</v>
      </c>
      <c r="D8303" t="s">
        <v>22698</v>
      </c>
      <c r="E8303" t="s">
        <v>22698</v>
      </c>
      <c r="F8303" s="39" t="s">
        <v>13391</v>
      </c>
    </row>
    <row r="8304" spans="1:6">
      <c r="A8304" t="s">
        <v>4616</v>
      </c>
      <c r="B8304" s="39" t="s">
        <v>27614</v>
      </c>
      <c r="C8304" t="s">
        <v>22699</v>
      </c>
      <c r="D8304" t="s">
        <v>22699</v>
      </c>
      <c r="E8304" t="s">
        <v>22699</v>
      </c>
      <c r="F8304" s="39" t="s">
        <v>13392</v>
      </c>
    </row>
    <row r="8305" spans="1:6">
      <c r="A8305" t="s">
        <v>4616</v>
      </c>
      <c r="B8305" s="39" t="s">
        <v>27615</v>
      </c>
      <c r="C8305" t="s">
        <v>22700</v>
      </c>
      <c r="D8305" t="s">
        <v>22700</v>
      </c>
      <c r="E8305" t="s">
        <v>22700</v>
      </c>
      <c r="F8305" s="39" t="s">
        <v>13392</v>
      </c>
    </row>
    <row r="8306" spans="1:6">
      <c r="A8306" t="s">
        <v>4616</v>
      </c>
      <c r="B8306" s="39" t="s">
        <v>27616</v>
      </c>
      <c r="C8306" t="s">
        <v>22701</v>
      </c>
      <c r="D8306" t="s">
        <v>22701</v>
      </c>
      <c r="E8306" t="s">
        <v>22701</v>
      </c>
      <c r="F8306" s="39" t="s">
        <v>13393</v>
      </c>
    </row>
    <row r="8307" spans="1:6">
      <c r="A8307" t="s">
        <v>4616</v>
      </c>
      <c r="B8307" s="39" t="s">
        <v>27617</v>
      </c>
      <c r="C8307" t="s">
        <v>22702</v>
      </c>
      <c r="D8307" t="s">
        <v>22702</v>
      </c>
      <c r="E8307" t="s">
        <v>22702</v>
      </c>
      <c r="F8307" s="39" t="s">
        <v>13394</v>
      </c>
    </row>
    <row r="8308" spans="1:6">
      <c r="A8308" t="s">
        <v>4616</v>
      </c>
      <c r="B8308" s="39" t="s">
        <v>27618</v>
      </c>
      <c r="C8308" t="s">
        <v>22703</v>
      </c>
      <c r="D8308" t="s">
        <v>22703</v>
      </c>
      <c r="E8308" t="s">
        <v>22703</v>
      </c>
      <c r="F8308" s="39" t="s">
        <v>13394</v>
      </c>
    </row>
    <row r="8309" spans="1:6">
      <c r="A8309" t="s">
        <v>4616</v>
      </c>
      <c r="B8309" s="39" t="s">
        <v>27619</v>
      </c>
      <c r="C8309" t="s">
        <v>22704</v>
      </c>
      <c r="D8309" t="s">
        <v>22704</v>
      </c>
      <c r="E8309" t="s">
        <v>22704</v>
      </c>
      <c r="F8309" s="39" t="s">
        <v>13395</v>
      </c>
    </row>
    <row r="8310" spans="1:6">
      <c r="A8310" t="s">
        <v>4616</v>
      </c>
      <c r="B8310" s="39" t="s">
        <v>27620</v>
      </c>
      <c r="C8310" t="s">
        <v>22705</v>
      </c>
      <c r="D8310" t="s">
        <v>22705</v>
      </c>
      <c r="E8310" t="s">
        <v>22705</v>
      </c>
      <c r="F8310" s="39" t="s">
        <v>13396</v>
      </c>
    </row>
    <row r="8311" spans="1:6">
      <c r="A8311" t="s">
        <v>4616</v>
      </c>
      <c r="B8311" s="39" t="s">
        <v>27621</v>
      </c>
      <c r="C8311" t="s">
        <v>22706</v>
      </c>
      <c r="D8311" t="s">
        <v>22706</v>
      </c>
      <c r="E8311" t="s">
        <v>22706</v>
      </c>
      <c r="F8311" s="39" t="s">
        <v>13396</v>
      </c>
    </row>
    <row r="8312" spans="1:6">
      <c r="A8312" t="s">
        <v>4616</v>
      </c>
      <c r="B8312" s="39" t="s">
        <v>27622</v>
      </c>
      <c r="C8312" t="s">
        <v>22707</v>
      </c>
      <c r="D8312" t="s">
        <v>22707</v>
      </c>
      <c r="E8312" t="s">
        <v>22707</v>
      </c>
      <c r="F8312" s="39" t="s">
        <v>13397</v>
      </c>
    </row>
    <row r="8313" spans="1:6">
      <c r="A8313" t="s">
        <v>4616</v>
      </c>
      <c r="B8313" s="39" t="s">
        <v>27623</v>
      </c>
      <c r="C8313" t="s">
        <v>22708</v>
      </c>
      <c r="D8313" t="s">
        <v>22708</v>
      </c>
      <c r="E8313" t="s">
        <v>22708</v>
      </c>
      <c r="F8313" s="39" t="s">
        <v>13398</v>
      </c>
    </row>
    <row r="8314" spans="1:6">
      <c r="A8314" t="s">
        <v>4616</v>
      </c>
      <c r="B8314" s="39" t="s">
        <v>27624</v>
      </c>
      <c r="C8314" t="s">
        <v>22709</v>
      </c>
      <c r="D8314" t="s">
        <v>22709</v>
      </c>
      <c r="E8314" t="s">
        <v>22709</v>
      </c>
      <c r="F8314" s="39" t="s">
        <v>13399</v>
      </c>
    </row>
    <row r="8315" spans="1:6">
      <c r="A8315" t="s">
        <v>4616</v>
      </c>
      <c r="B8315" s="39" t="s">
        <v>27625</v>
      </c>
      <c r="C8315" t="s">
        <v>22710</v>
      </c>
      <c r="D8315" t="s">
        <v>22710</v>
      </c>
      <c r="E8315" t="s">
        <v>22710</v>
      </c>
      <c r="F8315" s="39" t="s">
        <v>13400</v>
      </c>
    </row>
    <row r="8316" spans="1:6">
      <c r="A8316" t="s">
        <v>4616</v>
      </c>
      <c r="B8316" s="39" t="s">
        <v>27626</v>
      </c>
      <c r="C8316" t="s">
        <v>22711</v>
      </c>
      <c r="D8316" t="s">
        <v>22711</v>
      </c>
      <c r="E8316" t="s">
        <v>22711</v>
      </c>
      <c r="F8316" s="39" t="s">
        <v>13401</v>
      </c>
    </row>
    <row r="8317" spans="1:6">
      <c r="A8317" t="s">
        <v>4616</v>
      </c>
      <c r="B8317" s="39" t="s">
        <v>27627</v>
      </c>
      <c r="C8317" t="s">
        <v>22712</v>
      </c>
      <c r="D8317" t="s">
        <v>22712</v>
      </c>
      <c r="E8317" t="s">
        <v>22712</v>
      </c>
      <c r="F8317" s="39" t="s">
        <v>13401</v>
      </c>
    </row>
    <row r="8318" spans="1:6">
      <c r="A8318" t="s">
        <v>4616</v>
      </c>
      <c r="B8318" s="39" t="s">
        <v>27628</v>
      </c>
      <c r="C8318" t="s">
        <v>22713</v>
      </c>
      <c r="D8318" t="s">
        <v>22713</v>
      </c>
      <c r="E8318" t="s">
        <v>22713</v>
      </c>
      <c r="F8318" s="39" t="s">
        <v>13401</v>
      </c>
    </row>
    <row r="8319" spans="1:6">
      <c r="A8319" t="s">
        <v>4616</v>
      </c>
      <c r="B8319" t="s">
        <v>27629</v>
      </c>
      <c r="C8319" t="s">
        <v>22714</v>
      </c>
      <c r="D8319" t="s">
        <v>22714</v>
      </c>
      <c r="E8319" t="s">
        <v>22714</v>
      </c>
      <c r="F8319" s="787" t="s">
        <v>13401</v>
      </c>
    </row>
    <row r="8320" spans="1:6">
      <c r="A8320" t="s">
        <v>4616</v>
      </c>
      <c r="B8320" s="39" t="s">
        <v>27630</v>
      </c>
      <c r="C8320" t="s">
        <v>22715</v>
      </c>
      <c r="D8320" t="s">
        <v>22715</v>
      </c>
      <c r="E8320" t="s">
        <v>22715</v>
      </c>
      <c r="F8320" s="39" t="s">
        <v>13401</v>
      </c>
    </row>
    <row r="8321" spans="1:6">
      <c r="A8321" t="s">
        <v>4616</v>
      </c>
      <c r="B8321" s="39" t="s">
        <v>27631</v>
      </c>
      <c r="C8321" t="s">
        <v>22716</v>
      </c>
      <c r="D8321" t="s">
        <v>22716</v>
      </c>
      <c r="E8321" t="s">
        <v>22716</v>
      </c>
      <c r="F8321" s="39" t="s">
        <v>13402</v>
      </c>
    </row>
    <row r="8322" spans="1:6">
      <c r="A8322" t="s">
        <v>4616</v>
      </c>
      <c r="B8322" s="39" t="s">
        <v>27632</v>
      </c>
      <c r="C8322" t="s">
        <v>22717</v>
      </c>
      <c r="D8322" t="s">
        <v>22717</v>
      </c>
      <c r="E8322" t="s">
        <v>22717</v>
      </c>
      <c r="F8322" s="39" t="s">
        <v>13402</v>
      </c>
    </row>
    <row r="8323" spans="1:6">
      <c r="A8323" t="s">
        <v>4616</v>
      </c>
      <c r="B8323" s="39" t="s">
        <v>27633</v>
      </c>
      <c r="C8323" t="s">
        <v>22718</v>
      </c>
      <c r="D8323" t="s">
        <v>22718</v>
      </c>
      <c r="E8323" t="s">
        <v>22718</v>
      </c>
      <c r="F8323" s="39" t="s">
        <v>13402</v>
      </c>
    </row>
    <row r="8324" spans="1:6">
      <c r="A8324" t="s">
        <v>4616</v>
      </c>
      <c r="B8324" s="39" t="s">
        <v>27634</v>
      </c>
      <c r="C8324" t="s">
        <v>22719</v>
      </c>
      <c r="D8324" t="s">
        <v>22719</v>
      </c>
      <c r="E8324" t="s">
        <v>22719</v>
      </c>
      <c r="F8324" s="39" t="s">
        <v>13403</v>
      </c>
    </row>
    <row r="8325" spans="1:6">
      <c r="A8325" t="s">
        <v>4616</v>
      </c>
      <c r="B8325" s="39" t="s">
        <v>27635</v>
      </c>
      <c r="C8325" t="s">
        <v>22720</v>
      </c>
      <c r="D8325" t="s">
        <v>22720</v>
      </c>
      <c r="E8325" t="s">
        <v>22720</v>
      </c>
      <c r="F8325" s="39" t="s">
        <v>13404</v>
      </c>
    </row>
    <row r="8326" spans="1:6">
      <c r="A8326" t="s">
        <v>4616</v>
      </c>
      <c r="B8326" s="39" t="s">
        <v>27636</v>
      </c>
      <c r="C8326" t="s">
        <v>22721</v>
      </c>
      <c r="D8326" t="s">
        <v>22721</v>
      </c>
      <c r="E8326" t="s">
        <v>22721</v>
      </c>
      <c r="F8326" s="39" t="s">
        <v>13405</v>
      </c>
    </row>
    <row r="8327" spans="1:6">
      <c r="A8327" t="s">
        <v>4616</v>
      </c>
      <c r="B8327" s="39" t="s">
        <v>27637</v>
      </c>
      <c r="C8327" t="s">
        <v>22722</v>
      </c>
      <c r="D8327" t="s">
        <v>22722</v>
      </c>
      <c r="E8327" t="s">
        <v>22722</v>
      </c>
      <c r="F8327" s="39" t="s">
        <v>13406</v>
      </c>
    </row>
    <row r="8328" spans="1:6">
      <c r="A8328" t="s">
        <v>4616</v>
      </c>
      <c r="B8328" s="39" t="s">
        <v>27638</v>
      </c>
      <c r="C8328" t="s">
        <v>22723</v>
      </c>
      <c r="D8328" t="s">
        <v>22723</v>
      </c>
      <c r="E8328" t="s">
        <v>22723</v>
      </c>
      <c r="F8328" s="39" t="s">
        <v>13407</v>
      </c>
    </row>
    <row r="8329" spans="1:6">
      <c r="A8329" t="s">
        <v>4616</v>
      </c>
      <c r="B8329" s="39" t="s">
        <v>27639</v>
      </c>
      <c r="C8329" t="s">
        <v>22724</v>
      </c>
      <c r="D8329" t="s">
        <v>22724</v>
      </c>
      <c r="E8329" t="s">
        <v>22724</v>
      </c>
      <c r="F8329" s="39" t="s">
        <v>13408</v>
      </c>
    </row>
    <row r="8330" spans="1:6">
      <c r="A8330" t="s">
        <v>4616</v>
      </c>
      <c r="B8330" s="39" t="s">
        <v>27640</v>
      </c>
      <c r="C8330" t="s">
        <v>22725</v>
      </c>
      <c r="D8330" t="s">
        <v>22725</v>
      </c>
      <c r="E8330" t="s">
        <v>22725</v>
      </c>
      <c r="F8330" s="39" t="s">
        <v>13408</v>
      </c>
    </row>
    <row r="8331" spans="1:6">
      <c r="A8331" t="s">
        <v>4616</v>
      </c>
      <c r="B8331" s="39" t="s">
        <v>27641</v>
      </c>
      <c r="C8331" t="s">
        <v>22726</v>
      </c>
      <c r="D8331" t="s">
        <v>22726</v>
      </c>
      <c r="E8331" t="s">
        <v>22726</v>
      </c>
      <c r="F8331" s="39" t="s">
        <v>13409</v>
      </c>
    </row>
    <row r="8332" spans="1:6">
      <c r="A8332" t="s">
        <v>4616</v>
      </c>
      <c r="B8332" s="39" t="s">
        <v>27642</v>
      </c>
      <c r="C8332" t="s">
        <v>22727</v>
      </c>
      <c r="D8332" t="s">
        <v>22727</v>
      </c>
      <c r="E8332" t="s">
        <v>22727</v>
      </c>
      <c r="F8332" s="39" t="s">
        <v>13410</v>
      </c>
    </row>
    <row r="8333" spans="1:6">
      <c r="A8333" t="s">
        <v>4616</v>
      </c>
      <c r="B8333" s="39" t="s">
        <v>27643</v>
      </c>
      <c r="C8333" t="s">
        <v>22728</v>
      </c>
      <c r="D8333" t="s">
        <v>22728</v>
      </c>
      <c r="E8333" t="s">
        <v>22728</v>
      </c>
      <c r="F8333" s="39" t="s">
        <v>13410</v>
      </c>
    </row>
    <row r="8334" spans="1:6">
      <c r="A8334" t="s">
        <v>4616</v>
      </c>
      <c r="B8334" s="39" t="s">
        <v>27644</v>
      </c>
      <c r="C8334" t="s">
        <v>22729</v>
      </c>
      <c r="D8334" t="s">
        <v>22729</v>
      </c>
      <c r="E8334" t="s">
        <v>22729</v>
      </c>
      <c r="F8334" s="39" t="s">
        <v>13411</v>
      </c>
    </row>
    <row r="8335" spans="1:6">
      <c r="A8335" t="s">
        <v>4616</v>
      </c>
      <c r="B8335" s="39" t="s">
        <v>27645</v>
      </c>
      <c r="C8335" t="s">
        <v>22730</v>
      </c>
      <c r="D8335" t="s">
        <v>22730</v>
      </c>
      <c r="E8335" t="s">
        <v>22730</v>
      </c>
      <c r="F8335" s="39" t="s">
        <v>13411</v>
      </c>
    </row>
    <row r="8336" spans="1:6">
      <c r="A8336" t="s">
        <v>4616</v>
      </c>
      <c r="B8336" s="39" t="s">
        <v>27646</v>
      </c>
      <c r="C8336" t="s">
        <v>22731</v>
      </c>
      <c r="D8336" t="s">
        <v>22731</v>
      </c>
      <c r="E8336" t="s">
        <v>22731</v>
      </c>
      <c r="F8336" s="39" t="s">
        <v>13411</v>
      </c>
    </row>
    <row r="8337" spans="1:6">
      <c r="A8337" t="s">
        <v>4616</v>
      </c>
      <c r="B8337" s="39" t="s">
        <v>27647</v>
      </c>
      <c r="C8337" t="s">
        <v>22732</v>
      </c>
      <c r="D8337" t="s">
        <v>22732</v>
      </c>
      <c r="E8337" t="s">
        <v>22732</v>
      </c>
      <c r="F8337" s="39" t="s">
        <v>13411</v>
      </c>
    </row>
    <row r="8338" spans="1:6">
      <c r="A8338" t="s">
        <v>4616</v>
      </c>
      <c r="B8338" s="39" t="s">
        <v>27648</v>
      </c>
      <c r="C8338" t="s">
        <v>22733</v>
      </c>
      <c r="D8338" t="s">
        <v>22733</v>
      </c>
      <c r="E8338" t="s">
        <v>22733</v>
      </c>
      <c r="F8338" s="39" t="s">
        <v>13411</v>
      </c>
    </row>
    <row r="8339" spans="1:6">
      <c r="A8339" t="s">
        <v>4616</v>
      </c>
      <c r="B8339" t="s">
        <v>27649</v>
      </c>
      <c r="C8339" t="s">
        <v>22734</v>
      </c>
      <c r="D8339" t="s">
        <v>22734</v>
      </c>
      <c r="E8339" t="s">
        <v>22734</v>
      </c>
      <c r="F8339" s="39" t="s">
        <v>13411</v>
      </c>
    </row>
    <row r="8340" spans="1:6">
      <c r="A8340" t="s">
        <v>4616</v>
      </c>
      <c r="B8340" t="s">
        <v>27650</v>
      </c>
      <c r="C8340" t="s">
        <v>22735</v>
      </c>
      <c r="D8340" t="s">
        <v>22735</v>
      </c>
      <c r="E8340" t="s">
        <v>22735</v>
      </c>
      <c r="F8340" s="787" t="s">
        <v>13411</v>
      </c>
    </row>
    <row r="8341" spans="1:6">
      <c r="A8341" t="s">
        <v>4616</v>
      </c>
      <c r="B8341" s="39" t="s">
        <v>27651</v>
      </c>
      <c r="C8341" t="s">
        <v>22736</v>
      </c>
      <c r="D8341" t="s">
        <v>22736</v>
      </c>
      <c r="E8341" t="s">
        <v>22736</v>
      </c>
      <c r="F8341" s="39" t="s">
        <v>13411</v>
      </c>
    </row>
    <row r="8342" spans="1:6">
      <c r="A8342" t="s">
        <v>4616</v>
      </c>
      <c r="B8342" s="39" t="s">
        <v>27652</v>
      </c>
      <c r="C8342" t="s">
        <v>22737</v>
      </c>
      <c r="D8342" t="s">
        <v>22737</v>
      </c>
      <c r="E8342" t="s">
        <v>22737</v>
      </c>
      <c r="F8342" s="39" t="s">
        <v>13411</v>
      </c>
    </row>
    <row r="8343" spans="1:6">
      <c r="A8343" t="s">
        <v>4616</v>
      </c>
      <c r="B8343" s="39" t="s">
        <v>27653</v>
      </c>
      <c r="C8343" t="s">
        <v>22738</v>
      </c>
      <c r="D8343" t="s">
        <v>22738</v>
      </c>
      <c r="E8343" t="s">
        <v>22738</v>
      </c>
      <c r="F8343" s="39" t="s">
        <v>13411</v>
      </c>
    </row>
    <row r="8344" spans="1:6">
      <c r="A8344" t="s">
        <v>4616</v>
      </c>
      <c r="B8344" s="39" t="s">
        <v>27654</v>
      </c>
      <c r="C8344" t="s">
        <v>22739</v>
      </c>
      <c r="D8344" t="s">
        <v>22739</v>
      </c>
      <c r="E8344" t="s">
        <v>22739</v>
      </c>
      <c r="F8344" s="39" t="s">
        <v>13411</v>
      </c>
    </row>
    <row r="8345" spans="1:6">
      <c r="A8345" t="s">
        <v>4616</v>
      </c>
      <c r="B8345" s="39" t="s">
        <v>27655</v>
      </c>
      <c r="C8345" t="s">
        <v>22740</v>
      </c>
      <c r="D8345" t="s">
        <v>22740</v>
      </c>
      <c r="E8345" t="s">
        <v>22740</v>
      </c>
      <c r="F8345" t="s">
        <v>13412</v>
      </c>
    </row>
    <row r="8346" spans="1:6">
      <c r="A8346" t="s">
        <v>4616</v>
      </c>
      <c r="B8346" s="39" t="s">
        <v>27656</v>
      </c>
      <c r="C8346" t="s">
        <v>22741</v>
      </c>
      <c r="D8346" t="s">
        <v>22741</v>
      </c>
      <c r="E8346" t="s">
        <v>22741</v>
      </c>
      <c r="F8346" s="39" t="s">
        <v>13413</v>
      </c>
    </row>
    <row r="8347" spans="1:6">
      <c r="A8347" t="s">
        <v>4616</v>
      </c>
      <c r="B8347" s="39" t="s">
        <v>27657</v>
      </c>
      <c r="C8347" t="s">
        <v>22742</v>
      </c>
      <c r="D8347" t="s">
        <v>22742</v>
      </c>
      <c r="E8347" t="s">
        <v>22742</v>
      </c>
      <c r="F8347" s="39" t="s">
        <v>13413</v>
      </c>
    </row>
    <row r="8348" spans="1:6">
      <c r="A8348" t="s">
        <v>4616</v>
      </c>
      <c r="B8348" s="39" t="s">
        <v>27658</v>
      </c>
      <c r="C8348" t="s">
        <v>22743</v>
      </c>
      <c r="D8348" t="s">
        <v>22743</v>
      </c>
      <c r="E8348" t="s">
        <v>22743</v>
      </c>
      <c r="F8348" s="39" t="s">
        <v>13414</v>
      </c>
    </row>
    <row r="8349" spans="1:6">
      <c r="A8349" t="s">
        <v>4616</v>
      </c>
      <c r="B8349" s="39" t="s">
        <v>27659</v>
      </c>
      <c r="C8349" t="s">
        <v>22744</v>
      </c>
      <c r="D8349" t="s">
        <v>22744</v>
      </c>
      <c r="E8349" t="s">
        <v>22744</v>
      </c>
      <c r="F8349" s="39" t="s">
        <v>13414</v>
      </c>
    </row>
    <row r="8350" spans="1:6">
      <c r="A8350" t="s">
        <v>4616</v>
      </c>
      <c r="B8350" s="39" t="s">
        <v>27660</v>
      </c>
      <c r="C8350" t="s">
        <v>22745</v>
      </c>
      <c r="D8350" t="s">
        <v>22745</v>
      </c>
      <c r="E8350" t="s">
        <v>22745</v>
      </c>
      <c r="F8350" s="39" t="s">
        <v>13414</v>
      </c>
    </row>
    <row r="8351" spans="1:6">
      <c r="A8351" t="s">
        <v>4616</v>
      </c>
      <c r="B8351" s="39" t="s">
        <v>27661</v>
      </c>
      <c r="C8351" t="s">
        <v>22746</v>
      </c>
      <c r="D8351" t="s">
        <v>22746</v>
      </c>
      <c r="E8351" t="s">
        <v>22746</v>
      </c>
      <c r="F8351" s="39" t="s">
        <v>13415</v>
      </c>
    </row>
    <row r="8352" spans="1:6">
      <c r="A8352" t="s">
        <v>4616</v>
      </c>
      <c r="B8352" s="39" t="s">
        <v>27662</v>
      </c>
      <c r="C8352" t="s">
        <v>22747</v>
      </c>
      <c r="D8352" t="s">
        <v>22747</v>
      </c>
      <c r="E8352" t="s">
        <v>22747</v>
      </c>
      <c r="F8352" s="39" t="s">
        <v>13416</v>
      </c>
    </row>
    <row r="8353" spans="1:6">
      <c r="A8353" t="s">
        <v>4616</v>
      </c>
      <c r="B8353" s="39" t="s">
        <v>27663</v>
      </c>
      <c r="C8353" t="s">
        <v>22748</v>
      </c>
      <c r="D8353" t="s">
        <v>22748</v>
      </c>
      <c r="E8353" t="s">
        <v>22748</v>
      </c>
      <c r="F8353" s="39" t="s">
        <v>13417</v>
      </c>
    </row>
    <row r="8354" spans="1:6">
      <c r="A8354" t="s">
        <v>4616</v>
      </c>
      <c r="B8354" s="39" t="s">
        <v>27664</v>
      </c>
      <c r="C8354" t="s">
        <v>22749</v>
      </c>
      <c r="D8354" t="s">
        <v>22749</v>
      </c>
      <c r="E8354" t="s">
        <v>22749</v>
      </c>
      <c r="F8354" s="39" t="s">
        <v>13418</v>
      </c>
    </row>
    <row r="8355" spans="1:6">
      <c r="A8355" t="s">
        <v>4616</v>
      </c>
      <c r="B8355" s="39" t="s">
        <v>27665</v>
      </c>
      <c r="C8355" t="s">
        <v>22750</v>
      </c>
      <c r="D8355" t="s">
        <v>22750</v>
      </c>
      <c r="E8355" t="s">
        <v>22750</v>
      </c>
      <c r="F8355" s="39" t="s">
        <v>13418</v>
      </c>
    </row>
    <row r="8356" spans="1:6">
      <c r="A8356" t="s">
        <v>4616</v>
      </c>
      <c r="B8356" s="39" t="s">
        <v>27666</v>
      </c>
      <c r="C8356" t="s">
        <v>22751</v>
      </c>
      <c r="D8356" t="s">
        <v>22751</v>
      </c>
      <c r="E8356" t="s">
        <v>22751</v>
      </c>
      <c r="F8356" s="39" t="s">
        <v>13419</v>
      </c>
    </row>
    <row r="8357" spans="1:6">
      <c r="A8357" t="s">
        <v>4616</v>
      </c>
      <c r="B8357" s="39" t="s">
        <v>27667</v>
      </c>
      <c r="C8357" t="s">
        <v>22752</v>
      </c>
      <c r="D8357" t="s">
        <v>22752</v>
      </c>
      <c r="E8357" t="s">
        <v>22752</v>
      </c>
      <c r="F8357" s="39" t="s">
        <v>13420</v>
      </c>
    </row>
    <row r="8358" spans="1:6">
      <c r="A8358" t="s">
        <v>4616</v>
      </c>
      <c r="B8358" s="39" t="s">
        <v>27668</v>
      </c>
      <c r="C8358" t="s">
        <v>22753</v>
      </c>
      <c r="D8358" t="s">
        <v>22753</v>
      </c>
      <c r="E8358" t="s">
        <v>22753</v>
      </c>
      <c r="F8358" s="39" t="s">
        <v>13421</v>
      </c>
    </row>
    <row r="8359" spans="1:6">
      <c r="A8359" t="s">
        <v>4616</v>
      </c>
      <c r="B8359" s="39" t="s">
        <v>27669</v>
      </c>
      <c r="C8359" t="s">
        <v>22754</v>
      </c>
      <c r="D8359" t="s">
        <v>22754</v>
      </c>
      <c r="E8359" t="s">
        <v>22754</v>
      </c>
      <c r="F8359" s="39" t="s">
        <v>13422</v>
      </c>
    </row>
    <row r="8360" spans="1:6">
      <c r="A8360" t="s">
        <v>4616</v>
      </c>
      <c r="B8360" s="39" t="s">
        <v>27670</v>
      </c>
      <c r="C8360" t="s">
        <v>22755</v>
      </c>
      <c r="D8360" t="s">
        <v>22755</v>
      </c>
      <c r="E8360" t="s">
        <v>22755</v>
      </c>
      <c r="F8360" s="39" t="s">
        <v>13422</v>
      </c>
    </row>
    <row r="8361" spans="1:6">
      <c r="A8361" t="s">
        <v>4616</v>
      </c>
      <c r="B8361" s="39" t="s">
        <v>27671</v>
      </c>
      <c r="C8361" t="s">
        <v>22756</v>
      </c>
      <c r="D8361" t="s">
        <v>22756</v>
      </c>
      <c r="E8361" t="s">
        <v>22756</v>
      </c>
      <c r="F8361" s="39" t="s">
        <v>13422</v>
      </c>
    </row>
    <row r="8362" spans="1:6">
      <c r="A8362" t="s">
        <v>4616</v>
      </c>
      <c r="B8362" s="39" t="s">
        <v>27672</v>
      </c>
      <c r="C8362" t="s">
        <v>22757</v>
      </c>
      <c r="D8362" t="s">
        <v>22757</v>
      </c>
      <c r="E8362" t="s">
        <v>22757</v>
      </c>
      <c r="F8362" s="39" t="s">
        <v>13423</v>
      </c>
    </row>
    <row r="8363" spans="1:6">
      <c r="A8363" t="s">
        <v>4616</v>
      </c>
      <c r="B8363" s="39" t="s">
        <v>27673</v>
      </c>
      <c r="C8363" t="s">
        <v>22758</v>
      </c>
      <c r="D8363" t="s">
        <v>22758</v>
      </c>
      <c r="E8363" t="s">
        <v>22758</v>
      </c>
      <c r="F8363" s="39" t="s">
        <v>13424</v>
      </c>
    </row>
    <row r="8364" spans="1:6">
      <c r="A8364" t="s">
        <v>4616</v>
      </c>
      <c r="B8364" s="39" t="s">
        <v>27674</v>
      </c>
      <c r="C8364" t="s">
        <v>22759</v>
      </c>
      <c r="D8364" t="s">
        <v>22759</v>
      </c>
      <c r="E8364" t="s">
        <v>22759</v>
      </c>
      <c r="F8364" s="39" t="s">
        <v>13425</v>
      </c>
    </row>
    <row r="8365" spans="1:6">
      <c r="A8365" t="s">
        <v>4616</v>
      </c>
      <c r="B8365" s="39" t="s">
        <v>27675</v>
      </c>
      <c r="C8365" t="s">
        <v>22760</v>
      </c>
      <c r="D8365" t="s">
        <v>22760</v>
      </c>
      <c r="E8365" t="s">
        <v>22760</v>
      </c>
      <c r="F8365" s="39" t="s">
        <v>13426</v>
      </c>
    </row>
    <row r="8366" spans="1:6">
      <c r="A8366" t="s">
        <v>4616</v>
      </c>
      <c r="B8366" s="39" t="s">
        <v>27676</v>
      </c>
      <c r="C8366" t="s">
        <v>22761</v>
      </c>
      <c r="D8366" t="s">
        <v>22761</v>
      </c>
      <c r="E8366" t="s">
        <v>22761</v>
      </c>
      <c r="F8366" s="39" t="s">
        <v>13427</v>
      </c>
    </row>
    <row r="8367" spans="1:6">
      <c r="A8367" t="s">
        <v>4616</v>
      </c>
      <c r="B8367" s="39" t="s">
        <v>27677</v>
      </c>
      <c r="C8367" t="s">
        <v>22762</v>
      </c>
      <c r="D8367" t="s">
        <v>22762</v>
      </c>
      <c r="E8367" t="s">
        <v>22762</v>
      </c>
      <c r="F8367" s="39" t="s">
        <v>13427</v>
      </c>
    </row>
    <row r="8368" spans="1:6">
      <c r="A8368" t="s">
        <v>4616</v>
      </c>
      <c r="B8368" s="39" t="s">
        <v>27678</v>
      </c>
      <c r="C8368" t="s">
        <v>22763</v>
      </c>
      <c r="D8368" t="s">
        <v>22763</v>
      </c>
      <c r="E8368" t="s">
        <v>22763</v>
      </c>
      <c r="F8368" s="39" t="s">
        <v>13427</v>
      </c>
    </row>
    <row r="8369" spans="1:6">
      <c r="A8369" t="s">
        <v>4616</v>
      </c>
      <c r="B8369" s="39" t="s">
        <v>27679</v>
      </c>
      <c r="C8369" t="s">
        <v>22764</v>
      </c>
      <c r="D8369" t="s">
        <v>22764</v>
      </c>
      <c r="E8369" t="s">
        <v>22764</v>
      </c>
      <c r="F8369" s="39" t="s">
        <v>13428</v>
      </c>
    </row>
    <row r="8370" spans="1:6">
      <c r="A8370" t="s">
        <v>4616</v>
      </c>
      <c r="B8370" s="39" t="s">
        <v>27680</v>
      </c>
      <c r="C8370" t="s">
        <v>22765</v>
      </c>
      <c r="D8370" t="s">
        <v>22765</v>
      </c>
      <c r="E8370" t="s">
        <v>22765</v>
      </c>
      <c r="F8370" s="39" t="s">
        <v>13429</v>
      </c>
    </row>
    <row r="8371" spans="1:6">
      <c r="A8371" t="s">
        <v>4616</v>
      </c>
      <c r="B8371" s="39" t="s">
        <v>27681</v>
      </c>
      <c r="C8371" t="s">
        <v>22766</v>
      </c>
      <c r="D8371" t="s">
        <v>22766</v>
      </c>
      <c r="E8371" t="s">
        <v>22766</v>
      </c>
      <c r="F8371" s="39" t="s">
        <v>13430</v>
      </c>
    </row>
    <row r="8372" spans="1:6">
      <c r="A8372" t="s">
        <v>4616</v>
      </c>
      <c r="B8372" s="39" t="s">
        <v>27682</v>
      </c>
      <c r="C8372" t="s">
        <v>22767</v>
      </c>
      <c r="D8372" t="s">
        <v>22767</v>
      </c>
      <c r="E8372" t="s">
        <v>22767</v>
      </c>
      <c r="F8372" s="39" t="s">
        <v>13430</v>
      </c>
    </row>
    <row r="8373" spans="1:6">
      <c r="A8373" t="s">
        <v>4616</v>
      </c>
      <c r="B8373" s="39" t="s">
        <v>27683</v>
      </c>
      <c r="C8373" t="s">
        <v>22768</v>
      </c>
      <c r="D8373" t="s">
        <v>22768</v>
      </c>
      <c r="E8373" t="s">
        <v>22768</v>
      </c>
      <c r="F8373" s="39" t="s">
        <v>13431</v>
      </c>
    </row>
    <row r="8374" spans="1:6">
      <c r="A8374" t="s">
        <v>4616</v>
      </c>
      <c r="B8374" s="39" t="s">
        <v>27684</v>
      </c>
      <c r="C8374" t="s">
        <v>22769</v>
      </c>
      <c r="D8374" t="s">
        <v>22769</v>
      </c>
      <c r="E8374" t="s">
        <v>22769</v>
      </c>
      <c r="F8374" s="39" t="s">
        <v>13432</v>
      </c>
    </row>
    <row r="8375" spans="1:6">
      <c r="A8375" t="s">
        <v>4616</v>
      </c>
      <c r="B8375" s="39" t="s">
        <v>27685</v>
      </c>
      <c r="C8375" t="s">
        <v>22770</v>
      </c>
      <c r="D8375" t="s">
        <v>22770</v>
      </c>
      <c r="E8375" t="s">
        <v>22770</v>
      </c>
      <c r="F8375" s="39" t="s">
        <v>13433</v>
      </c>
    </row>
    <row r="8376" spans="1:6">
      <c r="A8376" t="s">
        <v>4616</v>
      </c>
      <c r="B8376" s="39" t="s">
        <v>27686</v>
      </c>
      <c r="C8376" t="s">
        <v>22771</v>
      </c>
      <c r="D8376" t="s">
        <v>22771</v>
      </c>
      <c r="E8376" t="s">
        <v>22771</v>
      </c>
      <c r="F8376" s="39" t="s">
        <v>13434</v>
      </c>
    </row>
    <row r="8377" spans="1:6">
      <c r="A8377" t="s">
        <v>4616</v>
      </c>
      <c r="B8377" s="39" t="s">
        <v>27687</v>
      </c>
      <c r="C8377" t="s">
        <v>22772</v>
      </c>
      <c r="D8377" t="s">
        <v>22772</v>
      </c>
      <c r="E8377" t="s">
        <v>22772</v>
      </c>
      <c r="F8377" s="39" t="s">
        <v>13435</v>
      </c>
    </row>
    <row r="8378" spans="1:6">
      <c r="A8378" t="s">
        <v>4616</v>
      </c>
      <c r="B8378" s="789" t="s">
        <v>27688</v>
      </c>
      <c r="C8378" t="s">
        <v>22773</v>
      </c>
      <c r="D8378" t="s">
        <v>22773</v>
      </c>
      <c r="E8378" t="s">
        <v>22773</v>
      </c>
      <c r="F8378" s="39" t="s">
        <v>13436</v>
      </c>
    </row>
    <row r="8379" spans="1:6">
      <c r="A8379" t="s">
        <v>4616</v>
      </c>
      <c r="B8379" s="39" t="s">
        <v>27689</v>
      </c>
      <c r="C8379" t="s">
        <v>22774</v>
      </c>
      <c r="D8379" t="s">
        <v>22774</v>
      </c>
      <c r="E8379" t="s">
        <v>22774</v>
      </c>
      <c r="F8379" s="39" t="s">
        <v>13437</v>
      </c>
    </row>
    <row r="8380" spans="1:6">
      <c r="A8380" t="s">
        <v>4616</v>
      </c>
      <c r="B8380" s="39" t="s">
        <v>27690</v>
      </c>
      <c r="C8380" t="s">
        <v>22775</v>
      </c>
      <c r="D8380" t="s">
        <v>22775</v>
      </c>
      <c r="E8380" t="s">
        <v>22775</v>
      </c>
      <c r="F8380" s="39" t="s">
        <v>13438</v>
      </c>
    </row>
    <row r="8381" spans="1:6">
      <c r="A8381" t="s">
        <v>4616</v>
      </c>
      <c r="B8381" s="39" t="s">
        <v>27691</v>
      </c>
      <c r="C8381" t="s">
        <v>22776</v>
      </c>
      <c r="D8381" t="s">
        <v>22776</v>
      </c>
      <c r="E8381" t="s">
        <v>22776</v>
      </c>
      <c r="F8381" s="39" t="s">
        <v>13439</v>
      </c>
    </row>
    <row r="8382" spans="1:6">
      <c r="A8382" t="s">
        <v>4616</v>
      </c>
      <c r="B8382" s="39" t="s">
        <v>27692</v>
      </c>
      <c r="C8382" t="s">
        <v>22777</v>
      </c>
      <c r="D8382" t="s">
        <v>22777</v>
      </c>
      <c r="E8382" t="s">
        <v>22777</v>
      </c>
      <c r="F8382" s="39" t="s">
        <v>13440</v>
      </c>
    </row>
    <row r="8383" spans="1:6">
      <c r="A8383" t="s">
        <v>4616</v>
      </c>
      <c r="B8383" s="39" t="s">
        <v>27693</v>
      </c>
      <c r="C8383" t="s">
        <v>22778</v>
      </c>
      <c r="D8383" t="s">
        <v>22778</v>
      </c>
      <c r="E8383" t="s">
        <v>22778</v>
      </c>
      <c r="F8383" s="39" t="s">
        <v>13440</v>
      </c>
    </row>
    <row r="8384" spans="1:6">
      <c r="A8384" t="s">
        <v>4616</v>
      </c>
      <c r="B8384" s="39" t="s">
        <v>27694</v>
      </c>
      <c r="C8384" t="s">
        <v>22779</v>
      </c>
      <c r="D8384" t="s">
        <v>22779</v>
      </c>
      <c r="E8384" t="s">
        <v>22779</v>
      </c>
      <c r="F8384" s="39" t="s">
        <v>13440</v>
      </c>
    </row>
    <row r="8385" spans="1:6">
      <c r="A8385" t="s">
        <v>4616</v>
      </c>
      <c r="B8385" s="39" t="s">
        <v>27695</v>
      </c>
      <c r="C8385" t="s">
        <v>22780</v>
      </c>
      <c r="D8385" t="s">
        <v>22780</v>
      </c>
      <c r="E8385" t="s">
        <v>22780</v>
      </c>
      <c r="F8385" s="39" t="s">
        <v>13440</v>
      </c>
    </row>
    <row r="8386" spans="1:6">
      <c r="A8386" t="s">
        <v>4616</v>
      </c>
      <c r="B8386" s="39" t="s">
        <v>27696</v>
      </c>
      <c r="C8386" t="s">
        <v>22781</v>
      </c>
      <c r="D8386" t="s">
        <v>22781</v>
      </c>
      <c r="E8386" t="s">
        <v>22781</v>
      </c>
      <c r="F8386" s="39" t="s">
        <v>13440</v>
      </c>
    </row>
    <row r="8387" spans="1:6">
      <c r="A8387" t="s">
        <v>4616</v>
      </c>
      <c r="B8387" s="39" t="s">
        <v>27697</v>
      </c>
      <c r="C8387" t="s">
        <v>22782</v>
      </c>
      <c r="D8387" t="s">
        <v>22782</v>
      </c>
      <c r="E8387" t="s">
        <v>22782</v>
      </c>
      <c r="F8387" s="39" t="s">
        <v>13440</v>
      </c>
    </row>
    <row r="8388" spans="1:6">
      <c r="A8388" t="s">
        <v>4616</v>
      </c>
      <c r="B8388" s="39" t="s">
        <v>27698</v>
      </c>
      <c r="C8388" t="s">
        <v>22783</v>
      </c>
      <c r="D8388" t="s">
        <v>22783</v>
      </c>
      <c r="E8388" t="s">
        <v>22783</v>
      </c>
      <c r="F8388" s="39" t="s">
        <v>13440</v>
      </c>
    </row>
    <row r="8389" spans="1:6">
      <c r="A8389" t="s">
        <v>4616</v>
      </c>
      <c r="B8389" s="39" t="s">
        <v>27699</v>
      </c>
      <c r="C8389" t="s">
        <v>22784</v>
      </c>
      <c r="D8389" t="s">
        <v>22784</v>
      </c>
      <c r="E8389" t="s">
        <v>22784</v>
      </c>
      <c r="F8389" s="39" t="s">
        <v>13440</v>
      </c>
    </row>
    <row r="8390" spans="1:6">
      <c r="A8390" t="s">
        <v>4616</v>
      </c>
      <c r="B8390" s="39" t="s">
        <v>27700</v>
      </c>
      <c r="C8390" t="s">
        <v>22785</v>
      </c>
      <c r="D8390" t="s">
        <v>22785</v>
      </c>
      <c r="E8390" t="s">
        <v>22785</v>
      </c>
      <c r="F8390" s="39" t="s">
        <v>13440</v>
      </c>
    </row>
    <row r="8391" spans="1:6">
      <c r="A8391" t="s">
        <v>4616</v>
      </c>
      <c r="B8391" s="39" t="s">
        <v>27701</v>
      </c>
      <c r="C8391" t="s">
        <v>22786</v>
      </c>
      <c r="D8391" t="s">
        <v>22786</v>
      </c>
      <c r="E8391" t="s">
        <v>22786</v>
      </c>
      <c r="F8391" s="39" t="s">
        <v>13440</v>
      </c>
    </row>
    <row r="8392" spans="1:6">
      <c r="A8392" t="s">
        <v>4616</v>
      </c>
      <c r="B8392" s="39" t="s">
        <v>27702</v>
      </c>
      <c r="C8392" t="s">
        <v>22787</v>
      </c>
      <c r="D8392" t="s">
        <v>22787</v>
      </c>
      <c r="E8392" t="s">
        <v>22787</v>
      </c>
      <c r="F8392" s="39" t="s">
        <v>13440</v>
      </c>
    </row>
    <row r="8393" spans="1:6">
      <c r="A8393" t="s">
        <v>4616</v>
      </c>
      <c r="B8393" s="39" t="s">
        <v>27703</v>
      </c>
      <c r="C8393" t="s">
        <v>22788</v>
      </c>
      <c r="D8393" t="s">
        <v>22788</v>
      </c>
      <c r="E8393" t="s">
        <v>22788</v>
      </c>
      <c r="F8393" s="39" t="s">
        <v>13440</v>
      </c>
    </row>
    <row r="8394" spans="1:6">
      <c r="A8394" t="s">
        <v>4616</v>
      </c>
      <c r="B8394" s="39" t="s">
        <v>27704</v>
      </c>
      <c r="C8394" t="s">
        <v>22789</v>
      </c>
      <c r="D8394" t="s">
        <v>22789</v>
      </c>
      <c r="E8394" t="s">
        <v>22789</v>
      </c>
      <c r="F8394" s="39" t="s">
        <v>13440</v>
      </c>
    </row>
    <row r="8395" spans="1:6">
      <c r="A8395" t="s">
        <v>4616</v>
      </c>
      <c r="B8395" s="39" t="s">
        <v>27705</v>
      </c>
      <c r="C8395" t="s">
        <v>22790</v>
      </c>
      <c r="D8395" t="s">
        <v>22790</v>
      </c>
      <c r="E8395" t="s">
        <v>22790</v>
      </c>
      <c r="F8395" s="39" t="s">
        <v>13440</v>
      </c>
    </row>
    <row r="8396" spans="1:6">
      <c r="A8396" t="s">
        <v>4616</v>
      </c>
      <c r="B8396" s="39" t="s">
        <v>27706</v>
      </c>
      <c r="C8396" t="s">
        <v>22791</v>
      </c>
      <c r="D8396" t="s">
        <v>22791</v>
      </c>
      <c r="E8396" t="s">
        <v>22791</v>
      </c>
      <c r="F8396" s="39" t="s">
        <v>13440</v>
      </c>
    </row>
    <row r="8397" spans="1:6">
      <c r="A8397" t="s">
        <v>4616</v>
      </c>
      <c r="B8397" s="39" t="s">
        <v>27707</v>
      </c>
      <c r="C8397" t="s">
        <v>22792</v>
      </c>
      <c r="D8397" t="s">
        <v>22792</v>
      </c>
      <c r="E8397" t="s">
        <v>22792</v>
      </c>
      <c r="F8397" s="39" t="s">
        <v>13440</v>
      </c>
    </row>
    <row r="8398" spans="1:6">
      <c r="A8398" t="s">
        <v>4616</v>
      </c>
      <c r="B8398" s="39" t="s">
        <v>27708</v>
      </c>
      <c r="C8398" t="s">
        <v>22793</v>
      </c>
      <c r="D8398" t="s">
        <v>22793</v>
      </c>
      <c r="E8398" t="s">
        <v>22793</v>
      </c>
      <c r="F8398" s="39" t="s">
        <v>13440</v>
      </c>
    </row>
    <row r="8399" spans="1:6">
      <c r="A8399" t="s">
        <v>4616</v>
      </c>
      <c r="B8399" s="39" t="s">
        <v>27709</v>
      </c>
      <c r="C8399" t="s">
        <v>22794</v>
      </c>
      <c r="D8399" t="s">
        <v>22794</v>
      </c>
      <c r="E8399" t="s">
        <v>22794</v>
      </c>
      <c r="F8399" s="39" t="s">
        <v>13440</v>
      </c>
    </row>
    <row r="8400" spans="1:6">
      <c r="A8400" t="s">
        <v>4616</v>
      </c>
      <c r="B8400" s="39" t="s">
        <v>27710</v>
      </c>
      <c r="C8400" t="s">
        <v>22795</v>
      </c>
      <c r="D8400" t="s">
        <v>22795</v>
      </c>
      <c r="E8400" t="s">
        <v>22795</v>
      </c>
      <c r="F8400" s="39" t="s">
        <v>13440</v>
      </c>
    </row>
    <row r="8401" spans="1:6">
      <c r="A8401" t="s">
        <v>4616</v>
      </c>
      <c r="B8401" s="39" t="s">
        <v>27711</v>
      </c>
      <c r="C8401" t="s">
        <v>22796</v>
      </c>
      <c r="D8401" t="s">
        <v>22796</v>
      </c>
      <c r="E8401" t="s">
        <v>22796</v>
      </c>
      <c r="F8401" s="39" t="s">
        <v>13440</v>
      </c>
    </row>
    <row r="8402" spans="1:6">
      <c r="A8402" t="s">
        <v>4616</v>
      </c>
      <c r="B8402" s="39" t="s">
        <v>27712</v>
      </c>
      <c r="C8402" t="s">
        <v>22797</v>
      </c>
      <c r="D8402" t="s">
        <v>22797</v>
      </c>
      <c r="E8402" t="s">
        <v>22797</v>
      </c>
      <c r="F8402" s="39" t="s">
        <v>13440</v>
      </c>
    </row>
    <row r="8403" spans="1:6">
      <c r="A8403" t="s">
        <v>4616</v>
      </c>
      <c r="B8403" s="39" t="s">
        <v>27713</v>
      </c>
      <c r="C8403" t="s">
        <v>22798</v>
      </c>
      <c r="D8403" t="s">
        <v>22798</v>
      </c>
      <c r="E8403" t="s">
        <v>22798</v>
      </c>
      <c r="F8403" s="39" t="s">
        <v>13440</v>
      </c>
    </row>
    <row r="8404" spans="1:6">
      <c r="A8404" t="s">
        <v>4616</v>
      </c>
      <c r="B8404" s="39" t="s">
        <v>27714</v>
      </c>
      <c r="C8404" t="s">
        <v>22799</v>
      </c>
      <c r="D8404" t="s">
        <v>22799</v>
      </c>
      <c r="E8404" t="s">
        <v>22799</v>
      </c>
      <c r="F8404" s="39" t="s">
        <v>13440</v>
      </c>
    </row>
    <row r="8405" spans="1:6">
      <c r="A8405" t="s">
        <v>4616</v>
      </c>
      <c r="B8405" s="39" t="s">
        <v>27715</v>
      </c>
      <c r="C8405" t="s">
        <v>22800</v>
      </c>
      <c r="D8405" t="s">
        <v>22800</v>
      </c>
      <c r="E8405" t="s">
        <v>22800</v>
      </c>
      <c r="F8405" s="39" t="s">
        <v>13440</v>
      </c>
    </row>
    <row r="8406" spans="1:6">
      <c r="A8406" t="s">
        <v>4616</v>
      </c>
      <c r="B8406" s="39" t="s">
        <v>27716</v>
      </c>
      <c r="C8406" t="s">
        <v>22801</v>
      </c>
      <c r="D8406" t="s">
        <v>22801</v>
      </c>
      <c r="E8406" t="s">
        <v>22801</v>
      </c>
      <c r="F8406" s="39" t="s">
        <v>13440</v>
      </c>
    </row>
    <row r="8407" spans="1:6">
      <c r="A8407" t="s">
        <v>4616</v>
      </c>
      <c r="B8407" s="39" t="s">
        <v>27717</v>
      </c>
      <c r="C8407" t="s">
        <v>22802</v>
      </c>
      <c r="D8407" t="s">
        <v>22802</v>
      </c>
      <c r="E8407" t="s">
        <v>22802</v>
      </c>
      <c r="F8407" s="39" t="s">
        <v>13440</v>
      </c>
    </row>
    <row r="8408" spans="1:6">
      <c r="A8408" t="s">
        <v>4616</v>
      </c>
      <c r="B8408" s="39" t="s">
        <v>27718</v>
      </c>
      <c r="C8408" t="s">
        <v>22803</v>
      </c>
      <c r="D8408" t="s">
        <v>22803</v>
      </c>
      <c r="E8408" t="s">
        <v>22803</v>
      </c>
      <c r="F8408" s="39" t="s">
        <v>13440</v>
      </c>
    </row>
    <row r="8409" spans="1:6">
      <c r="A8409" t="s">
        <v>4616</v>
      </c>
      <c r="B8409" s="39" t="s">
        <v>27719</v>
      </c>
      <c r="C8409" t="s">
        <v>22804</v>
      </c>
      <c r="D8409" t="s">
        <v>22804</v>
      </c>
      <c r="E8409" t="s">
        <v>22804</v>
      </c>
      <c r="F8409" s="39" t="s">
        <v>13440</v>
      </c>
    </row>
    <row r="8410" spans="1:6">
      <c r="A8410" t="s">
        <v>4616</v>
      </c>
      <c r="B8410" s="39" t="s">
        <v>27720</v>
      </c>
      <c r="C8410" t="s">
        <v>22805</v>
      </c>
      <c r="D8410" t="s">
        <v>22805</v>
      </c>
      <c r="E8410" t="s">
        <v>22805</v>
      </c>
      <c r="F8410" s="39" t="s">
        <v>13440</v>
      </c>
    </row>
    <row r="8411" spans="1:6">
      <c r="A8411" t="s">
        <v>4616</v>
      </c>
      <c r="B8411" t="s">
        <v>27721</v>
      </c>
      <c r="C8411" t="s">
        <v>22806</v>
      </c>
      <c r="D8411" t="s">
        <v>22806</v>
      </c>
      <c r="E8411" t="s">
        <v>22806</v>
      </c>
      <c r="F8411" s="39" t="s">
        <v>13440</v>
      </c>
    </row>
    <row r="8412" spans="1:6">
      <c r="A8412" t="s">
        <v>4616</v>
      </c>
      <c r="B8412" s="39" t="s">
        <v>27722</v>
      </c>
      <c r="C8412" t="s">
        <v>22807</v>
      </c>
      <c r="D8412" t="s">
        <v>22807</v>
      </c>
      <c r="E8412" t="s">
        <v>22807</v>
      </c>
      <c r="F8412" s="39" t="s">
        <v>13440</v>
      </c>
    </row>
    <row r="8413" spans="1:6">
      <c r="A8413" t="s">
        <v>4616</v>
      </c>
      <c r="B8413" s="54" t="s">
        <v>27723</v>
      </c>
      <c r="C8413" t="s">
        <v>22808</v>
      </c>
      <c r="D8413" t="s">
        <v>22808</v>
      </c>
      <c r="E8413" t="s">
        <v>22808</v>
      </c>
      <c r="F8413" s="39" t="s">
        <v>13440</v>
      </c>
    </row>
    <row r="8414" spans="1:6">
      <c r="A8414" t="s">
        <v>4616</v>
      </c>
      <c r="B8414" s="39" t="s">
        <v>27724</v>
      </c>
      <c r="C8414" t="s">
        <v>22809</v>
      </c>
      <c r="D8414" t="s">
        <v>22809</v>
      </c>
      <c r="E8414" t="s">
        <v>22809</v>
      </c>
      <c r="F8414" s="39" t="s">
        <v>13440</v>
      </c>
    </row>
    <row r="8415" spans="1:6">
      <c r="A8415" t="s">
        <v>4616</v>
      </c>
      <c r="B8415" s="39" t="s">
        <v>27725</v>
      </c>
      <c r="C8415" t="s">
        <v>22810</v>
      </c>
      <c r="D8415" t="s">
        <v>22810</v>
      </c>
      <c r="E8415" t="s">
        <v>22810</v>
      </c>
      <c r="F8415" s="39" t="s">
        <v>13440</v>
      </c>
    </row>
    <row r="8416" spans="1:6">
      <c r="A8416" t="s">
        <v>4616</v>
      </c>
      <c r="B8416" s="39" t="s">
        <v>27726</v>
      </c>
      <c r="C8416" t="s">
        <v>22811</v>
      </c>
      <c r="D8416" t="s">
        <v>22811</v>
      </c>
      <c r="E8416" t="s">
        <v>22811</v>
      </c>
      <c r="F8416" s="39" t="s">
        <v>13440</v>
      </c>
    </row>
    <row r="8417" spans="1:6">
      <c r="A8417" t="s">
        <v>4616</v>
      </c>
      <c r="B8417" s="39" t="s">
        <v>27727</v>
      </c>
      <c r="C8417" t="s">
        <v>22812</v>
      </c>
      <c r="D8417" t="s">
        <v>22812</v>
      </c>
      <c r="E8417" t="s">
        <v>22812</v>
      </c>
      <c r="F8417" s="39" t="s">
        <v>13440</v>
      </c>
    </row>
    <row r="8418" spans="1:6">
      <c r="A8418" t="s">
        <v>4616</v>
      </c>
      <c r="B8418" s="39" t="s">
        <v>27728</v>
      </c>
      <c r="C8418" t="s">
        <v>22813</v>
      </c>
      <c r="D8418" t="s">
        <v>22813</v>
      </c>
      <c r="E8418" t="s">
        <v>22813</v>
      </c>
      <c r="F8418" s="39" t="s">
        <v>13440</v>
      </c>
    </row>
    <row r="8419" spans="1:6">
      <c r="A8419" t="s">
        <v>4616</v>
      </c>
      <c r="B8419" s="39" t="s">
        <v>27729</v>
      </c>
      <c r="C8419" t="s">
        <v>22814</v>
      </c>
      <c r="D8419" t="s">
        <v>22814</v>
      </c>
      <c r="E8419" t="s">
        <v>22814</v>
      </c>
      <c r="F8419" s="39" t="s">
        <v>13440</v>
      </c>
    </row>
    <row r="8420" spans="1:6">
      <c r="A8420" t="s">
        <v>4616</v>
      </c>
      <c r="B8420" s="39" t="s">
        <v>27730</v>
      </c>
      <c r="C8420" t="s">
        <v>22815</v>
      </c>
      <c r="D8420" t="s">
        <v>22815</v>
      </c>
      <c r="E8420" t="s">
        <v>22815</v>
      </c>
      <c r="F8420" s="39" t="s">
        <v>13440</v>
      </c>
    </row>
    <row r="8421" spans="1:6">
      <c r="A8421" t="s">
        <v>4616</v>
      </c>
      <c r="B8421" s="39" t="s">
        <v>27731</v>
      </c>
      <c r="C8421" t="s">
        <v>22816</v>
      </c>
      <c r="D8421" t="s">
        <v>22816</v>
      </c>
      <c r="E8421" t="s">
        <v>22816</v>
      </c>
      <c r="F8421" s="39" t="s">
        <v>13440</v>
      </c>
    </row>
    <row r="8422" spans="1:6">
      <c r="A8422" t="s">
        <v>4616</v>
      </c>
      <c r="B8422" s="39" t="s">
        <v>27732</v>
      </c>
      <c r="C8422" t="s">
        <v>22817</v>
      </c>
      <c r="D8422" t="s">
        <v>22817</v>
      </c>
      <c r="E8422" t="s">
        <v>22817</v>
      </c>
      <c r="F8422" s="39" t="s">
        <v>13440</v>
      </c>
    </row>
    <row r="8423" spans="1:6">
      <c r="A8423" t="s">
        <v>4616</v>
      </c>
      <c r="B8423" s="39" t="s">
        <v>27733</v>
      </c>
      <c r="C8423" t="s">
        <v>22818</v>
      </c>
      <c r="D8423" t="s">
        <v>22818</v>
      </c>
      <c r="E8423" t="s">
        <v>22818</v>
      </c>
      <c r="F8423" s="39" t="s">
        <v>13440</v>
      </c>
    </row>
    <row r="8424" spans="1:6">
      <c r="A8424" t="s">
        <v>4616</v>
      </c>
      <c r="B8424" s="39" t="s">
        <v>27734</v>
      </c>
      <c r="C8424" t="s">
        <v>22819</v>
      </c>
      <c r="D8424" t="s">
        <v>22819</v>
      </c>
      <c r="E8424" t="s">
        <v>22819</v>
      </c>
      <c r="F8424" s="39" t="s">
        <v>13440</v>
      </c>
    </row>
    <row r="8425" spans="1:6">
      <c r="A8425" t="s">
        <v>4616</v>
      </c>
      <c r="B8425" s="54" t="s">
        <v>27735</v>
      </c>
      <c r="C8425" t="s">
        <v>22820</v>
      </c>
      <c r="D8425" t="s">
        <v>22820</v>
      </c>
      <c r="E8425" t="s">
        <v>22820</v>
      </c>
      <c r="F8425" s="39" t="s">
        <v>13440</v>
      </c>
    </row>
    <row r="8426" spans="1:6">
      <c r="A8426" t="s">
        <v>4616</v>
      </c>
      <c r="B8426" s="39" t="s">
        <v>27736</v>
      </c>
      <c r="C8426" t="s">
        <v>22821</v>
      </c>
      <c r="D8426" t="s">
        <v>22821</v>
      </c>
      <c r="E8426" t="s">
        <v>22821</v>
      </c>
      <c r="F8426" s="39" t="s">
        <v>13440</v>
      </c>
    </row>
    <row r="8427" spans="1:6">
      <c r="A8427" t="s">
        <v>4616</v>
      </c>
      <c r="B8427" s="39" t="s">
        <v>27737</v>
      </c>
      <c r="C8427" t="s">
        <v>22822</v>
      </c>
      <c r="D8427" t="s">
        <v>22822</v>
      </c>
      <c r="E8427" t="s">
        <v>22822</v>
      </c>
      <c r="F8427" s="39" t="s">
        <v>13440</v>
      </c>
    </row>
    <row r="8428" spans="1:6">
      <c r="A8428" t="s">
        <v>4616</v>
      </c>
      <c r="B8428" s="39" t="s">
        <v>27738</v>
      </c>
      <c r="C8428" t="s">
        <v>22823</v>
      </c>
      <c r="D8428" t="s">
        <v>22823</v>
      </c>
      <c r="E8428" t="s">
        <v>22823</v>
      </c>
      <c r="F8428" s="39" t="s">
        <v>13440</v>
      </c>
    </row>
    <row r="8429" spans="1:6">
      <c r="A8429" t="s">
        <v>4616</v>
      </c>
      <c r="B8429" s="39" t="s">
        <v>27739</v>
      </c>
      <c r="C8429" t="s">
        <v>22824</v>
      </c>
      <c r="D8429" t="s">
        <v>22824</v>
      </c>
      <c r="E8429" t="s">
        <v>22824</v>
      </c>
      <c r="F8429" s="39" t="s">
        <v>13440</v>
      </c>
    </row>
    <row r="8430" spans="1:6">
      <c r="A8430" t="s">
        <v>4616</v>
      </c>
      <c r="B8430" s="39" t="s">
        <v>27740</v>
      </c>
      <c r="C8430" t="s">
        <v>22825</v>
      </c>
      <c r="D8430" t="s">
        <v>22825</v>
      </c>
      <c r="E8430" t="s">
        <v>22825</v>
      </c>
      <c r="F8430" s="39" t="s">
        <v>13440</v>
      </c>
    </row>
    <row r="8431" spans="1:6">
      <c r="A8431" t="s">
        <v>4616</v>
      </c>
      <c r="B8431" s="39" t="s">
        <v>27741</v>
      </c>
      <c r="C8431" t="s">
        <v>22826</v>
      </c>
      <c r="D8431" t="s">
        <v>22826</v>
      </c>
      <c r="E8431" t="s">
        <v>22826</v>
      </c>
      <c r="F8431" s="39" t="s">
        <v>13441</v>
      </c>
    </row>
    <row r="8432" spans="1:6">
      <c r="A8432" t="s">
        <v>4616</v>
      </c>
      <c r="B8432" s="39" t="s">
        <v>27742</v>
      </c>
      <c r="C8432" t="s">
        <v>22827</v>
      </c>
      <c r="D8432" t="s">
        <v>22827</v>
      </c>
      <c r="E8432" t="s">
        <v>22827</v>
      </c>
      <c r="F8432" s="39" t="s">
        <v>13441</v>
      </c>
    </row>
    <row r="8433" spans="1:6">
      <c r="A8433" t="s">
        <v>4616</v>
      </c>
      <c r="B8433" s="39" t="s">
        <v>27743</v>
      </c>
      <c r="C8433" t="s">
        <v>22828</v>
      </c>
      <c r="D8433" t="s">
        <v>22828</v>
      </c>
      <c r="E8433" t="s">
        <v>22828</v>
      </c>
      <c r="F8433" s="39" t="s">
        <v>13441</v>
      </c>
    </row>
    <row r="8434" spans="1:6">
      <c r="A8434" t="s">
        <v>4616</v>
      </c>
      <c r="B8434" s="39" t="s">
        <v>27744</v>
      </c>
      <c r="C8434" t="s">
        <v>22829</v>
      </c>
      <c r="D8434" t="s">
        <v>22829</v>
      </c>
      <c r="E8434" t="s">
        <v>22829</v>
      </c>
      <c r="F8434" s="39" t="s">
        <v>13442</v>
      </c>
    </row>
    <row r="8435" spans="1:6">
      <c r="A8435" t="s">
        <v>4616</v>
      </c>
      <c r="B8435" s="39" t="s">
        <v>27745</v>
      </c>
      <c r="C8435" t="s">
        <v>22830</v>
      </c>
      <c r="D8435" t="s">
        <v>22830</v>
      </c>
      <c r="E8435" t="s">
        <v>22830</v>
      </c>
      <c r="F8435" s="39" t="s">
        <v>13442</v>
      </c>
    </row>
    <row r="8436" spans="1:6">
      <c r="A8436" t="s">
        <v>4616</v>
      </c>
      <c r="B8436" s="39" t="s">
        <v>27746</v>
      </c>
      <c r="C8436" t="s">
        <v>22831</v>
      </c>
      <c r="D8436" t="s">
        <v>22831</v>
      </c>
      <c r="E8436" t="s">
        <v>22831</v>
      </c>
      <c r="F8436" s="39" t="s">
        <v>13443</v>
      </c>
    </row>
    <row r="8437" spans="1:6">
      <c r="A8437" t="s">
        <v>4616</v>
      </c>
      <c r="B8437" s="39" t="s">
        <v>27747</v>
      </c>
      <c r="C8437" t="s">
        <v>22832</v>
      </c>
      <c r="D8437" t="s">
        <v>22832</v>
      </c>
      <c r="E8437" t="s">
        <v>22832</v>
      </c>
      <c r="F8437" s="39" t="s">
        <v>13443</v>
      </c>
    </row>
    <row r="8438" spans="1:6">
      <c r="A8438" t="s">
        <v>4616</v>
      </c>
      <c r="B8438" s="39" t="s">
        <v>27748</v>
      </c>
      <c r="C8438" t="s">
        <v>22833</v>
      </c>
      <c r="D8438" t="s">
        <v>22833</v>
      </c>
      <c r="E8438" t="s">
        <v>22833</v>
      </c>
      <c r="F8438" s="39" t="s">
        <v>13443</v>
      </c>
    </row>
    <row r="8439" spans="1:6">
      <c r="A8439" t="s">
        <v>4616</v>
      </c>
      <c r="B8439" s="39" t="s">
        <v>27749</v>
      </c>
      <c r="C8439" t="s">
        <v>22834</v>
      </c>
      <c r="D8439" t="s">
        <v>22834</v>
      </c>
      <c r="E8439" t="s">
        <v>22834</v>
      </c>
      <c r="F8439" s="39" t="s">
        <v>13444</v>
      </c>
    </row>
    <row r="8440" spans="1:6">
      <c r="A8440" t="s">
        <v>4616</v>
      </c>
      <c r="B8440" s="39" t="s">
        <v>27750</v>
      </c>
      <c r="C8440" t="s">
        <v>22835</v>
      </c>
      <c r="D8440" t="s">
        <v>22835</v>
      </c>
      <c r="E8440" t="s">
        <v>22835</v>
      </c>
      <c r="F8440" s="39" t="s">
        <v>13444</v>
      </c>
    </row>
    <row r="8441" spans="1:6">
      <c r="A8441" t="s">
        <v>4616</v>
      </c>
      <c r="B8441" s="39" t="s">
        <v>27751</v>
      </c>
      <c r="C8441" t="s">
        <v>22836</v>
      </c>
      <c r="D8441" t="s">
        <v>22836</v>
      </c>
      <c r="E8441" t="s">
        <v>22836</v>
      </c>
      <c r="F8441" s="39" t="s">
        <v>13445</v>
      </c>
    </row>
    <row r="8442" spans="1:6">
      <c r="A8442" t="s">
        <v>4616</v>
      </c>
      <c r="B8442" s="39" t="s">
        <v>27752</v>
      </c>
      <c r="C8442" t="s">
        <v>22837</v>
      </c>
      <c r="D8442" t="s">
        <v>22837</v>
      </c>
      <c r="E8442" t="s">
        <v>22837</v>
      </c>
      <c r="F8442" s="39" t="s">
        <v>13446</v>
      </c>
    </row>
    <row r="8443" spans="1:6">
      <c r="A8443" t="s">
        <v>4616</v>
      </c>
      <c r="B8443" s="39" t="s">
        <v>27753</v>
      </c>
      <c r="C8443" t="s">
        <v>22838</v>
      </c>
      <c r="D8443" t="s">
        <v>22838</v>
      </c>
      <c r="E8443" t="s">
        <v>22838</v>
      </c>
      <c r="F8443" s="39" t="s">
        <v>13447</v>
      </c>
    </row>
    <row r="8444" spans="1:6">
      <c r="A8444" t="s">
        <v>4616</v>
      </c>
      <c r="B8444" s="39" t="s">
        <v>27754</v>
      </c>
      <c r="C8444" t="s">
        <v>22839</v>
      </c>
      <c r="D8444" t="s">
        <v>22839</v>
      </c>
      <c r="E8444" t="s">
        <v>22839</v>
      </c>
      <c r="F8444" s="39" t="s">
        <v>13447</v>
      </c>
    </row>
    <row r="8445" spans="1:6">
      <c r="A8445" t="s">
        <v>4616</v>
      </c>
      <c r="B8445" s="39" t="s">
        <v>27755</v>
      </c>
      <c r="C8445" t="s">
        <v>22840</v>
      </c>
      <c r="D8445" t="s">
        <v>22840</v>
      </c>
      <c r="E8445" t="s">
        <v>22840</v>
      </c>
      <c r="F8445" s="39" t="s">
        <v>13447</v>
      </c>
    </row>
    <row r="8446" spans="1:6">
      <c r="A8446" t="s">
        <v>4616</v>
      </c>
      <c r="B8446" s="39" t="s">
        <v>27756</v>
      </c>
      <c r="C8446" t="s">
        <v>22841</v>
      </c>
      <c r="D8446" t="s">
        <v>22841</v>
      </c>
      <c r="E8446" t="s">
        <v>22841</v>
      </c>
      <c r="F8446" s="39" t="s">
        <v>13448</v>
      </c>
    </row>
    <row r="8447" spans="1:6">
      <c r="A8447" t="s">
        <v>4616</v>
      </c>
      <c r="B8447" s="39" t="s">
        <v>27757</v>
      </c>
      <c r="C8447" t="s">
        <v>22842</v>
      </c>
      <c r="D8447" t="s">
        <v>22842</v>
      </c>
      <c r="E8447" t="s">
        <v>22842</v>
      </c>
      <c r="F8447" s="39" t="s">
        <v>13449</v>
      </c>
    </row>
    <row r="8448" spans="1:6">
      <c r="A8448" t="s">
        <v>4616</v>
      </c>
      <c r="B8448" s="39" t="s">
        <v>27758</v>
      </c>
      <c r="C8448" t="s">
        <v>22843</v>
      </c>
      <c r="D8448" t="s">
        <v>22843</v>
      </c>
      <c r="E8448" t="s">
        <v>22843</v>
      </c>
      <c r="F8448" s="39" t="s">
        <v>13450</v>
      </c>
    </row>
    <row r="8449" spans="1:6">
      <c r="A8449" t="s">
        <v>4616</v>
      </c>
      <c r="B8449" s="39" t="s">
        <v>27759</v>
      </c>
      <c r="C8449" t="s">
        <v>22844</v>
      </c>
      <c r="D8449" t="s">
        <v>22844</v>
      </c>
      <c r="E8449" t="s">
        <v>22844</v>
      </c>
      <c r="F8449" s="39" t="s">
        <v>13451</v>
      </c>
    </row>
    <row r="8450" spans="1:6">
      <c r="A8450" t="s">
        <v>4616</v>
      </c>
      <c r="B8450" s="39" t="s">
        <v>27760</v>
      </c>
      <c r="C8450" t="s">
        <v>22845</v>
      </c>
      <c r="D8450" t="s">
        <v>22845</v>
      </c>
      <c r="E8450" t="s">
        <v>22845</v>
      </c>
      <c r="F8450" s="39" t="s">
        <v>13452</v>
      </c>
    </row>
    <row r="8451" spans="1:6">
      <c r="A8451" t="s">
        <v>4616</v>
      </c>
      <c r="B8451" s="39" t="s">
        <v>27761</v>
      </c>
      <c r="C8451" t="s">
        <v>22846</v>
      </c>
      <c r="D8451" t="s">
        <v>22846</v>
      </c>
      <c r="E8451" t="s">
        <v>22846</v>
      </c>
      <c r="F8451" s="39" t="s">
        <v>13453</v>
      </c>
    </row>
    <row r="8452" spans="1:6">
      <c r="A8452" t="s">
        <v>4616</v>
      </c>
      <c r="B8452" s="39" t="s">
        <v>27762</v>
      </c>
      <c r="C8452" t="s">
        <v>22847</v>
      </c>
      <c r="D8452" t="s">
        <v>22847</v>
      </c>
      <c r="E8452" t="s">
        <v>22847</v>
      </c>
      <c r="F8452" s="39" t="s">
        <v>13454</v>
      </c>
    </row>
    <row r="8453" spans="1:6">
      <c r="A8453" t="s">
        <v>4616</v>
      </c>
      <c r="B8453" s="39" t="s">
        <v>27763</v>
      </c>
      <c r="C8453" t="s">
        <v>22848</v>
      </c>
      <c r="D8453" t="s">
        <v>22848</v>
      </c>
      <c r="E8453" t="s">
        <v>22848</v>
      </c>
      <c r="F8453" s="39" t="s">
        <v>13455</v>
      </c>
    </row>
    <row r="8454" spans="1:6">
      <c r="A8454" t="s">
        <v>4616</v>
      </c>
      <c r="B8454" s="39" t="s">
        <v>27764</v>
      </c>
      <c r="C8454" t="s">
        <v>22849</v>
      </c>
      <c r="D8454" t="s">
        <v>22849</v>
      </c>
      <c r="E8454" t="s">
        <v>22849</v>
      </c>
      <c r="F8454" s="39" t="s">
        <v>13456</v>
      </c>
    </row>
    <row r="8455" spans="1:6">
      <c r="A8455" t="s">
        <v>4616</v>
      </c>
      <c r="B8455" s="39" t="s">
        <v>27765</v>
      </c>
      <c r="C8455" t="s">
        <v>22850</v>
      </c>
      <c r="D8455" t="s">
        <v>22850</v>
      </c>
      <c r="E8455" t="s">
        <v>22850</v>
      </c>
      <c r="F8455" s="39" t="s">
        <v>13457</v>
      </c>
    </row>
    <row r="8456" spans="1:6">
      <c r="A8456" t="s">
        <v>4616</v>
      </c>
      <c r="B8456" s="39" t="s">
        <v>27766</v>
      </c>
      <c r="C8456" t="s">
        <v>22851</v>
      </c>
      <c r="D8456" t="s">
        <v>22851</v>
      </c>
      <c r="E8456" t="s">
        <v>22851</v>
      </c>
      <c r="F8456" s="39" t="s">
        <v>13458</v>
      </c>
    </row>
    <row r="8457" spans="1:6">
      <c r="A8457" t="s">
        <v>4616</v>
      </c>
      <c r="B8457" s="39" t="s">
        <v>27767</v>
      </c>
      <c r="C8457" t="s">
        <v>22852</v>
      </c>
      <c r="D8457" t="s">
        <v>22852</v>
      </c>
      <c r="E8457" t="s">
        <v>22852</v>
      </c>
      <c r="F8457" s="39" t="s">
        <v>13458</v>
      </c>
    </row>
    <row r="8458" spans="1:6">
      <c r="A8458" t="s">
        <v>4616</v>
      </c>
      <c r="B8458" s="39" t="s">
        <v>27768</v>
      </c>
      <c r="C8458" t="s">
        <v>22853</v>
      </c>
      <c r="D8458" t="s">
        <v>22853</v>
      </c>
      <c r="E8458" t="s">
        <v>22853</v>
      </c>
      <c r="F8458" s="39" t="s">
        <v>13459</v>
      </c>
    </row>
    <row r="8459" spans="1:6">
      <c r="A8459" t="s">
        <v>4616</v>
      </c>
      <c r="B8459" s="39" t="s">
        <v>27769</v>
      </c>
      <c r="C8459" t="s">
        <v>22854</v>
      </c>
      <c r="D8459" t="s">
        <v>22854</v>
      </c>
      <c r="E8459" t="s">
        <v>22854</v>
      </c>
      <c r="F8459" s="39" t="s">
        <v>13460</v>
      </c>
    </row>
    <row r="8460" spans="1:6">
      <c r="A8460" t="s">
        <v>4616</v>
      </c>
      <c r="B8460" s="39" t="s">
        <v>27770</v>
      </c>
      <c r="C8460" t="s">
        <v>22855</v>
      </c>
      <c r="D8460" t="s">
        <v>22855</v>
      </c>
      <c r="E8460" t="s">
        <v>22855</v>
      </c>
      <c r="F8460" s="39" t="s">
        <v>13461</v>
      </c>
    </row>
    <row r="8461" spans="1:6">
      <c r="A8461" t="s">
        <v>4616</v>
      </c>
      <c r="B8461" t="s">
        <v>27771</v>
      </c>
      <c r="C8461" t="s">
        <v>22856</v>
      </c>
      <c r="D8461" t="s">
        <v>22856</v>
      </c>
      <c r="E8461" t="s">
        <v>22856</v>
      </c>
      <c r="F8461" s="39" t="s">
        <v>13462</v>
      </c>
    </row>
    <row r="8462" spans="1:6">
      <c r="A8462" t="s">
        <v>4616</v>
      </c>
      <c r="B8462" s="39" t="s">
        <v>27772</v>
      </c>
      <c r="C8462" t="s">
        <v>22857</v>
      </c>
      <c r="D8462" t="s">
        <v>22857</v>
      </c>
      <c r="E8462" t="s">
        <v>22857</v>
      </c>
      <c r="F8462" s="39" t="s">
        <v>13463</v>
      </c>
    </row>
    <row r="8463" spans="1:6">
      <c r="A8463" t="s">
        <v>4616</v>
      </c>
      <c r="B8463" s="39" t="s">
        <v>27773</v>
      </c>
      <c r="C8463" t="s">
        <v>22858</v>
      </c>
      <c r="D8463" t="s">
        <v>22858</v>
      </c>
      <c r="E8463" t="s">
        <v>22858</v>
      </c>
      <c r="F8463" s="39" t="s">
        <v>13463</v>
      </c>
    </row>
    <row r="8464" spans="1:6">
      <c r="A8464" t="s">
        <v>4616</v>
      </c>
      <c r="B8464" s="39" t="s">
        <v>27774</v>
      </c>
      <c r="C8464" t="s">
        <v>22859</v>
      </c>
      <c r="D8464" t="s">
        <v>22859</v>
      </c>
      <c r="E8464" t="s">
        <v>22859</v>
      </c>
      <c r="F8464" s="39" t="s">
        <v>13464</v>
      </c>
    </row>
    <row r="8465" spans="1:6">
      <c r="A8465" t="s">
        <v>4616</v>
      </c>
      <c r="B8465" s="39" t="s">
        <v>27775</v>
      </c>
      <c r="C8465" t="s">
        <v>22860</v>
      </c>
      <c r="D8465" t="s">
        <v>22860</v>
      </c>
      <c r="E8465" t="s">
        <v>22860</v>
      </c>
      <c r="F8465" s="39" t="s">
        <v>13465</v>
      </c>
    </row>
    <row r="8466" spans="1:6">
      <c r="A8466" t="s">
        <v>4616</v>
      </c>
      <c r="B8466" s="39" t="s">
        <v>27776</v>
      </c>
      <c r="C8466" t="s">
        <v>22861</v>
      </c>
      <c r="D8466" t="s">
        <v>22861</v>
      </c>
      <c r="E8466" t="s">
        <v>22861</v>
      </c>
      <c r="F8466" s="39" t="s">
        <v>13466</v>
      </c>
    </row>
    <row r="8467" spans="1:6">
      <c r="A8467" t="s">
        <v>4616</v>
      </c>
      <c r="B8467" s="39" t="s">
        <v>27777</v>
      </c>
      <c r="C8467" t="s">
        <v>22862</v>
      </c>
      <c r="D8467" t="s">
        <v>22862</v>
      </c>
      <c r="E8467" t="s">
        <v>22862</v>
      </c>
      <c r="F8467" s="39" t="s">
        <v>13467</v>
      </c>
    </row>
    <row r="8468" spans="1:6">
      <c r="A8468" t="s">
        <v>4616</v>
      </c>
      <c r="B8468" s="39" t="s">
        <v>27778</v>
      </c>
      <c r="C8468" t="s">
        <v>22863</v>
      </c>
      <c r="D8468" t="s">
        <v>22863</v>
      </c>
      <c r="E8468" t="s">
        <v>22863</v>
      </c>
      <c r="F8468" s="39" t="s">
        <v>13468</v>
      </c>
    </row>
    <row r="8469" spans="1:6">
      <c r="A8469" t="s">
        <v>4616</v>
      </c>
      <c r="B8469" s="39" t="s">
        <v>27779</v>
      </c>
      <c r="C8469" t="s">
        <v>22864</v>
      </c>
      <c r="D8469" t="s">
        <v>22864</v>
      </c>
      <c r="E8469" t="s">
        <v>22864</v>
      </c>
      <c r="F8469" s="39" t="s">
        <v>13469</v>
      </c>
    </row>
    <row r="8470" spans="1:6">
      <c r="A8470" t="s">
        <v>4616</v>
      </c>
      <c r="B8470" s="39" t="s">
        <v>27780</v>
      </c>
      <c r="C8470" t="s">
        <v>22865</v>
      </c>
      <c r="D8470" t="s">
        <v>22865</v>
      </c>
      <c r="E8470" t="s">
        <v>22865</v>
      </c>
      <c r="F8470" s="39" t="s">
        <v>13469</v>
      </c>
    </row>
    <row r="8471" spans="1:6">
      <c r="A8471" t="s">
        <v>4616</v>
      </c>
      <c r="B8471" s="39" t="s">
        <v>27781</v>
      </c>
      <c r="C8471" t="s">
        <v>22866</v>
      </c>
      <c r="D8471" t="s">
        <v>22866</v>
      </c>
      <c r="E8471" t="s">
        <v>22866</v>
      </c>
      <c r="F8471" s="39" t="s">
        <v>13470</v>
      </c>
    </row>
    <row r="8472" spans="1:6">
      <c r="A8472" t="s">
        <v>4616</v>
      </c>
      <c r="B8472" s="39" t="s">
        <v>27782</v>
      </c>
      <c r="C8472" t="s">
        <v>22867</v>
      </c>
      <c r="D8472" t="s">
        <v>22867</v>
      </c>
      <c r="E8472" t="s">
        <v>22867</v>
      </c>
      <c r="F8472" s="39" t="s">
        <v>13471</v>
      </c>
    </row>
    <row r="8473" spans="1:6">
      <c r="A8473" t="s">
        <v>4616</v>
      </c>
      <c r="B8473" s="39" t="s">
        <v>27783</v>
      </c>
      <c r="C8473" t="s">
        <v>22868</v>
      </c>
      <c r="D8473" t="s">
        <v>22868</v>
      </c>
      <c r="E8473" t="s">
        <v>22868</v>
      </c>
      <c r="F8473" s="39" t="s">
        <v>13472</v>
      </c>
    </row>
    <row r="8474" spans="1:6">
      <c r="A8474" t="s">
        <v>4616</v>
      </c>
      <c r="B8474" s="39" t="s">
        <v>27784</v>
      </c>
      <c r="C8474" t="s">
        <v>22869</v>
      </c>
      <c r="D8474" t="s">
        <v>22869</v>
      </c>
      <c r="E8474" t="s">
        <v>22869</v>
      </c>
      <c r="F8474" s="39" t="s">
        <v>13473</v>
      </c>
    </row>
    <row r="8475" spans="1:6">
      <c r="A8475" t="s">
        <v>4616</v>
      </c>
      <c r="B8475" s="39" t="s">
        <v>27785</v>
      </c>
      <c r="C8475" t="s">
        <v>22870</v>
      </c>
      <c r="D8475" t="s">
        <v>22870</v>
      </c>
      <c r="E8475" t="s">
        <v>22870</v>
      </c>
      <c r="F8475" s="39" t="s">
        <v>13474</v>
      </c>
    </row>
    <row r="8476" spans="1:6">
      <c r="A8476" t="s">
        <v>4616</v>
      </c>
      <c r="B8476" s="39" t="s">
        <v>27786</v>
      </c>
      <c r="C8476" t="s">
        <v>22871</v>
      </c>
      <c r="D8476" t="s">
        <v>22871</v>
      </c>
      <c r="E8476" t="s">
        <v>22871</v>
      </c>
      <c r="F8476" s="39" t="s">
        <v>13475</v>
      </c>
    </row>
    <row r="8477" spans="1:6">
      <c r="A8477" t="s">
        <v>4616</v>
      </c>
      <c r="B8477" s="39" t="s">
        <v>27787</v>
      </c>
      <c r="C8477" t="s">
        <v>22872</v>
      </c>
      <c r="D8477" t="s">
        <v>22872</v>
      </c>
      <c r="E8477" t="s">
        <v>22872</v>
      </c>
      <c r="F8477" s="39" t="s">
        <v>13476</v>
      </c>
    </row>
    <row r="8478" spans="1:6">
      <c r="A8478" t="s">
        <v>4616</v>
      </c>
      <c r="B8478" s="39" t="s">
        <v>27788</v>
      </c>
      <c r="C8478" t="s">
        <v>22873</v>
      </c>
      <c r="D8478" t="s">
        <v>22873</v>
      </c>
      <c r="E8478" t="s">
        <v>22873</v>
      </c>
      <c r="F8478" s="39" t="s">
        <v>13476</v>
      </c>
    </row>
    <row r="8479" spans="1:6">
      <c r="A8479" t="s">
        <v>4616</v>
      </c>
      <c r="B8479" s="39" t="s">
        <v>27789</v>
      </c>
      <c r="C8479" t="s">
        <v>22874</v>
      </c>
      <c r="D8479" t="s">
        <v>22874</v>
      </c>
      <c r="E8479" t="s">
        <v>22874</v>
      </c>
      <c r="F8479" s="39" t="s">
        <v>13477</v>
      </c>
    </row>
    <row r="8480" spans="1:6">
      <c r="A8480" t="s">
        <v>4616</v>
      </c>
      <c r="B8480" s="39" t="s">
        <v>27790</v>
      </c>
      <c r="C8480" t="s">
        <v>22875</v>
      </c>
      <c r="D8480" t="s">
        <v>22875</v>
      </c>
      <c r="E8480" t="s">
        <v>22875</v>
      </c>
      <c r="F8480" s="39" t="s">
        <v>13477</v>
      </c>
    </row>
    <row r="8481" spans="1:6">
      <c r="A8481" t="s">
        <v>4616</v>
      </c>
      <c r="B8481" s="39" t="s">
        <v>27791</v>
      </c>
      <c r="C8481" t="s">
        <v>22876</v>
      </c>
      <c r="D8481" t="s">
        <v>22876</v>
      </c>
      <c r="E8481" t="s">
        <v>22876</v>
      </c>
      <c r="F8481" s="39" t="s">
        <v>13478</v>
      </c>
    </row>
    <row r="8482" spans="1:6">
      <c r="A8482" t="s">
        <v>4616</v>
      </c>
      <c r="B8482" s="39" t="s">
        <v>27792</v>
      </c>
      <c r="C8482" t="s">
        <v>22877</v>
      </c>
      <c r="D8482" t="s">
        <v>22877</v>
      </c>
      <c r="E8482" t="s">
        <v>22877</v>
      </c>
      <c r="F8482" s="39" t="s">
        <v>13479</v>
      </c>
    </row>
    <row r="8483" spans="1:6">
      <c r="A8483" t="s">
        <v>4616</v>
      </c>
      <c r="B8483" s="39" t="s">
        <v>27793</v>
      </c>
      <c r="C8483" t="s">
        <v>22878</v>
      </c>
      <c r="D8483" t="s">
        <v>22878</v>
      </c>
      <c r="E8483" t="s">
        <v>22878</v>
      </c>
      <c r="F8483" s="39" t="s">
        <v>13480</v>
      </c>
    </row>
    <row r="8484" spans="1:6">
      <c r="A8484" t="s">
        <v>4616</v>
      </c>
      <c r="B8484" s="39" t="s">
        <v>27794</v>
      </c>
      <c r="C8484" t="s">
        <v>22879</v>
      </c>
      <c r="D8484" t="s">
        <v>22879</v>
      </c>
      <c r="E8484" t="s">
        <v>22879</v>
      </c>
      <c r="F8484" s="39" t="s">
        <v>13480</v>
      </c>
    </row>
    <row r="8485" spans="1:6">
      <c r="A8485" t="s">
        <v>4616</v>
      </c>
      <c r="B8485" s="39" t="s">
        <v>27795</v>
      </c>
      <c r="C8485" t="s">
        <v>22880</v>
      </c>
      <c r="D8485" t="s">
        <v>22880</v>
      </c>
      <c r="E8485" t="s">
        <v>22880</v>
      </c>
      <c r="F8485" s="39" t="s">
        <v>13481</v>
      </c>
    </row>
    <row r="8486" spans="1:6">
      <c r="A8486" t="s">
        <v>4616</v>
      </c>
      <c r="B8486" s="39" t="s">
        <v>27796</v>
      </c>
      <c r="C8486" t="s">
        <v>22881</v>
      </c>
      <c r="D8486" t="s">
        <v>22881</v>
      </c>
      <c r="E8486" t="s">
        <v>22881</v>
      </c>
      <c r="F8486" s="39" t="s">
        <v>13481</v>
      </c>
    </row>
    <row r="8487" spans="1:6">
      <c r="A8487" t="s">
        <v>4616</v>
      </c>
      <c r="B8487" s="39" t="s">
        <v>27797</v>
      </c>
      <c r="C8487" t="s">
        <v>22882</v>
      </c>
      <c r="D8487" t="s">
        <v>22882</v>
      </c>
      <c r="E8487" t="s">
        <v>22882</v>
      </c>
      <c r="F8487" s="39" t="s">
        <v>13481</v>
      </c>
    </row>
    <row r="8488" spans="1:6">
      <c r="A8488" t="s">
        <v>4616</v>
      </c>
      <c r="B8488" s="39" t="s">
        <v>27798</v>
      </c>
      <c r="C8488" t="s">
        <v>22883</v>
      </c>
      <c r="D8488" t="s">
        <v>22883</v>
      </c>
      <c r="E8488" t="s">
        <v>22883</v>
      </c>
      <c r="F8488" s="39" t="s">
        <v>13481</v>
      </c>
    </row>
    <row r="8489" spans="1:6">
      <c r="A8489" t="s">
        <v>4616</v>
      </c>
      <c r="B8489" s="39" t="s">
        <v>27799</v>
      </c>
      <c r="C8489" t="s">
        <v>22884</v>
      </c>
      <c r="D8489" t="s">
        <v>22884</v>
      </c>
      <c r="E8489" t="s">
        <v>22884</v>
      </c>
      <c r="F8489" s="39" t="s">
        <v>13481</v>
      </c>
    </row>
    <row r="8490" spans="1:6">
      <c r="A8490" t="s">
        <v>4616</v>
      </c>
      <c r="B8490" s="39" t="s">
        <v>27800</v>
      </c>
      <c r="C8490" t="s">
        <v>22885</v>
      </c>
      <c r="D8490" t="s">
        <v>22885</v>
      </c>
      <c r="E8490" t="s">
        <v>22885</v>
      </c>
      <c r="F8490" s="39" t="s">
        <v>13482</v>
      </c>
    </row>
    <row r="8491" spans="1:6">
      <c r="A8491" t="s">
        <v>4616</v>
      </c>
      <c r="B8491" s="39" t="s">
        <v>27801</v>
      </c>
      <c r="C8491" t="s">
        <v>22886</v>
      </c>
      <c r="D8491" t="s">
        <v>22886</v>
      </c>
      <c r="E8491" t="s">
        <v>22886</v>
      </c>
      <c r="F8491" s="39" t="s">
        <v>13482</v>
      </c>
    </row>
    <row r="8492" spans="1:6">
      <c r="A8492" t="s">
        <v>4616</v>
      </c>
      <c r="B8492" s="39" t="s">
        <v>27802</v>
      </c>
      <c r="C8492" t="s">
        <v>22887</v>
      </c>
      <c r="D8492" t="s">
        <v>22887</v>
      </c>
      <c r="E8492" t="s">
        <v>22887</v>
      </c>
      <c r="F8492" s="39" t="s">
        <v>13482</v>
      </c>
    </row>
    <row r="8493" spans="1:6">
      <c r="A8493" t="s">
        <v>4616</v>
      </c>
      <c r="B8493" t="s">
        <v>27803</v>
      </c>
      <c r="C8493" t="s">
        <v>22888</v>
      </c>
      <c r="D8493" t="s">
        <v>22888</v>
      </c>
      <c r="E8493" t="s">
        <v>22888</v>
      </c>
      <c r="F8493" s="39" t="s">
        <v>13483</v>
      </c>
    </row>
    <row r="8494" spans="1:6">
      <c r="A8494" t="s">
        <v>4616</v>
      </c>
      <c r="B8494" s="39" t="s">
        <v>27804</v>
      </c>
      <c r="C8494" t="s">
        <v>22889</v>
      </c>
      <c r="D8494" t="s">
        <v>22889</v>
      </c>
      <c r="E8494" t="s">
        <v>22889</v>
      </c>
      <c r="F8494" s="39" t="s">
        <v>13483</v>
      </c>
    </row>
    <row r="8495" spans="1:6">
      <c r="A8495" t="s">
        <v>4616</v>
      </c>
      <c r="B8495" s="39" t="s">
        <v>27805</v>
      </c>
      <c r="C8495" t="s">
        <v>22890</v>
      </c>
      <c r="D8495" t="s">
        <v>22890</v>
      </c>
      <c r="E8495" t="s">
        <v>22890</v>
      </c>
      <c r="F8495" s="39" t="s">
        <v>13483</v>
      </c>
    </row>
    <row r="8496" spans="1:6">
      <c r="A8496" t="s">
        <v>4616</v>
      </c>
      <c r="B8496" s="39" t="s">
        <v>27806</v>
      </c>
      <c r="C8496" t="s">
        <v>22891</v>
      </c>
      <c r="D8496" t="s">
        <v>22891</v>
      </c>
      <c r="E8496" t="s">
        <v>22891</v>
      </c>
      <c r="F8496" s="39" t="s">
        <v>13484</v>
      </c>
    </row>
    <row r="8497" spans="1:6">
      <c r="A8497" t="s">
        <v>4616</v>
      </c>
      <c r="B8497" s="39" t="s">
        <v>27807</v>
      </c>
      <c r="C8497" t="s">
        <v>22892</v>
      </c>
      <c r="D8497" t="s">
        <v>22892</v>
      </c>
      <c r="E8497" t="s">
        <v>22892</v>
      </c>
      <c r="F8497" s="39" t="s">
        <v>13485</v>
      </c>
    </row>
    <row r="8498" spans="1:6">
      <c r="A8498" t="s">
        <v>4616</v>
      </c>
      <c r="B8498" s="39" t="s">
        <v>27808</v>
      </c>
      <c r="C8498" t="s">
        <v>22893</v>
      </c>
      <c r="D8498" t="s">
        <v>22893</v>
      </c>
      <c r="E8498" t="s">
        <v>22893</v>
      </c>
      <c r="F8498" s="39" t="s">
        <v>13485</v>
      </c>
    </row>
    <row r="8499" spans="1:6">
      <c r="A8499" t="s">
        <v>4616</v>
      </c>
      <c r="B8499" s="39" t="s">
        <v>27809</v>
      </c>
      <c r="C8499" t="s">
        <v>22894</v>
      </c>
      <c r="D8499" t="s">
        <v>22894</v>
      </c>
      <c r="E8499" t="s">
        <v>22894</v>
      </c>
      <c r="F8499" s="39" t="s">
        <v>13486</v>
      </c>
    </row>
    <row r="8500" spans="1:6">
      <c r="A8500" t="s">
        <v>4616</v>
      </c>
      <c r="B8500" s="39" t="s">
        <v>27810</v>
      </c>
      <c r="C8500" t="s">
        <v>22895</v>
      </c>
      <c r="D8500" t="s">
        <v>22895</v>
      </c>
      <c r="E8500" t="s">
        <v>22895</v>
      </c>
      <c r="F8500" s="39" t="s">
        <v>13487</v>
      </c>
    </row>
    <row r="8501" spans="1:6">
      <c r="A8501" t="s">
        <v>4616</v>
      </c>
      <c r="B8501" s="39" t="s">
        <v>27811</v>
      </c>
      <c r="C8501" t="s">
        <v>22896</v>
      </c>
      <c r="D8501" t="s">
        <v>22896</v>
      </c>
      <c r="E8501" t="s">
        <v>22896</v>
      </c>
      <c r="F8501" s="39" t="s">
        <v>13487</v>
      </c>
    </row>
    <row r="8502" spans="1:6">
      <c r="A8502" t="s">
        <v>4616</v>
      </c>
      <c r="B8502" s="39" t="s">
        <v>27812</v>
      </c>
      <c r="C8502" t="s">
        <v>22897</v>
      </c>
      <c r="D8502" t="s">
        <v>22897</v>
      </c>
      <c r="E8502" t="s">
        <v>22897</v>
      </c>
      <c r="F8502" s="39" t="s">
        <v>13487</v>
      </c>
    </row>
    <row r="8503" spans="1:6">
      <c r="A8503" t="s">
        <v>4616</v>
      </c>
      <c r="B8503" s="39" t="s">
        <v>27813</v>
      </c>
      <c r="C8503" t="s">
        <v>22898</v>
      </c>
      <c r="D8503" t="s">
        <v>22898</v>
      </c>
      <c r="E8503" t="s">
        <v>22898</v>
      </c>
      <c r="F8503" s="39" t="s">
        <v>13487</v>
      </c>
    </row>
    <row r="8504" spans="1:6">
      <c r="A8504" t="s">
        <v>4616</v>
      </c>
      <c r="B8504" s="789" t="s">
        <v>27814</v>
      </c>
      <c r="C8504" t="s">
        <v>22899</v>
      </c>
      <c r="D8504" t="s">
        <v>22899</v>
      </c>
      <c r="E8504" t="s">
        <v>22899</v>
      </c>
      <c r="F8504" s="39" t="s">
        <v>13488</v>
      </c>
    </row>
    <row r="8505" spans="1:6">
      <c r="A8505" t="s">
        <v>4616</v>
      </c>
      <c r="B8505" s="39" t="s">
        <v>27815</v>
      </c>
      <c r="C8505" t="s">
        <v>22900</v>
      </c>
      <c r="D8505" t="s">
        <v>22900</v>
      </c>
      <c r="E8505" t="s">
        <v>22900</v>
      </c>
      <c r="F8505" s="39" t="s">
        <v>13489</v>
      </c>
    </row>
    <row r="8506" spans="1:6">
      <c r="A8506" t="s">
        <v>4616</v>
      </c>
      <c r="B8506" s="39" t="s">
        <v>27816</v>
      </c>
      <c r="C8506" t="s">
        <v>22901</v>
      </c>
      <c r="D8506" t="s">
        <v>22901</v>
      </c>
      <c r="E8506" t="s">
        <v>22901</v>
      </c>
      <c r="F8506" s="39" t="s">
        <v>13490</v>
      </c>
    </row>
    <row r="8507" spans="1:6">
      <c r="A8507" t="s">
        <v>4616</v>
      </c>
      <c r="B8507" s="39" t="s">
        <v>27817</v>
      </c>
      <c r="C8507" t="s">
        <v>22902</v>
      </c>
      <c r="D8507" t="s">
        <v>22902</v>
      </c>
      <c r="E8507" t="s">
        <v>22902</v>
      </c>
      <c r="F8507" s="39" t="s">
        <v>13490</v>
      </c>
    </row>
    <row r="8508" spans="1:6">
      <c r="A8508" t="s">
        <v>4616</v>
      </c>
      <c r="B8508" s="39" t="s">
        <v>27818</v>
      </c>
      <c r="C8508" t="s">
        <v>22903</v>
      </c>
      <c r="D8508" t="s">
        <v>22903</v>
      </c>
      <c r="E8508" t="s">
        <v>22903</v>
      </c>
      <c r="F8508" s="39" t="s">
        <v>13490</v>
      </c>
    </row>
    <row r="8509" spans="1:6">
      <c r="A8509" t="s">
        <v>4616</v>
      </c>
      <c r="B8509" s="39" t="s">
        <v>27819</v>
      </c>
      <c r="C8509" t="s">
        <v>22904</v>
      </c>
      <c r="D8509" t="s">
        <v>22904</v>
      </c>
      <c r="E8509" t="s">
        <v>22904</v>
      </c>
      <c r="F8509" s="39" t="s">
        <v>13491</v>
      </c>
    </row>
    <row r="8510" spans="1:6">
      <c r="A8510" t="s">
        <v>4616</v>
      </c>
      <c r="B8510" s="39" t="s">
        <v>27820</v>
      </c>
      <c r="C8510" t="s">
        <v>22905</v>
      </c>
      <c r="D8510" t="s">
        <v>22905</v>
      </c>
      <c r="E8510" t="s">
        <v>22905</v>
      </c>
      <c r="F8510" s="39" t="s">
        <v>13492</v>
      </c>
    </row>
    <row r="8511" spans="1:6">
      <c r="A8511" t="s">
        <v>4616</v>
      </c>
      <c r="B8511" s="39" t="s">
        <v>27821</v>
      </c>
      <c r="C8511" t="s">
        <v>22906</v>
      </c>
      <c r="D8511" t="s">
        <v>22906</v>
      </c>
      <c r="E8511" t="s">
        <v>22906</v>
      </c>
      <c r="F8511" s="39" t="s">
        <v>13492</v>
      </c>
    </row>
    <row r="8512" spans="1:6">
      <c r="A8512" t="s">
        <v>4616</v>
      </c>
      <c r="B8512" s="39" t="s">
        <v>27822</v>
      </c>
      <c r="C8512" t="s">
        <v>22907</v>
      </c>
      <c r="D8512" t="s">
        <v>22907</v>
      </c>
      <c r="E8512" t="s">
        <v>22907</v>
      </c>
      <c r="F8512" s="39" t="s">
        <v>13492</v>
      </c>
    </row>
    <row r="8513" spans="1:6">
      <c r="A8513" t="s">
        <v>4616</v>
      </c>
      <c r="B8513" t="s">
        <v>27823</v>
      </c>
      <c r="C8513" t="s">
        <v>22908</v>
      </c>
      <c r="D8513" t="s">
        <v>22908</v>
      </c>
      <c r="E8513" t="s">
        <v>22908</v>
      </c>
      <c r="F8513" s="39" t="s">
        <v>13492</v>
      </c>
    </row>
    <row r="8514" spans="1:6">
      <c r="A8514" t="s">
        <v>4616</v>
      </c>
      <c r="B8514" s="39" t="s">
        <v>27824</v>
      </c>
      <c r="C8514" t="s">
        <v>22909</v>
      </c>
      <c r="D8514" t="s">
        <v>22909</v>
      </c>
      <c r="E8514" t="s">
        <v>22909</v>
      </c>
      <c r="F8514" s="39" t="s">
        <v>13492</v>
      </c>
    </row>
    <row r="8515" spans="1:6">
      <c r="A8515" t="s">
        <v>4616</v>
      </c>
      <c r="B8515" s="39" t="s">
        <v>27825</v>
      </c>
      <c r="C8515" t="s">
        <v>22910</v>
      </c>
      <c r="D8515" t="s">
        <v>22910</v>
      </c>
      <c r="E8515" t="s">
        <v>22910</v>
      </c>
      <c r="F8515" s="39" t="s">
        <v>13492</v>
      </c>
    </row>
    <row r="8516" spans="1:6">
      <c r="A8516" t="s">
        <v>4616</v>
      </c>
      <c r="B8516" s="39" t="s">
        <v>27826</v>
      </c>
      <c r="C8516" t="s">
        <v>22911</v>
      </c>
      <c r="D8516" t="s">
        <v>22911</v>
      </c>
      <c r="E8516" t="s">
        <v>22911</v>
      </c>
      <c r="F8516" s="39" t="s">
        <v>13493</v>
      </c>
    </row>
    <row r="8517" spans="1:6">
      <c r="A8517" t="s">
        <v>4616</v>
      </c>
      <c r="B8517" s="39" t="s">
        <v>27827</v>
      </c>
      <c r="C8517" t="s">
        <v>22912</v>
      </c>
      <c r="D8517" t="s">
        <v>22912</v>
      </c>
      <c r="E8517" t="s">
        <v>22912</v>
      </c>
      <c r="F8517" s="39" t="s">
        <v>13494</v>
      </c>
    </row>
    <row r="8518" spans="1:6">
      <c r="A8518" t="s">
        <v>4616</v>
      </c>
      <c r="B8518" s="39" t="s">
        <v>27828</v>
      </c>
      <c r="C8518" t="s">
        <v>22913</v>
      </c>
      <c r="D8518" t="s">
        <v>22913</v>
      </c>
      <c r="E8518" t="s">
        <v>22913</v>
      </c>
      <c r="F8518" s="39" t="s">
        <v>13494</v>
      </c>
    </row>
    <row r="8519" spans="1:6">
      <c r="A8519" t="s">
        <v>4616</v>
      </c>
      <c r="B8519" s="39" t="s">
        <v>27829</v>
      </c>
      <c r="C8519" t="s">
        <v>22914</v>
      </c>
      <c r="D8519" t="s">
        <v>22914</v>
      </c>
      <c r="E8519" t="s">
        <v>22914</v>
      </c>
      <c r="F8519" s="39" t="s">
        <v>13495</v>
      </c>
    </row>
    <row r="8520" spans="1:6">
      <c r="A8520" t="s">
        <v>4616</v>
      </c>
      <c r="B8520" s="39" t="s">
        <v>27830</v>
      </c>
      <c r="C8520" t="s">
        <v>22915</v>
      </c>
      <c r="D8520" t="s">
        <v>22915</v>
      </c>
      <c r="E8520" t="s">
        <v>22915</v>
      </c>
      <c r="F8520" s="39" t="s">
        <v>13496</v>
      </c>
    </row>
    <row r="8521" spans="1:6">
      <c r="A8521" t="s">
        <v>4616</v>
      </c>
      <c r="B8521" s="39" t="s">
        <v>27831</v>
      </c>
      <c r="C8521" t="s">
        <v>22916</v>
      </c>
      <c r="D8521" t="s">
        <v>22916</v>
      </c>
      <c r="E8521" t="s">
        <v>22916</v>
      </c>
      <c r="F8521" s="39" t="s">
        <v>13497</v>
      </c>
    </row>
    <row r="8522" spans="1:6">
      <c r="A8522" t="s">
        <v>4616</v>
      </c>
      <c r="B8522" s="39" t="s">
        <v>27832</v>
      </c>
      <c r="C8522" t="s">
        <v>22917</v>
      </c>
      <c r="D8522" t="s">
        <v>22917</v>
      </c>
      <c r="E8522" t="s">
        <v>22917</v>
      </c>
      <c r="F8522" s="39" t="s">
        <v>13497</v>
      </c>
    </row>
    <row r="8523" spans="1:6">
      <c r="A8523" t="s">
        <v>4616</v>
      </c>
      <c r="B8523" s="39" t="s">
        <v>27833</v>
      </c>
      <c r="C8523" t="s">
        <v>22918</v>
      </c>
      <c r="D8523" t="s">
        <v>22918</v>
      </c>
      <c r="E8523" t="s">
        <v>22918</v>
      </c>
      <c r="F8523" s="39" t="s">
        <v>13497</v>
      </c>
    </row>
    <row r="8524" spans="1:6">
      <c r="A8524" t="s">
        <v>4616</v>
      </c>
      <c r="B8524" s="39" t="s">
        <v>27834</v>
      </c>
      <c r="C8524" t="s">
        <v>22919</v>
      </c>
      <c r="D8524" t="s">
        <v>22919</v>
      </c>
      <c r="E8524" t="s">
        <v>22919</v>
      </c>
      <c r="F8524" s="39" t="s">
        <v>13498</v>
      </c>
    </row>
    <row r="8525" spans="1:6">
      <c r="A8525" t="s">
        <v>4616</v>
      </c>
      <c r="B8525" s="39" t="s">
        <v>27835</v>
      </c>
      <c r="C8525" t="s">
        <v>22920</v>
      </c>
      <c r="D8525" t="s">
        <v>22920</v>
      </c>
      <c r="E8525" t="s">
        <v>22920</v>
      </c>
      <c r="F8525" s="39" t="s">
        <v>13499</v>
      </c>
    </row>
    <row r="8526" spans="1:6">
      <c r="A8526" t="s">
        <v>4616</v>
      </c>
      <c r="B8526" s="39" t="s">
        <v>27836</v>
      </c>
      <c r="C8526" t="s">
        <v>22921</v>
      </c>
      <c r="D8526" t="s">
        <v>22921</v>
      </c>
      <c r="E8526" t="s">
        <v>22921</v>
      </c>
      <c r="F8526" s="39" t="s">
        <v>13500</v>
      </c>
    </row>
    <row r="8527" spans="1:6">
      <c r="A8527" t="s">
        <v>4616</v>
      </c>
      <c r="B8527" s="39" t="s">
        <v>27837</v>
      </c>
      <c r="C8527" t="s">
        <v>22922</v>
      </c>
      <c r="D8527" t="s">
        <v>22922</v>
      </c>
      <c r="E8527" t="s">
        <v>22922</v>
      </c>
      <c r="F8527" s="39" t="s">
        <v>13501</v>
      </c>
    </row>
    <row r="8528" spans="1:6">
      <c r="A8528" t="s">
        <v>4616</v>
      </c>
      <c r="B8528" s="39" t="s">
        <v>27838</v>
      </c>
      <c r="C8528" t="s">
        <v>22923</v>
      </c>
      <c r="D8528" t="s">
        <v>22923</v>
      </c>
      <c r="E8528" t="s">
        <v>22923</v>
      </c>
      <c r="F8528" s="39" t="s">
        <v>13502</v>
      </c>
    </row>
    <row r="8529" spans="1:6">
      <c r="A8529" t="s">
        <v>4616</v>
      </c>
      <c r="B8529" s="39" t="s">
        <v>27839</v>
      </c>
      <c r="C8529" t="s">
        <v>22924</v>
      </c>
      <c r="D8529" t="s">
        <v>22924</v>
      </c>
      <c r="E8529" t="s">
        <v>22924</v>
      </c>
      <c r="F8529" s="39" t="s">
        <v>13502</v>
      </c>
    </row>
    <row r="8530" spans="1:6">
      <c r="A8530" t="s">
        <v>4616</v>
      </c>
      <c r="B8530" s="39" t="s">
        <v>27840</v>
      </c>
      <c r="C8530" t="s">
        <v>22925</v>
      </c>
      <c r="D8530" t="s">
        <v>22925</v>
      </c>
      <c r="E8530" t="s">
        <v>22925</v>
      </c>
      <c r="F8530" s="39" t="s">
        <v>13503</v>
      </c>
    </row>
    <row r="8531" spans="1:6">
      <c r="A8531" t="s">
        <v>4616</v>
      </c>
      <c r="B8531" s="39" t="s">
        <v>27841</v>
      </c>
      <c r="C8531" t="s">
        <v>22926</v>
      </c>
      <c r="D8531" t="s">
        <v>22926</v>
      </c>
      <c r="E8531" t="s">
        <v>22926</v>
      </c>
      <c r="F8531" s="39" t="s">
        <v>13504</v>
      </c>
    </row>
    <row r="8532" spans="1:6">
      <c r="A8532" t="s">
        <v>4616</v>
      </c>
      <c r="B8532" s="39" t="s">
        <v>27842</v>
      </c>
      <c r="C8532" t="s">
        <v>22927</v>
      </c>
      <c r="D8532" t="s">
        <v>22927</v>
      </c>
      <c r="E8532" t="s">
        <v>22927</v>
      </c>
      <c r="F8532" s="39" t="s">
        <v>13505</v>
      </c>
    </row>
    <row r="8533" spans="1:6">
      <c r="A8533" t="s">
        <v>4616</v>
      </c>
      <c r="B8533" s="39" t="s">
        <v>27843</v>
      </c>
      <c r="C8533" t="s">
        <v>22928</v>
      </c>
      <c r="D8533" t="s">
        <v>22928</v>
      </c>
      <c r="E8533" t="s">
        <v>22928</v>
      </c>
      <c r="F8533" s="39" t="s">
        <v>13505</v>
      </c>
    </row>
    <row r="8534" spans="1:6">
      <c r="A8534" t="s">
        <v>4616</v>
      </c>
      <c r="B8534" s="39" t="s">
        <v>27844</v>
      </c>
      <c r="C8534" t="s">
        <v>22929</v>
      </c>
      <c r="D8534" t="s">
        <v>22929</v>
      </c>
      <c r="E8534" t="s">
        <v>22929</v>
      </c>
      <c r="F8534" s="39" t="s">
        <v>13505</v>
      </c>
    </row>
    <row r="8535" spans="1:6">
      <c r="A8535" t="s">
        <v>4616</v>
      </c>
      <c r="B8535" s="39" t="s">
        <v>27845</v>
      </c>
      <c r="C8535" t="s">
        <v>22930</v>
      </c>
      <c r="D8535" t="s">
        <v>22930</v>
      </c>
      <c r="E8535" t="s">
        <v>22930</v>
      </c>
      <c r="F8535" s="39" t="s">
        <v>13506</v>
      </c>
    </row>
    <row r="8536" spans="1:6">
      <c r="A8536" t="s">
        <v>4616</v>
      </c>
      <c r="B8536" s="39" t="s">
        <v>27846</v>
      </c>
      <c r="C8536" t="s">
        <v>22931</v>
      </c>
      <c r="D8536" t="s">
        <v>22931</v>
      </c>
      <c r="E8536" t="s">
        <v>22931</v>
      </c>
      <c r="F8536" s="39" t="s">
        <v>13506</v>
      </c>
    </row>
    <row r="8537" spans="1:6">
      <c r="A8537" t="s">
        <v>4616</v>
      </c>
      <c r="B8537" s="39" t="s">
        <v>27847</v>
      </c>
      <c r="C8537" t="s">
        <v>22932</v>
      </c>
      <c r="D8537" t="s">
        <v>22932</v>
      </c>
      <c r="E8537" t="s">
        <v>22932</v>
      </c>
      <c r="F8537" s="39" t="s">
        <v>13507</v>
      </c>
    </row>
    <row r="8538" spans="1:6">
      <c r="A8538" t="s">
        <v>4616</v>
      </c>
      <c r="B8538" s="39" t="s">
        <v>27848</v>
      </c>
      <c r="C8538" t="s">
        <v>22933</v>
      </c>
      <c r="D8538" t="s">
        <v>22933</v>
      </c>
      <c r="E8538" t="s">
        <v>22933</v>
      </c>
      <c r="F8538" s="39" t="s">
        <v>13507</v>
      </c>
    </row>
    <row r="8539" spans="1:6">
      <c r="A8539" t="s">
        <v>4616</v>
      </c>
      <c r="B8539" s="39" t="s">
        <v>27849</v>
      </c>
      <c r="C8539" t="s">
        <v>22934</v>
      </c>
      <c r="D8539" t="s">
        <v>22934</v>
      </c>
      <c r="E8539" t="s">
        <v>22934</v>
      </c>
      <c r="F8539" s="39" t="s">
        <v>13507</v>
      </c>
    </row>
    <row r="8540" spans="1:6">
      <c r="A8540" t="s">
        <v>4616</v>
      </c>
      <c r="B8540" s="39" t="s">
        <v>27850</v>
      </c>
      <c r="C8540" t="s">
        <v>22935</v>
      </c>
      <c r="D8540" t="s">
        <v>22935</v>
      </c>
      <c r="E8540" t="s">
        <v>22935</v>
      </c>
      <c r="F8540" s="39" t="s">
        <v>13507</v>
      </c>
    </row>
    <row r="8541" spans="1:6">
      <c r="A8541" t="s">
        <v>4616</v>
      </c>
      <c r="B8541" s="39" t="s">
        <v>27851</v>
      </c>
      <c r="C8541" t="s">
        <v>22936</v>
      </c>
      <c r="D8541" t="s">
        <v>22936</v>
      </c>
      <c r="E8541" t="s">
        <v>22936</v>
      </c>
      <c r="F8541" s="39" t="s">
        <v>13507</v>
      </c>
    </row>
    <row r="8542" spans="1:6">
      <c r="A8542" t="s">
        <v>4616</v>
      </c>
      <c r="B8542" s="39" t="s">
        <v>27852</v>
      </c>
      <c r="C8542" t="s">
        <v>22937</v>
      </c>
      <c r="D8542" t="s">
        <v>22937</v>
      </c>
      <c r="E8542" t="s">
        <v>22937</v>
      </c>
      <c r="F8542" s="39" t="s">
        <v>13507</v>
      </c>
    </row>
    <row r="8543" spans="1:6">
      <c r="A8543" t="s">
        <v>4616</v>
      </c>
      <c r="B8543" s="39" t="s">
        <v>27853</v>
      </c>
      <c r="C8543" t="s">
        <v>22938</v>
      </c>
      <c r="D8543" t="s">
        <v>22938</v>
      </c>
      <c r="E8543" t="s">
        <v>22938</v>
      </c>
      <c r="F8543" s="39" t="s">
        <v>13507</v>
      </c>
    </row>
    <row r="8544" spans="1:6">
      <c r="A8544" t="s">
        <v>4616</v>
      </c>
      <c r="B8544" s="39" t="s">
        <v>27854</v>
      </c>
      <c r="C8544" t="s">
        <v>22939</v>
      </c>
      <c r="D8544" t="s">
        <v>22939</v>
      </c>
      <c r="E8544" t="s">
        <v>22939</v>
      </c>
      <c r="F8544" s="39" t="s">
        <v>13508</v>
      </c>
    </row>
    <row r="8545" spans="1:6">
      <c r="A8545" t="s">
        <v>4616</v>
      </c>
      <c r="B8545" s="39" t="s">
        <v>27855</v>
      </c>
      <c r="C8545" t="s">
        <v>22940</v>
      </c>
      <c r="D8545" t="s">
        <v>22940</v>
      </c>
      <c r="E8545" t="s">
        <v>22940</v>
      </c>
      <c r="F8545" s="39" t="s">
        <v>13508</v>
      </c>
    </row>
    <row r="8546" spans="1:6">
      <c r="A8546" t="s">
        <v>4616</v>
      </c>
      <c r="B8546" s="39" t="s">
        <v>27856</v>
      </c>
      <c r="C8546" t="s">
        <v>22941</v>
      </c>
      <c r="D8546" t="s">
        <v>22941</v>
      </c>
      <c r="E8546" t="s">
        <v>22941</v>
      </c>
      <c r="F8546" s="39" t="s">
        <v>13508</v>
      </c>
    </row>
    <row r="8547" spans="1:6">
      <c r="A8547" t="s">
        <v>4616</v>
      </c>
      <c r="B8547" s="39" t="s">
        <v>27857</v>
      </c>
      <c r="C8547" t="s">
        <v>22942</v>
      </c>
      <c r="D8547" t="s">
        <v>22942</v>
      </c>
      <c r="E8547" t="s">
        <v>22942</v>
      </c>
      <c r="F8547" s="39" t="s">
        <v>13508</v>
      </c>
    </row>
    <row r="8548" spans="1:6">
      <c r="A8548" t="s">
        <v>4616</v>
      </c>
      <c r="B8548" s="39" t="s">
        <v>27858</v>
      </c>
      <c r="C8548" t="s">
        <v>22943</v>
      </c>
      <c r="D8548" t="s">
        <v>22943</v>
      </c>
      <c r="E8548" t="s">
        <v>22943</v>
      </c>
      <c r="F8548" s="39" t="s">
        <v>13509</v>
      </c>
    </row>
    <row r="8549" spans="1:6">
      <c r="A8549" t="s">
        <v>4616</v>
      </c>
      <c r="B8549" s="39" t="s">
        <v>27859</v>
      </c>
      <c r="C8549" t="s">
        <v>22944</v>
      </c>
      <c r="D8549" t="s">
        <v>22944</v>
      </c>
      <c r="E8549" t="s">
        <v>22944</v>
      </c>
      <c r="F8549" s="39" t="s">
        <v>13510</v>
      </c>
    </row>
    <row r="8550" spans="1:6">
      <c r="A8550" t="s">
        <v>4616</v>
      </c>
      <c r="B8550" s="39" t="s">
        <v>27860</v>
      </c>
      <c r="C8550" t="s">
        <v>22945</v>
      </c>
      <c r="D8550" t="s">
        <v>22945</v>
      </c>
      <c r="E8550" t="s">
        <v>22945</v>
      </c>
      <c r="F8550" s="39" t="s">
        <v>13511</v>
      </c>
    </row>
    <row r="8551" spans="1:6">
      <c r="A8551" t="s">
        <v>4616</v>
      </c>
      <c r="B8551" s="39" t="s">
        <v>27861</v>
      </c>
      <c r="C8551" t="s">
        <v>22946</v>
      </c>
      <c r="D8551" t="s">
        <v>22946</v>
      </c>
      <c r="E8551" t="s">
        <v>22946</v>
      </c>
      <c r="F8551" s="39" t="s">
        <v>13512</v>
      </c>
    </row>
    <row r="8552" spans="1:6">
      <c r="A8552" t="s">
        <v>4616</v>
      </c>
      <c r="B8552" s="39" t="s">
        <v>27862</v>
      </c>
      <c r="C8552" t="s">
        <v>22947</v>
      </c>
      <c r="D8552" t="s">
        <v>22947</v>
      </c>
      <c r="E8552" t="s">
        <v>22947</v>
      </c>
      <c r="F8552" s="39" t="s">
        <v>13513</v>
      </c>
    </row>
    <row r="8553" spans="1:6">
      <c r="A8553" t="s">
        <v>4616</v>
      </c>
      <c r="B8553" s="39" t="s">
        <v>27863</v>
      </c>
      <c r="C8553" t="s">
        <v>22948</v>
      </c>
      <c r="D8553" t="s">
        <v>22948</v>
      </c>
      <c r="E8553" t="s">
        <v>22948</v>
      </c>
      <c r="F8553" s="39" t="s">
        <v>13513</v>
      </c>
    </row>
    <row r="8554" spans="1:6">
      <c r="A8554" t="s">
        <v>4616</v>
      </c>
      <c r="B8554" s="39" t="s">
        <v>27864</v>
      </c>
      <c r="C8554" t="s">
        <v>22949</v>
      </c>
      <c r="D8554" t="s">
        <v>22949</v>
      </c>
      <c r="E8554" t="s">
        <v>22949</v>
      </c>
      <c r="F8554" s="39" t="s">
        <v>13514</v>
      </c>
    </row>
    <row r="8555" spans="1:6">
      <c r="A8555" t="s">
        <v>4616</v>
      </c>
      <c r="B8555" s="39" t="s">
        <v>27865</v>
      </c>
      <c r="C8555" t="s">
        <v>22950</v>
      </c>
      <c r="D8555" t="s">
        <v>22950</v>
      </c>
      <c r="E8555" t="s">
        <v>22950</v>
      </c>
      <c r="F8555" s="39" t="s">
        <v>13515</v>
      </c>
    </row>
    <row r="8556" spans="1:6">
      <c r="A8556" t="s">
        <v>4616</v>
      </c>
      <c r="B8556" s="39" t="s">
        <v>27866</v>
      </c>
      <c r="C8556" t="s">
        <v>22951</v>
      </c>
      <c r="D8556" t="s">
        <v>22951</v>
      </c>
      <c r="E8556" t="s">
        <v>22951</v>
      </c>
      <c r="F8556" s="39" t="s">
        <v>13515</v>
      </c>
    </row>
    <row r="8557" spans="1:6">
      <c r="A8557" t="s">
        <v>4616</v>
      </c>
      <c r="B8557" s="39" t="s">
        <v>27867</v>
      </c>
      <c r="C8557" t="s">
        <v>22952</v>
      </c>
      <c r="D8557" t="s">
        <v>22952</v>
      </c>
      <c r="E8557" t="s">
        <v>22952</v>
      </c>
      <c r="F8557" s="39" t="s">
        <v>13515</v>
      </c>
    </row>
    <row r="8558" spans="1:6">
      <c r="A8558" t="s">
        <v>4616</v>
      </c>
      <c r="B8558" s="39" t="s">
        <v>27868</v>
      </c>
      <c r="C8558" t="s">
        <v>22953</v>
      </c>
      <c r="D8558" t="s">
        <v>22953</v>
      </c>
      <c r="E8558" t="s">
        <v>22953</v>
      </c>
      <c r="F8558" s="39" t="s">
        <v>13515</v>
      </c>
    </row>
    <row r="8559" spans="1:6">
      <c r="A8559" t="s">
        <v>4616</v>
      </c>
      <c r="B8559" s="39" t="s">
        <v>27869</v>
      </c>
      <c r="C8559" t="s">
        <v>22954</v>
      </c>
      <c r="D8559" t="s">
        <v>22954</v>
      </c>
      <c r="E8559" t="s">
        <v>22954</v>
      </c>
      <c r="F8559" s="39" t="s">
        <v>13515</v>
      </c>
    </row>
    <row r="8560" spans="1:6">
      <c r="A8560" t="s">
        <v>4616</v>
      </c>
      <c r="B8560" s="39" t="s">
        <v>27870</v>
      </c>
      <c r="C8560" t="s">
        <v>22955</v>
      </c>
      <c r="D8560" t="s">
        <v>22955</v>
      </c>
      <c r="E8560" t="s">
        <v>22955</v>
      </c>
      <c r="F8560" s="39" t="s">
        <v>13516</v>
      </c>
    </row>
    <row r="8561" spans="1:6">
      <c r="A8561" t="s">
        <v>4616</v>
      </c>
      <c r="B8561" s="39" t="s">
        <v>27871</v>
      </c>
      <c r="C8561" t="s">
        <v>22956</v>
      </c>
      <c r="D8561" t="s">
        <v>22956</v>
      </c>
      <c r="E8561" t="s">
        <v>22956</v>
      </c>
      <c r="F8561" s="39" t="s">
        <v>13517</v>
      </c>
    </row>
    <row r="8562" spans="1:6">
      <c r="A8562" t="s">
        <v>4616</v>
      </c>
      <c r="B8562" s="39" t="s">
        <v>27872</v>
      </c>
      <c r="C8562" t="s">
        <v>22957</v>
      </c>
      <c r="D8562" t="s">
        <v>22957</v>
      </c>
      <c r="E8562" t="s">
        <v>22957</v>
      </c>
      <c r="F8562" s="39" t="s">
        <v>13518</v>
      </c>
    </row>
    <row r="8563" spans="1:6">
      <c r="A8563" t="s">
        <v>4616</v>
      </c>
      <c r="B8563" s="789" t="s">
        <v>27873</v>
      </c>
      <c r="C8563" t="s">
        <v>22958</v>
      </c>
      <c r="D8563" t="s">
        <v>22958</v>
      </c>
      <c r="E8563" t="s">
        <v>22958</v>
      </c>
      <c r="F8563" s="39" t="s">
        <v>13519</v>
      </c>
    </row>
    <row r="8564" spans="1:6">
      <c r="A8564" t="s">
        <v>4616</v>
      </c>
      <c r="B8564" s="39" t="s">
        <v>27874</v>
      </c>
      <c r="C8564" t="s">
        <v>22959</v>
      </c>
      <c r="D8564" t="s">
        <v>22959</v>
      </c>
      <c r="E8564" t="s">
        <v>22959</v>
      </c>
      <c r="F8564" s="39" t="s">
        <v>13520</v>
      </c>
    </row>
    <row r="8565" spans="1:6">
      <c r="A8565" t="s">
        <v>4616</v>
      </c>
      <c r="B8565" s="39" t="s">
        <v>27875</v>
      </c>
      <c r="C8565" t="s">
        <v>22960</v>
      </c>
      <c r="D8565" t="s">
        <v>22960</v>
      </c>
      <c r="E8565" t="s">
        <v>22960</v>
      </c>
      <c r="F8565" s="39" t="s">
        <v>13520</v>
      </c>
    </row>
    <row r="8566" spans="1:6">
      <c r="A8566" t="s">
        <v>4616</v>
      </c>
      <c r="B8566" s="39" t="s">
        <v>27876</v>
      </c>
      <c r="C8566" t="s">
        <v>22961</v>
      </c>
      <c r="D8566" t="s">
        <v>22961</v>
      </c>
      <c r="E8566" t="s">
        <v>22961</v>
      </c>
      <c r="F8566" s="39" t="s">
        <v>13520</v>
      </c>
    </row>
    <row r="8567" spans="1:6">
      <c r="A8567" t="s">
        <v>4616</v>
      </c>
      <c r="B8567" s="39" t="s">
        <v>27877</v>
      </c>
      <c r="C8567" t="s">
        <v>22962</v>
      </c>
      <c r="D8567" t="s">
        <v>22962</v>
      </c>
      <c r="E8567" t="s">
        <v>22962</v>
      </c>
      <c r="F8567" s="39" t="s">
        <v>13520</v>
      </c>
    </row>
    <row r="8568" spans="1:6">
      <c r="A8568" t="s">
        <v>4616</v>
      </c>
      <c r="B8568" s="39" t="s">
        <v>27878</v>
      </c>
      <c r="C8568" t="s">
        <v>22963</v>
      </c>
      <c r="D8568" t="s">
        <v>22963</v>
      </c>
      <c r="E8568" t="s">
        <v>22963</v>
      </c>
      <c r="F8568" s="39" t="s">
        <v>13520</v>
      </c>
    </row>
    <row r="8569" spans="1:6">
      <c r="A8569" t="s">
        <v>4616</v>
      </c>
      <c r="B8569" s="39" t="s">
        <v>27879</v>
      </c>
      <c r="C8569" t="s">
        <v>22964</v>
      </c>
      <c r="D8569" t="s">
        <v>22964</v>
      </c>
      <c r="E8569" t="s">
        <v>22964</v>
      </c>
      <c r="F8569" s="39" t="s">
        <v>13520</v>
      </c>
    </row>
    <row r="8570" spans="1:6">
      <c r="A8570" t="s">
        <v>4616</v>
      </c>
      <c r="B8570" s="39" t="s">
        <v>27880</v>
      </c>
      <c r="C8570" t="s">
        <v>22965</v>
      </c>
      <c r="D8570" t="s">
        <v>22965</v>
      </c>
      <c r="E8570" t="s">
        <v>22965</v>
      </c>
      <c r="F8570" s="39" t="s">
        <v>13520</v>
      </c>
    </row>
    <row r="8571" spans="1:6">
      <c r="A8571" t="s">
        <v>4616</v>
      </c>
      <c r="B8571" s="39" t="s">
        <v>27881</v>
      </c>
      <c r="C8571" t="s">
        <v>22966</v>
      </c>
      <c r="D8571" t="s">
        <v>22966</v>
      </c>
      <c r="E8571" t="s">
        <v>22966</v>
      </c>
      <c r="F8571" s="39" t="s">
        <v>13520</v>
      </c>
    </row>
    <row r="8572" spans="1:6">
      <c r="A8572" t="s">
        <v>4616</v>
      </c>
      <c r="B8572" s="39" t="s">
        <v>27882</v>
      </c>
      <c r="C8572" t="s">
        <v>22967</v>
      </c>
      <c r="D8572" t="s">
        <v>22967</v>
      </c>
      <c r="E8572" t="s">
        <v>22967</v>
      </c>
      <c r="F8572" s="39" t="s">
        <v>13520</v>
      </c>
    </row>
    <row r="8573" spans="1:6">
      <c r="A8573" t="s">
        <v>4616</v>
      </c>
      <c r="B8573" s="39" t="s">
        <v>27883</v>
      </c>
      <c r="C8573" t="s">
        <v>22968</v>
      </c>
      <c r="D8573" t="s">
        <v>22968</v>
      </c>
      <c r="E8573" t="s">
        <v>22968</v>
      </c>
      <c r="F8573" s="39" t="s">
        <v>13520</v>
      </c>
    </row>
    <row r="8574" spans="1:6">
      <c r="A8574" t="s">
        <v>4616</v>
      </c>
      <c r="B8574" s="39" t="s">
        <v>27884</v>
      </c>
      <c r="C8574" t="s">
        <v>22969</v>
      </c>
      <c r="D8574" t="s">
        <v>22969</v>
      </c>
      <c r="E8574" t="s">
        <v>22969</v>
      </c>
      <c r="F8574" s="39" t="s">
        <v>13521</v>
      </c>
    </row>
    <row r="8575" spans="1:6">
      <c r="A8575" t="s">
        <v>4616</v>
      </c>
      <c r="B8575" s="39" t="s">
        <v>27885</v>
      </c>
      <c r="C8575" t="s">
        <v>22970</v>
      </c>
      <c r="D8575" t="s">
        <v>22970</v>
      </c>
      <c r="E8575" t="s">
        <v>22970</v>
      </c>
      <c r="F8575" s="39" t="s">
        <v>13521</v>
      </c>
    </row>
    <row r="8576" spans="1:6">
      <c r="A8576" t="s">
        <v>4616</v>
      </c>
      <c r="B8576" s="39" t="s">
        <v>27886</v>
      </c>
      <c r="C8576" t="s">
        <v>22971</v>
      </c>
      <c r="D8576" t="s">
        <v>22971</v>
      </c>
      <c r="E8576" t="s">
        <v>22971</v>
      </c>
      <c r="F8576" s="39" t="s">
        <v>13521</v>
      </c>
    </row>
    <row r="8577" spans="1:6">
      <c r="A8577" t="s">
        <v>4616</v>
      </c>
      <c r="B8577" s="39" t="s">
        <v>27887</v>
      </c>
      <c r="C8577" t="s">
        <v>22972</v>
      </c>
      <c r="D8577" t="s">
        <v>22972</v>
      </c>
      <c r="E8577" t="s">
        <v>22972</v>
      </c>
      <c r="F8577" s="39" t="s">
        <v>13522</v>
      </c>
    </row>
    <row r="8578" spans="1:6">
      <c r="A8578" t="s">
        <v>4616</v>
      </c>
      <c r="B8578" s="39" t="s">
        <v>27888</v>
      </c>
      <c r="C8578" t="s">
        <v>22973</v>
      </c>
      <c r="D8578" t="s">
        <v>22973</v>
      </c>
      <c r="E8578" t="s">
        <v>22973</v>
      </c>
      <c r="F8578" s="39" t="s">
        <v>13522</v>
      </c>
    </row>
    <row r="8579" spans="1:6">
      <c r="A8579" t="s">
        <v>4616</v>
      </c>
      <c r="B8579" s="39" t="s">
        <v>27889</v>
      </c>
      <c r="C8579" t="s">
        <v>22974</v>
      </c>
      <c r="D8579" t="s">
        <v>22974</v>
      </c>
      <c r="E8579" t="s">
        <v>22974</v>
      </c>
      <c r="F8579" s="39" t="s">
        <v>13523</v>
      </c>
    </row>
    <row r="8580" spans="1:6">
      <c r="A8580" t="s">
        <v>4616</v>
      </c>
      <c r="B8580" s="39" t="s">
        <v>27890</v>
      </c>
      <c r="C8580" t="s">
        <v>22975</v>
      </c>
      <c r="D8580" t="s">
        <v>22975</v>
      </c>
      <c r="E8580" t="s">
        <v>22975</v>
      </c>
      <c r="F8580" s="39" t="s">
        <v>13523</v>
      </c>
    </row>
    <row r="8581" spans="1:6">
      <c r="A8581" t="s">
        <v>4616</v>
      </c>
      <c r="B8581" s="39" t="s">
        <v>27891</v>
      </c>
      <c r="C8581" t="s">
        <v>22976</v>
      </c>
      <c r="D8581" t="s">
        <v>22976</v>
      </c>
      <c r="E8581" t="s">
        <v>22976</v>
      </c>
      <c r="F8581" s="39" t="s">
        <v>13524</v>
      </c>
    </row>
    <row r="8582" spans="1:6">
      <c r="A8582" t="s">
        <v>4616</v>
      </c>
      <c r="B8582" s="39" t="s">
        <v>27892</v>
      </c>
      <c r="C8582" t="s">
        <v>22977</v>
      </c>
      <c r="D8582" t="s">
        <v>22977</v>
      </c>
      <c r="E8582" t="s">
        <v>22977</v>
      </c>
      <c r="F8582" s="39" t="s">
        <v>13525</v>
      </c>
    </row>
    <row r="8583" spans="1:6">
      <c r="A8583" t="s">
        <v>4616</v>
      </c>
      <c r="B8583" t="s">
        <v>27893</v>
      </c>
      <c r="C8583" t="s">
        <v>22978</v>
      </c>
      <c r="D8583" t="s">
        <v>22978</v>
      </c>
      <c r="E8583" t="s">
        <v>22978</v>
      </c>
      <c r="F8583" s="39" t="s">
        <v>13526</v>
      </c>
    </row>
    <row r="8584" spans="1:6">
      <c r="A8584" t="s">
        <v>4616</v>
      </c>
      <c r="B8584" s="39" t="s">
        <v>27894</v>
      </c>
      <c r="C8584" t="s">
        <v>22979</v>
      </c>
      <c r="D8584" t="s">
        <v>22979</v>
      </c>
      <c r="E8584" t="s">
        <v>22979</v>
      </c>
      <c r="F8584" s="39" t="s">
        <v>13526</v>
      </c>
    </row>
    <row r="8585" spans="1:6">
      <c r="A8585" t="s">
        <v>4616</v>
      </c>
      <c r="B8585" s="39" t="s">
        <v>27895</v>
      </c>
      <c r="C8585" t="s">
        <v>22980</v>
      </c>
      <c r="D8585" t="s">
        <v>22980</v>
      </c>
      <c r="E8585" t="s">
        <v>22980</v>
      </c>
      <c r="F8585" s="39" t="s">
        <v>13527</v>
      </c>
    </row>
    <row r="8586" spans="1:6">
      <c r="A8586" t="s">
        <v>4616</v>
      </c>
      <c r="B8586" s="39" t="s">
        <v>27896</v>
      </c>
      <c r="C8586" t="s">
        <v>22981</v>
      </c>
      <c r="D8586" t="s">
        <v>22981</v>
      </c>
      <c r="E8586" t="s">
        <v>22981</v>
      </c>
      <c r="F8586" s="39" t="s">
        <v>13528</v>
      </c>
    </row>
    <row r="8587" spans="1:6">
      <c r="A8587" t="s">
        <v>4616</v>
      </c>
      <c r="B8587" s="39" t="s">
        <v>27897</v>
      </c>
      <c r="C8587" t="s">
        <v>22982</v>
      </c>
      <c r="D8587" t="s">
        <v>22982</v>
      </c>
      <c r="E8587" t="s">
        <v>22982</v>
      </c>
      <c r="F8587" s="39" t="s">
        <v>13528</v>
      </c>
    </row>
    <row r="8588" spans="1:6">
      <c r="A8588" t="s">
        <v>4616</v>
      </c>
      <c r="B8588" s="39" t="s">
        <v>27898</v>
      </c>
      <c r="C8588" t="s">
        <v>22983</v>
      </c>
      <c r="D8588" t="s">
        <v>22983</v>
      </c>
      <c r="E8588" t="s">
        <v>22983</v>
      </c>
      <c r="F8588" s="39" t="s">
        <v>13528</v>
      </c>
    </row>
    <row r="8589" spans="1:6">
      <c r="A8589" t="s">
        <v>4616</v>
      </c>
      <c r="B8589" s="39" t="s">
        <v>27899</v>
      </c>
      <c r="C8589" t="s">
        <v>22984</v>
      </c>
      <c r="D8589" t="s">
        <v>22984</v>
      </c>
      <c r="E8589" t="s">
        <v>22984</v>
      </c>
      <c r="F8589" s="39" t="s">
        <v>13528</v>
      </c>
    </row>
    <row r="8590" spans="1:6">
      <c r="A8590" t="s">
        <v>4616</v>
      </c>
      <c r="B8590" s="39" t="s">
        <v>27900</v>
      </c>
      <c r="C8590" t="s">
        <v>22985</v>
      </c>
      <c r="D8590" t="s">
        <v>22985</v>
      </c>
      <c r="E8590" t="s">
        <v>22985</v>
      </c>
      <c r="F8590" s="39" t="s">
        <v>13528</v>
      </c>
    </row>
    <row r="8591" spans="1:6">
      <c r="A8591" t="s">
        <v>4616</v>
      </c>
      <c r="B8591" s="39" t="s">
        <v>27901</v>
      </c>
      <c r="C8591" t="s">
        <v>22986</v>
      </c>
      <c r="D8591" t="s">
        <v>22986</v>
      </c>
      <c r="E8591" t="s">
        <v>22986</v>
      </c>
      <c r="F8591" s="39" t="s">
        <v>13528</v>
      </c>
    </row>
    <row r="8592" spans="1:6">
      <c r="A8592" t="s">
        <v>4616</v>
      </c>
      <c r="B8592" s="39" t="s">
        <v>27902</v>
      </c>
      <c r="C8592" t="s">
        <v>22987</v>
      </c>
      <c r="D8592" t="s">
        <v>22987</v>
      </c>
      <c r="E8592" t="s">
        <v>22987</v>
      </c>
      <c r="F8592" s="39" t="s">
        <v>13528</v>
      </c>
    </row>
    <row r="8593" spans="1:6">
      <c r="A8593" t="s">
        <v>4616</v>
      </c>
      <c r="B8593" s="39" t="s">
        <v>27903</v>
      </c>
      <c r="C8593" t="s">
        <v>22988</v>
      </c>
      <c r="D8593" t="s">
        <v>22988</v>
      </c>
      <c r="E8593" t="s">
        <v>22988</v>
      </c>
      <c r="F8593" s="39" t="s">
        <v>13528</v>
      </c>
    </row>
    <row r="8594" spans="1:6">
      <c r="A8594" t="s">
        <v>4616</v>
      </c>
      <c r="B8594" s="39" t="s">
        <v>27904</v>
      </c>
      <c r="C8594" t="s">
        <v>22989</v>
      </c>
      <c r="D8594" t="s">
        <v>22989</v>
      </c>
      <c r="E8594" t="s">
        <v>22989</v>
      </c>
      <c r="F8594" s="39" t="s">
        <v>13528</v>
      </c>
    </row>
    <row r="8595" spans="1:6">
      <c r="A8595" t="s">
        <v>4616</v>
      </c>
      <c r="B8595" s="39" t="s">
        <v>27905</v>
      </c>
      <c r="C8595" t="s">
        <v>22990</v>
      </c>
      <c r="D8595" t="s">
        <v>22990</v>
      </c>
      <c r="E8595" t="s">
        <v>22990</v>
      </c>
      <c r="F8595" s="39" t="s">
        <v>13528</v>
      </c>
    </row>
    <row r="8596" spans="1:6">
      <c r="A8596" t="s">
        <v>4616</v>
      </c>
      <c r="B8596" s="39" t="s">
        <v>27906</v>
      </c>
      <c r="C8596" t="s">
        <v>22991</v>
      </c>
      <c r="D8596" t="s">
        <v>22991</v>
      </c>
      <c r="E8596" t="s">
        <v>22991</v>
      </c>
      <c r="F8596" s="39" t="s">
        <v>13528</v>
      </c>
    </row>
    <row r="8597" spans="1:6">
      <c r="A8597" t="s">
        <v>4616</v>
      </c>
      <c r="B8597" s="39" t="s">
        <v>27907</v>
      </c>
      <c r="C8597" t="s">
        <v>22992</v>
      </c>
      <c r="D8597" t="s">
        <v>22992</v>
      </c>
      <c r="E8597" t="s">
        <v>22992</v>
      </c>
      <c r="F8597" s="39" t="s">
        <v>13528</v>
      </c>
    </row>
    <row r="8598" spans="1:6">
      <c r="A8598" t="s">
        <v>4616</v>
      </c>
      <c r="B8598" s="39" t="s">
        <v>27908</v>
      </c>
      <c r="C8598" t="s">
        <v>22993</v>
      </c>
      <c r="D8598" t="s">
        <v>22993</v>
      </c>
      <c r="E8598" t="s">
        <v>22993</v>
      </c>
      <c r="F8598" s="39" t="s">
        <v>13528</v>
      </c>
    </row>
    <row r="8599" spans="1:6">
      <c r="A8599" t="s">
        <v>4616</v>
      </c>
      <c r="B8599" s="39" t="s">
        <v>27909</v>
      </c>
      <c r="C8599" t="s">
        <v>22994</v>
      </c>
      <c r="D8599" t="s">
        <v>22994</v>
      </c>
      <c r="E8599" t="s">
        <v>22994</v>
      </c>
      <c r="F8599" s="39" t="s">
        <v>13529</v>
      </c>
    </row>
    <row r="8600" spans="1:6">
      <c r="A8600" t="s">
        <v>4616</v>
      </c>
      <c r="B8600" s="39" t="s">
        <v>27910</v>
      </c>
      <c r="C8600" t="s">
        <v>22995</v>
      </c>
      <c r="D8600" t="s">
        <v>22995</v>
      </c>
      <c r="E8600" t="s">
        <v>22995</v>
      </c>
      <c r="F8600" s="39" t="s">
        <v>13530</v>
      </c>
    </row>
    <row r="8601" spans="1:6">
      <c r="A8601" t="s">
        <v>4616</v>
      </c>
      <c r="B8601" s="39" t="s">
        <v>27911</v>
      </c>
      <c r="C8601" t="s">
        <v>22996</v>
      </c>
      <c r="D8601" t="s">
        <v>22996</v>
      </c>
      <c r="E8601" t="s">
        <v>22996</v>
      </c>
      <c r="F8601" s="39" t="s">
        <v>13531</v>
      </c>
    </row>
    <row r="8602" spans="1:6">
      <c r="A8602" t="s">
        <v>4616</v>
      </c>
      <c r="B8602" s="39" t="s">
        <v>27912</v>
      </c>
      <c r="C8602" t="s">
        <v>22997</v>
      </c>
      <c r="D8602" t="s">
        <v>22997</v>
      </c>
      <c r="E8602" t="s">
        <v>22997</v>
      </c>
      <c r="F8602" s="39" t="s">
        <v>13532</v>
      </c>
    </row>
    <row r="8603" spans="1:6">
      <c r="A8603" t="s">
        <v>4616</v>
      </c>
      <c r="B8603" s="39" t="s">
        <v>27913</v>
      </c>
      <c r="C8603" t="s">
        <v>22998</v>
      </c>
      <c r="D8603" t="s">
        <v>22998</v>
      </c>
      <c r="E8603" t="s">
        <v>22998</v>
      </c>
      <c r="F8603" s="39" t="s">
        <v>13533</v>
      </c>
    </row>
    <row r="8604" spans="1:6">
      <c r="A8604" t="s">
        <v>4616</v>
      </c>
      <c r="B8604" s="39" t="s">
        <v>27914</v>
      </c>
      <c r="C8604" t="s">
        <v>22999</v>
      </c>
      <c r="D8604" t="s">
        <v>22999</v>
      </c>
      <c r="E8604" t="s">
        <v>22999</v>
      </c>
      <c r="F8604" s="39" t="s">
        <v>13534</v>
      </c>
    </row>
    <row r="8605" spans="1:6">
      <c r="A8605" t="s">
        <v>4616</v>
      </c>
      <c r="B8605" s="39" t="s">
        <v>27915</v>
      </c>
      <c r="C8605" t="s">
        <v>23000</v>
      </c>
      <c r="D8605" t="s">
        <v>23000</v>
      </c>
      <c r="E8605" t="s">
        <v>23000</v>
      </c>
      <c r="F8605" s="39" t="s">
        <v>13535</v>
      </c>
    </row>
    <row r="8606" spans="1:6">
      <c r="A8606" t="s">
        <v>4616</v>
      </c>
      <c r="B8606" s="39" t="s">
        <v>27916</v>
      </c>
      <c r="C8606" t="s">
        <v>23001</v>
      </c>
      <c r="D8606" t="s">
        <v>23001</v>
      </c>
      <c r="E8606" t="s">
        <v>23001</v>
      </c>
      <c r="F8606" s="39" t="s">
        <v>13536</v>
      </c>
    </row>
    <row r="8607" spans="1:6">
      <c r="A8607" t="s">
        <v>4616</v>
      </c>
      <c r="B8607" s="39" t="s">
        <v>27917</v>
      </c>
      <c r="C8607" t="s">
        <v>23002</v>
      </c>
      <c r="D8607" t="s">
        <v>23002</v>
      </c>
      <c r="E8607" t="s">
        <v>23002</v>
      </c>
      <c r="F8607" s="39" t="s">
        <v>13537</v>
      </c>
    </row>
    <row r="8608" spans="1:6">
      <c r="A8608" t="s">
        <v>4616</v>
      </c>
      <c r="B8608" s="39" t="s">
        <v>27918</v>
      </c>
      <c r="C8608" t="s">
        <v>23003</v>
      </c>
      <c r="D8608" t="s">
        <v>23003</v>
      </c>
      <c r="E8608" t="s">
        <v>23003</v>
      </c>
      <c r="F8608" s="39" t="s">
        <v>13538</v>
      </c>
    </row>
    <row r="8609" spans="1:6">
      <c r="A8609" t="s">
        <v>4616</v>
      </c>
      <c r="B8609" s="39" t="s">
        <v>27919</v>
      </c>
      <c r="C8609" t="s">
        <v>23004</v>
      </c>
      <c r="D8609" t="s">
        <v>23004</v>
      </c>
      <c r="E8609" t="s">
        <v>23004</v>
      </c>
      <c r="F8609" s="39" t="s">
        <v>13539</v>
      </c>
    </row>
    <row r="8610" spans="1:6">
      <c r="A8610" t="s">
        <v>4616</v>
      </c>
      <c r="B8610" s="39" t="s">
        <v>27920</v>
      </c>
      <c r="C8610" t="s">
        <v>23005</v>
      </c>
      <c r="D8610" t="s">
        <v>23005</v>
      </c>
      <c r="E8610" t="s">
        <v>23005</v>
      </c>
      <c r="F8610" s="39" t="s">
        <v>13540</v>
      </c>
    </row>
    <row r="8611" spans="1:6">
      <c r="A8611" t="s">
        <v>4616</v>
      </c>
      <c r="B8611" s="39" t="s">
        <v>27921</v>
      </c>
      <c r="C8611" t="s">
        <v>23006</v>
      </c>
      <c r="D8611" t="s">
        <v>23006</v>
      </c>
      <c r="E8611" t="s">
        <v>23006</v>
      </c>
      <c r="F8611" s="39" t="s">
        <v>13541</v>
      </c>
    </row>
    <row r="8612" spans="1:6">
      <c r="A8612" t="s">
        <v>4616</v>
      </c>
      <c r="B8612" s="39" t="s">
        <v>27922</v>
      </c>
      <c r="C8612" t="s">
        <v>23007</v>
      </c>
      <c r="D8612" t="s">
        <v>23007</v>
      </c>
      <c r="E8612" t="s">
        <v>23007</v>
      </c>
      <c r="F8612" s="39" t="s">
        <v>13542</v>
      </c>
    </row>
    <row r="8613" spans="1:6">
      <c r="A8613" t="s">
        <v>4616</v>
      </c>
      <c r="B8613" s="39" t="s">
        <v>27923</v>
      </c>
      <c r="C8613" t="s">
        <v>23008</v>
      </c>
      <c r="D8613" t="s">
        <v>23008</v>
      </c>
      <c r="E8613" t="s">
        <v>23008</v>
      </c>
      <c r="F8613" s="39" t="s">
        <v>13543</v>
      </c>
    </row>
    <row r="8614" spans="1:6">
      <c r="A8614" t="s">
        <v>4616</v>
      </c>
      <c r="B8614" s="39" t="s">
        <v>27924</v>
      </c>
      <c r="C8614" t="s">
        <v>23009</v>
      </c>
      <c r="D8614" t="s">
        <v>23009</v>
      </c>
      <c r="E8614" t="s">
        <v>23009</v>
      </c>
      <c r="F8614" s="39" t="s">
        <v>13544</v>
      </c>
    </row>
    <row r="8615" spans="1:6">
      <c r="A8615" t="s">
        <v>4616</v>
      </c>
      <c r="B8615" s="39" t="s">
        <v>27925</v>
      </c>
      <c r="C8615" t="s">
        <v>23010</v>
      </c>
      <c r="D8615" t="s">
        <v>23010</v>
      </c>
      <c r="E8615" t="s">
        <v>23010</v>
      </c>
      <c r="F8615" s="39" t="s">
        <v>13545</v>
      </c>
    </row>
    <row r="8616" spans="1:6">
      <c r="A8616" t="s">
        <v>4616</v>
      </c>
      <c r="B8616" s="39" t="s">
        <v>27926</v>
      </c>
      <c r="C8616" t="s">
        <v>23011</v>
      </c>
      <c r="D8616" t="s">
        <v>23011</v>
      </c>
      <c r="E8616" t="s">
        <v>23011</v>
      </c>
      <c r="F8616" s="39" t="s">
        <v>13546</v>
      </c>
    </row>
    <row r="8617" spans="1:6">
      <c r="A8617" t="s">
        <v>4616</v>
      </c>
      <c r="B8617" s="39" t="s">
        <v>27927</v>
      </c>
      <c r="C8617" t="s">
        <v>23012</v>
      </c>
      <c r="D8617" t="s">
        <v>23012</v>
      </c>
      <c r="E8617" t="s">
        <v>23012</v>
      </c>
      <c r="F8617" s="39" t="s">
        <v>13547</v>
      </c>
    </row>
    <row r="8618" spans="1:6">
      <c r="A8618" t="s">
        <v>4616</v>
      </c>
      <c r="B8618" s="39" t="s">
        <v>27928</v>
      </c>
      <c r="C8618" t="s">
        <v>23013</v>
      </c>
      <c r="D8618" t="s">
        <v>23013</v>
      </c>
      <c r="E8618" t="s">
        <v>23013</v>
      </c>
      <c r="F8618" s="39" t="s">
        <v>13548</v>
      </c>
    </row>
    <row r="8619" spans="1:6">
      <c r="A8619" t="s">
        <v>4616</v>
      </c>
      <c r="B8619" s="39" t="s">
        <v>27929</v>
      </c>
      <c r="C8619" t="s">
        <v>23014</v>
      </c>
      <c r="D8619" t="s">
        <v>23014</v>
      </c>
      <c r="E8619" t="s">
        <v>23014</v>
      </c>
      <c r="F8619" s="39" t="s">
        <v>13549</v>
      </c>
    </row>
    <row r="8620" spans="1:6">
      <c r="A8620" t="s">
        <v>4616</v>
      </c>
      <c r="B8620" t="s">
        <v>27930</v>
      </c>
      <c r="C8620" t="s">
        <v>23015</v>
      </c>
      <c r="D8620" t="s">
        <v>23015</v>
      </c>
      <c r="E8620" t="s">
        <v>23015</v>
      </c>
      <c r="F8620" s="787" t="s">
        <v>13550</v>
      </c>
    </row>
    <row r="8621" spans="1:6">
      <c r="A8621" t="s">
        <v>4616</v>
      </c>
      <c r="B8621" s="39" t="s">
        <v>27931</v>
      </c>
      <c r="C8621" t="s">
        <v>23016</v>
      </c>
      <c r="D8621" t="s">
        <v>23016</v>
      </c>
      <c r="E8621" t="s">
        <v>23016</v>
      </c>
      <c r="F8621" s="39" t="s">
        <v>13551</v>
      </c>
    </row>
    <row r="8622" spans="1:6">
      <c r="A8622" t="s">
        <v>4616</v>
      </c>
      <c r="B8622" s="39" t="s">
        <v>27932</v>
      </c>
      <c r="C8622" t="s">
        <v>23017</v>
      </c>
      <c r="D8622" t="s">
        <v>23017</v>
      </c>
      <c r="E8622" t="s">
        <v>23017</v>
      </c>
      <c r="F8622" s="39" t="s">
        <v>13551</v>
      </c>
    </row>
    <row r="8623" spans="1:6">
      <c r="A8623" t="s">
        <v>4616</v>
      </c>
      <c r="B8623" s="39" t="s">
        <v>27933</v>
      </c>
      <c r="C8623" t="s">
        <v>23018</v>
      </c>
      <c r="D8623" t="s">
        <v>23018</v>
      </c>
      <c r="E8623" t="s">
        <v>23018</v>
      </c>
      <c r="F8623" s="39" t="s">
        <v>13551</v>
      </c>
    </row>
    <row r="8624" spans="1:6">
      <c r="A8624" t="s">
        <v>4616</v>
      </c>
      <c r="B8624" t="s">
        <v>27934</v>
      </c>
      <c r="C8624" t="s">
        <v>23019</v>
      </c>
      <c r="D8624" t="s">
        <v>23019</v>
      </c>
      <c r="E8624" t="s">
        <v>23019</v>
      </c>
      <c r="F8624" s="787" t="s">
        <v>13551</v>
      </c>
    </row>
    <row r="8625" spans="1:6">
      <c r="A8625" t="s">
        <v>4616</v>
      </c>
      <c r="B8625" s="39" t="s">
        <v>27935</v>
      </c>
      <c r="C8625" t="s">
        <v>23020</v>
      </c>
      <c r="D8625" t="s">
        <v>23020</v>
      </c>
      <c r="E8625" t="s">
        <v>23020</v>
      </c>
      <c r="F8625" s="39" t="s">
        <v>13551</v>
      </c>
    </row>
    <row r="8626" spans="1:6">
      <c r="A8626" t="s">
        <v>4616</v>
      </c>
      <c r="B8626" s="39" t="s">
        <v>27936</v>
      </c>
      <c r="C8626" t="s">
        <v>23021</v>
      </c>
      <c r="D8626" t="s">
        <v>23021</v>
      </c>
      <c r="E8626" t="s">
        <v>23021</v>
      </c>
      <c r="F8626" s="39" t="s">
        <v>13551</v>
      </c>
    </row>
    <row r="8627" spans="1:6">
      <c r="A8627" t="s">
        <v>4616</v>
      </c>
      <c r="B8627" s="39" t="s">
        <v>27937</v>
      </c>
      <c r="C8627" t="s">
        <v>23022</v>
      </c>
      <c r="D8627" t="s">
        <v>23022</v>
      </c>
      <c r="E8627" t="s">
        <v>23022</v>
      </c>
      <c r="F8627" s="39" t="s">
        <v>13551</v>
      </c>
    </row>
    <row r="8628" spans="1:6">
      <c r="A8628" t="s">
        <v>4616</v>
      </c>
      <c r="B8628" s="39" t="s">
        <v>27938</v>
      </c>
      <c r="C8628" t="s">
        <v>23023</v>
      </c>
      <c r="D8628" t="s">
        <v>23023</v>
      </c>
      <c r="E8628" t="s">
        <v>23023</v>
      </c>
      <c r="F8628" s="39" t="s">
        <v>13552</v>
      </c>
    </row>
    <row r="8629" spans="1:6">
      <c r="A8629" t="s">
        <v>4616</v>
      </c>
      <c r="B8629" s="39" t="s">
        <v>27939</v>
      </c>
      <c r="C8629" t="s">
        <v>23024</v>
      </c>
      <c r="D8629" t="s">
        <v>23024</v>
      </c>
      <c r="E8629" t="s">
        <v>23024</v>
      </c>
      <c r="F8629" s="39" t="s">
        <v>13552</v>
      </c>
    </row>
    <row r="8630" spans="1:6">
      <c r="A8630" t="s">
        <v>4616</v>
      </c>
      <c r="B8630" t="s">
        <v>27940</v>
      </c>
      <c r="C8630" t="s">
        <v>23025</v>
      </c>
      <c r="D8630" t="s">
        <v>23025</v>
      </c>
      <c r="E8630" t="s">
        <v>23025</v>
      </c>
      <c r="F8630" t="s">
        <v>13553</v>
      </c>
    </row>
    <row r="8631" spans="1:6">
      <c r="A8631" t="s">
        <v>4616</v>
      </c>
      <c r="B8631" t="s">
        <v>27941</v>
      </c>
      <c r="C8631" t="s">
        <v>23026</v>
      </c>
      <c r="D8631" t="s">
        <v>23026</v>
      </c>
      <c r="E8631" t="s">
        <v>23026</v>
      </c>
      <c r="F8631" t="s">
        <v>13553</v>
      </c>
    </row>
    <row r="8632" spans="1:6">
      <c r="A8632" t="s">
        <v>4616</v>
      </c>
      <c r="B8632" s="39" t="s">
        <v>27942</v>
      </c>
      <c r="C8632" t="s">
        <v>23027</v>
      </c>
      <c r="D8632" t="s">
        <v>23027</v>
      </c>
      <c r="E8632" t="s">
        <v>23027</v>
      </c>
      <c r="F8632" s="39" t="s">
        <v>13553</v>
      </c>
    </row>
    <row r="8633" spans="1:6">
      <c r="A8633" t="s">
        <v>4616</v>
      </c>
      <c r="B8633" s="39" t="s">
        <v>27943</v>
      </c>
      <c r="C8633" t="s">
        <v>23028</v>
      </c>
      <c r="D8633" t="s">
        <v>23028</v>
      </c>
      <c r="E8633" t="s">
        <v>23028</v>
      </c>
      <c r="F8633" s="39" t="s">
        <v>13553</v>
      </c>
    </row>
    <row r="8634" spans="1:6">
      <c r="A8634" t="s">
        <v>4616</v>
      </c>
      <c r="B8634" s="39" t="s">
        <v>27944</v>
      </c>
      <c r="C8634" t="s">
        <v>23029</v>
      </c>
      <c r="D8634" t="s">
        <v>23029</v>
      </c>
      <c r="E8634" t="s">
        <v>23029</v>
      </c>
      <c r="F8634" s="39" t="s">
        <v>13554</v>
      </c>
    </row>
    <row r="8635" spans="1:6">
      <c r="A8635" t="s">
        <v>4616</v>
      </c>
      <c r="B8635" s="39" t="s">
        <v>27945</v>
      </c>
      <c r="C8635" t="s">
        <v>23030</v>
      </c>
      <c r="D8635" t="s">
        <v>23030</v>
      </c>
      <c r="E8635" t="s">
        <v>23030</v>
      </c>
      <c r="F8635" s="39" t="s">
        <v>13554</v>
      </c>
    </row>
    <row r="8636" spans="1:6">
      <c r="A8636" t="s">
        <v>4616</v>
      </c>
      <c r="B8636" s="39" t="s">
        <v>27946</v>
      </c>
      <c r="C8636" t="s">
        <v>23031</v>
      </c>
      <c r="D8636" t="s">
        <v>23031</v>
      </c>
      <c r="E8636" t="s">
        <v>23031</v>
      </c>
      <c r="F8636" s="39" t="s">
        <v>13554</v>
      </c>
    </row>
    <row r="8637" spans="1:6">
      <c r="A8637" t="s">
        <v>4616</v>
      </c>
      <c r="B8637" s="39" t="s">
        <v>27947</v>
      </c>
      <c r="C8637" t="s">
        <v>23032</v>
      </c>
      <c r="D8637" t="s">
        <v>23032</v>
      </c>
      <c r="E8637" t="s">
        <v>23032</v>
      </c>
      <c r="F8637" s="39" t="s">
        <v>13554</v>
      </c>
    </row>
    <row r="8638" spans="1:6">
      <c r="A8638" t="s">
        <v>4616</v>
      </c>
      <c r="B8638" s="39" t="s">
        <v>27948</v>
      </c>
      <c r="C8638" t="s">
        <v>23033</v>
      </c>
      <c r="D8638" t="s">
        <v>23033</v>
      </c>
      <c r="E8638" t="s">
        <v>23033</v>
      </c>
      <c r="F8638" s="39" t="s">
        <v>13554</v>
      </c>
    </row>
    <row r="8639" spans="1:6">
      <c r="A8639" t="s">
        <v>4616</v>
      </c>
      <c r="B8639" s="39" t="s">
        <v>27949</v>
      </c>
      <c r="C8639" t="s">
        <v>23034</v>
      </c>
      <c r="D8639" t="s">
        <v>23034</v>
      </c>
      <c r="E8639" t="s">
        <v>23034</v>
      </c>
      <c r="F8639" s="39" t="s">
        <v>13554</v>
      </c>
    </row>
    <row r="8640" spans="1:6">
      <c r="A8640" t="s">
        <v>4616</v>
      </c>
      <c r="B8640" s="39" t="s">
        <v>27950</v>
      </c>
      <c r="C8640" t="s">
        <v>23035</v>
      </c>
      <c r="D8640" t="s">
        <v>23035</v>
      </c>
      <c r="E8640" t="s">
        <v>23035</v>
      </c>
      <c r="F8640" s="39" t="s">
        <v>13554</v>
      </c>
    </row>
    <row r="8641" spans="1:6">
      <c r="A8641" t="s">
        <v>4616</v>
      </c>
      <c r="B8641" s="39" t="s">
        <v>27951</v>
      </c>
      <c r="C8641" t="s">
        <v>23036</v>
      </c>
      <c r="D8641" t="s">
        <v>23036</v>
      </c>
      <c r="E8641" t="s">
        <v>23036</v>
      </c>
      <c r="F8641" s="39" t="s">
        <v>13554</v>
      </c>
    </row>
    <row r="8642" spans="1:6">
      <c r="A8642" t="s">
        <v>4616</v>
      </c>
      <c r="B8642" s="39" t="s">
        <v>27952</v>
      </c>
      <c r="C8642" t="s">
        <v>23037</v>
      </c>
      <c r="D8642" t="s">
        <v>23037</v>
      </c>
      <c r="E8642" t="s">
        <v>23037</v>
      </c>
      <c r="F8642" s="39" t="s">
        <v>13554</v>
      </c>
    </row>
    <row r="8643" spans="1:6">
      <c r="A8643" t="s">
        <v>4616</v>
      </c>
      <c r="B8643" s="39" t="s">
        <v>27953</v>
      </c>
      <c r="C8643" t="s">
        <v>23038</v>
      </c>
      <c r="D8643" t="s">
        <v>23038</v>
      </c>
      <c r="E8643" t="s">
        <v>23038</v>
      </c>
      <c r="F8643" s="39" t="s">
        <v>13554</v>
      </c>
    </row>
    <row r="8644" spans="1:6">
      <c r="A8644" t="s">
        <v>4616</v>
      </c>
      <c r="B8644" t="s">
        <v>27954</v>
      </c>
      <c r="C8644" t="s">
        <v>23039</v>
      </c>
      <c r="D8644" t="s">
        <v>23039</v>
      </c>
      <c r="E8644" t="s">
        <v>23039</v>
      </c>
      <c r="F8644" t="s">
        <v>13554</v>
      </c>
    </row>
    <row r="8645" spans="1:6">
      <c r="A8645" t="s">
        <v>4616</v>
      </c>
      <c r="B8645" s="39" t="s">
        <v>27955</v>
      </c>
      <c r="C8645" t="s">
        <v>23040</v>
      </c>
      <c r="D8645" t="s">
        <v>23040</v>
      </c>
      <c r="E8645" t="s">
        <v>23040</v>
      </c>
      <c r="F8645" s="39" t="s">
        <v>13554</v>
      </c>
    </row>
    <row r="8646" spans="1:6">
      <c r="A8646" t="s">
        <v>4616</v>
      </c>
      <c r="B8646" s="39" t="s">
        <v>27956</v>
      </c>
      <c r="C8646" t="s">
        <v>23041</v>
      </c>
      <c r="D8646" t="s">
        <v>23041</v>
      </c>
      <c r="E8646" t="s">
        <v>23041</v>
      </c>
      <c r="F8646" s="39" t="s">
        <v>13554</v>
      </c>
    </row>
    <row r="8647" spans="1:6">
      <c r="A8647" t="s">
        <v>4616</v>
      </c>
      <c r="B8647" s="39" t="s">
        <v>27957</v>
      </c>
      <c r="C8647" t="s">
        <v>23042</v>
      </c>
      <c r="D8647" t="s">
        <v>23042</v>
      </c>
      <c r="E8647" t="s">
        <v>23042</v>
      </c>
      <c r="F8647" s="39" t="s">
        <v>13554</v>
      </c>
    </row>
    <row r="8648" spans="1:6">
      <c r="A8648" t="s">
        <v>4616</v>
      </c>
      <c r="B8648" s="39" t="s">
        <v>27958</v>
      </c>
      <c r="C8648" t="s">
        <v>23043</v>
      </c>
      <c r="D8648" t="s">
        <v>23043</v>
      </c>
      <c r="E8648" t="s">
        <v>23043</v>
      </c>
      <c r="F8648" s="39" t="s">
        <v>13554</v>
      </c>
    </row>
    <row r="8649" spans="1:6">
      <c r="A8649" t="s">
        <v>4616</v>
      </c>
      <c r="B8649" s="39" t="s">
        <v>27959</v>
      </c>
      <c r="C8649" t="s">
        <v>23044</v>
      </c>
      <c r="D8649" t="s">
        <v>23044</v>
      </c>
      <c r="E8649" t="s">
        <v>23044</v>
      </c>
      <c r="F8649" s="39" t="s">
        <v>13554</v>
      </c>
    </row>
    <row r="8650" spans="1:6">
      <c r="A8650" t="s">
        <v>4616</v>
      </c>
      <c r="B8650" s="39" t="s">
        <v>27960</v>
      </c>
      <c r="C8650" t="s">
        <v>23045</v>
      </c>
      <c r="D8650" t="s">
        <v>23045</v>
      </c>
      <c r="E8650" t="s">
        <v>23045</v>
      </c>
      <c r="F8650" s="39" t="s">
        <v>13555</v>
      </c>
    </row>
    <row r="8651" spans="1:6">
      <c r="A8651" t="s">
        <v>4616</v>
      </c>
      <c r="B8651" s="39" t="s">
        <v>27961</v>
      </c>
      <c r="C8651" t="s">
        <v>23046</v>
      </c>
      <c r="D8651" t="s">
        <v>23046</v>
      </c>
      <c r="E8651" t="s">
        <v>23046</v>
      </c>
      <c r="F8651" s="39" t="s">
        <v>13555</v>
      </c>
    </row>
    <row r="8652" spans="1:6">
      <c r="A8652" t="s">
        <v>4616</v>
      </c>
      <c r="B8652" t="s">
        <v>27962</v>
      </c>
      <c r="C8652" t="s">
        <v>23047</v>
      </c>
      <c r="D8652" t="s">
        <v>23047</v>
      </c>
      <c r="E8652" t="s">
        <v>23047</v>
      </c>
      <c r="F8652" s="39" t="s">
        <v>13555</v>
      </c>
    </row>
    <row r="8653" spans="1:6">
      <c r="A8653" t="s">
        <v>4616</v>
      </c>
      <c r="B8653" s="39" t="s">
        <v>27963</v>
      </c>
      <c r="C8653" t="s">
        <v>23048</v>
      </c>
      <c r="D8653" t="s">
        <v>23048</v>
      </c>
      <c r="E8653" t="s">
        <v>23048</v>
      </c>
      <c r="F8653" s="39" t="s">
        <v>13556</v>
      </c>
    </row>
    <row r="8654" spans="1:6">
      <c r="A8654" t="s">
        <v>4616</v>
      </c>
      <c r="B8654" s="39" t="s">
        <v>27964</v>
      </c>
      <c r="C8654" t="s">
        <v>23049</v>
      </c>
      <c r="D8654" t="s">
        <v>23049</v>
      </c>
      <c r="E8654" t="s">
        <v>23049</v>
      </c>
      <c r="F8654" s="39" t="s">
        <v>13557</v>
      </c>
    </row>
    <row r="8655" spans="1:6">
      <c r="A8655" t="s">
        <v>4616</v>
      </c>
      <c r="B8655" s="39" t="s">
        <v>27965</v>
      </c>
      <c r="C8655" t="s">
        <v>23050</v>
      </c>
      <c r="D8655" t="s">
        <v>23050</v>
      </c>
      <c r="E8655" t="s">
        <v>23050</v>
      </c>
      <c r="F8655" s="39" t="s">
        <v>13558</v>
      </c>
    </row>
    <row r="8656" spans="1:6">
      <c r="A8656" t="s">
        <v>4616</v>
      </c>
      <c r="B8656" s="39" t="s">
        <v>27966</v>
      </c>
      <c r="C8656" t="s">
        <v>23051</v>
      </c>
      <c r="D8656" t="s">
        <v>23051</v>
      </c>
      <c r="E8656" t="s">
        <v>23051</v>
      </c>
      <c r="F8656" s="39" t="s">
        <v>13559</v>
      </c>
    </row>
    <row r="8657" spans="1:6">
      <c r="A8657" t="s">
        <v>4616</v>
      </c>
      <c r="B8657" s="39" t="s">
        <v>27967</v>
      </c>
      <c r="C8657" t="s">
        <v>23052</v>
      </c>
      <c r="D8657" t="s">
        <v>23052</v>
      </c>
      <c r="E8657" t="s">
        <v>23052</v>
      </c>
      <c r="F8657" s="39" t="s">
        <v>13560</v>
      </c>
    </row>
    <row r="8658" spans="1:6">
      <c r="A8658" t="s">
        <v>4616</v>
      </c>
      <c r="B8658" s="39" t="s">
        <v>27968</v>
      </c>
      <c r="C8658" t="s">
        <v>23053</v>
      </c>
      <c r="D8658" t="s">
        <v>23053</v>
      </c>
      <c r="E8658" t="s">
        <v>23053</v>
      </c>
      <c r="F8658" s="39" t="s">
        <v>13560</v>
      </c>
    </row>
    <row r="8659" spans="1:6">
      <c r="A8659" t="s">
        <v>4616</v>
      </c>
      <c r="B8659" s="39" t="s">
        <v>27969</v>
      </c>
      <c r="C8659" t="s">
        <v>23054</v>
      </c>
      <c r="D8659" t="s">
        <v>23054</v>
      </c>
      <c r="E8659" t="s">
        <v>23054</v>
      </c>
      <c r="F8659" s="39" t="s">
        <v>13561</v>
      </c>
    </row>
    <row r="8660" spans="1:6">
      <c r="A8660" t="s">
        <v>4616</v>
      </c>
      <c r="B8660" s="39" t="s">
        <v>27970</v>
      </c>
      <c r="C8660" t="s">
        <v>23055</v>
      </c>
      <c r="D8660" t="s">
        <v>23055</v>
      </c>
      <c r="E8660" t="s">
        <v>23055</v>
      </c>
      <c r="F8660" s="39" t="s">
        <v>13562</v>
      </c>
    </row>
    <row r="8661" spans="1:6">
      <c r="A8661" t="s">
        <v>4616</v>
      </c>
      <c r="B8661" s="39" t="s">
        <v>27971</v>
      </c>
      <c r="C8661" t="s">
        <v>23056</v>
      </c>
      <c r="D8661" t="s">
        <v>23056</v>
      </c>
      <c r="E8661" t="s">
        <v>23056</v>
      </c>
      <c r="F8661" s="39" t="s">
        <v>13562</v>
      </c>
    </row>
    <row r="8662" spans="1:6">
      <c r="A8662" t="s">
        <v>4616</v>
      </c>
      <c r="B8662" s="39" t="s">
        <v>27972</v>
      </c>
      <c r="C8662" t="s">
        <v>23057</v>
      </c>
      <c r="D8662" t="s">
        <v>23057</v>
      </c>
      <c r="E8662" t="s">
        <v>23057</v>
      </c>
      <c r="F8662" s="39" t="s">
        <v>13563</v>
      </c>
    </row>
    <row r="8663" spans="1:6">
      <c r="A8663" t="s">
        <v>4616</v>
      </c>
      <c r="B8663" s="39" t="s">
        <v>27973</v>
      </c>
      <c r="C8663" t="s">
        <v>23058</v>
      </c>
      <c r="D8663" t="s">
        <v>23058</v>
      </c>
      <c r="E8663" t="s">
        <v>23058</v>
      </c>
      <c r="F8663" s="39" t="s">
        <v>13563</v>
      </c>
    </row>
    <row r="8664" spans="1:6">
      <c r="A8664" t="s">
        <v>4616</v>
      </c>
      <c r="B8664" s="39" t="s">
        <v>27974</v>
      </c>
      <c r="C8664" t="s">
        <v>23059</v>
      </c>
      <c r="D8664" t="s">
        <v>23059</v>
      </c>
      <c r="E8664" t="s">
        <v>23059</v>
      </c>
      <c r="F8664" s="39" t="s">
        <v>13564</v>
      </c>
    </row>
    <row r="8665" spans="1:6">
      <c r="A8665" t="s">
        <v>4616</v>
      </c>
      <c r="B8665" s="39" t="s">
        <v>27975</v>
      </c>
      <c r="C8665" t="s">
        <v>23060</v>
      </c>
      <c r="D8665" t="s">
        <v>23060</v>
      </c>
      <c r="E8665" t="s">
        <v>23060</v>
      </c>
      <c r="F8665" s="39" t="s">
        <v>13565</v>
      </c>
    </row>
    <row r="8666" spans="1:6">
      <c r="A8666" t="s">
        <v>4616</v>
      </c>
      <c r="B8666" s="39" t="s">
        <v>27976</v>
      </c>
      <c r="C8666" t="s">
        <v>23061</v>
      </c>
      <c r="D8666" t="s">
        <v>23061</v>
      </c>
      <c r="E8666" t="s">
        <v>23061</v>
      </c>
      <c r="F8666" s="39" t="s">
        <v>13566</v>
      </c>
    </row>
    <row r="8667" spans="1:6">
      <c r="A8667" t="s">
        <v>4616</v>
      </c>
      <c r="B8667" s="39" t="s">
        <v>27977</v>
      </c>
      <c r="C8667" t="s">
        <v>23062</v>
      </c>
      <c r="D8667" t="s">
        <v>23062</v>
      </c>
      <c r="E8667" t="s">
        <v>23062</v>
      </c>
      <c r="F8667" s="39" t="s">
        <v>13566</v>
      </c>
    </row>
    <row r="8668" spans="1:6">
      <c r="A8668" t="s">
        <v>4616</v>
      </c>
      <c r="B8668" s="39" t="s">
        <v>27978</v>
      </c>
      <c r="C8668" t="s">
        <v>23063</v>
      </c>
      <c r="D8668" t="s">
        <v>23063</v>
      </c>
      <c r="E8668" t="s">
        <v>23063</v>
      </c>
      <c r="F8668" s="39" t="s">
        <v>13567</v>
      </c>
    </row>
    <row r="8669" spans="1:6">
      <c r="A8669" t="s">
        <v>4616</v>
      </c>
      <c r="B8669" s="39" t="s">
        <v>27979</v>
      </c>
      <c r="C8669" t="s">
        <v>23064</v>
      </c>
      <c r="D8669" t="s">
        <v>23064</v>
      </c>
      <c r="E8669" t="s">
        <v>23064</v>
      </c>
      <c r="F8669" s="39" t="s">
        <v>13568</v>
      </c>
    </row>
    <row r="8670" spans="1:6">
      <c r="A8670" t="s">
        <v>4616</v>
      </c>
      <c r="B8670" s="39" t="s">
        <v>27980</v>
      </c>
      <c r="C8670" t="s">
        <v>23065</v>
      </c>
      <c r="D8670" t="s">
        <v>23065</v>
      </c>
      <c r="E8670" t="s">
        <v>23065</v>
      </c>
      <c r="F8670" s="39" t="s">
        <v>13569</v>
      </c>
    </row>
    <row r="8671" spans="1:6">
      <c r="A8671" t="s">
        <v>4616</v>
      </c>
      <c r="B8671" s="39" t="s">
        <v>27981</v>
      </c>
      <c r="C8671" t="s">
        <v>23066</v>
      </c>
      <c r="D8671" t="s">
        <v>23066</v>
      </c>
      <c r="E8671" t="s">
        <v>23066</v>
      </c>
      <c r="F8671" s="39" t="s">
        <v>13569</v>
      </c>
    </row>
    <row r="8672" spans="1:6">
      <c r="A8672" t="s">
        <v>4616</v>
      </c>
      <c r="B8672" s="39" t="s">
        <v>27982</v>
      </c>
      <c r="C8672" t="s">
        <v>23067</v>
      </c>
      <c r="D8672" t="s">
        <v>23067</v>
      </c>
      <c r="E8672" t="s">
        <v>23067</v>
      </c>
      <c r="F8672" s="39" t="s">
        <v>13570</v>
      </c>
    </row>
    <row r="8673" spans="1:6">
      <c r="A8673" t="s">
        <v>4616</v>
      </c>
      <c r="B8673" s="39" t="s">
        <v>27983</v>
      </c>
      <c r="C8673" t="s">
        <v>23068</v>
      </c>
      <c r="D8673" t="s">
        <v>23068</v>
      </c>
      <c r="E8673" t="s">
        <v>23068</v>
      </c>
      <c r="F8673" s="39" t="s">
        <v>13571</v>
      </c>
    </row>
    <row r="8674" spans="1:6">
      <c r="A8674" t="s">
        <v>4616</v>
      </c>
      <c r="B8674" s="39" t="s">
        <v>27984</v>
      </c>
      <c r="C8674" t="s">
        <v>23069</v>
      </c>
      <c r="D8674" t="s">
        <v>23069</v>
      </c>
      <c r="E8674" t="s">
        <v>23069</v>
      </c>
      <c r="F8674" s="39" t="s">
        <v>13572</v>
      </c>
    </row>
    <row r="8675" spans="1:6">
      <c r="A8675" t="s">
        <v>4616</v>
      </c>
      <c r="B8675" s="39" t="s">
        <v>27985</v>
      </c>
      <c r="C8675" t="s">
        <v>23070</v>
      </c>
      <c r="D8675" t="s">
        <v>23070</v>
      </c>
      <c r="E8675" t="s">
        <v>23070</v>
      </c>
      <c r="F8675" s="39" t="s">
        <v>13573</v>
      </c>
    </row>
    <row r="8676" spans="1:6">
      <c r="A8676" t="s">
        <v>4616</v>
      </c>
      <c r="B8676" s="39" t="s">
        <v>27986</v>
      </c>
      <c r="C8676" t="s">
        <v>23071</v>
      </c>
      <c r="D8676" t="s">
        <v>23071</v>
      </c>
      <c r="E8676" t="s">
        <v>23071</v>
      </c>
      <c r="F8676" s="39" t="s">
        <v>13574</v>
      </c>
    </row>
    <row r="8677" spans="1:6">
      <c r="A8677" t="s">
        <v>4616</v>
      </c>
      <c r="B8677" s="39" t="s">
        <v>27987</v>
      </c>
      <c r="C8677" t="s">
        <v>23072</v>
      </c>
      <c r="D8677" t="s">
        <v>23072</v>
      </c>
      <c r="E8677" t="s">
        <v>23072</v>
      </c>
      <c r="F8677" s="39" t="s">
        <v>13575</v>
      </c>
    </row>
    <row r="8678" spans="1:6">
      <c r="A8678" t="s">
        <v>4616</v>
      </c>
      <c r="B8678" s="39" t="s">
        <v>27988</v>
      </c>
      <c r="C8678" t="s">
        <v>23073</v>
      </c>
      <c r="D8678" t="s">
        <v>23073</v>
      </c>
      <c r="E8678" t="s">
        <v>23073</v>
      </c>
      <c r="F8678" s="39" t="s">
        <v>13576</v>
      </c>
    </row>
    <row r="8679" spans="1:6">
      <c r="A8679" t="s">
        <v>4616</v>
      </c>
      <c r="B8679" s="39" t="s">
        <v>27989</v>
      </c>
      <c r="C8679" t="s">
        <v>23074</v>
      </c>
      <c r="D8679" t="s">
        <v>23074</v>
      </c>
      <c r="E8679" t="s">
        <v>23074</v>
      </c>
      <c r="F8679" s="39" t="s">
        <v>13576</v>
      </c>
    </row>
    <row r="8680" spans="1:6">
      <c r="A8680" t="s">
        <v>4616</v>
      </c>
      <c r="B8680" s="39" t="s">
        <v>27990</v>
      </c>
      <c r="C8680" t="s">
        <v>23075</v>
      </c>
      <c r="D8680" t="s">
        <v>23075</v>
      </c>
      <c r="E8680" t="s">
        <v>23075</v>
      </c>
      <c r="F8680" s="39" t="s">
        <v>13577</v>
      </c>
    </row>
    <row r="8681" spans="1:6">
      <c r="A8681" t="s">
        <v>4616</v>
      </c>
      <c r="B8681" t="s">
        <v>27991</v>
      </c>
      <c r="C8681" t="s">
        <v>23076</v>
      </c>
      <c r="D8681" t="s">
        <v>23076</v>
      </c>
      <c r="E8681" t="s">
        <v>23076</v>
      </c>
      <c r="F8681" t="s">
        <v>13578</v>
      </c>
    </row>
    <row r="8682" spans="1:6">
      <c r="A8682" t="s">
        <v>4616</v>
      </c>
      <c r="B8682" s="39" t="s">
        <v>27992</v>
      </c>
      <c r="C8682" t="s">
        <v>23077</v>
      </c>
      <c r="D8682" t="s">
        <v>23077</v>
      </c>
      <c r="E8682" t="s">
        <v>23077</v>
      </c>
      <c r="F8682" s="39" t="s">
        <v>13578</v>
      </c>
    </row>
    <row r="8683" spans="1:6">
      <c r="A8683" t="s">
        <v>4616</v>
      </c>
      <c r="B8683" s="39" t="s">
        <v>27993</v>
      </c>
      <c r="C8683" t="s">
        <v>23078</v>
      </c>
      <c r="D8683" t="s">
        <v>23078</v>
      </c>
      <c r="E8683" t="s">
        <v>23078</v>
      </c>
      <c r="F8683" s="39" t="s">
        <v>13578</v>
      </c>
    </row>
    <row r="8684" spans="1:6">
      <c r="A8684" t="s">
        <v>4616</v>
      </c>
      <c r="B8684" s="39" t="s">
        <v>27994</v>
      </c>
      <c r="C8684" t="s">
        <v>23079</v>
      </c>
      <c r="D8684" t="s">
        <v>23079</v>
      </c>
      <c r="E8684" t="s">
        <v>23079</v>
      </c>
      <c r="F8684" s="39" t="s">
        <v>13578</v>
      </c>
    </row>
    <row r="8685" spans="1:6">
      <c r="A8685" t="s">
        <v>4616</v>
      </c>
      <c r="B8685" s="39" t="s">
        <v>27995</v>
      </c>
      <c r="C8685" t="s">
        <v>23080</v>
      </c>
      <c r="D8685" t="s">
        <v>23080</v>
      </c>
      <c r="E8685" t="s">
        <v>23080</v>
      </c>
      <c r="F8685" s="39" t="s">
        <v>13578</v>
      </c>
    </row>
    <row r="8686" spans="1:6">
      <c r="A8686" t="s">
        <v>4616</v>
      </c>
      <c r="B8686" s="39" t="s">
        <v>27996</v>
      </c>
      <c r="C8686" t="s">
        <v>23081</v>
      </c>
      <c r="D8686" t="s">
        <v>23081</v>
      </c>
      <c r="E8686" t="s">
        <v>23081</v>
      </c>
      <c r="F8686" s="39" t="s">
        <v>13578</v>
      </c>
    </row>
    <row r="8687" spans="1:6">
      <c r="A8687" t="s">
        <v>4616</v>
      </c>
      <c r="B8687" s="39" t="s">
        <v>27997</v>
      </c>
      <c r="C8687" t="s">
        <v>23082</v>
      </c>
      <c r="D8687" t="s">
        <v>23082</v>
      </c>
      <c r="E8687" t="s">
        <v>23082</v>
      </c>
      <c r="F8687" s="39" t="s">
        <v>13578</v>
      </c>
    </row>
    <row r="8688" spans="1:6">
      <c r="A8688" t="s">
        <v>4616</v>
      </c>
      <c r="B8688" s="39" t="s">
        <v>27998</v>
      </c>
      <c r="C8688" t="s">
        <v>23083</v>
      </c>
      <c r="D8688" t="s">
        <v>23083</v>
      </c>
      <c r="E8688" t="s">
        <v>23083</v>
      </c>
      <c r="F8688" s="39" t="s">
        <v>13578</v>
      </c>
    </row>
    <row r="8689" spans="1:6">
      <c r="A8689" t="s">
        <v>4616</v>
      </c>
      <c r="B8689" s="39" t="s">
        <v>27999</v>
      </c>
      <c r="C8689" t="s">
        <v>23084</v>
      </c>
      <c r="D8689" t="s">
        <v>23084</v>
      </c>
      <c r="E8689" t="s">
        <v>23084</v>
      </c>
      <c r="F8689" s="39" t="s">
        <v>13578</v>
      </c>
    </row>
    <row r="8690" spans="1:6">
      <c r="A8690" t="s">
        <v>4616</v>
      </c>
      <c r="B8690" s="39" t="s">
        <v>28000</v>
      </c>
      <c r="C8690" t="s">
        <v>23085</v>
      </c>
      <c r="D8690" t="s">
        <v>23085</v>
      </c>
      <c r="E8690" t="s">
        <v>23085</v>
      </c>
      <c r="F8690" s="39" t="s">
        <v>13578</v>
      </c>
    </row>
    <row r="8691" spans="1:6">
      <c r="A8691" t="s">
        <v>4616</v>
      </c>
      <c r="B8691" s="39" t="s">
        <v>28001</v>
      </c>
      <c r="C8691" t="s">
        <v>23086</v>
      </c>
      <c r="D8691" t="s">
        <v>23086</v>
      </c>
      <c r="E8691" t="s">
        <v>23086</v>
      </c>
      <c r="F8691" s="39" t="s">
        <v>13578</v>
      </c>
    </row>
    <row r="8692" spans="1:6">
      <c r="A8692" t="s">
        <v>4616</v>
      </c>
      <c r="B8692" s="39" t="s">
        <v>28002</v>
      </c>
      <c r="C8692" t="s">
        <v>23087</v>
      </c>
      <c r="D8692" t="s">
        <v>23087</v>
      </c>
      <c r="E8692" t="s">
        <v>23087</v>
      </c>
      <c r="F8692" s="39" t="s">
        <v>13578</v>
      </c>
    </row>
    <row r="8693" spans="1:6">
      <c r="A8693" t="s">
        <v>4616</v>
      </c>
      <c r="B8693" s="39" t="s">
        <v>28003</v>
      </c>
      <c r="C8693" t="s">
        <v>23088</v>
      </c>
      <c r="D8693" t="s">
        <v>23088</v>
      </c>
      <c r="E8693" t="s">
        <v>23088</v>
      </c>
      <c r="F8693" s="39" t="s">
        <v>13578</v>
      </c>
    </row>
    <row r="8694" spans="1:6">
      <c r="A8694" t="s">
        <v>4616</v>
      </c>
      <c r="B8694" s="39" t="s">
        <v>28004</v>
      </c>
      <c r="C8694" t="s">
        <v>23089</v>
      </c>
      <c r="D8694" t="s">
        <v>23089</v>
      </c>
      <c r="E8694" t="s">
        <v>23089</v>
      </c>
      <c r="F8694" s="39" t="s">
        <v>13579</v>
      </c>
    </row>
    <row r="8695" spans="1:6">
      <c r="A8695" t="s">
        <v>4616</v>
      </c>
      <c r="B8695" s="39" t="s">
        <v>28005</v>
      </c>
      <c r="C8695" t="s">
        <v>23090</v>
      </c>
      <c r="D8695" t="s">
        <v>23090</v>
      </c>
      <c r="E8695" t="s">
        <v>23090</v>
      </c>
      <c r="F8695" s="39" t="s">
        <v>13580</v>
      </c>
    </row>
    <row r="8696" spans="1:6">
      <c r="A8696" t="s">
        <v>4616</v>
      </c>
      <c r="B8696" s="39" t="s">
        <v>28006</v>
      </c>
      <c r="C8696" t="s">
        <v>23091</v>
      </c>
      <c r="D8696" t="s">
        <v>23091</v>
      </c>
      <c r="E8696" t="s">
        <v>23091</v>
      </c>
      <c r="F8696" s="39" t="s">
        <v>13581</v>
      </c>
    </row>
    <row r="8697" spans="1:6">
      <c r="A8697" t="s">
        <v>4616</v>
      </c>
      <c r="B8697" s="39" t="s">
        <v>28007</v>
      </c>
      <c r="C8697" t="s">
        <v>23092</v>
      </c>
      <c r="D8697" t="s">
        <v>23092</v>
      </c>
      <c r="E8697" t="s">
        <v>23092</v>
      </c>
      <c r="F8697" s="39" t="s">
        <v>13581</v>
      </c>
    </row>
    <row r="8698" spans="1:6">
      <c r="A8698" t="s">
        <v>4616</v>
      </c>
      <c r="B8698" s="39" t="s">
        <v>28008</v>
      </c>
      <c r="C8698" t="s">
        <v>23093</v>
      </c>
      <c r="D8698" t="s">
        <v>23093</v>
      </c>
      <c r="E8698" t="s">
        <v>23093</v>
      </c>
      <c r="F8698" s="39" t="s">
        <v>13582</v>
      </c>
    </row>
    <row r="8699" spans="1:6">
      <c r="A8699" t="s">
        <v>4616</v>
      </c>
      <c r="B8699" s="39" t="s">
        <v>28009</v>
      </c>
      <c r="C8699" t="s">
        <v>23094</v>
      </c>
      <c r="D8699" t="s">
        <v>23094</v>
      </c>
      <c r="E8699" t="s">
        <v>23094</v>
      </c>
      <c r="F8699" s="39" t="s">
        <v>13583</v>
      </c>
    </row>
    <row r="8700" spans="1:6">
      <c r="A8700" t="s">
        <v>4616</v>
      </c>
      <c r="B8700" s="39" t="s">
        <v>28010</v>
      </c>
      <c r="C8700" t="s">
        <v>23095</v>
      </c>
      <c r="D8700" t="s">
        <v>23095</v>
      </c>
      <c r="E8700" t="s">
        <v>23095</v>
      </c>
      <c r="F8700" s="39" t="s">
        <v>13583</v>
      </c>
    </row>
    <row r="8701" spans="1:6">
      <c r="A8701" t="s">
        <v>4616</v>
      </c>
      <c r="B8701" s="39" t="s">
        <v>28011</v>
      </c>
      <c r="C8701" t="s">
        <v>23096</v>
      </c>
      <c r="D8701" t="s">
        <v>23096</v>
      </c>
      <c r="E8701" t="s">
        <v>23096</v>
      </c>
      <c r="F8701" s="39" t="s">
        <v>13584</v>
      </c>
    </row>
    <row r="8702" spans="1:6">
      <c r="A8702" t="s">
        <v>4616</v>
      </c>
      <c r="B8702" s="39" t="s">
        <v>28012</v>
      </c>
      <c r="C8702" t="s">
        <v>23097</v>
      </c>
      <c r="D8702" t="s">
        <v>23097</v>
      </c>
      <c r="E8702" t="s">
        <v>23097</v>
      </c>
      <c r="F8702" s="39" t="s">
        <v>13585</v>
      </c>
    </row>
    <row r="8703" spans="1:6">
      <c r="A8703" t="s">
        <v>4616</v>
      </c>
      <c r="B8703" s="39" t="s">
        <v>28013</v>
      </c>
      <c r="C8703" t="s">
        <v>23098</v>
      </c>
      <c r="D8703" t="s">
        <v>23098</v>
      </c>
      <c r="E8703" t="s">
        <v>23098</v>
      </c>
      <c r="F8703" s="39" t="s">
        <v>13586</v>
      </c>
    </row>
    <row r="8704" spans="1:6">
      <c r="A8704" t="s">
        <v>4616</v>
      </c>
      <c r="B8704" s="39" t="s">
        <v>28014</v>
      </c>
      <c r="C8704" t="s">
        <v>23099</v>
      </c>
      <c r="D8704" t="s">
        <v>23099</v>
      </c>
      <c r="E8704" t="s">
        <v>23099</v>
      </c>
      <c r="F8704" s="39" t="s">
        <v>13586</v>
      </c>
    </row>
    <row r="8705" spans="1:6">
      <c r="A8705" t="s">
        <v>4616</v>
      </c>
      <c r="B8705" s="39" t="s">
        <v>28015</v>
      </c>
      <c r="C8705" t="s">
        <v>23100</v>
      </c>
      <c r="D8705" t="s">
        <v>23100</v>
      </c>
      <c r="E8705" t="s">
        <v>23100</v>
      </c>
      <c r="F8705" s="39" t="s">
        <v>13587</v>
      </c>
    </row>
    <row r="8706" spans="1:6">
      <c r="A8706" t="s">
        <v>4616</v>
      </c>
      <c r="B8706" s="39" t="s">
        <v>28016</v>
      </c>
      <c r="C8706" t="s">
        <v>23101</v>
      </c>
      <c r="D8706" t="s">
        <v>23101</v>
      </c>
      <c r="E8706" t="s">
        <v>23101</v>
      </c>
      <c r="F8706" s="39" t="s">
        <v>13587</v>
      </c>
    </row>
    <row r="8707" spans="1:6">
      <c r="A8707" t="s">
        <v>4616</v>
      </c>
      <c r="B8707" s="39" t="s">
        <v>28017</v>
      </c>
      <c r="C8707" t="s">
        <v>23102</v>
      </c>
      <c r="D8707" t="s">
        <v>23102</v>
      </c>
      <c r="E8707" t="s">
        <v>23102</v>
      </c>
      <c r="F8707" s="39" t="s">
        <v>13587</v>
      </c>
    </row>
    <row r="8708" spans="1:6">
      <c r="A8708" t="s">
        <v>4616</v>
      </c>
      <c r="B8708" s="39" t="s">
        <v>28018</v>
      </c>
      <c r="C8708" t="s">
        <v>23103</v>
      </c>
      <c r="D8708" t="s">
        <v>23103</v>
      </c>
      <c r="E8708" t="s">
        <v>23103</v>
      </c>
      <c r="F8708" s="39" t="s">
        <v>13588</v>
      </c>
    </row>
    <row r="8709" spans="1:6">
      <c r="A8709" t="s">
        <v>4616</v>
      </c>
      <c r="B8709" s="39" t="s">
        <v>28019</v>
      </c>
      <c r="C8709" t="s">
        <v>23104</v>
      </c>
      <c r="D8709" t="s">
        <v>23104</v>
      </c>
      <c r="E8709" t="s">
        <v>23104</v>
      </c>
      <c r="F8709" s="39" t="s">
        <v>13589</v>
      </c>
    </row>
    <row r="8710" spans="1:6">
      <c r="A8710" t="s">
        <v>4616</v>
      </c>
      <c r="B8710" s="39" t="s">
        <v>28020</v>
      </c>
      <c r="C8710" t="s">
        <v>23105</v>
      </c>
      <c r="D8710" t="s">
        <v>23105</v>
      </c>
      <c r="E8710" t="s">
        <v>23105</v>
      </c>
      <c r="F8710" s="39" t="s">
        <v>13590</v>
      </c>
    </row>
    <row r="8711" spans="1:6">
      <c r="A8711" t="s">
        <v>4616</v>
      </c>
      <c r="B8711" s="39" t="s">
        <v>28021</v>
      </c>
      <c r="C8711" t="s">
        <v>23106</v>
      </c>
      <c r="D8711" t="s">
        <v>23106</v>
      </c>
      <c r="E8711" t="s">
        <v>23106</v>
      </c>
      <c r="F8711" s="39" t="s">
        <v>13591</v>
      </c>
    </row>
    <row r="8712" spans="1:6">
      <c r="A8712" t="s">
        <v>4616</v>
      </c>
      <c r="B8712" s="39" t="s">
        <v>28022</v>
      </c>
      <c r="C8712" t="s">
        <v>23107</v>
      </c>
      <c r="D8712" t="s">
        <v>23107</v>
      </c>
      <c r="E8712" t="s">
        <v>23107</v>
      </c>
      <c r="F8712" s="39" t="s">
        <v>13592</v>
      </c>
    </row>
    <row r="8713" spans="1:6">
      <c r="A8713" t="s">
        <v>4616</v>
      </c>
      <c r="B8713" s="39" t="s">
        <v>28023</v>
      </c>
      <c r="C8713" t="s">
        <v>23108</v>
      </c>
      <c r="D8713" t="s">
        <v>23108</v>
      </c>
      <c r="E8713" t="s">
        <v>23108</v>
      </c>
      <c r="F8713" s="39" t="s">
        <v>13593</v>
      </c>
    </row>
    <row r="8714" spans="1:6">
      <c r="A8714" t="s">
        <v>4616</v>
      </c>
      <c r="B8714" s="39" t="s">
        <v>28024</v>
      </c>
      <c r="C8714" t="s">
        <v>23109</v>
      </c>
      <c r="D8714" t="s">
        <v>23109</v>
      </c>
      <c r="E8714" t="s">
        <v>23109</v>
      </c>
      <c r="F8714" s="39" t="s">
        <v>13594</v>
      </c>
    </row>
    <row r="8715" spans="1:6">
      <c r="A8715" t="s">
        <v>4616</v>
      </c>
      <c r="B8715" s="39" t="s">
        <v>28025</v>
      </c>
      <c r="C8715" t="s">
        <v>23110</v>
      </c>
      <c r="D8715" t="s">
        <v>23110</v>
      </c>
      <c r="E8715" t="s">
        <v>23110</v>
      </c>
      <c r="F8715" s="39" t="s">
        <v>13594</v>
      </c>
    </row>
    <row r="8716" spans="1:6">
      <c r="A8716" t="s">
        <v>4616</v>
      </c>
      <c r="B8716" s="39" t="s">
        <v>28026</v>
      </c>
      <c r="C8716" t="s">
        <v>23111</v>
      </c>
      <c r="D8716" t="s">
        <v>23111</v>
      </c>
      <c r="E8716" t="s">
        <v>23111</v>
      </c>
      <c r="F8716" s="39" t="s">
        <v>13595</v>
      </c>
    </row>
    <row r="8717" spans="1:6">
      <c r="A8717" t="s">
        <v>4616</v>
      </c>
      <c r="B8717" s="39" t="s">
        <v>28027</v>
      </c>
      <c r="C8717" t="s">
        <v>23112</v>
      </c>
      <c r="D8717" t="s">
        <v>23112</v>
      </c>
      <c r="E8717" t="s">
        <v>23112</v>
      </c>
      <c r="F8717" s="39" t="s">
        <v>13596</v>
      </c>
    </row>
    <row r="8718" spans="1:6">
      <c r="A8718" t="s">
        <v>4616</v>
      </c>
      <c r="B8718" s="39" t="s">
        <v>28028</v>
      </c>
      <c r="C8718" t="s">
        <v>23113</v>
      </c>
      <c r="D8718" t="s">
        <v>23113</v>
      </c>
      <c r="E8718" t="s">
        <v>23113</v>
      </c>
      <c r="F8718" s="39" t="s">
        <v>13597</v>
      </c>
    </row>
    <row r="8719" spans="1:6">
      <c r="A8719" t="s">
        <v>4616</v>
      </c>
      <c r="B8719" s="39" t="s">
        <v>28029</v>
      </c>
      <c r="C8719" t="s">
        <v>23114</v>
      </c>
      <c r="D8719" t="s">
        <v>23114</v>
      </c>
      <c r="E8719" t="s">
        <v>23114</v>
      </c>
      <c r="F8719" s="39" t="s">
        <v>13598</v>
      </c>
    </row>
    <row r="8720" spans="1:6">
      <c r="A8720" t="s">
        <v>4616</v>
      </c>
      <c r="B8720" s="39" t="s">
        <v>28030</v>
      </c>
      <c r="C8720" t="s">
        <v>23115</v>
      </c>
      <c r="D8720" t="s">
        <v>23115</v>
      </c>
      <c r="E8720" t="s">
        <v>23115</v>
      </c>
      <c r="F8720" s="39" t="s">
        <v>13599</v>
      </c>
    </row>
    <row r="8721" spans="1:6">
      <c r="A8721" t="s">
        <v>4616</v>
      </c>
      <c r="B8721" s="39" t="s">
        <v>28031</v>
      </c>
      <c r="C8721" t="s">
        <v>23116</v>
      </c>
      <c r="D8721" t="s">
        <v>23116</v>
      </c>
      <c r="E8721" t="s">
        <v>23116</v>
      </c>
      <c r="F8721" s="39" t="s">
        <v>13600</v>
      </c>
    </row>
    <row r="8722" spans="1:6">
      <c r="A8722" t="s">
        <v>4616</v>
      </c>
      <c r="B8722" s="39" t="s">
        <v>28032</v>
      </c>
      <c r="C8722" t="s">
        <v>23117</v>
      </c>
      <c r="D8722" t="s">
        <v>23117</v>
      </c>
      <c r="E8722" t="s">
        <v>23117</v>
      </c>
      <c r="F8722" s="39" t="s">
        <v>13601</v>
      </c>
    </row>
    <row r="8723" spans="1:6">
      <c r="A8723" t="s">
        <v>4616</v>
      </c>
      <c r="B8723" s="39" t="s">
        <v>28033</v>
      </c>
      <c r="C8723" t="s">
        <v>23118</v>
      </c>
      <c r="D8723" t="s">
        <v>23118</v>
      </c>
      <c r="E8723" t="s">
        <v>23118</v>
      </c>
      <c r="F8723" s="39" t="s">
        <v>13602</v>
      </c>
    </row>
    <row r="8724" spans="1:6">
      <c r="A8724" t="s">
        <v>4616</v>
      </c>
      <c r="B8724" s="39" t="s">
        <v>28034</v>
      </c>
      <c r="C8724" t="s">
        <v>23119</v>
      </c>
      <c r="D8724" t="s">
        <v>23119</v>
      </c>
      <c r="E8724" t="s">
        <v>23119</v>
      </c>
      <c r="F8724" s="39" t="s">
        <v>13602</v>
      </c>
    </row>
    <row r="8725" spans="1:6">
      <c r="A8725" t="s">
        <v>4616</v>
      </c>
      <c r="B8725" s="39" t="s">
        <v>28035</v>
      </c>
      <c r="C8725" t="s">
        <v>23120</v>
      </c>
      <c r="D8725" t="s">
        <v>23120</v>
      </c>
      <c r="E8725" t="s">
        <v>23120</v>
      </c>
      <c r="F8725" s="39" t="s">
        <v>13603</v>
      </c>
    </row>
    <row r="8726" spans="1:6">
      <c r="A8726" t="s">
        <v>4616</v>
      </c>
      <c r="B8726" s="39" t="s">
        <v>28036</v>
      </c>
      <c r="C8726" t="s">
        <v>23121</v>
      </c>
      <c r="D8726" t="s">
        <v>23121</v>
      </c>
      <c r="E8726" t="s">
        <v>23121</v>
      </c>
      <c r="F8726" s="39" t="s">
        <v>13604</v>
      </c>
    </row>
    <row r="8727" spans="1:6">
      <c r="A8727" t="s">
        <v>4616</v>
      </c>
      <c r="B8727" s="39" t="s">
        <v>28037</v>
      </c>
      <c r="C8727" t="s">
        <v>23122</v>
      </c>
      <c r="D8727" t="s">
        <v>23122</v>
      </c>
      <c r="E8727" t="s">
        <v>23122</v>
      </c>
      <c r="F8727" s="39" t="s">
        <v>13605</v>
      </c>
    </row>
    <row r="8728" spans="1:6">
      <c r="A8728" t="s">
        <v>4616</v>
      </c>
      <c r="B8728" s="39" t="s">
        <v>28038</v>
      </c>
      <c r="C8728" t="s">
        <v>23123</v>
      </c>
      <c r="D8728" t="s">
        <v>23123</v>
      </c>
      <c r="E8728" t="s">
        <v>23123</v>
      </c>
      <c r="F8728" s="39" t="s">
        <v>13606</v>
      </c>
    </row>
    <row r="8729" spans="1:6">
      <c r="A8729" t="s">
        <v>4616</v>
      </c>
      <c r="B8729" s="39" t="s">
        <v>28039</v>
      </c>
      <c r="C8729" t="s">
        <v>23124</v>
      </c>
      <c r="D8729" t="s">
        <v>23124</v>
      </c>
      <c r="E8729" t="s">
        <v>23124</v>
      </c>
      <c r="F8729" s="39" t="s">
        <v>13606</v>
      </c>
    </row>
    <row r="8730" spans="1:6">
      <c r="A8730" t="s">
        <v>4616</v>
      </c>
      <c r="B8730" s="39" t="s">
        <v>28040</v>
      </c>
      <c r="C8730" t="s">
        <v>23125</v>
      </c>
      <c r="D8730" t="s">
        <v>23125</v>
      </c>
      <c r="E8730" t="s">
        <v>23125</v>
      </c>
      <c r="F8730" s="39" t="s">
        <v>13606</v>
      </c>
    </row>
    <row r="8731" spans="1:6">
      <c r="A8731" t="s">
        <v>4616</v>
      </c>
      <c r="B8731" s="39" t="s">
        <v>28041</v>
      </c>
      <c r="C8731" t="s">
        <v>23126</v>
      </c>
      <c r="D8731" t="s">
        <v>23126</v>
      </c>
      <c r="E8731" t="s">
        <v>23126</v>
      </c>
      <c r="F8731" s="39" t="s">
        <v>13607</v>
      </c>
    </row>
    <row r="8732" spans="1:6">
      <c r="A8732" t="s">
        <v>4616</v>
      </c>
      <c r="B8732" s="39" t="s">
        <v>28042</v>
      </c>
      <c r="C8732" t="s">
        <v>23127</v>
      </c>
      <c r="D8732" t="s">
        <v>23127</v>
      </c>
      <c r="E8732" t="s">
        <v>23127</v>
      </c>
      <c r="F8732" s="39" t="s">
        <v>13608</v>
      </c>
    </row>
    <row r="8733" spans="1:6">
      <c r="A8733" t="s">
        <v>4616</v>
      </c>
      <c r="B8733" s="39" t="s">
        <v>28043</v>
      </c>
      <c r="C8733" t="s">
        <v>23128</v>
      </c>
      <c r="D8733" t="s">
        <v>23128</v>
      </c>
      <c r="E8733" t="s">
        <v>23128</v>
      </c>
      <c r="F8733" s="39" t="s">
        <v>13609</v>
      </c>
    </row>
    <row r="8734" spans="1:6">
      <c r="A8734" t="s">
        <v>4616</v>
      </c>
      <c r="B8734" s="39" t="s">
        <v>28044</v>
      </c>
      <c r="C8734" t="s">
        <v>23129</v>
      </c>
      <c r="D8734" t="s">
        <v>23129</v>
      </c>
      <c r="E8734" t="s">
        <v>23129</v>
      </c>
      <c r="F8734" s="39" t="s">
        <v>13610</v>
      </c>
    </row>
    <row r="8735" spans="1:6">
      <c r="A8735" t="s">
        <v>4616</v>
      </c>
      <c r="B8735" s="39" t="s">
        <v>28045</v>
      </c>
      <c r="C8735" t="s">
        <v>23130</v>
      </c>
      <c r="D8735" t="s">
        <v>23130</v>
      </c>
      <c r="E8735" t="s">
        <v>23130</v>
      </c>
      <c r="F8735" s="39" t="s">
        <v>13610</v>
      </c>
    </row>
    <row r="8736" spans="1:6">
      <c r="A8736" t="s">
        <v>4616</v>
      </c>
      <c r="B8736" s="39" t="s">
        <v>28046</v>
      </c>
      <c r="C8736" t="s">
        <v>23131</v>
      </c>
      <c r="D8736" t="s">
        <v>23131</v>
      </c>
      <c r="E8736" t="s">
        <v>23131</v>
      </c>
      <c r="F8736" s="39" t="s">
        <v>13611</v>
      </c>
    </row>
    <row r="8737" spans="1:6">
      <c r="A8737" t="s">
        <v>4616</v>
      </c>
      <c r="B8737" s="39" t="s">
        <v>28047</v>
      </c>
      <c r="C8737" t="s">
        <v>23132</v>
      </c>
      <c r="D8737" t="s">
        <v>23132</v>
      </c>
      <c r="E8737" t="s">
        <v>23132</v>
      </c>
      <c r="F8737" s="39" t="s">
        <v>13612</v>
      </c>
    </row>
    <row r="8738" spans="1:6">
      <c r="A8738" t="s">
        <v>4616</v>
      </c>
      <c r="B8738" s="39" t="s">
        <v>28048</v>
      </c>
      <c r="C8738" t="s">
        <v>23133</v>
      </c>
      <c r="D8738" t="s">
        <v>23133</v>
      </c>
      <c r="E8738" t="s">
        <v>23133</v>
      </c>
      <c r="F8738" s="39" t="s">
        <v>13613</v>
      </c>
    </row>
    <row r="8739" spans="1:6">
      <c r="A8739" t="s">
        <v>4616</v>
      </c>
      <c r="B8739" s="39" t="s">
        <v>28049</v>
      </c>
      <c r="C8739" t="s">
        <v>23134</v>
      </c>
      <c r="D8739" t="s">
        <v>23134</v>
      </c>
      <c r="E8739" t="s">
        <v>23134</v>
      </c>
      <c r="F8739" s="39" t="s">
        <v>13613</v>
      </c>
    </row>
    <row r="8740" spans="1:6">
      <c r="A8740" t="s">
        <v>4616</v>
      </c>
      <c r="B8740" s="39" t="s">
        <v>28050</v>
      </c>
      <c r="C8740" t="s">
        <v>23135</v>
      </c>
      <c r="D8740" t="s">
        <v>23135</v>
      </c>
      <c r="E8740" t="s">
        <v>23135</v>
      </c>
      <c r="F8740" s="39" t="s">
        <v>13614</v>
      </c>
    </row>
    <row r="8741" spans="1:6">
      <c r="A8741" t="s">
        <v>4616</v>
      </c>
      <c r="B8741" s="39" t="s">
        <v>28051</v>
      </c>
      <c r="C8741" t="s">
        <v>23136</v>
      </c>
      <c r="D8741" t="s">
        <v>23136</v>
      </c>
      <c r="E8741" t="s">
        <v>23136</v>
      </c>
      <c r="F8741" s="39" t="s">
        <v>13615</v>
      </c>
    </row>
    <row r="8742" spans="1:6">
      <c r="A8742" t="s">
        <v>4616</v>
      </c>
      <c r="B8742" s="39" t="s">
        <v>28052</v>
      </c>
      <c r="C8742" t="s">
        <v>23137</v>
      </c>
      <c r="D8742" t="s">
        <v>23137</v>
      </c>
      <c r="E8742" t="s">
        <v>23137</v>
      </c>
      <c r="F8742" s="39" t="s">
        <v>13616</v>
      </c>
    </row>
    <row r="8743" spans="1:6">
      <c r="A8743" t="s">
        <v>4616</v>
      </c>
      <c r="B8743" s="39" t="s">
        <v>28053</v>
      </c>
      <c r="C8743" t="s">
        <v>23138</v>
      </c>
      <c r="D8743" t="s">
        <v>23138</v>
      </c>
      <c r="E8743" t="s">
        <v>23138</v>
      </c>
      <c r="F8743" s="39" t="s">
        <v>13617</v>
      </c>
    </row>
    <row r="8744" spans="1:6">
      <c r="A8744" t="s">
        <v>4616</v>
      </c>
      <c r="B8744" s="39" t="s">
        <v>28054</v>
      </c>
      <c r="C8744" t="s">
        <v>23139</v>
      </c>
      <c r="D8744" t="s">
        <v>23139</v>
      </c>
      <c r="E8744" t="s">
        <v>23139</v>
      </c>
      <c r="F8744" s="39" t="s">
        <v>13617</v>
      </c>
    </row>
    <row r="8745" spans="1:6">
      <c r="A8745" t="s">
        <v>4616</v>
      </c>
      <c r="B8745" s="39" t="s">
        <v>28055</v>
      </c>
      <c r="C8745" t="s">
        <v>23140</v>
      </c>
      <c r="D8745" t="s">
        <v>23140</v>
      </c>
      <c r="E8745" t="s">
        <v>23140</v>
      </c>
      <c r="F8745" s="39" t="s">
        <v>13617</v>
      </c>
    </row>
    <row r="8746" spans="1:6">
      <c r="A8746" t="s">
        <v>4616</v>
      </c>
      <c r="B8746" s="39" t="s">
        <v>28056</v>
      </c>
      <c r="C8746" t="s">
        <v>23141</v>
      </c>
      <c r="D8746" t="s">
        <v>23141</v>
      </c>
      <c r="E8746" t="s">
        <v>23141</v>
      </c>
      <c r="F8746" s="39" t="s">
        <v>13618</v>
      </c>
    </row>
    <row r="8747" spans="1:6">
      <c r="A8747" t="s">
        <v>4616</v>
      </c>
      <c r="B8747" s="39" t="s">
        <v>28057</v>
      </c>
      <c r="C8747" t="s">
        <v>23142</v>
      </c>
      <c r="D8747" t="s">
        <v>23142</v>
      </c>
      <c r="E8747" t="s">
        <v>23142</v>
      </c>
      <c r="F8747" s="39" t="s">
        <v>13619</v>
      </c>
    </row>
    <row r="8748" spans="1:6">
      <c r="A8748" t="s">
        <v>4616</v>
      </c>
      <c r="B8748" s="39" t="s">
        <v>28058</v>
      </c>
      <c r="C8748" t="s">
        <v>23143</v>
      </c>
      <c r="D8748" t="s">
        <v>23143</v>
      </c>
      <c r="E8748" t="s">
        <v>23143</v>
      </c>
      <c r="F8748" s="39" t="s">
        <v>13620</v>
      </c>
    </row>
    <row r="8749" spans="1:6">
      <c r="A8749" t="s">
        <v>4616</v>
      </c>
      <c r="B8749" s="39" t="s">
        <v>28059</v>
      </c>
      <c r="C8749" t="s">
        <v>23144</v>
      </c>
      <c r="D8749" t="s">
        <v>23144</v>
      </c>
      <c r="E8749" t="s">
        <v>23144</v>
      </c>
      <c r="F8749" s="39" t="s">
        <v>13621</v>
      </c>
    </row>
    <row r="8750" spans="1:6">
      <c r="A8750" t="s">
        <v>4616</v>
      </c>
      <c r="B8750" s="39" t="s">
        <v>28060</v>
      </c>
      <c r="C8750" t="s">
        <v>23145</v>
      </c>
      <c r="D8750" t="s">
        <v>23145</v>
      </c>
      <c r="E8750" t="s">
        <v>23145</v>
      </c>
      <c r="F8750" s="39" t="s">
        <v>13621</v>
      </c>
    </row>
    <row r="8751" spans="1:6">
      <c r="A8751" t="s">
        <v>4616</v>
      </c>
      <c r="B8751" s="39" t="s">
        <v>28061</v>
      </c>
      <c r="C8751" t="s">
        <v>23146</v>
      </c>
      <c r="D8751" t="s">
        <v>23146</v>
      </c>
      <c r="E8751" t="s">
        <v>23146</v>
      </c>
      <c r="F8751" s="39" t="s">
        <v>13621</v>
      </c>
    </row>
    <row r="8752" spans="1:6">
      <c r="A8752" t="s">
        <v>4616</v>
      </c>
      <c r="B8752" s="39" t="s">
        <v>28062</v>
      </c>
      <c r="C8752" t="s">
        <v>23147</v>
      </c>
      <c r="D8752" t="s">
        <v>23147</v>
      </c>
      <c r="E8752" t="s">
        <v>23147</v>
      </c>
      <c r="F8752" s="39" t="s">
        <v>13621</v>
      </c>
    </row>
    <row r="8753" spans="1:6">
      <c r="A8753" t="s">
        <v>4616</v>
      </c>
      <c r="B8753" t="s">
        <v>28063</v>
      </c>
      <c r="C8753" t="s">
        <v>23148</v>
      </c>
      <c r="D8753" t="s">
        <v>23148</v>
      </c>
      <c r="E8753" t="s">
        <v>23148</v>
      </c>
      <c r="F8753" t="s">
        <v>13622</v>
      </c>
    </row>
    <row r="8754" spans="1:6">
      <c r="A8754" t="s">
        <v>4616</v>
      </c>
      <c r="B8754" s="39" t="s">
        <v>28064</v>
      </c>
      <c r="C8754" t="s">
        <v>23149</v>
      </c>
      <c r="D8754" t="s">
        <v>23149</v>
      </c>
      <c r="E8754" t="s">
        <v>23149</v>
      </c>
      <c r="F8754" s="39" t="s">
        <v>13623</v>
      </c>
    </row>
    <row r="8755" spans="1:6">
      <c r="A8755" t="s">
        <v>4616</v>
      </c>
      <c r="B8755" s="39" t="s">
        <v>28065</v>
      </c>
      <c r="C8755" t="s">
        <v>23150</v>
      </c>
      <c r="D8755" t="s">
        <v>23150</v>
      </c>
      <c r="E8755" t="s">
        <v>23150</v>
      </c>
      <c r="F8755" s="39" t="s">
        <v>13624</v>
      </c>
    </row>
    <row r="8756" spans="1:6">
      <c r="A8756" t="s">
        <v>4616</v>
      </c>
      <c r="B8756" s="39" t="s">
        <v>28066</v>
      </c>
      <c r="C8756" t="s">
        <v>23151</v>
      </c>
      <c r="D8756" t="s">
        <v>23151</v>
      </c>
      <c r="E8756" t="s">
        <v>23151</v>
      </c>
      <c r="F8756" s="39" t="s">
        <v>13624</v>
      </c>
    </row>
    <row r="8757" spans="1:6">
      <c r="A8757" t="s">
        <v>4616</v>
      </c>
      <c r="B8757" s="39" t="s">
        <v>28067</v>
      </c>
      <c r="C8757" t="s">
        <v>23152</v>
      </c>
      <c r="D8757" t="s">
        <v>23152</v>
      </c>
      <c r="E8757" t="s">
        <v>23152</v>
      </c>
      <c r="F8757" s="39" t="s">
        <v>13624</v>
      </c>
    </row>
    <row r="8758" spans="1:6">
      <c r="A8758" t="s">
        <v>4616</v>
      </c>
      <c r="B8758" s="39" t="s">
        <v>28068</v>
      </c>
      <c r="C8758" t="s">
        <v>23153</v>
      </c>
      <c r="D8758" t="s">
        <v>23153</v>
      </c>
      <c r="E8758" t="s">
        <v>23153</v>
      </c>
      <c r="F8758" s="39" t="s">
        <v>13624</v>
      </c>
    </row>
    <row r="8759" spans="1:6">
      <c r="A8759" t="s">
        <v>4616</v>
      </c>
      <c r="B8759" s="39" t="s">
        <v>28069</v>
      </c>
      <c r="C8759" t="s">
        <v>23154</v>
      </c>
      <c r="D8759" t="s">
        <v>23154</v>
      </c>
      <c r="E8759" t="s">
        <v>23154</v>
      </c>
      <c r="F8759" s="39" t="s">
        <v>13624</v>
      </c>
    </row>
    <row r="8760" spans="1:6">
      <c r="A8760" t="s">
        <v>4616</v>
      </c>
      <c r="B8760" s="39" t="s">
        <v>28070</v>
      </c>
      <c r="C8760" t="s">
        <v>23155</v>
      </c>
      <c r="D8760" t="s">
        <v>23155</v>
      </c>
      <c r="E8760" t="s">
        <v>23155</v>
      </c>
      <c r="F8760" s="39" t="s">
        <v>13624</v>
      </c>
    </row>
    <row r="8761" spans="1:6">
      <c r="A8761" t="s">
        <v>4616</v>
      </c>
      <c r="B8761" s="39" t="s">
        <v>28071</v>
      </c>
      <c r="C8761" t="s">
        <v>23156</v>
      </c>
      <c r="D8761" t="s">
        <v>23156</v>
      </c>
      <c r="E8761" t="s">
        <v>23156</v>
      </c>
      <c r="F8761" s="39" t="s">
        <v>13624</v>
      </c>
    </row>
    <row r="8762" spans="1:6">
      <c r="A8762" t="s">
        <v>4616</v>
      </c>
      <c r="B8762" s="39" t="s">
        <v>28072</v>
      </c>
      <c r="C8762" t="s">
        <v>23157</v>
      </c>
      <c r="D8762" t="s">
        <v>23157</v>
      </c>
      <c r="E8762" t="s">
        <v>23157</v>
      </c>
      <c r="F8762" s="39" t="s">
        <v>13624</v>
      </c>
    </row>
    <row r="8763" spans="1:6">
      <c r="A8763" t="s">
        <v>4616</v>
      </c>
      <c r="B8763" s="39" t="s">
        <v>28073</v>
      </c>
      <c r="C8763" t="s">
        <v>23158</v>
      </c>
      <c r="D8763" t="s">
        <v>23158</v>
      </c>
      <c r="E8763" t="s">
        <v>23158</v>
      </c>
      <c r="F8763" s="39" t="s">
        <v>13624</v>
      </c>
    </row>
    <row r="8764" spans="1:6">
      <c r="A8764" t="s">
        <v>4616</v>
      </c>
      <c r="B8764" s="39" t="s">
        <v>28074</v>
      </c>
      <c r="C8764" t="s">
        <v>23159</v>
      </c>
      <c r="D8764" t="s">
        <v>23159</v>
      </c>
      <c r="E8764" t="s">
        <v>23159</v>
      </c>
      <c r="F8764" s="39" t="s">
        <v>13624</v>
      </c>
    </row>
    <row r="8765" spans="1:6">
      <c r="A8765" t="s">
        <v>4616</v>
      </c>
      <c r="B8765" s="39" t="s">
        <v>28075</v>
      </c>
      <c r="C8765" t="s">
        <v>23160</v>
      </c>
      <c r="D8765" t="s">
        <v>23160</v>
      </c>
      <c r="E8765" t="s">
        <v>23160</v>
      </c>
      <c r="F8765" s="39" t="s">
        <v>13624</v>
      </c>
    </row>
    <row r="8766" spans="1:6">
      <c r="A8766" t="s">
        <v>4616</v>
      </c>
      <c r="B8766" s="39" t="s">
        <v>28076</v>
      </c>
      <c r="C8766" t="s">
        <v>23161</v>
      </c>
      <c r="D8766" t="s">
        <v>23161</v>
      </c>
      <c r="E8766" t="s">
        <v>23161</v>
      </c>
      <c r="F8766" s="39" t="s">
        <v>13624</v>
      </c>
    </row>
    <row r="8767" spans="1:6">
      <c r="A8767" t="s">
        <v>4616</v>
      </c>
      <c r="B8767" s="39" t="s">
        <v>28077</v>
      </c>
      <c r="C8767" t="s">
        <v>23162</v>
      </c>
      <c r="D8767" t="s">
        <v>23162</v>
      </c>
      <c r="E8767" t="s">
        <v>23162</v>
      </c>
      <c r="F8767" s="39" t="s">
        <v>13624</v>
      </c>
    </row>
    <row r="8768" spans="1:6">
      <c r="A8768" t="s">
        <v>4616</v>
      </c>
      <c r="B8768" s="39" t="s">
        <v>28078</v>
      </c>
      <c r="C8768" t="s">
        <v>23163</v>
      </c>
      <c r="D8768" t="s">
        <v>23163</v>
      </c>
      <c r="E8768" t="s">
        <v>23163</v>
      </c>
      <c r="F8768" s="39" t="s">
        <v>13624</v>
      </c>
    </row>
    <row r="8769" spans="1:6">
      <c r="A8769" t="s">
        <v>4616</v>
      </c>
      <c r="B8769" s="39" t="s">
        <v>28079</v>
      </c>
      <c r="C8769" t="s">
        <v>23164</v>
      </c>
      <c r="D8769" t="s">
        <v>23164</v>
      </c>
      <c r="E8769" t="s">
        <v>23164</v>
      </c>
      <c r="F8769" s="39" t="s">
        <v>13624</v>
      </c>
    </row>
    <row r="8770" spans="1:6">
      <c r="A8770" t="s">
        <v>4616</v>
      </c>
      <c r="B8770" s="39" t="s">
        <v>28080</v>
      </c>
      <c r="C8770" t="s">
        <v>23165</v>
      </c>
      <c r="D8770" t="s">
        <v>23165</v>
      </c>
      <c r="E8770" t="s">
        <v>23165</v>
      </c>
      <c r="F8770" s="39" t="s">
        <v>13624</v>
      </c>
    </row>
    <row r="8771" spans="1:6">
      <c r="A8771" t="s">
        <v>4616</v>
      </c>
      <c r="B8771" s="39" t="s">
        <v>28081</v>
      </c>
      <c r="C8771" t="s">
        <v>23166</v>
      </c>
      <c r="D8771" t="s">
        <v>23166</v>
      </c>
      <c r="E8771" t="s">
        <v>23166</v>
      </c>
      <c r="F8771" s="39" t="s">
        <v>13624</v>
      </c>
    </row>
    <row r="8772" spans="1:6">
      <c r="A8772" t="s">
        <v>4616</v>
      </c>
      <c r="B8772" s="39" t="s">
        <v>28082</v>
      </c>
      <c r="C8772" t="s">
        <v>23167</v>
      </c>
      <c r="D8772" t="s">
        <v>23167</v>
      </c>
      <c r="E8772" t="s">
        <v>23167</v>
      </c>
      <c r="F8772" s="39" t="s">
        <v>13624</v>
      </c>
    </row>
    <row r="8773" spans="1:6">
      <c r="A8773" t="s">
        <v>4616</v>
      </c>
      <c r="B8773" s="39" t="s">
        <v>28083</v>
      </c>
      <c r="C8773" t="s">
        <v>23168</v>
      </c>
      <c r="D8773" t="s">
        <v>23168</v>
      </c>
      <c r="E8773" t="s">
        <v>23168</v>
      </c>
      <c r="F8773" s="39" t="s">
        <v>13624</v>
      </c>
    </row>
    <row r="8774" spans="1:6">
      <c r="A8774" t="s">
        <v>4616</v>
      </c>
      <c r="B8774" s="39" t="s">
        <v>28084</v>
      </c>
      <c r="C8774" t="s">
        <v>23169</v>
      </c>
      <c r="D8774" t="s">
        <v>23169</v>
      </c>
      <c r="E8774" t="s">
        <v>23169</v>
      </c>
      <c r="F8774" s="39" t="s">
        <v>13624</v>
      </c>
    </row>
    <row r="8775" spans="1:6">
      <c r="A8775" t="s">
        <v>4616</v>
      </c>
      <c r="B8775" s="39" t="s">
        <v>28085</v>
      </c>
      <c r="C8775" t="s">
        <v>23170</v>
      </c>
      <c r="D8775" t="s">
        <v>23170</v>
      </c>
      <c r="E8775" t="s">
        <v>23170</v>
      </c>
      <c r="F8775" s="39" t="s">
        <v>13624</v>
      </c>
    </row>
    <row r="8776" spans="1:6">
      <c r="A8776" t="s">
        <v>4616</v>
      </c>
      <c r="B8776" s="39" t="s">
        <v>28086</v>
      </c>
      <c r="C8776" t="s">
        <v>23171</v>
      </c>
      <c r="D8776" t="s">
        <v>23171</v>
      </c>
      <c r="E8776" t="s">
        <v>23171</v>
      </c>
      <c r="F8776" s="39" t="s">
        <v>13624</v>
      </c>
    </row>
    <row r="8777" spans="1:6">
      <c r="A8777" t="s">
        <v>4616</v>
      </c>
      <c r="B8777" s="39" t="s">
        <v>28087</v>
      </c>
      <c r="C8777" t="s">
        <v>23172</v>
      </c>
      <c r="D8777" t="s">
        <v>23172</v>
      </c>
      <c r="E8777" t="s">
        <v>23172</v>
      </c>
      <c r="F8777" s="39" t="s">
        <v>13624</v>
      </c>
    </row>
    <row r="8778" spans="1:6">
      <c r="A8778" t="s">
        <v>4616</v>
      </c>
      <c r="B8778" s="789" t="s">
        <v>28088</v>
      </c>
      <c r="C8778" t="s">
        <v>23173</v>
      </c>
      <c r="D8778" t="s">
        <v>23173</v>
      </c>
      <c r="E8778" t="s">
        <v>23173</v>
      </c>
      <c r="F8778" s="39" t="s">
        <v>13624</v>
      </c>
    </row>
    <row r="8779" spans="1:6">
      <c r="A8779" t="s">
        <v>4616</v>
      </c>
      <c r="B8779" s="39" t="s">
        <v>28089</v>
      </c>
      <c r="C8779" t="s">
        <v>23174</v>
      </c>
      <c r="D8779" t="s">
        <v>23174</v>
      </c>
      <c r="E8779" t="s">
        <v>23174</v>
      </c>
      <c r="F8779" s="39" t="s">
        <v>13624</v>
      </c>
    </row>
    <row r="8780" spans="1:6">
      <c r="A8780" t="s">
        <v>4616</v>
      </c>
      <c r="B8780" s="39" t="s">
        <v>28090</v>
      </c>
      <c r="C8780" t="s">
        <v>23175</v>
      </c>
      <c r="D8780" t="s">
        <v>23175</v>
      </c>
      <c r="E8780" t="s">
        <v>23175</v>
      </c>
      <c r="F8780" s="39" t="s">
        <v>13624</v>
      </c>
    </row>
    <row r="8781" spans="1:6">
      <c r="A8781" t="s">
        <v>4616</v>
      </c>
      <c r="B8781" s="39" t="s">
        <v>28091</v>
      </c>
      <c r="C8781" t="s">
        <v>23176</v>
      </c>
      <c r="D8781" t="s">
        <v>23176</v>
      </c>
      <c r="E8781" t="s">
        <v>23176</v>
      </c>
      <c r="F8781" s="39" t="s">
        <v>13624</v>
      </c>
    </row>
    <row r="8782" spans="1:6">
      <c r="A8782" t="s">
        <v>4616</v>
      </c>
      <c r="B8782" s="39" t="s">
        <v>28092</v>
      </c>
      <c r="C8782" t="s">
        <v>23177</v>
      </c>
      <c r="D8782" t="s">
        <v>23177</v>
      </c>
      <c r="E8782" t="s">
        <v>23177</v>
      </c>
      <c r="F8782" s="39" t="s">
        <v>13624</v>
      </c>
    </row>
    <row r="8783" spans="1:6">
      <c r="A8783" t="s">
        <v>4616</v>
      </c>
      <c r="B8783" s="39" t="s">
        <v>28093</v>
      </c>
      <c r="C8783" t="s">
        <v>23178</v>
      </c>
      <c r="D8783" t="s">
        <v>23178</v>
      </c>
      <c r="E8783" t="s">
        <v>23178</v>
      </c>
      <c r="F8783" s="39" t="s">
        <v>13624</v>
      </c>
    </row>
    <row r="8784" spans="1:6">
      <c r="A8784" t="s">
        <v>4616</v>
      </c>
      <c r="B8784" s="39" t="s">
        <v>28094</v>
      </c>
      <c r="C8784" t="s">
        <v>23179</v>
      </c>
      <c r="D8784" t="s">
        <v>23179</v>
      </c>
      <c r="E8784" t="s">
        <v>23179</v>
      </c>
      <c r="F8784" s="39" t="s">
        <v>13624</v>
      </c>
    </row>
    <row r="8785" spans="1:6">
      <c r="A8785" t="s">
        <v>4616</v>
      </c>
      <c r="B8785" s="39" t="s">
        <v>28095</v>
      </c>
      <c r="C8785" t="s">
        <v>23180</v>
      </c>
      <c r="D8785" t="s">
        <v>23180</v>
      </c>
      <c r="E8785" t="s">
        <v>23180</v>
      </c>
      <c r="F8785" s="39" t="s">
        <v>13624</v>
      </c>
    </row>
    <row r="8786" spans="1:6">
      <c r="A8786" t="s">
        <v>4616</v>
      </c>
      <c r="B8786" s="39" t="s">
        <v>28096</v>
      </c>
      <c r="C8786" t="s">
        <v>23181</v>
      </c>
      <c r="D8786" t="s">
        <v>23181</v>
      </c>
      <c r="E8786" t="s">
        <v>23181</v>
      </c>
      <c r="F8786" s="39" t="s">
        <v>13624</v>
      </c>
    </row>
    <row r="8787" spans="1:6">
      <c r="A8787" t="s">
        <v>4616</v>
      </c>
      <c r="B8787" s="39" t="s">
        <v>28097</v>
      </c>
      <c r="C8787" t="s">
        <v>23182</v>
      </c>
      <c r="D8787" t="s">
        <v>23182</v>
      </c>
      <c r="E8787" t="s">
        <v>23182</v>
      </c>
      <c r="F8787" s="39" t="s">
        <v>13624</v>
      </c>
    </row>
    <row r="8788" spans="1:6">
      <c r="A8788" t="s">
        <v>4616</v>
      </c>
      <c r="B8788" s="39" t="s">
        <v>28098</v>
      </c>
      <c r="C8788" t="s">
        <v>23183</v>
      </c>
      <c r="D8788" t="s">
        <v>23183</v>
      </c>
      <c r="E8788" t="s">
        <v>23183</v>
      </c>
      <c r="F8788" s="39" t="s">
        <v>13624</v>
      </c>
    </row>
    <row r="8789" spans="1:6">
      <c r="A8789" t="s">
        <v>4616</v>
      </c>
      <c r="B8789" s="39" t="s">
        <v>28099</v>
      </c>
      <c r="C8789" t="s">
        <v>23184</v>
      </c>
      <c r="D8789" t="s">
        <v>23184</v>
      </c>
      <c r="E8789" t="s">
        <v>23184</v>
      </c>
      <c r="F8789" s="39" t="s">
        <v>13624</v>
      </c>
    </row>
    <row r="8790" spans="1:6">
      <c r="A8790" t="s">
        <v>4616</v>
      </c>
      <c r="B8790" s="39" t="s">
        <v>28100</v>
      </c>
      <c r="C8790" t="s">
        <v>23185</v>
      </c>
      <c r="D8790" t="s">
        <v>23185</v>
      </c>
      <c r="E8790" t="s">
        <v>23185</v>
      </c>
      <c r="F8790" s="39" t="s">
        <v>13624</v>
      </c>
    </row>
    <row r="8791" spans="1:6">
      <c r="A8791" t="s">
        <v>4616</v>
      </c>
      <c r="B8791" s="39" t="s">
        <v>28101</v>
      </c>
      <c r="C8791" t="s">
        <v>23186</v>
      </c>
      <c r="D8791" t="s">
        <v>23186</v>
      </c>
      <c r="E8791" t="s">
        <v>23186</v>
      </c>
      <c r="F8791" s="39" t="s">
        <v>13624</v>
      </c>
    </row>
    <row r="8792" spans="1:6">
      <c r="A8792" t="s">
        <v>4616</v>
      </c>
      <c r="B8792" s="39" t="s">
        <v>28102</v>
      </c>
      <c r="C8792" t="s">
        <v>23187</v>
      </c>
      <c r="D8792" t="s">
        <v>23187</v>
      </c>
      <c r="E8792" t="s">
        <v>23187</v>
      </c>
      <c r="F8792" s="39" t="s">
        <v>13624</v>
      </c>
    </row>
    <row r="8793" spans="1:6">
      <c r="A8793" t="s">
        <v>4616</v>
      </c>
      <c r="B8793" s="39" t="s">
        <v>28103</v>
      </c>
      <c r="C8793" t="s">
        <v>23188</v>
      </c>
      <c r="D8793" t="s">
        <v>23188</v>
      </c>
      <c r="E8793" t="s">
        <v>23188</v>
      </c>
      <c r="F8793" s="39" t="s">
        <v>13624</v>
      </c>
    </row>
    <row r="8794" spans="1:6">
      <c r="A8794" t="s">
        <v>4616</v>
      </c>
      <c r="B8794" s="39" t="s">
        <v>28104</v>
      </c>
      <c r="C8794" t="s">
        <v>23189</v>
      </c>
      <c r="D8794" t="s">
        <v>23189</v>
      </c>
      <c r="E8794" t="s">
        <v>23189</v>
      </c>
      <c r="F8794" s="39" t="s">
        <v>13624</v>
      </c>
    </row>
    <row r="8795" spans="1:6">
      <c r="A8795" t="s">
        <v>4616</v>
      </c>
      <c r="B8795" s="39" t="s">
        <v>28105</v>
      </c>
      <c r="C8795" t="s">
        <v>23190</v>
      </c>
      <c r="D8795" t="s">
        <v>23190</v>
      </c>
      <c r="E8795" t="s">
        <v>23190</v>
      </c>
      <c r="F8795" s="39" t="s">
        <v>13624</v>
      </c>
    </row>
    <row r="8796" spans="1:6">
      <c r="A8796" t="s">
        <v>4616</v>
      </c>
      <c r="B8796" s="39" t="s">
        <v>28106</v>
      </c>
      <c r="C8796" t="s">
        <v>23191</v>
      </c>
      <c r="D8796" t="s">
        <v>23191</v>
      </c>
      <c r="E8796" t="s">
        <v>23191</v>
      </c>
      <c r="F8796" s="39" t="s">
        <v>13624</v>
      </c>
    </row>
    <row r="8797" spans="1:6">
      <c r="A8797" t="s">
        <v>4616</v>
      </c>
      <c r="B8797" s="39" t="s">
        <v>28107</v>
      </c>
      <c r="C8797" t="s">
        <v>23192</v>
      </c>
      <c r="D8797" t="s">
        <v>23192</v>
      </c>
      <c r="E8797" t="s">
        <v>23192</v>
      </c>
      <c r="F8797" s="39" t="s">
        <v>13624</v>
      </c>
    </row>
    <row r="8798" spans="1:6">
      <c r="A8798" t="s">
        <v>4616</v>
      </c>
      <c r="B8798" s="39" t="s">
        <v>28108</v>
      </c>
      <c r="C8798" t="s">
        <v>23193</v>
      </c>
      <c r="D8798" t="s">
        <v>23193</v>
      </c>
      <c r="E8798" t="s">
        <v>23193</v>
      </c>
      <c r="F8798" s="39" t="s">
        <v>13624</v>
      </c>
    </row>
    <row r="8799" spans="1:6">
      <c r="A8799" t="s">
        <v>4616</v>
      </c>
      <c r="B8799" s="39" t="s">
        <v>28109</v>
      </c>
      <c r="C8799" t="s">
        <v>23194</v>
      </c>
      <c r="D8799" t="s">
        <v>23194</v>
      </c>
      <c r="E8799" t="s">
        <v>23194</v>
      </c>
      <c r="F8799" s="39" t="s">
        <v>13624</v>
      </c>
    </row>
    <row r="8800" spans="1:6">
      <c r="A8800" t="s">
        <v>4616</v>
      </c>
      <c r="B8800" s="39" t="s">
        <v>28110</v>
      </c>
      <c r="C8800" t="s">
        <v>23195</v>
      </c>
      <c r="D8800" t="s">
        <v>23195</v>
      </c>
      <c r="E8800" t="s">
        <v>23195</v>
      </c>
      <c r="F8800" s="39" t="s">
        <v>13624</v>
      </c>
    </row>
    <row r="8801" spans="1:6">
      <c r="A8801" t="s">
        <v>4616</v>
      </c>
      <c r="B8801" s="39" t="s">
        <v>28111</v>
      </c>
      <c r="C8801" t="s">
        <v>23196</v>
      </c>
      <c r="D8801" t="s">
        <v>23196</v>
      </c>
      <c r="E8801" t="s">
        <v>23196</v>
      </c>
      <c r="F8801" s="39" t="s">
        <v>13624</v>
      </c>
    </row>
    <row r="8802" spans="1:6">
      <c r="A8802" t="s">
        <v>4616</v>
      </c>
      <c r="B8802" s="39" t="s">
        <v>28112</v>
      </c>
      <c r="C8802" t="s">
        <v>23197</v>
      </c>
      <c r="D8802" t="s">
        <v>23197</v>
      </c>
      <c r="E8802" t="s">
        <v>23197</v>
      </c>
      <c r="F8802" s="39" t="s">
        <v>13624</v>
      </c>
    </row>
    <row r="8803" spans="1:6">
      <c r="A8803" t="s">
        <v>4616</v>
      </c>
      <c r="B8803" s="39" t="s">
        <v>28113</v>
      </c>
      <c r="C8803" t="s">
        <v>23198</v>
      </c>
      <c r="D8803" t="s">
        <v>23198</v>
      </c>
      <c r="E8803" t="s">
        <v>23198</v>
      </c>
      <c r="F8803" s="39" t="s">
        <v>13624</v>
      </c>
    </row>
    <row r="8804" spans="1:6">
      <c r="A8804" t="s">
        <v>4616</v>
      </c>
      <c r="B8804" s="39" t="s">
        <v>28114</v>
      </c>
      <c r="C8804" t="s">
        <v>23199</v>
      </c>
      <c r="D8804" t="s">
        <v>23199</v>
      </c>
      <c r="E8804" t="s">
        <v>23199</v>
      </c>
      <c r="F8804" s="39" t="s">
        <v>13624</v>
      </c>
    </row>
    <row r="8805" spans="1:6">
      <c r="A8805" t="s">
        <v>4616</v>
      </c>
      <c r="B8805" s="39" t="s">
        <v>28115</v>
      </c>
      <c r="C8805" t="s">
        <v>23200</v>
      </c>
      <c r="D8805" t="s">
        <v>23200</v>
      </c>
      <c r="E8805" t="s">
        <v>23200</v>
      </c>
      <c r="F8805" s="39" t="s">
        <v>13624</v>
      </c>
    </row>
    <row r="8806" spans="1:6">
      <c r="A8806" t="s">
        <v>4616</v>
      </c>
      <c r="B8806" s="39" t="s">
        <v>28116</v>
      </c>
      <c r="C8806" t="s">
        <v>23201</v>
      </c>
      <c r="D8806" t="s">
        <v>23201</v>
      </c>
      <c r="E8806" t="s">
        <v>23201</v>
      </c>
      <c r="F8806" s="39" t="s">
        <v>13624</v>
      </c>
    </row>
    <row r="8807" spans="1:6">
      <c r="A8807" t="s">
        <v>4616</v>
      </c>
      <c r="B8807" s="39" t="s">
        <v>28117</v>
      </c>
      <c r="C8807" t="s">
        <v>23202</v>
      </c>
      <c r="D8807" t="s">
        <v>23202</v>
      </c>
      <c r="E8807" t="s">
        <v>23202</v>
      </c>
      <c r="F8807" s="39" t="s">
        <v>13624</v>
      </c>
    </row>
    <row r="8808" spans="1:6">
      <c r="A8808" t="s">
        <v>4616</v>
      </c>
      <c r="B8808" s="39" t="s">
        <v>28118</v>
      </c>
      <c r="C8808" t="s">
        <v>23203</v>
      </c>
      <c r="D8808" t="s">
        <v>23203</v>
      </c>
      <c r="E8808" t="s">
        <v>23203</v>
      </c>
      <c r="F8808" s="39" t="s">
        <v>13624</v>
      </c>
    </row>
    <row r="8809" spans="1:6">
      <c r="A8809" t="s">
        <v>4616</v>
      </c>
      <c r="B8809" s="39" t="s">
        <v>28119</v>
      </c>
      <c r="C8809" t="s">
        <v>23204</v>
      </c>
      <c r="D8809" t="s">
        <v>23204</v>
      </c>
      <c r="E8809" t="s">
        <v>23204</v>
      </c>
      <c r="F8809" s="39" t="s">
        <v>13624</v>
      </c>
    </row>
    <row r="8810" spans="1:6">
      <c r="A8810" t="s">
        <v>4616</v>
      </c>
      <c r="B8810" s="39" t="s">
        <v>28120</v>
      </c>
      <c r="C8810" t="s">
        <v>23205</v>
      </c>
      <c r="D8810" t="s">
        <v>23205</v>
      </c>
      <c r="E8810" t="s">
        <v>23205</v>
      </c>
      <c r="F8810" s="39" t="s">
        <v>13624</v>
      </c>
    </row>
    <row r="8811" spans="1:6">
      <c r="A8811" t="s">
        <v>4616</v>
      </c>
      <c r="B8811" s="39" t="s">
        <v>28121</v>
      </c>
      <c r="C8811" t="s">
        <v>23206</v>
      </c>
      <c r="D8811" t="s">
        <v>23206</v>
      </c>
      <c r="E8811" t="s">
        <v>23206</v>
      </c>
      <c r="F8811" s="39" t="s">
        <v>13624</v>
      </c>
    </row>
    <row r="8812" spans="1:6">
      <c r="A8812" t="s">
        <v>4616</v>
      </c>
      <c r="B8812" s="39" t="s">
        <v>28122</v>
      </c>
      <c r="C8812" t="s">
        <v>23207</v>
      </c>
      <c r="D8812" t="s">
        <v>23207</v>
      </c>
      <c r="E8812" t="s">
        <v>23207</v>
      </c>
      <c r="F8812" s="39" t="s">
        <v>13624</v>
      </c>
    </row>
    <row r="8813" spans="1:6">
      <c r="A8813" t="s">
        <v>4616</v>
      </c>
      <c r="B8813" s="39" t="s">
        <v>28123</v>
      </c>
      <c r="C8813" t="s">
        <v>23208</v>
      </c>
      <c r="D8813" t="s">
        <v>23208</v>
      </c>
      <c r="E8813" t="s">
        <v>23208</v>
      </c>
      <c r="F8813" s="39" t="s">
        <v>13624</v>
      </c>
    </row>
    <row r="8814" spans="1:6">
      <c r="A8814" t="s">
        <v>4616</v>
      </c>
      <c r="B8814" s="39" t="s">
        <v>28124</v>
      </c>
      <c r="C8814" t="s">
        <v>23209</v>
      </c>
      <c r="D8814" t="s">
        <v>23209</v>
      </c>
      <c r="E8814" t="s">
        <v>23209</v>
      </c>
      <c r="F8814" s="39" t="s">
        <v>13624</v>
      </c>
    </row>
    <row r="8815" spans="1:6">
      <c r="A8815" t="s">
        <v>4616</v>
      </c>
      <c r="B8815" s="39" t="s">
        <v>28125</v>
      </c>
      <c r="C8815" t="s">
        <v>23210</v>
      </c>
      <c r="D8815" t="s">
        <v>23210</v>
      </c>
      <c r="E8815" t="s">
        <v>23210</v>
      </c>
      <c r="F8815" s="39" t="s">
        <v>13624</v>
      </c>
    </row>
    <row r="8816" spans="1:6">
      <c r="A8816" t="s">
        <v>4616</v>
      </c>
      <c r="B8816" s="39" t="s">
        <v>28126</v>
      </c>
      <c r="C8816" t="s">
        <v>23211</v>
      </c>
      <c r="D8816" t="s">
        <v>23211</v>
      </c>
      <c r="E8816" t="s">
        <v>23211</v>
      </c>
      <c r="F8816" s="39" t="s">
        <v>13624</v>
      </c>
    </row>
    <row r="8817" spans="1:6">
      <c r="A8817" t="s">
        <v>4616</v>
      </c>
      <c r="B8817" s="39" t="s">
        <v>28127</v>
      </c>
      <c r="C8817" t="s">
        <v>23212</v>
      </c>
      <c r="D8817" t="s">
        <v>23212</v>
      </c>
      <c r="E8817" t="s">
        <v>23212</v>
      </c>
      <c r="F8817" s="39" t="s">
        <v>13624</v>
      </c>
    </row>
    <row r="8818" spans="1:6">
      <c r="A8818" t="s">
        <v>4616</v>
      </c>
      <c r="B8818" s="54" t="s">
        <v>28128</v>
      </c>
      <c r="C8818" t="s">
        <v>23213</v>
      </c>
      <c r="D8818" t="s">
        <v>23213</v>
      </c>
      <c r="E8818" t="s">
        <v>23213</v>
      </c>
      <c r="F8818" s="39" t="s">
        <v>13624</v>
      </c>
    </row>
    <row r="8819" spans="1:6">
      <c r="A8819" t="s">
        <v>4616</v>
      </c>
      <c r="B8819" s="39" t="s">
        <v>28129</v>
      </c>
      <c r="C8819" t="s">
        <v>23214</v>
      </c>
      <c r="D8819" t="s">
        <v>23214</v>
      </c>
      <c r="E8819" t="s">
        <v>23214</v>
      </c>
      <c r="F8819" s="39" t="s">
        <v>13624</v>
      </c>
    </row>
    <row r="8820" spans="1:6">
      <c r="A8820" t="s">
        <v>4616</v>
      </c>
      <c r="B8820" s="39" t="s">
        <v>28130</v>
      </c>
      <c r="C8820" t="s">
        <v>23215</v>
      </c>
      <c r="D8820" t="s">
        <v>23215</v>
      </c>
      <c r="E8820" t="s">
        <v>23215</v>
      </c>
      <c r="F8820" s="39" t="s">
        <v>13624</v>
      </c>
    </row>
    <row r="8821" spans="1:6">
      <c r="A8821" t="s">
        <v>4616</v>
      </c>
      <c r="B8821" s="39" t="s">
        <v>28131</v>
      </c>
      <c r="C8821" t="s">
        <v>23216</v>
      </c>
      <c r="D8821" t="s">
        <v>23216</v>
      </c>
      <c r="E8821" t="s">
        <v>23216</v>
      </c>
      <c r="F8821" s="39" t="s">
        <v>13624</v>
      </c>
    </row>
    <row r="8822" spans="1:6">
      <c r="A8822" t="s">
        <v>4616</v>
      </c>
      <c r="B8822" s="39" t="s">
        <v>28132</v>
      </c>
      <c r="C8822" t="s">
        <v>23217</v>
      </c>
      <c r="D8822" t="s">
        <v>23217</v>
      </c>
      <c r="E8822" t="s">
        <v>23217</v>
      </c>
      <c r="F8822" s="39" t="s">
        <v>13624</v>
      </c>
    </row>
    <row r="8823" spans="1:6">
      <c r="A8823" t="s">
        <v>4616</v>
      </c>
      <c r="B8823" s="39" t="s">
        <v>28133</v>
      </c>
      <c r="C8823" t="s">
        <v>23218</v>
      </c>
      <c r="D8823" t="s">
        <v>23218</v>
      </c>
      <c r="E8823" t="s">
        <v>23218</v>
      </c>
      <c r="F8823" s="39" t="s">
        <v>13624</v>
      </c>
    </row>
    <row r="8824" spans="1:6">
      <c r="A8824" t="s">
        <v>4616</v>
      </c>
      <c r="B8824" s="39" t="s">
        <v>28134</v>
      </c>
      <c r="C8824" t="s">
        <v>23219</v>
      </c>
      <c r="D8824" t="s">
        <v>23219</v>
      </c>
      <c r="E8824" t="s">
        <v>23219</v>
      </c>
      <c r="F8824" s="39" t="s">
        <v>13624</v>
      </c>
    </row>
    <row r="8825" spans="1:6">
      <c r="A8825" t="s">
        <v>4616</v>
      </c>
      <c r="B8825" s="39" t="s">
        <v>28135</v>
      </c>
      <c r="C8825" t="s">
        <v>23220</v>
      </c>
      <c r="D8825" t="s">
        <v>23220</v>
      </c>
      <c r="E8825" t="s">
        <v>23220</v>
      </c>
      <c r="F8825" s="39" t="s">
        <v>13624</v>
      </c>
    </row>
    <row r="8826" spans="1:6">
      <c r="A8826" t="s">
        <v>4616</v>
      </c>
      <c r="B8826" s="39" t="s">
        <v>28136</v>
      </c>
      <c r="C8826" t="s">
        <v>23221</v>
      </c>
      <c r="D8826" t="s">
        <v>23221</v>
      </c>
      <c r="E8826" t="s">
        <v>23221</v>
      </c>
      <c r="F8826" s="39" t="s">
        <v>13624</v>
      </c>
    </row>
    <row r="8827" spans="1:6">
      <c r="A8827" t="s">
        <v>4616</v>
      </c>
      <c r="B8827" s="39" t="s">
        <v>28137</v>
      </c>
      <c r="C8827" t="s">
        <v>23222</v>
      </c>
      <c r="D8827" t="s">
        <v>23222</v>
      </c>
      <c r="E8827" t="s">
        <v>23222</v>
      </c>
      <c r="F8827" s="39" t="s">
        <v>13624</v>
      </c>
    </row>
    <row r="8828" spans="1:6">
      <c r="A8828" t="s">
        <v>4616</v>
      </c>
      <c r="B8828" s="39" t="s">
        <v>28138</v>
      </c>
      <c r="C8828" t="s">
        <v>23223</v>
      </c>
      <c r="D8828" t="s">
        <v>23223</v>
      </c>
      <c r="E8828" t="s">
        <v>23223</v>
      </c>
      <c r="F8828" s="39" t="s">
        <v>13624</v>
      </c>
    </row>
    <row r="8829" spans="1:6">
      <c r="A8829" t="s">
        <v>4616</v>
      </c>
      <c r="B8829" s="39" t="s">
        <v>28139</v>
      </c>
      <c r="C8829" t="s">
        <v>23224</v>
      </c>
      <c r="D8829" t="s">
        <v>23224</v>
      </c>
      <c r="E8829" t="s">
        <v>23224</v>
      </c>
      <c r="F8829" s="39" t="s">
        <v>13624</v>
      </c>
    </row>
    <row r="8830" spans="1:6">
      <c r="A8830" t="s">
        <v>4616</v>
      </c>
      <c r="B8830" s="39" t="s">
        <v>28140</v>
      </c>
      <c r="C8830" t="s">
        <v>23225</v>
      </c>
      <c r="D8830" t="s">
        <v>23225</v>
      </c>
      <c r="E8830" t="s">
        <v>23225</v>
      </c>
      <c r="F8830" s="39" t="s">
        <v>13624</v>
      </c>
    </row>
    <row r="8831" spans="1:6">
      <c r="A8831" t="s">
        <v>4616</v>
      </c>
      <c r="B8831" s="39" t="s">
        <v>28141</v>
      </c>
      <c r="C8831" t="s">
        <v>23226</v>
      </c>
      <c r="D8831" t="s">
        <v>23226</v>
      </c>
      <c r="E8831" t="s">
        <v>23226</v>
      </c>
      <c r="F8831" s="39" t="s">
        <v>13624</v>
      </c>
    </row>
    <row r="8832" spans="1:6">
      <c r="A8832" t="s">
        <v>4616</v>
      </c>
      <c r="B8832" s="39" t="s">
        <v>28142</v>
      </c>
      <c r="C8832" t="s">
        <v>23227</v>
      </c>
      <c r="D8832" t="s">
        <v>23227</v>
      </c>
      <c r="E8832" t="s">
        <v>23227</v>
      </c>
      <c r="F8832" s="39" t="s">
        <v>13624</v>
      </c>
    </row>
    <row r="8833" spans="1:6">
      <c r="A8833" t="s">
        <v>4616</v>
      </c>
      <c r="B8833" s="39" t="s">
        <v>28143</v>
      </c>
      <c r="C8833" t="s">
        <v>23228</v>
      </c>
      <c r="D8833" t="s">
        <v>23228</v>
      </c>
      <c r="E8833" t="s">
        <v>23228</v>
      </c>
      <c r="F8833" s="39" t="s">
        <v>13624</v>
      </c>
    </row>
    <row r="8834" spans="1:6">
      <c r="A8834" t="s">
        <v>4616</v>
      </c>
      <c r="B8834" s="39" t="s">
        <v>28144</v>
      </c>
      <c r="C8834" t="s">
        <v>23229</v>
      </c>
      <c r="D8834" t="s">
        <v>23229</v>
      </c>
      <c r="E8834" t="s">
        <v>23229</v>
      </c>
      <c r="F8834" s="39" t="s">
        <v>13624</v>
      </c>
    </row>
    <row r="8835" spans="1:6">
      <c r="A8835" t="s">
        <v>4616</v>
      </c>
      <c r="B8835" s="39" t="s">
        <v>28145</v>
      </c>
      <c r="C8835" t="s">
        <v>23230</v>
      </c>
      <c r="D8835" t="s">
        <v>23230</v>
      </c>
      <c r="E8835" t="s">
        <v>23230</v>
      </c>
      <c r="F8835" s="39" t="s">
        <v>13624</v>
      </c>
    </row>
    <row r="8836" spans="1:6">
      <c r="A8836" t="s">
        <v>4616</v>
      </c>
      <c r="B8836" s="39" t="s">
        <v>28146</v>
      </c>
      <c r="C8836" t="s">
        <v>23231</v>
      </c>
      <c r="D8836" t="s">
        <v>23231</v>
      </c>
      <c r="E8836" t="s">
        <v>23231</v>
      </c>
      <c r="F8836" s="39" t="s">
        <v>13624</v>
      </c>
    </row>
    <row r="8837" spans="1:6">
      <c r="A8837" t="s">
        <v>4616</v>
      </c>
      <c r="B8837" s="39" t="s">
        <v>28147</v>
      </c>
      <c r="C8837" t="s">
        <v>23232</v>
      </c>
      <c r="D8837" t="s">
        <v>23232</v>
      </c>
      <c r="E8837" t="s">
        <v>23232</v>
      </c>
      <c r="F8837" s="39" t="s">
        <v>13624</v>
      </c>
    </row>
    <row r="8838" spans="1:6">
      <c r="A8838" t="s">
        <v>4616</v>
      </c>
      <c r="B8838" s="39" t="s">
        <v>28148</v>
      </c>
      <c r="C8838" t="s">
        <v>23233</v>
      </c>
      <c r="D8838" t="s">
        <v>23233</v>
      </c>
      <c r="E8838" t="s">
        <v>23233</v>
      </c>
      <c r="F8838" s="39" t="s">
        <v>13624</v>
      </c>
    </row>
    <row r="8839" spans="1:6">
      <c r="A8839" t="s">
        <v>4616</v>
      </c>
      <c r="B8839" s="39" t="s">
        <v>28149</v>
      </c>
      <c r="C8839" t="s">
        <v>23234</v>
      </c>
      <c r="D8839" t="s">
        <v>23234</v>
      </c>
      <c r="E8839" t="s">
        <v>23234</v>
      </c>
      <c r="F8839" s="39" t="s">
        <v>13624</v>
      </c>
    </row>
    <row r="8840" spans="1:6">
      <c r="A8840" t="s">
        <v>4616</v>
      </c>
      <c r="B8840" t="s">
        <v>28150</v>
      </c>
      <c r="C8840" t="s">
        <v>23235</v>
      </c>
      <c r="D8840" t="s">
        <v>23235</v>
      </c>
      <c r="E8840" t="s">
        <v>23235</v>
      </c>
      <c r="F8840" t="s">
        <v>13624</v>
      </c>
    </row>
    <row r="8841" spans="1:6">
      <c r="A8841" t="s">
        <v>4616</v>
      </c>
      <c r="B8841" s="39" t="s">
        <v>28151</v>
      </c>
      <c r="C8841" t="s">
        <v>23236</v>
      </c>
      <c r="D8841" t="s">
        <v>23236</v>
      </c>
      <c r="E8841" t="s">
        <v>23236</v>
      </c>
      <c r="F8841" s="39" t="s">
        <v>13624</v>
      </c>
    </row>
    <row r="8842" spans="1:6">
      <c r="A8842" t="s">
        <v>4616</v>
      </c>
      <c r="B8842" s="39" t="s">
        <v>28152</v>
      </c>
      <c r="C8842" t="s">
        <v>23237</v>
      </c>
      <c r="D8842" t="s">
        <v>23237</v>
      </c>
      <c r="E8842" t="s">
        <v>23237</v>
      </c>
      <c r="F8842" s="39" t="s">
        <v>13624</v>
      </c>
    </row>
    <row r="8843" spans="1:6">
      <c r="A8843" t="s">
        <v>4616</v>
      </c>
      <c r="B8843" s="39" t="s">
        <v>28153</v>
      </c>
      <c r="C8843" t="s">
        <v>23238</v>
      </c>
      <c r="D8843" t="s">
        <v>23238</v>
      </c>
      <c r="E8843" t="s">
        <v>23238</v>
      </c>
      <c r="F8843" s="39" t="s">
        <v>13624</v>
      </c>
    </row>
    <row r="8844" spans="1:6">
      <c r="A8844" t="s">
        <v>4616</v>
      </c>
      <c r="B8844" s="39" t="s">
        <v>28154</v>
      </c>
      <c r="C8844" t="s">
        <v>23239</v>
      </c>
      <c r="D8844" t="s">
        <v>23239</v>
      </c>
      <c r="E8844" t="s">
        <v>23239</v>
      </c>
      <c r="F8844" s="39" t="s">
        <v>13624</v>
      </c>
    </row>
    <row r="8845" spans="1:6">
      <c r="A8845" t="s">
        <v>4616</v>
      </c>
      <c r="B8845" s="39" t="s">
        <v>28155</v>
      </c>
      <c r="C8845" t="s">
        <v>23240</v>
      </c>
      <c r="D8845" t="s">
        <v>23240</v>
      </c>
      <c r="E8845" t="s">
        <v>23240</v>
      </c>
      <c r="F8845" t="s">
        <v>13624</v>
      </c>
    </row>
    <row r="8846" spans="1:6">
      <c r="A8846" t="s">
        <v>4616</v>
      </c>
      <c r="B8846" s="54" t="s">
        <v>28156</v>
      </c>
      <c r="C8846" t="s">
        <v>23241</v>
      </c>
      <c r="D8846" t="s">
        <v>23241</v>
      </c>
      <c r="E8846" t="s">
        <v>23241</v>
      </c>
      <c r="F8846" s="39" t="s">
        <v>13624</v>
      </c>
    </row>
    <row r="8847" spans="1:6">
      <c r="A8847" t="s">
        <v>4616</v>
      </c>
      <c r="B8847" s="54" t="s">
        <v>28157</v>
      </c>
      <c r="C8847" t="s">
        <v>23242</v>
      </c>
      <c r="D8847" t="s">
        <v>23242</v>
      </c>
      <c r="E8847" t="s">
        <v>23242</v>
      </c>
      <c r="F8847" s="39" t="s">
        <v>13624</v>
      </c>
    </row>
    <row r="8848" spans="1:6">
      <c r="A8848" t="s">
        <v>4616</v>
      </c>
      <c r="B8848" s="54" t="s">
        <v>28158</v>
      </c>
      <c r="C8848" t="s">
        <v>23243</v>
      </c>
      <c r="D8848" t="s">
        <v>23243</v>
      </c>
      <c r="E8848" t="s">
        <v>23243</v>
      </c>
      <c r="F8848" s="39" t="s">
        <v>13624</v>
      </c>
    </row>
    <row r="8849" spans="1:6">
      <c r="A8849" t="s">
        <v>4616</v>
      </c>
      <c r="B8849" s="54" t="s">
        <v>28159</v>
      </c>
      <c r="C8849" t="s">
        <v>23244</v>
      </c>
      <c r="D8849" t="s">
        <v>23244</v>
      </c>
      <c r="E8849" t="s">
        <v>23244</v>
      </c>
      <c r="F8849" s="39" t="s">
        <v>13624</v>
      </c>
    </row>
    <row r="8850" spans="1:6">
      <c r="A8850" t="s">
        <v>4616</v>
      </c>
      <c r="B8850" s="39" t="s">
        <v>28160</v>
      </c>
      <c r="C8850" t="s">
        <v>23245</v>
      </c>
      <c r="D8850" t="s">
        <v>23245</v>
      </c>
      <c r="E8850" t="s">
        <v>23245</v>
      </c>
      <c r="F8850" s="39" t="s">
        <v>13624</v>
      </c>
    </row>
    <row r="8851" spans="1:6">
      <c r="A8851" t="s">
        <v>4616</v>
      </c>
      <c r="B8851" s="39" t="s">
        <v>28161</v>
      </c>
      <c r="C8851" t="s">
        <v>23246</v>
      </c>
      <c r="D8851" t="s">
        <v>23246</v>
      </c>
      <c r="E8851" t="s">
        <v>23246</v>
      </c>
      <c r="F8851" s="39" t="s">
        <v>13624</v>
      </c>
    </row>
    <row r="8852" spans="1:6">
      <c r="A8852" t="s">
        <v>4616</v>
      </c>
      <c r="B8852" s="39" t="s">
        <v>28162</v>
      </c>
      <c r="C8852" t="s">
        <v>23247</v>
      </c>
      <c r="D8852" t="s">
        <v>23247</v>
      </c>
      <c r="E8852" t="s">
        <v>23247</v>
      </c>
      <c r="F8852" s="39" t="s">
        <v>13624</v>
      </c>
    </row>
    <row r="8853" spans="1:6">
      <c r="A8853" t="s">
        <v>4616</v>
      </c>
      <c r="B8853" s="39" t="s">
        <v>28163</v>
      </c>
      <c r="C8853" t="s">
        <v>23248</v>
      </c>
      <c r="D8853" t="s">
        <v>23248</v>
      </c>
      <c r="E8853" t="s">
        <v>23248</v>
      </c>
      <c r="F8853" s="39" t="s">
        <v>13624</v>
      </c>
    </row>
    <row r="8854" spans="1:6">
      <c r="A8854" t="s">
        <v>4616</v>
      </c>
      <c r="B8854" s="39" t="s">
        <v>28164</v>
      </c>
      <c r="C8854" t="s">
        <v>23249</v>
      </c>
      <c r="D8854" t="s">
        <v>23249</v>
      </c>
      <c r="E8854" t="s">
        <v>23249</v>
      </c>
      <c r="F8854" s="39" t="s">
        <v>13624</v>
      </c>
    </row>
    <row r="8855" spans="1:6">
      <c r="A8855" t="s">
        <v>4616</v>
      </c>
      <c r="B8855" s="39" t="s">
        <v>28165</v>
      </c>
      <c r="C8855" t="s">
        <v>23250</v>
      </c>
      <c r="D8855" t="s">
        <v>23250</v>
      </c>
      <c r="E8855" t="s">
        <v>23250</v>
      </c>
      <c r="F8855" s="39" t="s">
        <v>13624</v>
      </c>
    </row>
    <row r="8856" spans="1:6">
      <c r="A8856" t="s">
        <v>4616</v>
      </c>
      <c r="B8856" s="39" t="s">
        <v>28166</v>
      </c>
      <c r="C8856" t="s">
        <v>23251</v>
      </c>
      <c r="D8856" t="s">
        <v>23251</v>
      </c>
      <c r="E8856" t="s">
        <v>23251</v>
      </c>
      <c r="F8856" s="39" t="s">
        <v>13624</v>
      </c>
    </row>
    <row r="8857" spans="1:6">
      <c r="A8857" t="s">
        <v>4616</v>
      </c>
      <c r="B8857" s="39" t="s">
        <v>28167</v>
      </c>
      <c r="C8857" t="s">
        <v>23252</v>
      </c>
      <c r="D8857" t="s">
        <v>23252</v>
      </c>
      <c r="E8857" t="s">
        <v>23252</v>
      </c>
      <c r="F8857" s="39" t="s">
        <v>13624</v>
      </c>
    </row>
    <row r="8858" spans="1:6">
      <c r="A8858" t="s">
        <v>4616</v>
      </c>
      <c r="B8858" s="39" t="s">
        <v>28168</v>
      </c>
      <c r="C8858" t="s">
        <v>23253</v>
      </c>
      <c r="D8858" t="s">
        <v>23253</v>
      </c>
      <c r="E8858" t="s">
        <v>23253</v>
      </c>
      <c r="F8858" s="39" t="s">
        <v>13624</v>
      </c>
    </row>
    <row r="8859" spans="1:6">
      <c r="A8859" t="s">
        <v>4616</v>
      </c>
      <c r="B8859" s="39" t="s">
        <v>28169</v>
      </c>
      <c r="C8859" t="s">
        <v>23254</v>
      </c>
      <c r="D8859" t="s">
        <v>23254</v>
      </c>
      <c r="E8859" t="s">
        <v>23254</v>
      </c>
      <c r="F8859" s="39" t="s">
        <v>13624</v>
      </c>
    </row>
    <row r="8860" spans="1:6">
      <c r="A8860" t="s">
        <v>4616</v>
      </c>
      <c r="B8860" s="39" t="s">
        <v>28170</v>
      </c>
      <c r="C8860" t="s">
        <v>23255</v>
      </c>
      <c r="D8860" t="s">
        <v>23255</v>
      </c>
      <c r="E8860" t="s">
        <v>23255</v>
      </c>
      <c r="F8860" s="39" t="s">
        <v>13624</v>
      </c>
    </row>
    <row r="8861" spans="1:6">
      <c r="A8861" t="s">
        <v>4616</v>
      </c>
      <c r="B8861" s="39" t="s">
        <v>28171</v>
      </c>
      <c r="C8861" t="s">
        <v>23256</v>
      </c>
      <c r="D8861" t="s">
        <v>23256</v>
      </c>
      <c r="E8861" t="s">
        <v>23256</v>
      </c>
      <c r="F8861" s="39" t="s">
        <v>13624</v>
      </c>
    </row>
    <row r="8862" spans="1:6">
      <c r="A8862" t="s">
        <v>4616</v>
      </c>
      <c r="B8862" s="39" t="s">
        <v>28172</v>
      </c>
      <c r="C8862" t="s">
        <v>23257</v>
      </c>
      <c r="D8862" t="s">
        <v>23257</v>
      </c>
      <c r="E8862" t="s">
        <v>23257</v>
      </c>
      <c r="F8862" s="39" t="s">
        <v>13624</v>
      </c>
    </row>
    <row r="8863" spans="1:6">
      <c r="A8863" t="s">
        <v>4616</v>
      </c>
      <c r="B8863" s="39" t="s">
        <v>28173</v>
      </c>
      <c r="C8863" t="s">
        <v>23258</v>
      </c>
      <c r="D8863" t="s">
        <v>23258</v>
      </c>
      <c r="E8863" t="s">
        <v>23258</v>
      </c>
      <c r="F8863" s="39" t="s">
        <v>13624</v>
      </c>
    </row>
    <row r="8864" spans="1:6">
      <c r="A8864" t="s">
        <v>4616</v>
      </c>
      <c r="B8864" s="39" t="s">
        <v>28174</v>
      </c>
      <c r="C8864" t="s">
        <v>23259</v>
      </c>
      <c r="D8864" t="s">
        <v>23259</v>
      </c>
      <c r="E8864" t="s">
        <v>23259</v>
      </c>
      <c r="F8864" s="39" t="s">
        <v>13624</v>
      </c>
    </row>
    <row r="8865" spans="1:6">
      <c r="A8865" t="s">
        <v>4616</v>
      </c>
      <c r="B8865" s="39" t="s">
        <v>28175</v>
      </c>
      <c r="C8865" t="s">
        <v>23260</v>
      </c>
      <c r="D8865" t="s">
        <v>23260</v>
      </c>
      <c r="E8865" t="s">
        <v>23260</v>
      </c>
      <c r="F8865" s="39" t="s">
        <v>13624</v>
      </c>
    </row>
    <row r="8866" spans="1:6">
      <c r="A8866" t="s">
        <v>4616</v>
      </c>
      <c r="B8866" s="39" t="s">
        <v>28176</v>
      </c>
      <c r="C8866" t="s">
        <v>23261</v>
      </c>
      <c r="D8866" t="s">
        <v>23261</v>
      </c>
      <c r="E8866" t="s">
        <v>23261</v>
      </c>
      <c r="F8866" s="39" t="s">
        <v>13624</v>
      </c>
    </row>
    <row r="8867" spans="1:6">
      <c r="A8867" t="s">
        <v>4616</v>
      </c>
      <c r="B8867" s="39" t="s">
        <v>28177</v>
      </c>
      <c r="C8867" t="s">
        <v>23262</v>
      </c>
      <c r="D8867" t="s">
        <v>23262</v>
      </c>
      <c r="E8867" t="s">
        <v>23262</v>
      </c>
      <c r="F8867" s="39" t="s">
        <v>13624</v>
      </c>
    </row>
    <row r="8868" spans="1:6">
      <c r="A8868" t="s">
        <v>4616</v>
      </c>
      <c r="B8868" s="39" t="s">
        <v>28178</v>
      </c>
      <c r="C8868" t="s">
        <v>23263</v>
      </c>
      <c r="D8868" t="s">
        <v>23263</v>
      </c>
      <c r="E8868" t="s">
        <v>23263</v>
      </c>
      <c r="F8868" s="39" t="s">
        <v>13624</v>
      </c>
    </row>
    <row r="8869" spans="1:6">
      <c r="A8869" t="s">
        <v>4616</v>
      </c>
      <c r="B8869" s="39" t="s">
        <v>28179</v>
      </c>
      <c r="C8869" t="s">
        <v>23264</v>
      </c>
      <c r="D8869" t="s">
        <v>23264</v>
      </c>
      <c r="E8869" t="s">
        <v>23264</v>
      </c>
      <c r="F8869" s="39" t="s">
        <v>13624</v>
      </c>
    </row>
    <row r="8870" spans="1:6">
      <c r="A8870" t="s">
        <v>4616</v>
      </c>
      <c r="B8870" s="39" t="s">
        <v>28180</v>
      </c>
      <c r="C8870" t="s">
        <v>23265</v>
      </c>
      <c r="D8870" t="s">
        <v>23265</v>
      </c>
      <c r="E8870" t="s">
        <v>23265</v>
      </c>
      <c r="F8870" s="39" t="s">
        <v>13624</v>
      </c>
    </row>
    <row r="8871" spans="1:6">
      <c r="A8871" t="s">
        <v>4616</v>
      </c>
      <c r="B8871" s="39" t="s">
        <v>28181</v>
      </c>
      <c r="C8871" t="s">
        <v>23266</v>
      </c>
      <c r="D8871" t="s">
        <v>23266</v>
      </c>
      <c r="E8871" t="s">
        <v>23266</v>
      </c>
      <c r="F8871" s="39" t="s">
        <v>13624</v>
      </c>
    </row>
    <row r="8872" spans="1:6">
      <c r="A8872" t="s">
        <v>4616</v>
      </c>
      <c r="B8872" s="39" t="s">
        <v>28182</v>
      </c>
      <c r="C8872" t="s">
        <v>23267</v>
      </c>
      <c r="D8872" t="s">
        <v>23267</v>
      </c>
      <c r="E8872" t="s">
        <v>23267</v>
      </c>
      <c r="F8872" s="39" t="s">
        <v>13624</v>
      </c>
    </row>
    <row r="8873" spans="1:6">
      <c r="A8873" t="s">
        <v>4616</v>
      </c>
      <c r="B8873" s="39" t="s">
        <v>28183</v>
      </c>
      <c r="C8873" t="s">
        <v>23268</v>
      </c>
      <c r="D8873" t="s">
        <v>23268</v>
      </c>
      <c r="E8873" t="s">
        <v>23268</v>
      </c>
      <c r="F8873" s="39" t="s">
        <v>13624</v>
      </c>
    </row>
    <row r="8874" spans="1:6">
      <c r="A8874" t="s">
        <v>4616</v>
      </c>
      <c r="B8874" s="39" t="s">
        <v>28184</v>
      </c>
      <c r="C8874" t="s">
        <v>23269</v>
      </c>
      <c r="D8874" t="s">
        <v>23269</v>
      </c>
      <c r="E8874" t="s">
        <v>23269</v>
      </c>
      <c r="F8874" s="39" t="s">
        <v>13624</v>
      </c>
    </row>
    <row r="8875" spans="1:6">
      <c r="A8875" t="s">
        <v>4616</v>
      </c>
      <c r="B8875" s="39" t="s">
        <v>28185</v>
      </c>
      <c r="C8875" t="s">
        <v>23270</v>
      </c>
      <c r="D8875" t="s">
        <v>23270</v>
      </c>
      <c r="E8875" t="s">
        <v>23270</v>
      </c>
      <c r="F8875" s="39" t="s">
        <v>13624</v>
      </c>
    </row>
    <row r="8876" spans="1:6">
      <c r="A8876" t="s">
        <v>4616</v>
      </c>
      <c r="B8876" s="39" t="s">
        <v>28186</v>
      </c>
      <c r="C8876" t="s">
        <v>23271</v>
      </c>
      <c r="D8876" t="s">
        <v>23271</v>
      </c>
      <c r="E8876" t="s">
        <v>23271</v>
      </c>
      <c r="F8876" s="39" t="s">
        <v>13624</v>
      </c>
    </row>
    <row r="8877" spans="1:6">
      <c r="A8877" t="s">
        <v>4616</v>
      </c>
      <c r="B8877" s="39" t="s">
        <v>28187</v>
      </c>
      <c r="C8877" t="s">
        <v>23272</v>
      </c>
      <c r="D8877" t="s">
        <v>23272</v>
      </c>
      <c r="E8877" t="s">
        <v>23272</v>
      </c>
      <c r="F8877" s="39" t="s">
        <v>13624</v>
      </c>
    </row>
    <row r="8878" spans="1:6">
      <c r="A8878" t="s">
        <v>4616</v>
      </c>
      <c r="B8878" s="39" t="s">
        <v>28188</v>
      </c>
      <c r="C8878" t="s">
        <v>23273</v>
      </c>
      <c r="D8878" t="s">
        <v>23273</v>
      </c>
      <c r="E8878" t="s">
        <v>23273</v>
      </c>
      <c r="F8878" s="39" t="s">
        <v>13624</v>
      </c>
    </row>
    <row r="8879" spans="1:6">
      <c r="A8879" t="s">
        <v>4616</v>
      </c>
      <c r="B8879" s="39" t="s">
        <v>28189</v>
      </c>
      <c r="C8879" t="s">
        <v>23274</v>
      </c>
      <c r="D8879" t="s">
        <v>23274</v>
      </c>
      <c r="E8879" t="s">
        <v>23274</v>
      </c>
      <c r="F8879" s="39" t="s">
        <v>13624</v>
      </c>
    </row>
    <row r="8880" spans="1:6">
      <c r="A8880" t="s">
        <v>4616</v>
      </c>
      <c r="B8880" s="39" t="s">
        <v>28190</v>
      </c>
      <c r="C8880" t="s">
        <v>23275</v>
      </c>
      <c r="D8880" t="s">
        <v>23275</v>
      </c>
      <c r="E8880" t="s">
        <v>23275</v>
      </c>
      <c r="F8880" s="39" t="s">
        <v>13624</v>
      </c>
    </row>
    <row r="8881" spans="1:6">
      <c r="A8881" t="s">
        <v>4616</v>
      </c>
      <c r="B8881" s="54" t="s">
        <v>28191</v>
      </c>
      <c r="C8881" t="s">
        <v>23276</v>
      </c>
      <c r="D8881" t="s">
        <v>23276</v>
      </c>
      <c r="E8881" t="s">
        <v>23276</v>
      </c>
      <c r="F8881" s="39" t="s">
        <v>13624</v>
      </c>
    </row>
    <row r="8882" spans="1:6">
      <c r="A8882" t="s">
        <v>4616</v>
      </c>
      <c r="B8882" s="39" t="s">
        <v>28192</v>
      </c>
      <c r="C8882" t="s">
        <v>23277</v>
      </c>
      <c r="D8882" t="s">
        <v>23277</v>
      </c>
      <c r="E8882" t="s">
        <v>23277</v>
      </c>
      <c r="F8882" s="39" t="s">
        <v>13624</v>
      </c>
    </row>
    <row r="8883" spans="1:6">
      <c r="A8883" t="s">
        <v>4616</v>
      </c>
      <c r="B8883" s="39" t="s">
        <v>28193</v>
      </c>
      <c r="C8883" t="s">
        <v>23278</v>
      </c>
      <c r="D8883" t="s">
        <v>23278</v>
      </c>
      <c r="E8883" t="s">
        <v>23278</v>
      </c>
      <c r="F8883" s="39" t="s">
        <v>13624</v>
      </c>
    </row>
    <row r="8884" spans="1:6">
      <c r="A8884" t="s">
        <v>4616</v>
      </c>
      <c r="B8884" s="39" t="s">
        <v>28194</v>
      </c>
      <c r="C8884" t="s">
        <v>23279</v>
      </c>
      <c r="D8884" t="s">
        <v>23279</v>
      </c>
      <c r="E8884" t="s">
        <v>23279</v>
      </c>
      <c r="F8884" s="39" t="s">
        <v>13624</v>
      </c>
    </row>
    <row r="8885" spans="1:6">
      <c r="A8885" t="s">
        <v>4616</v>
      </c>
      <c r="B8885" s="39" t="s">
        <v>28195</v>
      </c>
      <c r="C8885" t="s">
        <v>23280</v>
      </c>
      <c r="D8885" t="s">
        <v>23280</v>
      </c>
      <c r="E8885" t="s">
        <v>23280</v>
      </c>
      <c r="F8885" s="39" t="s">
        <v>13624</v>
      </c>
    </row>
    <row r="8886" spans="1:6">
      <c r="A8886" t="s">
        <v>4616</v>
      </c>
      <c r="B8886" s="39" t="s">
        <v>28196</v>
      </c>
      <c r="C8886" t="s">
        <v>23281</v>
      </c>
      <c r="D8886" t="s">
        <v>23281</v>
      </c>
      <c r="E8886" t="s">
        <v>23281</v>
      </c>
      <c r="F8886" s="39" t="s">
        <v>13624</v>
      </c>
    </row>
    <row r="8887" spans="1:6">
      <c r="A8887" t="s">
        <v>4616</v>
      </c>
      <c r="B8887" s="39" t="s">
        <v>28197</v>
      </c>
      <c r="C8887" t="s">
        <v>23282</v>
      </c>
      <c r="D8887" t="s">
        <v>23282</v>
      </c>
      <c r="E8887" t="s">
        <v>23282</v>
      </c>
      <c r="F8887" s="39" t="s">
        <v>13624</v>
      </c>
    </row>
    <row r="8888" spans="1:6">
      <c r="A8888" t="s">
        <v>4616</v>
      </c>
      <c r="B8888" s="39" t="s">
        <v>28198</v>
      </c>
      <c r="C8888" t="s">
        <v>23283</v>
      </c>
      <c r="D8888" t="s">
        <v>23283</v>
      </c>
      <c r="E8888" t="s">
        <v>23283</v>
      </c>
      <c r="F8888" s="39" t="s">
        <v>13624</v>
      </c>
    </row>
    <row r="8889" spans="1:6">
      <c r="A8889" t="s">
        <v>4616</v>
      </c>
      <c r="B8889" s="39" t="s">
        <v>28199</v>
      </c>
      <c r="C8889" t="s">
        <v>23284</v>
      </c>
      <c r="D8889" t="s">
        <v>23284</v>
      </c>
      <c r="E8889" t="s">
        <v>23284</v>
      </c>
      <c r="F8889" s="39" t="s">
        <v>13624</v>
      </c>
    </row>
    <row r="8890" spans="1:6">
      <c r="A8890" t="s">
        <v>4616</v>
      </c>
      <c r="B8890" s="39" t="s">
        <v>28200</v>
      </c>
      <c r="C8890" t="s">
        <v>23285</v>
      </c>
      <c r="D8890" t="s">
        <v>23285</v>
      </c>
      <c r="E8890" t="s">
        <v>23285</v>
      </c>
      <c r="F8890" s="39" t="s">
        <v>13624</v>
      </c>
    </row>
    <row r="8891" spans="1:6">
      <c r="A8891" t="s">
        <v>4616</v>
      </c>
      <c r="B8891" s="39" t="s">
        <v>28201</v>
      </c>
      <c r="C8891" t="s">
        <v>23286</v>
      </c>
      <c r="D8891" t="s">
        <v>23286</v>
      </c>
      <c r="E8891" t="s">
        <v>23286</v>
      </c>
      <c r="F8891" s="39" t="s">
        <v>13624</v>
      </c>
    </row>
    <row r="8892" spans="1:6">
      <c r="A8892" t="s">
        <v>4616</v>
      </c>
      <c r="B8892" s="39" t="s">
        <v>28202</v>
      </c>
      <c r="C8892" t="s">
        <v>23287</v>
      </c>
      <c r="D8892" t="s">
        <v>23287</v>
      </c>
      <c r="E8892" t="s">
        <v>23287</v>
      </c>
      <c r="F8892" s="39" t="s">
        <v>13624</v>
      </c>
    </row>
    <row r="8893" spans="1:6">
      <c r="A8893" t="s">
        <v>4616</v>
      </c>
      <c r="B8893" s="39" t="s">
        <v>28203</v>
      </c>
      <c r="C8893" t="s">
        <v>23288</v>
      </c>
      <c r="D8893" t="s">
        <v>23288</v>
      </c>
      <c r="E8893" t="s">
        <v>23288</v>
      </c>
      <c r="F8893" s="39" t="s">
        <v>13624</v>
      </c>
    </row>
    <row r="8894" spans="1:6">
      <c r="A8894" t="s">
        <v>4616</v>
      </c>
      <c r="B8894" s="39" t="s">
        <v>28204</v>
      </c>
      <c r="C8894" t="s">
        <v>23289</v>
      </c>
      <c r="D8894" t="s">
        <v>23289</v>
      </c>
      <c r="E8894" t="s">
        <v>23289</v>
      </c>
      <c r="F8894" s="39" t="s">
        <v>13624</v>
      </c>
    </row>
    <row r="8895" spans="1:6">
      <c r="A8895" t="s">
        <v>4616</v>
      </c>
      <c r="B8895" s="39" t="s">
        <v>28205</v>
      </c>
      <c r="C8895" t="s">
        <v>23290</v>
      </c>
      <c r="D8895" t="s">
        <v>23290</v>
      </c>
      <c r="E8895" t="s">
        <v>23290</v>
      </c>
      <c r="F8895" s="39" t="s">
        <v>13624</v>
      </c>
    </row>
    <row r="8896" spans="1:6">
      <c r="A8896" t="s">
        <v>4616</v>
      </c>
      <c r="B8896" s="39" t="s">
        <v>28206</v>
      </c>
      <c r="C8896" t="s">
        <v>23291</v>
      </c>
      <c r="D8896" t="s">
        <v>23291</v>
      </c>
      <c r="E8896" t="s">
        <v>23291</v>
      </c>
      <c r="F8896" s="39" t="s">
        <v>13624</v>
      </c>
    </row>
    <row r="8897" spans="1:6">
      <c r="A8897" t="s">
        <v>4616</v>
      </c>
      <c r="B8897" s="39" t="s">
        <v>28207</v>
      </c>
      <c r="C8897" t="s">
        <v>23292</v>
      </c>
      <c r="D8897" t="s">
        <v>23292</v>
      </c>
      <c r="E8897" t="s">
        <v>23292</v>
      </c>
      <c r="F8897" s="39" t="s">
        <v>13624</v>
      </c>
    </row>
    <row r="8898" spans="1:6">
      <c r="A8898" t="s">
        <v>4616</v>
      </c>
      <c r="B8898" s="39" t="s">
        <v>28208</v>
      </c>
      <c r="C8898" t="s">
        <v>23293</v>
      </c>
      <c r="D8898" t="s">
        <v>23293</v>
      </c>
      <c r="E8898" t="s">
        <v>23293</v>
      </c>
      <c r="F8898" s="39" t="s">
        <v>13624</v>
      </c>
    </row>
    <row r="8899" spans="1:6">
      <c r="A8899" t="s">
        <v>4616</v>
      </c>
      <c r="B8899" s="39" t="s">
        <v>28209</v>
      </c>
      <c r="C8899" t="s">
        <v>23294</v>
      </c>
      <c r="D8899" t="s">
        <v>23294</v>
      </c>
      <c r="E8899" t="s">
        <v>23294</v>
      </c>
      <c r="F8899" s="39" t="s">
        <v>13624</v>
      </c>
    </row>
    <row r="8900" spans="1:6">
      <c r="A8900" t="s">
        <v>4616</v>
      </c>
      <c r="B8900" s="39" t="s">
        <v>28210</v>
      </c>
      <c r="C8900" t="s">
        <v>23295</v>
      </c>
      <c r="D8900" t="s">
        <v>23295</v>
      </c>
      <c r="E8900" t="s">
        <v>23295</v>
      </c>
      <c r="F8900" s="39" t="s">
        <v>13624</v>
      </c>
    </row>
    <row r="8901" spans="1:6">
      <c r="A8901" t="s">
        <v>4616</v>
      </c>
      <c r="B8901" s="39" t="s">
        <v>28211</v>
      </c>
      <c r="C8901" t="s">
        <v>23296</v>
      </c>
      <c r="D8901" t="s">
        <v>23296</v>
      </c>
      <c r="E8901" t="s">
        <v>23296</v>
      </c>
      <c r="F8901" s="39" t="s">
        <v>13624</v>
      </c>
    </row>
    <row r="8902" spans="1:6">
      <c r="A8902" t="s">
        <v>4616</v>
      </c>
      <c r="B8902" t="s">
        <v>28212</v>
      </c>
      <c r="C8902" t="s">
        <v>23297</v>
      </c>
      <c r="D8902" t="s">
        <v>23297</v>
      </c>
      <c r="E8902" t="s">
        <v>23297</v>
      </c>
      <c r="F8902" t="s">
        <v>13624</v>
      </c>
    </row>
    <row r="8903" spans="1:6">
      <c r="A8903" t="s">
        <v>4616</v>
      </c>
      <c r="B8903" s="39" t="s">
        <v>28213</v>
      </c>
      <c r="C8903" t="s">
        <v>23298</v>
      </c>
      <c r="D8903" t="s">
        <v>23298</v>
      </c>
      <c r="E8903" t="s">
        <v>23298</v>
      </c>
      <c r="F8903" s="39" t="s">
        <v>13624</v>
      </c>
    </row>
    <row r="8904" spans="1:6">
      <c r="A8904" t="s">
        <v>4616</v>
      </c>
      <c r="B8904" s="39" t="s">
        <v>28214</v>
      </c>
      <c r="C8904" t="s">
        <v>23299</v>
      </c>
      <c r="D8904" t="s">
        <v>23299</v>
      </c>
      <c r="E8904" t="s">
        <v>23299</v>
      </c>
      <c r="F8904" s="39" t="s">
        <v>13624</v>
      </c>
    </row>
    <row r="8905" spans="1:6">
      <c r="A8905" t="s">
        <v>4616</v>
      </c>
      <c r="B8905" s="39" t="s">
        <v>28215</v>
      </c>
      <c r="C8905" t="s">
        <v>23300</v>
      </c>
      <c r="D8905" t="s">
        <v>23300</v>
      </c>
      <c r="E8905" t="s">
        <v>23300</v>
      </c>
      <c r="F8905" s="39" t="s">
        <v>13624</v>
      </c>
    </row>
    <row r="8906" spans="1:6">
      <c r="A8906" t="s">
        <v>4616</v>
      </c>
      <c r="B8906" s="39" t="s">
        <v>28216</v>
      </c>
      <c r="C8906" t="s">
        <v>23301</v>
      </c>
      <c r="D8906" t="s">
        <v>23301</v>
      </c>
      <c r="E8906" t="s">
        <v>23301</v>
      </c>
      <c r="F8906" s="39" t="s">
        <v>13624</v>
      </c>
    </row>
    <row r="8907" spans="1:6">
      <c r="A8907" t="s">
        <v>4616</v>
      </c>
      <c r="B8907" s="39" t="s">
        <v>28217</v>
      </c>
      <c r="C8907" t="s">
        <v>23302</v>
      </c>
      <c r="D8907" t="s">
        <v>23302</v>
      </c>
      <c r="E8907" t="s">
        <v>23302</v>
      </c>
      <c r="F8907" s="39" t="s">
        <v>13624</v>
      </c>
    </row>
    <row r="8908" spans="1:6">
      <c r="A8908" t="s">
        <v>4616</v>
      </c>
      <c r="B8908" s="787" t="s">
        <v>28218</v>
      </c>
      <c r="C8908" t="s">
        <v>23303</v>
      </c>
      <c r="D8908" t="s">
        <v>23303</v>
      </c>
      <c r="E8908" t="s">
        <v>23303</v>
      </c>
      <c r="F8908" s="39" t="s">
        <v>13624</v>
      </c>
    </row>
    <row r="8909" spans="1:6">
      <c r="A8909" t="s">
        <v>4616</v>
      </c>
      <c r="B8909" s="39" t="s">
        <v>28219</v>
      </c>
      <c r="C8909" t="s">
        <v>23304</v>
      </c>
      <c r="D8909" t="s">
        <v>23304</v>
      </c>
      <c r="E8909" t="s">
        <v>23304</v>
      </c>
      <c r="F8909" s="39" t="s">
        <v>13624</v>
      </c>
    </row>
    <row r="8910" spans="1:6">
      <c r="A8910" t="s">
        <v>4616</v>
      </c>
      <c r="B8910" s="39" t="s">
        <v>28220</v>
      </c>
      <c r="C8910" t="s">
        <v>23305</v>
      </c>
      <c r="D8910" t="s">
        <v>23305</v>
      </c>
      <c r="E8910" t="s">
        <v>23305</v>
      </c>
      <c r="F8910" s="39" t="s">
        <v>13624</v>
      </c>
    </row>
    <row r="8911" spans="1:6">
      <c r="A8911" t="s">
        <v>4616</v>
      </c>
      <c r="B8911" s="39" t="s">
        <v>28221</v>
      </c>
      <c r="C8911" t="s">
        <v>23306</v>
      </c>
      <c r="D8911" t="s">
        <v>23306</v>
      </c>
      <c r="E8911" t="s">
        <v>23306</v>
      </c>
      <c r="F8911" s="39" t="s">
        <v>13624</v>
      </c>
    </row>
    <row r="8912" spans="1:6">
      <c r="A8912" t="s">
        <v>4616</v>
      </c>
      <c r="B8912" s="39" t="s">
        <v>28222</v>
      </c>
      <c r="C8912" t="s">
        <v>23307</v>
      </c>
      <c r="D8912" t="s">
        <v>23307</v>
      </c>
      <c r="E8912" t="s">
        <v>23307</v>
      </c>
      <c r="F8912" s="39" t="s">
        <v>13624</v>
      </c>
    </row>
    <row r="8913" spans="1:6">
      <c r="A8913" t="s">
        <v>4616</v>
      </c>
      <c r="B8913" s="39" t="s">
        <v>28223</v>
      </c>
      <c r="C8913" t="s">
        <v>23308</v>
      </c>
      <c r="D8913" t="s">
        <v>23308</v>
      </c>
      <c r="E8913" t="s">
        <v>23308</v>
      </c>
      <c r="F8913" s="39" t="s">
        <v>13624</v>
      </c>
    </row>
    <row r="8914" spans="1:6">
      <c r="A8914" t="s">
        <v>4616</v>
      </c>
      <c r="B8914" s="39" t="s">
        <v>28224</v>
      </c>
      <c r="C8914" t="s">
        <v>23309</v>
      </c>
      <c r="D8914" t="s">
        <v>23309</v>
      </c>
      <c r="E8914" t="s">
        <v>23309</v>
      </c>
      <c r="F8914" s="39" t="s">
        <v>13624</v>
      </c>
    </row>
    <row r="8915" spans="1:6">
      <c r="A8915" t="s">
        <v>4616</v>
      </c>
      <c r="B8915" s="39" t="s">
        <v>28225</v>
      </c>
      <c r="C8915" t="s">
        <v>23310</v>
      </c>
      <c r="D8915" t="s">
        <v>23310</v>
      </c>
      <c r="E8915" t="s">
        <v>23310</v>
      </c>
      <c r="F8915" s="39" t="s">
        <v>13624</v>
      </c>
    </row>
    <row r="8916" spans="1:6">
      <c r="A8916" t="s">
        <v>4616</v>
      </c>
      <c r="B8916" s="39" t="s">
        <v>28226</v>
      </c>
      <c r="C8916" t="s">
        <v>23311</v>
      </c>
      <c r="D8916" t="s">
        <v>23311</v>
      </c>
      <c r="E8916" t="s">
        <v>23311</v>
      </c>
      <c r="F8916" s="39" t="s">
        <v>13624</v>
      </c>
    </row>
    <row r="8917" spans="1:6">
      <c r="A8917" t="s">
        <v>4616</v>
      </c>
      <c r="B8917" s="39" t="s">
        <v>28227</v>
      </c>
      <c r="C8917" t="s">
        <v>23312</v>
      </c>
      <c r="D8917" t="s">
        <v>23312</v>
      </c>
      <c r="E8917" t="s">
        <v>23312</v>
      </c>
      <c r="F8917" s="39" t="s">
        <v>13624</v>
      </c>
    </row>
    <row r="8918" spans="1:6">
      <c r="A8918" t="s">
        <v>4616</v>
      </c>
      <c r="B8918" s="39" t="s">
        <v>28228</v>
      </c>
      <c r="C8918" t="s">
        <v>23313</v>
      </c>
      <c r="D8918" t="s">
        <v>23313</v>
      </c>
      <c r="E8918" t="s">
        <v>23313</v>
      </c>
      <c r="F8918" s="39" t="s">
        <v>13624</v>
      </c>
    </row>
    <row r="8919" spans="1:6">
      <c r="A8919" t="s">
        <v>4616</v>
      </c>
      <c r="B8919" s="39" t="s">
        <v>28229</v>
      </c>
      <c r="C8919" t="s">
        <v>23314</v>
      </c>
      <c r="D8919" t="s">
        <v>23314</v>
      </c>
      <c r="E8919" t="s">
        <v>23314</v>
      </c>
      <c r="F8919" s="39" t="s">
        <v>13624</v>
      </c>
    </row>
    <row r="8920" spans="1:6">
      <c r="A8920" t="s">
        <v>4616</v>
      </c>
      <c r="B8920" t="s">
        <v>28230</v>
      </c>
      <c r="C8920" t="s">
        <v>23315</v>
      </c>
      <c r="D8920" t="s">
        <v>23315</v>
      </c>
      <c r="E8920" t="s">
        <v>23315</v>
      </c>
      <c r="F8920" t="s">
        <v>13624</v>
      </c>
    </row>
    <row r="8921" spans="1:6">
      <c r="A8921" t="s">
        <v>4616</v>
      </c>
      <c r="B8921" s="39" t="s">
        <v>28231</v>
      </c>
      <c r="C8921" t="s">
        <v>23316</v>
      </c>
      <c r="D8921" t="s">
        <v>23316</v>
      </c>
      <c r="E8921" t="s">
        <v>23316</v>
      </c>
      <c r="F8921" s="39" t="s">
        <v>13624</v>
      </c>
    </row>
    <row r="8922" spans="1:6">
      <c r="A8922" t="s">
        <v>4616</v>
      </c>
      <c r="B8922" s="39" t="s">
        <v>28232</v>
      </c>
      <c r="C8922" t="s">
        <v>23317</v>
      </c>
      <c r="D8922" t="s">
        <v>23317</v>
      </c>
      <c r="E8922" t="s">
        <v>23317</v>
      </c>
      <c r="F8922" s="39" t="s">
        <v>13624</v>
      </c>
    </row>
    <row r="8923" spans="1:6">
      <c r="A8923" t="s">
        <v>4616</v>
      </c>
      <c r="B8923" s="39" t="s">
        <v>28233</v>
      </c>
      <c r="C8923" t="s">
        <v>23318</v>
      </c>
      <c r="D8923" t="s">
        <v>23318</v>
      </c>
      <c r="E8923" t="s">
        <v>23318</v>
      </c>
      <c r="F8923" s="39" t="s">
        <v>13624</v>
      </c>
    </row>
    <row r="8924" spans="1:6">
      <c r="A8924" t="s">
        <v>4616</v>
      </c>
      <c r="B8924" s="39" t="s">
        <v>28234</v>
      </c>
      <c r="C8924" t="s">
        <v>23319</v>
      </c>
      <c r="D8924" t="s">
        <v>23319</v>
      </c>
      <c r="E8924" t="s">
        <v>23319</v>
      </c>
      <c r="F8924" s="39" t="s">
        <v>13624</v>
      </c>
    </row>
    <row r="8925" spans="1:6">
      <c r="A8925" t="s">
        <v>4616</v>
      </c>
      <c r="B8925" s="39" t="s">
        <v>28235</v>
      </c>
      <c r="C8925" t="s">
        <v>23320</v>
      </c>
      <c r="D8925" t="s">
        <v>23320</v>
      </c>
      <c r="E8925" t="s">
        <v>23320</v>
      </c>
      <c r="F8925" s="39" t="s">
        <v>13624</v>
      </c>
    </row>
    <row r="8926" spans="1:6">
      <c r="A8926" t="s">
        <v>4616</v>
      </c>
      <c r="B8926" s="39" t="s">
        <v>28236</v>
      </c>
      <c r="C8926" t="s">
        <v>23321</v>
      </c>
      <c r="D8926" t="s">
        <v>23321</v>
      </c>
      <c r="E8926" t="s">
        <v>23321</v>
      </c>
      <c r="F8926" s="39" t="s">
        <v>13624</v>
      </c>
    </row>
    <row r="8927" spans="1:6">
      <c r="A8927" t="s">
        <v>4616</v>
      </c>
      <c r="B8927" s="39" t="s">
        <v>28237</v>
      </c>
      <c r="C8927" t="s">
        <v>23322</v>
      </c>
      <c r="D8927" t="s">
        <v>23322</v>
      </c>
      <c r="E8927" t="s">
        <v>23322</v>
      </c>
      <c r="F8927" s="39" t="s">
        <v>13624</v>
      </c>
    </row>
    <row r="8928" spans="1:6">
      <c r="A8928" t="s">
        <v>4616</v>
      </c>
      <c r="B8928" s="39" t="s">
        <v>28238</v>
      </c>
      <c r="C8928" t="s">
        <v>23323</v>
      </c>
      <c r="D8928" t="s">
        <v>23323</v>
      </c>
      <c r="E8928" t="s">
        <v>23323</v>
      </c>
      <c r="F8928" s="39" t="s">
        <v>13624</v>
      </c>
    </row>
    <row r="8929" spans="1:6">
      <c r="A8929" t="s">
        <v>4616</v>
      </c>
      <c r="B8929" s="39" t="s">
        <v>28239</v>
      </c>
      <c r="C8929" t="s">
        <v>23324</v>
      </c>
      <c r="D8929" t="s">
        <v>23324</v>
      </c>
      <c r="E8929" t="s">
        <v>23324</v>
      </c>
      <c r="F8929" s="39" t="s">
        <v>13624</v>
      </c>
    </row>
    <row r="8930" spans="1:6">
      <c r="A8930" t="s">
        <v>4616</v>
      </c>
      <c r="B8930" s="39" t="s">
        <v>28240</v>
      </c>
      <c r="C8930" t="s">
        <v>23325</v>
      </c>
      <c r="D8930" t="s">
        <v>23325</v>
      </c>
      <c r="E8930" t="s">
        <v>23325</v>
      </c>
      <c r="F8930" s="39" t="s">
        <v>13624</v>
      </c>
    </row>
    <row r="8931" spans="1:6">
      <c r="A8931" t="s">
        <v>4616</v>
      </c>
      <c r="B8931" s="39" t="s">
        <v>28241</v>
      </c>
      <c r="C8931" t="s">
        <v>23326</v>
      </c>
      <c r="D8931" t="s">
        <v>23326</v>
      </c>
      <c r="E8931" t="s">
        <v>23326</v>
      </c>
      <c r="F8931" s="39" t="s">
        <v>13624</v>
      </c>
    </row>
    <row r="8932" spans="1:6">
      <c r="A8932" t="s">
        <v>4616</v>
      </c>
      <c r="B8932" s="39" t="s">
        <v>28242</v>
      </c>
      <c r="C8932" t="s">
        <v>23327</v>
      </c>
      <c r="D8932" t="s">
        <v>23327</v>
      </c>
      <c r="E8932" t="s">
        <v>23327</v>
      </c>
      <c r="F8932" s="39" t="s">
        <v>13624</v>
      </c>
    </row>
    <row r="8933" spans="1:6">
      <c r="A8933" t="s">
        <v>4616</v>
      </c>
      <c r="B8933" s="39" t="s">
        <v>28243</v>
      </c>
      <c r="C8933" t="s">
        <v>23328</v>
      </c>
      <c r="D8933" t="s">
        <v>23328</v>
      </c>
      <c r="E8933" t="s">
        <v>23328</v>
      </c>
      <c r="F8933" s="39" t="s">
        <v>13624</v>
      </c>
    </row>
    <row r="8934" spans="1:6">
      <c r="A8934" t="s">
        <v>4616</v>
      </c>
      <c r="B8934" s="39" t="s">
        <v>28244</v>
      </c>
      <c r="C8934" t="s">
        <v>23329</v>
      </c>
      <c r="D8934" t="s">
        <v>23329</v>
      </c>
      <c r="E8934" t="s">
        <v>23329</v>
      </c>
      <c r="F8934" s="39" t="s">
        <v>13624</v>
      </c>
    </row>
    <row r="8935" spans="1:6">
      <c r="A8935" t="s">
        <v>4616</v>
      </c>
      <c r="B8935" s="39" t="s">
        <v>28245</v>
      </c>
      <c r="C8935" t="s">
        <v>23330</v>
      </c>
      <c r="D8935" t="s">
        <v>23330</v>
      </c>
      <c r="E8935" t="s">
        <v>23330</v>
      </c>
      <c r="F8935" s="39" t="s">
        <v>13624</v>
      </c>
    </row>
    <row r="8936" spans="1:6">
      <c r="A8936" t="s">
        <v>4616</v>
      </c>
      <c r="B8936" s="39" t="s">
        <v>28246</v>
      </c>
      <c r="C8936" t="s">
        <v>23331</v>
      </c>
      <c r="D8936" t="s">
        <v>23331</v>
      </c>
      <c r="E8936" t="s">
        <v>23331</v>
      </c>
      <c r="F8936" s="39" t="s">
        <v>13624</v>
      </c>
    </row>
    <row r="8937" spans="1:6">
      <c r="A8937" t="s">
        <v>4616</v>
      </c>
      <c r="B8937" s="39" t="s">
        <v>28247</v>
      </c>
      <c r="C8937" t="s">
        <v>23332</v>
      </c>
      <c r="D8937" t="s">
        <v>23332</v>
      </c>
      <c r="E8937" t="s">
        <v>23332</v>
      </c>
      <c r="F8937" s="39" t="s">
        <v>13624</v>
      </c>
    </row>
    <row r="8938" spans="1:6">
      <c r="A8938" t="s">
        <v>4616</v>
      </c>
      <c r="B8938" s="39" t="s">
        <v>28248</v>
      </c>
      <c r="C8938" t="s">
        <v>23333</v>
      </c>
      <c r="D8938" t="s">
        <v>23333</v>
      </c>
      <c r="E8938" t="s">
        <v>23333</v>
      </c>
      <c r="F8938" s="39" t="s">
        <v>13624</v>
      </c>
    </row>
    <row r="8939" spans="1:6">
      <c r="A8939" t="s">
        <v>4616</v>
      </c>
      <c r="B8939" s="39" t="s">
        <v>28249</v>
      </c>
      <c r="C8939" t="s">
        <v>23334</v>
      </c>
      <c r="D8939" t="s">
        <v>23334</v>
      </c>
      <c r="E8939" t="s">
        <v>23334</v>
      </c>
      <c r="F8939" s="39" t="s">
        <v>13624</v>
      </c>
    </row>
    <row r="8940" spans="1:6">
      <c r="A8940" t="s">
        <v>4616</v>
      </c>
      <c r="B8940" s="39" t="s">
        <v>28250</v>
      </c>
      <c r="C8940" t="s">
        <v>23335</v>
      </c>
      <c r="D8940" t="s">
        <v>23335</v>
      </c>
      <c r="E8940" t="s">
        <v>23335</v>
      </c>
      <c r="F8940" s="39" t="s">
        <v>13624</v>
      </c>
    </row>
    <row r="8941" spans="1:6">
      <c r="A8941" t="s">
        <v>4616</v>
      </c>
      <c r="B8941" s="39" t="s">
        <v>28251</v>
      </c>
      <c r="C8941" t="s">
        <v>23336</v>
      </c>
      <c r="D8941" t="s">
        <v>23336</v>
      </c>
      <c r="E8941" t="s">
        <v>23336</v>
      </c>
      <c r="F8941" s="39" t="s">
        <v>13624</v>
      </c>
    </row>
    <row r="8942" spans="1:6">
      <c r="A8942" t="s">
        <v>4616</v>
      </c>
      <c r="B8942" s="39" t="s">
        <v>28252</v>
      </c>
      <c r="C8942" t="s">
        <v>23337</v>
      </c>
      <c r="D8942" t="s">
        <v>23337</v>
      </c>
      <c r="E8942" t="s">
        <v>23337</v>
      </c>
      <c r="F8942" s="39" t="s">
        <v>13624</v>
      </c>
    </row>
    <row r="8943" spans="1:6">
      <c r="A8943" t="s">
        <v>4616</v>
      </c>
      <c r="B8943" s="39" t="s">
        <v>28253</v>
      </c>
      <c r="C8943" t="s">
        <v>23338</v>
      </c>
      <c r="D8943" t="s">
        <v>23338</v>
      </c>
      <c r="E8943" t="s">
        <v>23338</v>
      </c>
      <c r="F8943" s="39" t="s">
        <v>13625</v>
      </c>
    </row>
    <row r="8944" spans="1:6">
      <c r="A8944" t="s">
        <v>4616</v>
      </c>
      <c r="B8944" s="54" t="s">
        <v>28254</v>
      </c>
      <c r="C8944" t="s">
        <v>23339</v>
      </c>
      <c r="D8944" t="s">
        <v>23339</v>
      </c>
      <c r="E8944" t="s">
        <v>23339</v>
      </c>
      <c r="F8944" s="39" t="s">
        <v>13625</v>
      </c>
    </row>
    <row r="8945" spans="1:6">
      <c r="A8945" t="s">
        <v>4616</v>
      </c>
      <c r="B8945" s="39" t="s">
        <v>28255</v>
      </c>
      <c r="C8945" t="s">
        <v>23340</v>
      </c>
      <c r="D8945" t="s">
        <v>23340</v>
      </c>
      <c r="E8945" t="s">
        <v>23340</v>
      </c>
      <c r="F8945" s="39" t="s">
        <v>13626</v>
      </c>
    </row>
    <row r="8946" spans="1:6">
      <c r="A8946" t="s">
        <v>4616</v>
      </c>
      <c r="B8946" s="39" t="s">
        <v>28256</v>
      </c>
      <c r="C8946" t="s">
        <v>23341</v>
      </c>
      <c r="D8946" t="s">
        <v>23341</v>
      </c>
      <c r="E8946" t="s">
        <v>23341</v>
      </c>
      <c r="F8946" s="39" t="s">
        <v>13627</v>
      </c>
    </row>
    <row r="8947" spans="1:6">
      <c r="A8947" t="s">
        <v>4616</v>
      </c>
      <c r="B8947" s="39" t="s">
        <v>28257</v>
      </c>
      <c r="C8947" t="s">
        <v>23342</v>
      </c>
      <c r="D8947" t="s">
        <v>23342</v>
      </c>
      <c r="E8947" t="s">
        <v>23342</v>
      </c>
      <c r="F8947" s="39" t="s">
        <v>13628</v>
      </c>
    </row>
    <row r="8948" spans="1:6">
      <c r="A8948" t="s">
        <v>4616</v>
      </c>
      <c r="B8948" s="39" t="s">
        <v>28258</v>
      </c>
      <c r="C8948" t="s">
        <v>23343</v>
      </c>
      <c r="D8948" t="s">
        <v>23343</v>
      </c>
      <c r="E8948" t="s">
        <v>23343</v>
      </c>
      <c r="F8948" s="39" t="s">
        <v>13629</v>
      </c>
    </row>
    <row r="8949" spans="1:6">
      <c r="A8949" t="s">
        <v>4616</v>
      </c>
      <c r="B8949" s="39" t="s">
        <v>28259</v>
      </c>
      <c r="C8949" t="s">
        <v>23344</v>
      </c>
      <c r="D8949" t="s">
        <v>23344</v>
      </c>
      <c r="E8949" t="s">
        <v>23344</v>
      </c>
      <c r="F8949" s="39" t="s">
        <v>13630</v>
      </c>
    </row>
    <row r="8950" spans="1:6">
      <c r="A8950" t="s">
        <v>4616</v>
      </c>
      <c r="B8950" s="39" t="s">
        <v>28260</v>
      </c>
      <c r="C8950" t="s">
        <v>23345</v>
      </c>
      <c r="D8950" t="s">
        <v>23345</v>
      </c>
      <c r="E8950" t="s">
        <v>23345</v>
      </c>
      <c r="F8950" s="39" t="s">
        <v>13631</v>
      </c>
    </row>
    <row r="8951" spans="1:6">
      <c r="A8951" t="s">
        <v>4616</v>
      </c>
      <c r="B8951" s="39" t="s">
        <v>28261</v>
      </c>
      <c r="C8951" t="s">
        <v>23346</v>
      </c>
      <c r="D8951" t="s">
        <v>23346</v>
      </c>
      <c r="E8951" t="s">
        <v>23346</v>
      </c>
      <c r="F8951" s="39" t="s">
        <v>13632</v>
      </c>
    </row>
    <row r="8952" spans="1:6">
      <c r="A8952" t="s">
        <v>4616</v>
      </c>
      <c r="B8952" s="39" t="s">
        <v>28262</v>
      </c>
      <c r="C8952" t="s">
        <v>23347</v>
      </c>
      <c r="D8952" t="s">
        <v>23347</v>
      </c>
      <c r="E8952" t="s">
        <v>23347</v>
      </c>
      <c r="F8952" s="39" t="s">
        <v>13633</v>
      </c>
    </row>
    <row r="8953" spans="1:6">
      <c r="A8953" t="s">
        <v>4616</v>
      </c>
      <c r="B8953" s="39" t="s">
        <v>28263</v>
      </c>
      <c r="C8953" t="s">
        <v>23348</v>
      </c>
      <c r="D8953" t="s">
        <v>23348</v>
      </c>
      <c r="E8953" t="s">
        <v>23348</v>
      </c>
      <c r="F8953" s="39" t="s">
        <v>13633</v>
      </c>
    </row>
    <row r="8954" spans="1:6">
      <c r="A8954" t="s">
        <v>4616</v>
      </c>
      <c r="B8954" s="39" t="s">
        <v>28264</v>
      </c>
      <c r="C8954" t="s">
        <v>23349</v>
      </c>
      <c r="D8954" t="s">
        <v>23349</v>
      </c>
      <c r="E8954" t="s">
        <v>23349</v>
      </c>
      <c r="F8954" s="39" t="s">
        <v>13634</v>
      </c>
    </row>
    <row r="8955" spans="1:6">
      <c r="A8955" t="s">
        <v>4616</v>
      </c>
      <c r="B8955" s="39" t="s">
        <v>28265</v>
      </c>
      <c r="C8955" t="s">
        <v>23350</v>
      </c>
      <c r="D8955" t="s">
        <v>23350</v>
      </c>
      <c r="E8955" t="s">
        <v>23350</v>
      </c>
      <c r="F8955" s="39" t="s">
        <v>13635</v>
      </c>
    </row>
    <row r="8956" spans="1:6">
      <c r="A8956" t="s">
        <v>4616</v>
      </c>
      <c r="B8956" s="39" t="s">
        <v>28266</v>
      </c>
      <c r="C8956" t="s">
        <v>23351</v>
      </c>
      <c r="D8956" t="s">
        <v>23351</v>
      </c>
      <c r="E8956" t="s">
        <v>23351</v>
      </c>
      <c r="F8956" s="39" t="s">
        <v>13636</v>
      </c>
    </row>
    <row r="8957" spans="1:6">
      <c r="A8957" t="s">
        <v>4616</v>
      </c>
      <c r="B8957" s="39" t="s">
        <v>28267</v>
      </c>
      <c r="C8957" t="s">
        <v>23352</v>
      </c>
      <c r="D8957" t="s">
        <v>23352</v>
      </c>
      <c r="E8957" t="s">
        <v>23352</v>
      </c>
      <c r="F8957" s="39" t="s">
        <v>13637</v>
      </c>
    </row>
    <row r="8958" spans="1:6">
      <c r="A8958" t="s">
        <v>4616</v>
      </c>
      <c r="B8958" s="39" t="s">
        <v>28268</v>
      </c>
      <c r="C8958" t="s">
        <v>23353</v>
      </c>
      <c r="D8958" t="s">
        <v>23353</v>
      </c>
      <c r="E8958" t="s">
        <v>23353</v>
      </c>
      <c r="F8958" s="39" t="s">
        <v>13638</v>
      </c>
    </row>
    <row r="8959" spans="1:6">
      <c r="A8959" t="s">
        <v>4616</v>
      </c>
      <c r="B8959" s="39" t="s">
        <v>28269</v>
      </c>
      <c r="C8959" t="s">
        <v>23354</v>
      </c>
      <c r="D8959" t="s">
        <v>23354</v>
      </c>
      <c r="E8959" t="s">
        <v>23354</v>
      </c>
      <c r="F8959" s="39" t="s">
        <v>13639</v>
      </c>
    </row>
    <row r="8960" spans="1:6">
      <c r="A8960" t="s">
        <v>4616</v>
      </c>
      <c r="B8960" s="39" t="s">
        <v>28270</v>
      </c>
      <c r="C8960" t="s">
        <v>23355</v>
      </c>
      <c r="D8960" t="s">
        <v>23355</v>
      </c>
      <c r="E8960" t="s">
        <v>23355</v>
      </c>
      <c r="F8960" s="39" t="s">
        <v>13639</v>
      </c>
    </row>
    <row r="8961" spans="1:6">
      <c r="A8961" t="s">
        <v>4616</v>
      </c>
      <c r="B8961" s="39" t="s">
        <v>28271</v>
      </c>
      <c r="C8961" t="s">
        <v>23356</v>
      </c>
      <c r="D8961" t="s">
        <v>23356</v>
      </c>
      <c r="E8961" t="s">
        <v>23356</v>
      </c>
      <c r="F8961" s="39" t="s">
        <v>13639</v>
      </c>
    </row>
    <row r="8962" spans="1:6">
      <c r="A8962" t="s">
        <v>4616</v>
      </c>
      <c r="B8962" s="39" t="s">
        <v>28272</v>
      </c>
      <c r="C8962" t="s">
        <v>23357</v>
      </c>
      <c r="D8962" t="s">
        <v>23357</v>
      </c>
      <c r="E8962" t="s">
        <v>23357</v>
      </c>
      <c r="F8962" s="39" t="s">
        <v>13640</v>
      </c>
    </row>
    <row r="8963" spans="1:6">
      <c r="A8963" t="s">
        <v>4616</v>
      </c>
      <c r="B8963" s="39" t="s">
        <v>28273</v>
      </c>
      <c r="C8963" t="s">
        <v>23358</v>
      </c>
      <c r="D8963" t="s">
        <v>23358</v>
      </c>
      <c r="E8963" t="s">
        <v>23358</v>
      </c>
      <c r="F8963" s="39" t="s">
        <v>13640</v>
      </c>
    </row>
    <row r="8964" spans="1:6">
      <c r="A8964" t="s">
        <v>4616</v>
      </c>
      <c r="B8964" s="39" t="s">
        <v>28274</v>
      </c>
      <c r="C8964" t="s">
        <v>23359</v>
      </c>
      <c r="D8964" t="s">
        <v>23359</v>
      </c>
      <c r="E8964" t="s">
        <v>23359</v>
      </c>
      <c r="F8964" s="39" t="s">
        <v>13641</v>
      </c>
    </row>
    <row r="8965" spans="1:6">
      <c r="A8965" t="s">
        <v>4616</v>
      </c>
      <c r="B8965" s="39" t="s">
        <v>28275</v>
      </c>
      <c r="C8965" t="s">
        <v>23360</v>
      </c>
      <c r="D8965" t="s">
        <v>23360</v>
      </c>
      <c r="E8965" t="s">
        <v>23360</v>
      </c>
      <c r="F8965" s="39" t="s">
        <v>13642</v>
      </c>
    </row>
    <row r="8966" spans="1:6">
      <c r="A8966" t="s">
        <v>4616</v>
      </c>
      <c r="B8966" s="39" t="s">
        <v>28276</v>
      </c>
      <c r="C8966" t="s">
        <v>23361</v>
      </c>
      <c r="D8966" t="s">
        <v>23361</v>
      </c>
      <c r="E8966" t="s">
        <v>23361</v>
      </c>
      <c r="F8966" s="39" t="s">
        <v>13642</v>
      </c>
    </row>
    <row r="8967" spans="1:6">
      <c r="A8967" t="s">
        <v>4616</v>
      </c>
      <c r="B8967" s="39" t="s">
        <v>28277</v>
      </c>
      <c r="C8967" t="s">
        <v>23362</v>
      </c>
      <c r="D8967" t="s">
        <v>23362</v>
      </c>
      <c r="E8967" t="s">
        <v>23362</v>
      </c>
      <c r="F8967" s="39" t="s">
        <v>13643</v>
      </c>
    </row>
    <row r="8968" spans="1:6">
      <c r="A8968" t="s">
        <v>4616</v>
      </c>
      <c r="B8968" s="39" t="s">
        <v>28278</v>
      </c>
      <c r="C8968" t="s">
        <v>23363</v>
      </c>
      <c r="D8968" t="s">
        <v>23363</v>
      </c>
      <c r="E8968" t="s">
        <v>23363</v>
      </c>
      <c r="F8968" s="39" t="s">
        <v>13643</v>
      </c>
    </row>
    <row r="8969" spans="1:6">
      <c r="A8969" t="s">
        <v>4616</v>
      </c>
      <c r="B8969" s="39" t="s">
        <v>28279</v>
      </c>
      <c r="C8969" t="s">
        <v>23364</v>
      </c>
      <c r="D8969" t="s">
        <v>23364</v>
      </c>
      <c r="E8969" t="s">
        <v>23364</v>
      </c>
      <c r="F8969" s="39" t="s">
        <v>13644</v>
      </c>
    </row>
    <row r="8970" spans="1:6">
      <c r="A8970" t="s">
        <v>4616</v>
      </c>
      <c r="B8970" s="39" t="s">
        <v>28280</v>
      </c>
      <c r="C8970" t="s">
        <v>23365</v>
      </c>
      <c r="D8970" t="s">
        <v>23365</v>
      </c>
      <c r="E8970" t="s">
        <v>23365</v>
      </c>
      <c r="F8970" s="39" t="s">
        <v>13645</v>
      </c>
    </row>
    <row r="8971" spans="1:6">
      <c r="A8971" t="s">
        <v>4616</v>
      </c>
      <c r="B8971" s="39" t="s">
        <v>28281</v>
      </c>
      <c r="C8971" t="s">
        <v>23366</v>
      </c>
      <c r="D8971" t="s">
        <v>23366</v>
      </c>
      <c r="E8971" t="s">
        <v>23366</v>
      </c>
      <c r="F8971" s="39" t="s">
        <v>13646</v>
      </c>
    </row>
    <row r="8972" spans="1:6">
      <c r="A8972" t="s">
        <v>4616</v>
      </c>
      <c r="B8972" s="39" t="s">
        <v>28282</v>
      </c>
      <c r="C8972" t="s">
        <v>23367</v>
      </c>
      <c r="D8972" t="s">
        <v>23367</v>
      </c>
      <c r="E8972" t="s">
        <v>23367</v>
      </c>
      <c r="F8972" s="39" t="s">
        <v>13646</v>
      </c>
    </row>
    <row r="8973" spans="1:6">
      <c r="A8973" t="s">
        <v>4616</v>
      </c>
      <c r="B8973" s="39" t="s">
        <v>28283</v>
      </c>
      <c r="C8973" t="s">
        <v>23368</v>
      </c>
      <c r="D8973" t="s">
        <v>23368</v>
      </c>
      <c r="E8973" t="s">
        <v>23368</v>
      </c>
      <c r="F8973" s="39" t="s">
        <v>13647</v>
      </c>
    </row>
    <row r="8974" spans="1:6">
      <c r="A8974" t="s">
        <v>4616</v>
      </c>
      <c r="B8974" s="39" t="s">
        <v>28284</v>
      </c>
      <c r="C8974" t="s">
        <v>23369</v>
      </c>
      <c r="D8974" t="s">
        <v>23369</v>
      </c>
      <c r="E8974" t="s">
        <v>23369</v>
      </c>
      <c r="F8974" s="39" t="s">
        <v>13648</v>
      </c>
    </row>
    <row r="8975" spans="1:6">
      <c r="A8975" t="s">
        <v>4616</v>
      </c>
      <c r="B8975" s="39" t="s">
        <v>28285</v>
      </c>
      <c r="C8975" t="s">
        <v>23370</v>
      </c>
      <c r="D8975" t="s">
        <v>23370</v>
      </c>
      <c r="E8975" t="s">
        <v>23370</v>
      </c>
      <c r="F8975" s="39" t="s">
        <v>13648</v>
      </c>
    </row>
    <row r="8976" spans="1:6">
      <c r="A8976" t="s">
        <v>4616</v>
      </c>
      <c r="B8976" s="39" t="s">
        <v>28286</v>
      </c>
      <c r="C8976" t="s">
        <v>23371</v>
      </c>
      <c r="D8976" t="s">
        <v>23371</v>
      </c>
      <c r="E8976" t="s">
        <v>23371</v>
      </c>
      <c r="F8976" s="39" t="s">
        <v>13648</v>
      </c>
    </row>
    <row r="8977" spans="1:6">
      <c r="A8977" t="s">
        <v>4616</v>
      </c>
      <c r="B8977" s="39" t="s">
        <v>28287</v>
      </c>
      <c r="C8977" t="s">
        <v>23372</v>
      </c>
      <c r="D8977" t="s">
        <v>23372</v>
      </c>
      <c r="E8977" t="s">
        <v>23372</v>
      </c>
      <c r="F8977" s="39" t="s">
        <v>13648</v>
      </c>
    </row>
    <row r="8978" spans="1:6">
      <c r="A8978" t="s">
        <v>4616</v>
      </c>
      <c r="B8978" s="39" t="s">
        <v>28288</v>
      </c>
      <c r="C8978" t="s">
        <v>23373</v>
      </c>
      <c r="D8978" t="s">
        <v>23373</v>
      </c>
      <c r="E8978" t="s">
        <v>23373</v>
      </c>
      <c r="F8978" s="39" t="s">
        <v>13649</v>
      </c>
    </row>
    <row r="8979" spans="1:6">
      <c r="A8979" t="s">
        <v>4616</v>
      </c>
      <c r="B8979" s="39" t="s">
        <v>28289</v>
      </c>
      <c r="C8979" t="s">
        <v>23374</v>
      </c>
      <c r="D8979" t="s">
        <v>23374</v>
      </c>
      <c r="E8979" t="s">
        <v>23374</v>
      </c>
      <c r="F8979" s="39" t="s">
        <v>13650</v>
      </c>
    </row>
    <row r="8980" spans="1:6">
      <c r="A8980" t="s">
        <v>4616</v>
      </c>
      <c r="B8980" s="39" t="s">
        <v>28290</v>
      </c>
      <c r="C8980" t="s">
        <v>23375</v>
      </c>
      <c r="D8980" t="s">
        <v>23375</v>
      </c>
      <c r="E8980" t="s">
        <v>23375</v>
      </c>
      <c r="F8980" s="39" t="s">
        <v>13650</v>
      </c>
    </row>
    <row r="8981" spans="1:6">
      <c r="A8981" t="s">
        <v>4616</v>
      </c>
      <c r="B8981" s="39" t="s">
        <v>28291</v>
      </c>
      <c r="C8981" t="s">
        <v>23376</v>
      </c>
      <c r="D8981" t="s">
        <v>23376</v>
      </c>
      <c r="E8981" t="s">
        <v>23376</v>
      </c>
      <c r="F8981" s="39" t="s">
        <v>13651</v>
      </c>
    </row>
    <row r="8982" spans="1:6">
      <c r="A8982" t="s">
        <v>4616</v>
      </c>
      <c r="B8982" s="39" t="s">
        <v>28292</v>
      </c>
      <c r="C8982" t="s">
        <v>23377</v>
      </c>
      <c r="D8982" t="s">
        <v>23377</v>
      </c>
      <c r="E8982" t="s">
        <v>23377</v>
      </c>
      <c r="F8982" s="39" t="s">
        <v>13652</v>
      </c>
    </row>
    <row r="8983" spans="1:6">
      <c r="A8983" t="s">
        <v>4616</v>
      </c>
      <c r="B8983" s="39" t="s">
        <v>28293</v>
      </c>
      <c r="C8983" t="s">
        <v>23378</v>
      </c>
      <c r="D8983" t="s">
        <v>23378</v>
      </c>
      <c r="E8983" t="s">
        <v>23378</v>
      </c>
      <c r="F8983" s="39" t="s">
        <v>13652</v>
      </c>
    </row>
    <row r="8984" spans="1:6">
      <c r="A8984" t="s">
        <v>4616</v>
      </c>
      <c r="B8984" s="39" t="s">
        <v>28294</v>
      </c>
      <c r="C8984" t="s">
        <v>23379</v>
      </c>
      <c r="D8984" t="s">
        <v>23379</v>
      </c>
      <c r="E8984" t="s">
        <v>23379</v>
      </c>
      <c r="F8984" s="39" t="s">
        <v>13652</v>
      </c>
    </row>
    <row r="8985" spans="1:6">
      <c r="A8985" t="s">
        <v>4616</v>
      </c>
      <c r="B8985" s="39" t="s">
        <v>28295</v>
      </c>
      <c r="C8985" t="s">
        <v>23380</v>
      </c>
      <c r="D8985" t="s">
        <v>23380</v>
      </c>
      <c r="E8985" t="s">
        <v>23380</v>
      </c>
      <c r="F8985" s="39" t="s">
        <v>13653</v>
      </c>
    </row>
    <row r="8986" spans="1:6">
      <c r="A8986" t="s">
        <v>4616</v>
      </c>
      <c r="B8986" s="39" t="s">
        <v>28296</v>
      </c>
      <c r="C8986" t="s">
        <v>23381</v>
      </c>
      <c r="D8986" t="s">
        <v>23381</v>
      </c>
      <c r="E8986" t="s">
        <v>23381</v>
      </c>
      <c r="F8986" s="39" t="s">
        <v>13654</v>
      </c>
    </row>
    <row r="8987" spans="1:6">
      <c r="A8987" t="s">
        <v>4616</v>
      </c>
      <c r="B8987" s="39" t="s">
        <v>28297</v>
      </c>
      <c r="C8987" t="s">
        <v>23382</v>
      </c>
      <c r="D8987" t="s">
        <v>23382</v>
      </c>
      <c r="E8987" t="s">
        <v>23382</v>
      </c>
      <c r="F8987" s="39" t="s">
        <v>13655</v>
      </c>
    </row>
    <row r="8988" spans="1:6">
      <c r="A8988" t="s">
        <v>4616</v>
      </c>
      <c r="B8988" s="39" t="s">
        <v>28298</v>
      </c>
      <c r="C8988" t="s">
        <v>23383</v>
      </c>
      <c r="D8988" t="s">
        <v>23383</v>
      </c>
      <c r="E8988" t="s">
        <v>23383</v>
      </c>
      <c r="F8988" s="39" t="s">
        <v>13655</v>
      </c>
    </row>
    <row r="8989" spans="1:6">
      <c r="A8989" t="s">
        <v>4616</v>
      </c>
      <c r="B8989" s="39" t="s">
        <v>28299</v>
      </c>
      <c r="C8989" t="s">
        <v>23384</v>
      </c>
      <c r="D8989" t="s">
        <v>23384</v>
      </c>
      <c r="E8989" t="s">
        <v>23384</v>
      </c>
      <c r="F8989" s="39" t="s">
        <v>13655</v>
      </c>
    </row>
    <row r="8990" spans="1:6">
      <c r="A8990" t="s">
        <v>4616</v>
      </c>
      <c r="B8990" s="39" t="s">
        <v>28300</v>
      </c>
      <c r="C8990" t="s">
        <v>23385</v>
      </c>
      <c r="D8990" t="s">
        <v>23385</v>
      </c>
      <c r="E8990" t="s">
        <v>23385</v>
      </c>
      <c r="F8990" s="39" t="s">
        <v>13656</v>
      </c>
    </row>
    <row r="8991" spans="1:6">
      <c r="A8991" t="s">
        <v>4616</v>
      </c>
      <c r="B8991" s="39" t="s">
        <v>28301</v>
      </c>
      <c r="C8991" t="s">
        <v>23386</v>
      </c>
      <c r="D8991" t="s">
        <v>23386</v>
      </c>
      <c r="E8991" t="s">
        <v>23386</v>
      </c>
      <c r="F8991" s="39" t="s">
        <v>13657</v>
      </c>
    </row>
    <row r="8992" spans="1:6">
      <c r="A8992" t="s">
        <v>4616</v>
      </c>
      <c r="B8992" s="39" t="s">
        <v>28302</v>
      </c>
      <c r="C8992" t="s">
        <v>23387</v>
      </c>
      <c r="D8992" t="s">
        <v>23387</v>
      </c>
      <c r="E8992" t="s">
        <v>23387</v>
      </c>
      <c r="F8992" s="39" t="s">
        <v>13657</v>
      </c>
    </row>
    <row r="8993" spans="1:6">
      <c r="A8993" t="s">
        <v>4616</v>
      </c>
      <c r="B8993" s="39" t="s">
        <v>28303</v>
      </c>
      <c r="C8993" t="s">
        <v>23388</v>
      </c>
      <c r="D8993" t="s">
        <v>23388</v>
      </c>
      <c r="E8993" t="s">
        <v>23388</v>
      </c>
      <c r="F8993" s="39" t="s">
        <v>13657</v>
      </c>
    </row>
    <row r="8994" spans="1:6">
      <c r="A8994" t="s">
        <v>4616</v>
      </c>
      <c r="B8994" s="39" t="s">
        <v>28304</v>
      </c>
      <c r="C8994" t="s">
        <v>23389</v>
      </c>
      <c r="D8994" t="s">
        <v>23389</v>
      </c>
      <c r="E8994" t="s">
        <v>23389</v>
      </c>
      <c r="F8994" s="39" t="s">
        <v>13658</v>
      </c>
    </row>
    <row r="8995" spans="1:6">
      <c r="A8995" t="s">
        <v>4616</v>
      </c>
      <c r="B8995" s="39" t="s">
        <v>28305</v>
      </c>
      <c r="C8995" t="s">
        <v>23390</v>
      </c>
      <c r="D8995" t="s">
        <v>23390</v>
      </c>
      <c r="E8995" t="s">
        <v>23390</v>
      </c>
      <c r="F8995" s="39" t="s">
        <v>13659</v>
      </c>
    </row>
    <row r="8996" spans="1:6">
      <c r="A8996" t="s">
        <v>4616</v>
      </c>
      <c r="B8996" s="39" t="s">
        <v>28306</v>
      </c>
      <c r="C8996" t="s">
        <v>23391</v>
      </c>
      <c r="D8996" t="s">
        <v>23391</v>
      </c>
      <c r="E8996" t="s">
        <v>23391</v>
      </c>
      <c r="F8996" s="39" t="s">
        <v>13660</v>
      </c>
    </row>
    <row r="8997" spans="1:6">
      <c r="A8997" t="s">
        <v>4616</v>
      </c>
      <c r="B8997" s="39" t="s">
        <v>28307</v>
      </c>
      <c r="C8997" t="s">
        <v>23392</v>
      </c>
      <c r="D8997" t="s">
        <v>23392</v>
      </c>
      <c r="E8997" t="s">
        <v>23392</v>
      </c>
      <c r="F8997" s="39" t="s">
        <v>13661</v>
      </c>
    </row>
    <row r="8998" spans="1:6">
      <c r="A8998" t="s">
        <v>4616</v>
      </c>
      <c r="B8998" s="39" t="s">
        <v>28308</v>
      </c>
      <c r="C8998" t="s">
        <v>23393</v>
      </c>
      <c r="D8998" t="s">
        <v>23393</v>
      </c>
      <c r="E8998" t="s">
        <v>23393</v>
      </c>
      <c r="F8998" s="39" t="s">
        <v>13662</v>
      </c>
    </row>
    <row r="8999" spans="1:6">
      <c r="A8999" t="s">
        <v>4616</v>
      </c>
      <c r="B8999" s="39" t="s">
        <v>28309</v>
      </c>
      <c r="C8999" t="s">
        <v>23394</v>
      </c>
      <c r="D8999" t="s">
        <v>23394</v>
      </c>
      <c r="E8999" t="s">
        <v>23394</v>
      </c>
      <c r="F8999" s="39" t="s">
        <v>13663</v>
      </c>
    </row>
    <row r="9000" spans="1:6">
      <c r="A9000" t="s">
        <v>4616</v>
      </c>
      <c r="B9000" s="39" t="s">
        <v>28310</v>
      </c>
      <c r="C9000" t="s">
        <v>23395</v>
      </c>
      <c r="D9000" t="s">
        <v>23395</v>
      </c>
      <c r="E9000" t="s">
        <v>23395</v>
      </c>
      <c r="F9000" s="39" t="s">
        <v>13664</v>
      </c>
    </row>
    <row r="9001" spans="1:6">
      <c r="A9001" t="s">
        <v>4616</v>
      </c>
      <c r="B9001" s="39" t="s">
        <v>28311</v>
      </c>
      <c r="C9001" t="s">
        <v>23396</v>
      </c>
      <c r="D9001" t="s">
        <v>23396</v>
      </c>
      <c r="E9001" t="s">
        <v>23396</v>
      </c>
      <c r="F9001" s="39" t="s">
        <v>13665</v>
      </c>
    </row>
    <row r="9002" spans="1:6">
      <c r="A9002" t="s">
        <v>4616</v>
      </c>
      <c r="B9002" s="39" t="s">
        <v>28312</v>
      </c>
      <c r="C9002" t="s">
        <v>23397</v>
      </c>
      <c r="D9002" t="s">
        <v>23397</v>
      </c>
      <c r="E9002" t="s">
        <v>23397</v>
      </c>
      <c r="F9002" s="39" t="s">
        <v>13666</v>
      </c>
    </row>
    <row r="9003" spans="1:6">
      <c r="A9003" t="s">
        <v>4616</v>
      </c>
      <c r="B9003" s="39" t="s">
        <v>28313</v>
      </c>
      <c r="C9003" t="s">
        <v>23398</v>
      </c>
      <c r="D9003" t="s">
        <v>23398</v>
      </c>
      <c r="E9003" t="s">
        <v>23398</v>
      </c>
      <c r="F9003" s="39" t="s">
        <v>13666</v>
      </c>
    </row>
    <row r="9004" spans="1:6">
      <c r="A9004" t="s">
        <v>4616</v>
      </c>
      <c r="B9004" s="39" t="s">
        <v>28314</v>
      </c>
      <c r="C9004" t="s">
        <v>23399</v>
      </c>
      <c r="D9004" t="s">
        <v>23399</v>
      </c>
      <c r="E9004" t="s">
        <v>23399</v>
      </c>
      <c r="F9004" s="39" t="s">
        <v>13667</v>
      </c>
    </row>
    <row r="9005" spans="1:6">
      <c r="A9005" t="s">
        <v>4616</v>
      </c>
      <c r="B9005" s="39" t="s">
        <v>28315</v>
      </c>
      <c r="C9005" t="s">
        <v>23400</v>
      </c>
      <c r="D9005" t="s">
        <v>23400</v>
      </c>
      <c r="E9005" t="s">
        <v>23400</v>
      </c>
      <c r="F9005" s="39" t="s">
        <v>13668</v>
      </c>
    </row>
    <row r="9006" spans="1:6">
      <c r="A9006" t="s">
        <v>4616</v>
      </c>
      <c r="B9006" s="39" t="s">
        <v>28316</v>
      </c>
      <c r="C9006" t="s">
        <v>23401</v>
      </c>
      <c r="D9006" t="s">
        <v>23401</v>
      </c>
      <c r="E9006" t="s">
        <v>23401</v>
      </c>
      <c r="F9006" s="39" t="s">
        <v>13669</v>
      </c>
    </row>
    <row r="9007" spans="1:6">
      <c r="A9007" t="s">
        <v>4616</v>
      </c>
      <c r="B9007" s="39" t="s">
        <v>28317</v>
      </c>
      <c r="C9007" t="s">
        <v>23402</v>
      </c>
      <c r="D9007" t="s">
        <v>23402</v>
      </c>
      <c r="E9007" t="s">
        <v>23402</v>
      </c>
      <c r="F9007" s="39" t="s">
        <v>13670</v>
      </c>
    </row>
    <row r="9008" spans="1:6">
      <c r="A9008" t="s">
        <v>4616</v>
      </c>
      <c r="B9008" s="39" t="s">
        <v>28318</v>
      </c>
      <c r="C9008" t="s">
        <v>23403</v>
      </c>
      <c r="D9008" t="s">
        <v>23403</v>
      </c>
      <c r="E9008" t="s">
        <v>23403</v>
      </c>
      <c r="F9008" s="39" t="s">
        <v>13671</v>
      </c>
    </row>
    <row r="9009" spans="1:6">
      <c r="A9009" t="s">
        <v>4616</v>
      </c>
      <c r="B9009" s="39" t="s">
        <v>28319</v>
      </c>
      <c r="C9009" t="s">
        <v>23404</v>
      </c>
      <c r="D9009" t="s">
        <v>23404</v>
      </c>
      <c r="E9009" t="s">
        <v>23404</v>
      </c>
      <c r="F9009" s="39" t="s">
        <v>13672</v>
      </c>
    </row>
    <row r="9010" spans="1:6">
      <c r="A9010" t="s">
        <v>4616</v>
      </c>
      <c r="B9010" s="39" t="s">
        <v>28320</v>
      </c>
      <c r="C9010" t="s">
        <v>23405</v>
      </c>
      <c r="D9010" t="s">
        <v>23405</v>
      </c>
      <c r="E9010" t="s">
        <v>23405</v>
      </c>
      <c r="F9010" s="39" t="s">
        <v>13673</v>
      </c>
    </row>
    <row r="9011" spans="1:6">
      <c r="A9011" t="s">
        <v>4616</v>
      </c>
      <c r="B9011" s="39" t="s">
        <v>28321</v>
      </c>
      <c r="C9011" t="s">
        <v>23406</v>
      </c>
      <c r="D9011" t="s">
        <v>23406</v>
      </c>
      <c r="E9011" t="s">
        <v>23406</v>
      </c>
      <c r="F9011" s="39" t="s">
        <v>13673</v>
      </c>
    </row>
    <row r="9012" spans="1:6">
      <c r="A9012" t="s">
        <v>4616</v>
      </c>
      <c r="B9012" s="39" t="s">
        <v>28322</v>
      </c>
      <c r="C9012" t="s">
        <v>23407</v>
      </c>
      <c r="D9012" t="s">
        <v>23407</v>
      </c>
      <c r="E9012" t="s">
        <v>23407</v>
      </c>
      <c r="F9012" s="39" t="s">
        <v>13674</v>
      </c>
    </row>
    <row r="9013" spans="1:6">
      <c r="A9013" t="s">
        <v>4616</v>
      </c>
      <c r="B9013" s="39" t="s">
        <v>28323</v>
      </c>
      <c r="C9013" t="s">
        <v>23408</v>
      </c>
      <c r="D9013" t="s">
        <v>23408</v>
      </c>
      <c r="E9013" t="s">
        <v>23408</v>
      </c>
      <c r="F9013" s="39" t="s">
        <v>13674</v>
      </c>
    </row>
    <row r="9014" spans="1:6">
      <c r="A9014" t="s">
        <v>4616</v>
      </c>
      <c r="B9014" s="39" t="s">
        <v>28324</v>
      </c>
      <c r="C9014" t="s">
        <v>23409</v>
      </c>
      <c r="D9014" t="s">
        <v>23409</v>
      </c>
      <c r="E9014" t="s">
        <v>23409</v>
      </c>
      <c r="F9014" s="39" t="s">
        <v>13675</v>
      </c>
    </row>
    <row r="9015" spans="1:6">
      <c r="A9015" t="s">
        <v>4616</v>
      </c>
      <c r="B9015" s="39" t="s">
        <v>28325</v>
      </c>
      <c r="C9015" t="s">
        <v>23410</v>
      </c>
      <c r="D9015" t="s">
        <v>23410</v>
      </c>
      <c r="E9015" t="s">
        <v>23410</v>
      </c>
      <c r="F9015" s="39" t="s">
        <v>13676</v>
      </c>
    </row>
    <row r="9016" spans="1:6">
      <c r="A9016" t="s">
        <v>4616</v>
      </c>
      <c r="B9016" s="39" t="s">
        <v>28326</v>
      </c>
      <c r="C9016" t="s">
        <v>23411</v>
      </c>
      <c r="D9016" t="s">
        <v>23411</v>
      </c>
      <c r="E9016" t="s">
        <v>23411</v>
      </c>
      <c r="F9016" s="39" t="s">
        <v>13677</v>
      </c>
    </row>
    <row r="9017" spans="1:6">
      <c r="A9017" t="s">
        <v>4616</v>
      </c>
      <c r="B9017" s="39" t="s">
        <v>28327</v>
      </c>
      <c r="C9017" t="s">
        <v>23412</v>
      </c>
      <c r="D9017" t="s">
        <v>23412</v>
      </c>
      <c r="E9017" t="s">
        <v>23412</v>
      </c>
      <c r="F9017" s="39" t="s">
        <v>13678</v>
      </c>
    </row>
    <row r="9018" spans="1:6">
      <c r="A9018" t="s">
        <v>4616</v>
      </c>
      <c r="B9018" s="39" t="s">
        <v>28328</v>
      </c>
      <c r="C9018" t="s">
        <v>23413</v>
      </c>
      <c r="D9018" t="s">
        <v>23413</v>
      </c>
      <c r="E9018" t="s">
        <v>23413</v>
      </c>
      <c r="F9018" s="39" t="s">
        <v>13679</v>
      </c>
    </row>
    <row r="9019" spans="1:6">
      <c r="A9019" t="s">
        <v>4616</v>
      </c>
      <c r="B9019" s="39" t="s">
        <v>28329</v>
      </c>
      <c r="C9019" t="s">
        <v>23414</v>
      </c>
      <c r="D9019" t="s">
        <v>23414</v>
      </c>
      <c r="E9019" t="s">
        <v>23414</v>
      </c>
      <c r="F9019" s="39" t="s">
        <v>13680</v>
      </c>
    </row>
    <row r="9020" spans="1:6">
      <c r="A9020" t="s">
        <v>4616</v>
      </c>
      <c r="B9020" s="39" t="s">
        <v>28330</v>
      </c>
      <c r="C9020" t="s">
        <v>23415</v>
      </c>
      <c r="D9020" t="s">
        <v>23415</v>
      </c>
      <c r="E9020" t="s">
        <v>23415</v>
      </c>
      <c r="F9020" s="39" t="s">
        <v>13681</v>
      </c>
    </row>
    <row r="9021" spans="1:6">
      <c r="A9021" t="s">
        <v>4616</v>
      </c>
      <c r="B9021" s="39" t="s">
        <v>28331</v>
      </c>
      <c r="C9021" t="s">
        <v>23416</v>
      </c>
      <c r="D9021" t="s">
        <v>23416</v>
      </c>
      <c r="E9021" t="s">
        <v>23416</v>
      </c>
      <c r="F9021" s="39" t="s">
        <v>13682</v>
      </c>
    </row>
    <row r="9022" spans="1:6">
      <c r="A9022" t="s">
        <v>4616</v>
      </c>
      <c r="B9022" s="39" t="s">
        <v>28332</v>
      </c>
      <c r="C9022" t="s">
        <v>23417</v>
      </c>
      <c r="D9022" t="s">
        <v>23417</v>
      </c>
      <c r="E9022" t="s">
        <v>23417</v>
      </c>
      <c r="F9022" s="39" t="s">
        <v>13682</v>
      </c>
    </row>
    <row r="9023" spans="1:6">
      <c r="A9023" t="s">
        <v>4616</v>
      </c>
      <c r="B9023" s="39" t="s">
        <v>28333</v>
      </c>
      <c r="C9023" t="s">
        <v>23418</v>
      </c>
      <c r="D9023" t="s">
        <v>23418</v>
      </c>
      <c r="E9023" t="s">
        <v>23418</v>
      </c>
      <c r="F9023" s="39" t="s">
        <v>13683</v>
      </c>
    </row>
    <row r="9024" spans="1:6">
      <c r="A9024" t="s">
        <v>4616</v>
      </c>
      <c r="B9024" s="39" t="s">
        <v>28334</v>
      </c>
      <c r="C9024" t="s">
        <v>23419</v>
      </c>
      <c r="D9024" t="s">
        <v>23419</v>
      </c>
      <c r="E9024" t="s">
        <v>23419</v>
      </c>
      <c r="F9024" s="39" t="s">
        <v>13684</v>
      </c>
    </row>
    <row r="9025" spans="1:6">
      <c r="A9025" t="s">
        <v>4616</v>
      </c>
      <c r="B9025" s="39" t="s">
        <v>28335</v>
      </c>
      <c r="C9025" t="s">
        <v>23420</v>
      </c>
      <c r="D9025" t="s">
        <v>23420</v>
      </c>
      <c r="E9025" t="s">
        <v>23420</v>
      </c>
      <c r="F9025" s="39" t="s">
        <v>13685</v>
      </c>
    </row>
    <row r="9026" spans="1:6">
      <c r="A9026" t="s">
        <v>4616</v>
      </c>
      <c r="B9026" s="39" t="s">
        <v>28336</v>
      </c>
      <c r="C9026" t="s">
        <v>23421</v>
      </c>
      <c r="D9026" t="s">
        <v>23421</v>
      </c>
      <c r="E9026" t="s">
        <v>23421</v>
      </c>
      <c r="F9026" s="39" t="s">
        <v>13686</v>
      </c>
    </row>
    <row r="9027" spans="1:6">
      <c r="A9027" t="s">
        <v>4616</v>
      </c>
      <c r="B9027" s="39" t="s">
        <v>28337</v>
      </c>
      <c r="C9027" t="s">
        <v>23422</v>
      </c>
      <c r="D9027" t="s">
        <v>23422</v>
      </c>
      <c r="E9027" t="s">
        <v>23422</v>
      </c>
      <c r="F9027" s="39" t="s">
        <v>13687</v>
      </c>
    </row>
    <row r="9028" spans="1:6">
      <c r="A9028" t="s">
        <v>4616</v>
      </c>
      <c r="B9028" s="39" t="s">
        <v>28338</v>
      </c>
      <c r="C9028" t="s">
        <v>23423</v>
      </c>
      <c r="D9028" t="s">
        <v>23423</v>
      </c>
      <c r="E9028" t="s">
        <v>23423</v>
      </c>
      <c r="F9028" s="39" t="s">
        <v>13688</v>
      </c>
    </row>
    <row r="9029" spans="1:6">
      <c r="A9029" t="s">
        <v>4616</v>
      </c>
      <c r="B9029" s="39" t="s">
        <v>28339</v>
      </c>
      <c r="C9029" t="s">
        <v>23424</v>
      </c>
      <c r="D9029" t="s">
        <v>23424</v>
      </c>
      <c r="E9029" t="s">
        <v>23424</v>
      </c>
      <c r="F9029" s="39" t="s">
        <v>13689</v>
      </c>
    </row>
    <row r="9030" spans="1:6">
      <c r="A9030" t="s">
        <v>4616</v>
      </c>
      <c r="B9030" s="39" t="s">
        <v>28340</v>
      </c>
      <c r="C9030" t="s">
        <v>23425</v>
      </c>
      <c r="D9030" t="s">
        <v>23425</v>
      </c>
      <c r="E9030" t="s">
        <v>23425</v>
      </c>
      <c r="F9030" s="39" t="s">
        <v>13690</v>
      </c>
    </row>
    <row r="9031" spans="1:6">
      <c r="A9031" t="s">
        <v>4616</v>
      </c>
      <c r="B9031" s="39" t="s">
        <v>28341</v>
      </c>
      <c r="C9031" t="s">
        <v>23426</v>
      </c>
      <c r="D9031" t="s">
        <v>23426</v>
      </c>
      <c r="E9031" t="s">
        <v>23426</v>
      </c>
      <c r="F9031" s="39" t="s">
        <v>13691</v>
      </c>
    </row>
    <row r="9032" spans="1:6">
      <c r="A9032" t="s">
        <v>4616</v>
      </c>
      <c r="B9032" s="39" t="s">
        <v>28342</v>
      </c>
      <c r="C9032" t="s">
        <v>23427</v>
      </c>
      <c r="D9032" t="s">
        <v>23427</v>
      </c>
      <c r="E9032" t="s">
        <v>23427</v>
      </c>
      <c r="F9032" s="39" t="s">
        <v>13692</v>
      </c>
    </row>
    <row r="9033" spans="1:6">
      <c r="A9033" t="s">
        <v>4616</v>
      </c>
      <c r="B9033" s="39" t="s">
        <v>28343</v>
      </c>
      <c r="C9033" t="s">
        <v>23428</v>
      </c>
      <c r="D9033" t="s">
        <v>23428</v>
      </c>
      <c r="E9033" t="s">
        <v>23428</v>
      </c>
      <c r="F9033" s="39" t="s">
        <v>13693</v>
      </c>
    </row>
    <row r="9034" spans="1:6">
      <c r="A9034" t="s">
        <v>4616</v>
      </c>
      <c r="B9034" s="39" t="s">
        <v>28344</v>
      </c>
      <c r="C9034" t="s">
        <v>23429</v>
      </c>
      <c r="D9034" t="s">
        <v>23429</v>
      </c>
      <c r="E9034" t="s">
        <v>23429</v>
      </c>
      <c r="F9034" s="39" t="s">
        <v>13693</v>
      </c>
    </row>
    <row r="9035" spans="1:6">
      <c r="A9035" t="s">
        <v>4616</v>
      </c>
      <c r="B9035" t="s">
        <v>28345</v>
      </c>
      <c r="C9035" t="s">
        <v>23430</v>
      </c>
      <c r="D9035" t="s">
        <v>23430</v>
      </c>
      <c r="E9035" t="s">
        <v>23430</v>
      </c>
      <c r="F9035" t="s">
        <v>13693</v>
      </c>
    </row>
    <row r="9036" spans="1:6">
      <c r="A9036" t="s">
        <v>4616</v>
      </c>
      <c r="B9036" s="39" t="s">
        <v>28346</v>
      </c>
      <c r="C9036" t="s">
        <v>23431</v>
      </c>
      <c r="D9036" t="s">
        <v>23431</v>
      </c>
      <c r="E9036" t="s">
        <v>23431</v>
      </c>
      <c r="F9036" s="39" t="s">
        <v>13693</v>
      </c>
    </row>
    <row r="9037" spans="1:6">
      <c r="A9037" t="s">
        <v>4616</v>
      </c>
      <c r="B9037" s="39" t="s">
        <v>28347</v>
      </c>
      <c r="C9037" t="s">
        <v>23432</v>
      </c>
      <c r="D9037" t="s">
        <v>23432</v>
      </c>
      <c r="E9037" t="s">
        <v>23432</v>
      </c>
      <c r="F9037" s="39" t="s">
        <v>13693</v>
      </c>
    </row>
    <row r="9038" spans="1:6">
      <c r="A9038" t="s">
        <v>4616</v>
      </c>
      <c r="B9038" s="39" t="s">
        <v>28348</v>
      </c>
      <c r="C9038" t="s">
        <v>23433</v>
      </c>
      <c r="D9038" t="s">
        <v>23433</v>
      </c>
      <c r="E9038" t="s">
        <v>23433</v>
      </c>
      <c r="F9038" s="39" t="s">
        <v>13693</v>
      </c>
    </row>
    <row r="9039" spans="1:6">
      <c r="A9039" t="s">
        <v>4616</v>
      </c>
      <c r="B9039" s="39" t="s">
        <v>28349</v>
      </c>
      <c r="C9039" t="s">
        <v>23434</v>
      </c>
      <c r="D9039" t="s">
        <v>23434</v>
      </c>
      <c r="E9039" t="s">
        <v>23434</v>
      </c>
      <c r="F9039" s="39" t="s">
        <v>13693</v>
      </c>
    </row>
    <row r="9040" spans="1:6">
      <c r="A9040" t="s">
        <v>4616</v>
      </c>
      <c r="B9040" s="39" t="s">
        <v>28350</v>
      </c>
      <c r="C9040" t="s">
        <v>23435</v>
      </c>
      <c r="D9040" t="s">
        <v>23435</v>
      </c>
      <c r="E9040" t="s">
        <v>23435</v>
      </c>
      <c r="F9040" s="39" t="s">
        <v>13694</v>
      </c>
    </row>
    <row r="9041" spans="1:6">
      <c r="A9041" t="s">
        <v>4616</v>
      </c>
      <c r="B9041" s="39" t="s">
        <v>28351</v>
      </c>
      <c r="C9041" t="s">
        <v>23436</v>
      </c>
      <c r="D9041" t="s">
        <v>23436</v>
      </c>
      <c r="E9041" t="s">
        <v>23436</v>
      </c>
      <c r="F9041" s="39" t="s">
        <v>13694</v>
      </c>
    </row>
    <row r="9042" spans="1:6">
      <c r="A9042" t="s">
        <v>4616</v>
      </c>
      <c r="B9042" s="39" t="s">
        <v>28352</v>
      </c>
      <c r="C9042" t="s">
        <v>23437</v>
      </c>
      <c r="D9042" t="s">
        <v>23437</v>
      </c>
      <c r="E9042" t="s">
        <v>23437</v>
      </c>
      <c r="F9042" s="39" t="s">
        <v>13694</v>
      </c>
    </row>
    <row r="9043" spans="1:6">
      <c r="A9043" t="s">
        <v>4616</v>
      </c>
      <c r="B9043" s="39" t="s">
        <v>28353</v>
      </c>
      <c r="C9043" t="s">
        <v>23438</v>
      </c>
      <c r="D9043" t="s">
        <v>23438</v>
      </c>
      <c r="E9043" t="s">
        <v>23438</v>
      </c>
      <c r="F9043" s="39" t="s">
        <v>13695</v>
      </c>
    </row>
    <row r="9044" spans="1:6">
      <c r="A9044" t="s">
        <v>4616</v>
      </c>
      <c r="B9044" s="39" t="s">
        <v>28354</v>
      </c>
      <c r="C9044" t="s">
        <v>23439</v>
      </c>
      <c r="D9044" t="s">
        <v>23439</v>
      </c>
      <c r="E9044" t="s">
        <v>23439</v>
      </c>
      <c r="F9044" s="39" t="s">
        <v>13696</v>
      </c>
    </row>
    <row r="9045" spans="1:6">
      <c r="A9045" t="s">
        <v>4616</v>
      </c>
      <c r="B9045" s="39" t="s">
        <v>28355</v>
      </c>
      <c r="C9045" t="s">
        <v>23440</v>
      </c>
      <c r="D9045" t="s">
        <v>23440</v>
      </c>
      <c r="E9045" t="s">
        <v>23440</v>
      </c>
      <c r="F9045" s="39" t="s">
        <v>13697</v>
      </c>
    </row>
    <row r="9046" spans="1:6">
      <c r="A9046" t="s">
        <v>4616</v>
      </c>
      <c r="B9046" s="39" t="s">
        <v>28356</v>
      </c>
      <c r="C9046" t="s">
        <v>23441</v>
      </c>
      <c r="D9046" t="s">
        <v>23441</v>
      </c>
      <c r="E9046" t="s">
        <v>23441</v>
      </c>
      <c r="F9046" s="39" t="s">
        <v>13697</v>
      </c>
    </row>
    <row r="9047" spans="1:6">
      <c r="A9047" t="s">
        <v>4616</v>
      </c>
      <c r="B9047" s="39" t="s">
        <v>28357</v>
      </c>
      <c r="C9047" t="s">
        <v>23442</v>
      </c>
      <c r="D9047" t="s">
        <v>23442</v>
      </c>
      <c r="E9047" t="s">
        <v>23442</v>
      </c>
      <c r="F9047" s="39" t="s">
        <v>13698</v>
      </c>
    </row>
    <row r="9048" spans="1:6">
      <c r="A9048" t="s">
        <v>4616</v>
      </c>
      <c r="B9048" s="39" t="s">
        <v>28358</v>
      </c>
      <c r="C9048" t="s">
        <v>23443</v>
      </c>
      <c r="D9048" t="s">
        <v>23443</v>
      </c>
      <c r="E9048" t="s">
        <v>23443</v>
      </c>
      <c r="F9048" s="39" t="s">
        <v>13699</v>
      </c>
    </row>
    <row r="9049" spans="1:6">
      <c r="A9049" t="s">
        <v>4616</v>
      </c>
      <c r="B9049" s="39" t="s">
        <v>28359</v>
      </c>
      <c r="C9049" t="s">
        <v>23444</v>
      </c>
      <c r="D9049" t="s">
        <v>23444</v>
      </c>
      <c r="E9049" t="s">
        <v>23444</v>
      </c>
      <c r="F9049" s="39" t="s">
        <v>13700</v>
      </c>
    </row>
    <row r="9050" spans="1:6">
      <c r="A9050" t="s">
        <v>4616</v>
      </c>
      <c r="B9050" s="39" t="s">
        <v>28360</v>
      </c>
      <c r="C9050" t="s">
        <v>23445</v>
      </c>
      <c r="D9050" t="s">
        <v>23445</v>
      </c>
      <c r="E9050" t="s">
        <v>23445</v>
      </c>
      <c r="F9050" s="39" t="s">
        <v>13700</v>
      </c>
    </row>
    <row r="9051" spans="1:6">
      <c r="A9051" t="s">
        <v>4616</v>
      </c>
      <c r="B9051" s="39" t="s">
        <v>28361</v>
      </c>
      <c r="C9051" t="s">
        <v>23446</v>
      </c>
      <c r="D9051" t="s">
        <v>23446</v>
      </c>
      <c r="E9051" t="s">
        <v>23446</v>
      </c>
      <c r="F9051" s="39" t="s">
        <v>13701</v>
      </c>
    </row>
    <row r="9052" spans="1:6">
      <c r="A9052" t="s">
        <v>4616</v>
      </c>
      <c r="B9052" s="39" t="s">
        <v>28362</v>
      </c>
      <c r="C9052" t="s">
        <v>23447</v>
      </c>
      <c r="D9052" t="s">
        <v>23447</v>
      </c>
      <c r="E9052" t="s">
        <v>23447</v>
      </c>
      <c r="F9052" s="39" t="s">
        <v>13702</v>
      </c>
    </row>
    <row r="9053" spans="1:6">
      <c r="A9053" t="s">
        <v>4616</v>
      </c>
      <c r="B9053" s="39" t="s">
        <v>28363</v>
      </c>
      <c r="C9053" t="s">
        <v>23448</v>
      </c>
      <c r="D9053" t="s">
        <v>23448</v>
      </c>
      <c r="E9053" t="s">
        <v>23448</v>
      </c>
      <c r="F9053" s="39" t="s">
        <v>13703</v>
      </c>
    </row>
    <row r="9054" spans="1:6">
      <c r="A9054" t="s">
        <v>4616</v>
      </c>
      <c r="B9054" s="39" t="s">
        <v>28364</v>
      </c>
      <c r="C9054" t="s">
        <v>23449</v>
      </c>
      <c r="D9054" t="s">
        <v>23449</v>
      </c>
      <c r="E9054" t="s">
        <v>23449</v>
      </c>
      <c r="F9054" s="39" t="s">
        <v>13704</v>
      </c>
    </row>
    <row r="9055" spans="1:6">
      <c r="A9055" t="s">
        <v>4616</v>
      </c>
      <c r="B9055" s="39" t="s">
        <v>28365</v>
      </c>
      <c r="C9055" t="s">
        <v>23450</v>
      </c>
      <c r="D9055" t="s">
        <v>23450</v>
      </c>
      <c r="E9055" t="s">
        <v>23450</v>
      </c>
      <c r="F9055" s="39" t="s">
        <v>13705</v>
      </c>
    </row>
    <row r="9056" spans="1:6">
      <c r="A9056" t="s">
        <v>4616</v>
      </c>
      <c r="B9056" s="39" t="s">
        <v>28366</v>
      </c>
      <c r="C9056" t="s">
        <v>23451</v>
      </c>
      <c r="D9056" t="s">
        <v>23451</v>
      </c>
      <c r="E9056" t="s">
        <v>23451</v>
      </c>
      <c r="F9056" s="39" t="s">
        <v>13706</v>
      </c>
    </row>
    <row r="9057" spans="1:6">
      <c r="A9057" t="s">
        <v>4616</v>
      </c>
      <c r="B9057" s="39" t="s">
        <v>28367</v>
      </c>
      <c r="C9057" t="s">
        <v>23452</v>
      </c>
      <c r="D9057" t="s">
        <v>23452</v>
      </c>
      <c r="E9057" t="s">
        <v>23452</v>
      </c>
      <c r="F9057" s="39" t="s">
        <v>13706</v>
      </c>
    </row>
    <row r="9058" spans="1:6">
      <c r="A9058" t="s">
        <v>4616</v>
      </c>
      <c r="B9058" s="39" t="s">
        <v>28368</v>
      </c>
      <c r="C9058" t="s">
        <v>23453</v>
      </c>
      <c r="D9058" t="s">
        <v>23453</v>
      </c>
      <c r="E9058" t="s">
        <v>23453</v>
      </c>
      <c r="F9058" s="39" t="s">
        <v>13706</v>
      </c>
    </row>
    <row r="9059" spans="1:6">
      <c r="A9059" t="s">
        <v>4616</v>
      </c>
      <c r="B9059" s="39" t="s">
        <v>28369</v>
      </c>
      <c r="C9059" t="s">
        <v>23454</v>
      </c>
      <c r="D9059" t="s">
        <v>23454</v>
      </c>
      <c r="E9059" t="s">
        <v>23454</v>
      </c>
      <c r="F9059" s="39" t="s">
        <v>13706</v>
      </c>
    </row>
    <row r="9060" spans="1:6">
      <c r="A9060" t="s">
        <v>4616</v>
      </c>
      <c r="B9060" s="39" t="s">
        <v>28370</v>
      </c>
      <c r="C9060" t="s">
        <v>23455</v>
      </c>
      <c r="D9060" t="s">
        <v>23455</v>
      </c>
      <c r="E9060" t="s">
        <v>23455</v>
      </c>
      <c r="F9060" s="39" t="s">
        <v>13707</v>
      </c>
    </row>
    <row r="9061" spans="1:6">
      <c r="A9061" t="s">
        <v>4616</v>
      </c>
      <c r="B9061" s="39" t="s">
        <v>28371</v>
      </c>
      <c r="C9061" t="s">
        <v>23456</v>
      </c>
      <c r="D9061" t="s">
        <v>23456</v>
      </c>
      <c r="E9061" t="s">
        <v>23456</v>
      </c>
      <c r="F9061" s="39" t="s">
        <v>13707</v>
      </c>
    </row>
    <row r="9062" spans="1:6">
      <c r="A9062" t="s">
        <v>4616</v>
      </c>
      <c r="B9062" s="39" t="s">
        <v>28372</v>
      </c>
      <c r="C9062" t="s">
        <v>23457</v>
      </c>
      <c r="D9062" t="s">
        <v>23457</v>
      </c>
      <c r="E9062" t="s">
        <v>23457</v>
      </c>
      <c r="F9062" s="39" t="s">
        <v>13708</v>
      </c>
    </row>
    <row r="9063" spans="1:6">
      <c r="A9063" t="s">
        <v>4616</v>
      </c>
      <c r="B9063" s="39" t="s">
        <v>28373</v>
      </c>
      <c r="C9063" t="s">
        <v>23458</v>
      </c>
      <c r="D9063" t="s">
        <v>23458</v>
      </c>
      <c r="E9063" t="s">
        <v>23458</v>
      </c>
      <c r="F9063" s="39" t="s">
        <v>13709</v>
      </c>
    </row>
    <row r="9064" spans="1:6">
      <c r="A9064" t="s">
        <v>4616</v>
      </c>
      <c r="B9064" s="39" t="s">
        <v>28374</v>
      </c>
      <c r="C9064" t="s">
        <v>23459</v>
      </c>
      <c r="D9064" t="s">
        <v>23459</v>
      </c>
      <c r="E9064" t="s">
        <v>23459</v>
      </c>
      <c r="F9064" s="39" t="s">
        <v>13709</v>
      </c>
    </row>
    <row r="9065" spans="1:6">
      <c r="A9065" t="s">
        <v>4616</v>
      </c>
      <c r="B9065" s="39" t="s">
        <v>28375</v>
      </c>
      <c r="C9065" t="s">
        <v>23460</v>
      </c>
      <c r="D9065" t="s">
        <v>23460</v>
      </c>
      <c r="E9065" t="s">
        <v>23460</v>
      </c>
      <c r="F9065" s="39" t="s">
        <v>13709</v>
      </c>
    </row>
    <row r="9066" spans="1:6">
      <c r="A9066" t="s">
        <v>4616</v>
      </c>
      <c r="B9066" s="39" t="s">
        <v>28376</v>
      </c>
      <c r="C9066" t="s">
        <v>23461</v>
      </c>
      <c r="D9066" t="s">
        <v>23461</v>
      </c>
      <c r="E9066" t="s">
        <v>23461</v>
      </c>
      <c r="F9066" s="39" t="s">
        <v>13710</v>
      </c>
    </row>
    <row r="9067" spans="1:6">
      <c r="A9067" t="s">
        <v>4616</v>
      </c>
      <c r="B9067" s="39" t="s">
        <v>28377</v>
      </c>
      <c r="C9067" t="s">
        <v>23462</v>
      </c>
      <c r="D9067" t="s">
        <v>23462</v>
      </c>
      <c r="E9067" t="s">
        <v>23462</v>
      </c>
      <c r="F9067" s="39" t="s">
        <v>13711</v>
      </c>
    </row>
    <row r="9068" spans="1:6">
      <c r="A9068" t="s">
        <v>4616</v>
      </c>
      <c r="B9068" s="39" t="s">
        <v>28378</v>
      </c>
      <c r="C9068" t="s">
        <v>23463</v>
      </c>
      <c r="D9068" t="s">
        <v>23463</v>
      </c>
      <c r="E9068" t="s">
        <v>23463</v>
      </c>
      <c r="F9068" s="39" t="s">
        <v>13712</v>
      </c>
    </row>
    <row r="9069" spans="1:6">
      <c r="A9069" t="s">
        <v>4616</v>
      </c>
      <c r="B9069" s="39" t="s">
        <v>28379</v>
      </c>
      <c r="C9069" t="s">
        <v>23464</v>
      </c>
      <c r="D9069" t="s">
        <v>23464</v>
      </c>
      <c r="E9069" t="s">
        <v>23464</v>
      </c>
      <c r="F9069" s="39" t="s">
        <v>13713</v>
      </c>
    </row>
    <row r="9070" spans="1:6">
      <c r="A9070" t="s">
        <v>4616</v>
      </c>
      <c r="B9070" s="39" t="s">
        <v>28380</v>
      </c>
      <c r="C9070" t="s">
        <v>23465</v>
      </c>
      <c r="D9070" t="s">
        <v>23465</v>
      </c>
      <c r="E9070" t="s">
        <v>23465</v>
      </c>
      <c r="F9070" s="39" t="s">
        <v>13714</v>
      </c>
    </row>
    <row r="9071" spans="1:6">
      <c r="A9071" t="s">
        <v>4616</v>
      </c>
      <c r="B9071" s="39" t="s">
        <v>28381</v>
      </c>
      <c r="C9071" t="s">
        <v>23466</v>
      </c>
      <c r="D9071" t="s">
        <v>23466</v>
      </c>
      <c r="E9071" t="s">
        <v>23466</v>
      </c>
      <c r="F9071" s="39" t="s">
        <v>13715</v>
      </c>
    </row>
    <row r="9072" spans="1:6">
      <c r="A9072" t="s">
        <v>4616</v>
      </c>
      <c r="B9072" s="39" t="s">
        <v>28382</v>
      </c>
      <c r="C9072" t="s">
        <v>23467</v>
      </c>
      <c r="D9072" t="s">
        <v>23467</v>
      </c>
      <c r="E9072" t="s">
        <v>23467</v>
      </c>
      <c r="F9072" s="39" t="s">
        <v>13716</v>
      </c>
    </row>
    <row r="9073" spans="1:6">
      <c r="A9073" t="s">
        <v>4616</v>
      </c>
      <c r="B9073" s="39" t="s">
        <v>28383</v>
      </c>
      <c r="C9073" t="s">
        <v>23468</v>
      </c>
      <c r="D9073" t="s">
        <v>23468</v>
      </c>
      <c r="E9073" t="s">
        <v>23468</v>
      </c>
      <c r="F9073" s="39" t="s">
        <v>13717</v>
      </c>
    </row>
    <row r="9074" spans="1:6">
      <c r="A9074" t="s">
        <v>4616</v>
      </c>
      <c r="B9074" s="39" t="s">
        <v>28384</v>
      </c>
      <c r="C9074" t="s">
        <v>23469</v>
      </c>
      <c r="D9074" t="s">
        <v>23469</v>
      </c>
      <c r="E9074" t="s">
        <v>23469</v>
      </c>
      <c r="F9074" s="39" t="s">
        <v>13718</v>
      </c>
    </row>
    <row r="9075" spans="1:6">
      <c r="A9075" t="s">
        <v>4616</v>
      </c>
      <c r="B9075" s="39" t="s">
        <v>28385</v>
      </c>
      <c r="C9075" t="s">
        <v>23470</v>
      </c>
      <c r="D9075" t="s">
        <v>23470</v>
      </c>
      <c r="E9075" t="s">
        <v>23470</v>
      </c>
      <c r="F9075" s="39" t="s">
        <v>13719</v>
      </c>
    </row>
    <row r="9076" spans="1:6">
      <c r="A9076" t="s">
        <v>4616</v>
      </c>
      <c r="B9076" s="39" t="s">
        <v>28386</v>
      </c>
      <c r="C9076" t="s">
        <v>23471</v>
      </c>
      <c r="D9076" t="s">
        <v>23471</v>
      </c>
      <c r="E9076" t="s">
        <v>23471</v>
      </c>
      <c r="F9076" s="39" t="s">
        <v>13719</v>
      </c>
    </row>
    <row r="9077" spans="1:6">
      <c r="A9077" t="s">
        <v>4616</v>
      </c>
      <c r="B9077" s="39" t="s">
        <v>28387</v>
      </c>
      <c r="C9077" t="s">
        <v>23472</v>
      </c>
      <c r="D9077" t="s">
        <v>23472</v>
      </c>
      <c r="E9077" t="s">
        <v>23472</v>
      </c>
      <c r="F9077" s="39" t="s">
        <v>13719</v>
      </c>
    </row>
    <row r="9078" spans="1:6">
      <c r="A9078" t="s">
        <v>4616</v>
      </c>
      <c r="B9078" s="39" t="s">
        <v>28388</v>
      </c>
      <c r="C9078" t="s">
        <v>23473</v>
      </c>
      <c r="D9078" t="s">
        <v>23473</v>
      </c>
      <c r="E9078" t="s">
        <v>23473</v>
      </c>
      <c r="F9078" s="39" t="s">
        <v>13720</v>
      </c>
    </row>
    <row r="9079" spans="1:6">
      <c r="A9079" t="s">
        <v>4616</v>
      </c>
      <c r="B9079" s="39" t="s">
        <v>28389</v>
      </c>
      <c r="C9079" t="s">
        <v>23474</v>
      </c>
      <c r="D9079" t="s">
        <v>23474</v>
      </c>
      <c r="E9079" t="s">
        <v>23474</v>
      </c>
      <c r="F9079" s="39" t="s">
        <v>13721</v>
      </c>
    </row>
    <row r="9080" spans="1:6">
      <c r="A9080" t="s">
        <v>4616</v>
      </c>
      <c r="B9080" t="s">
        <v>28390</v>
      </c>
      <c r="C9080" t="s">
        <v>23475</v>
      </c>
      <c r="D9080" t="s">
        <v>23475</v>
      </c>
      <c r="E9080" t="s">
        <v>23475</v>
      </c>
      <c r="F9080" s="39" t="s">
        <v>13722</v>
      </c>
    </row>
    <row r="9081" spans="1:6">
      <c r="A9081" t="s">
        <v>4616</v>
      </c>
      <c r="B9081" s="39" t="s">
        <v>28391</v>
      </c>
      <c r="C9081" t="s">
        <v>23476</v>
      </c>
      <c r="D9081" t="s">
        <v>23476</v>
      </c>
      <c r="E9081" t="s">
        <v>23476</v>
      </c>
      <c r="F9081" s="39" t="s">
        <v>13723</v>
      </c>
    </row>
    <row r="9082" spans="1:6">
      <c r="A9082" t="s">
        <v>4616</v>
      </c>
      <c r="B9082" s="39" t="s">
        <v>28392</v>
      </c>
      <c r="C9082" t="s">
        <v>23477</v>
      </c>
      <c r="D9082" t="s">
        <v>23477</v>
      </c>
      <c r="E9082" t="s">
        <v>23477</v>
      </c>
      <c r="F9082" s="39" t="s">
        <v>13724</v>
      </c>
    </row>
    <row r="9083" spans="1:6">
      <c r="A9083" t="s">
        <v>4616</v>
      </c>
      <c r="B9083" s="39" t="s">
        <v>28393</v>
      </c>
      <c r="C9083" t="s">
        <v>23478</v>
      </c>
      <c r="D9083" t="s">
        <v>23478</v>
      </c>
      <c r="E9083" t="s">
        <v>23478</v>
      </c>
      <c r="F9083" s="39" t="s">
        <v>13725</v>
      </c>
    </row>
    <row r="9084" spans="1:6">
      <c r="A9084" t="s">
        <v>4616</v>
      </c>
      <c r="B9084" s="54" t="s">
        <v>28394</v>
      </c>
      <c r="C9084" t="s">
        <v>23479</v>
      </c>
      <c r="D9084" t="s">
        <v>23479</v>
      </c>
      <c r="E9084" t="s">
        <v>23479</v>
      </c>
      <c r="F9084" s="39" t="s">
        <v>13725</v>
      </c>
    </row>
    <row r="9085" spans="1:6">
      <c r="A9085" t="s">
        <v>4616</v>
      </c>
      <c r="B9085" s="39" t="s">
        <v>28395</v>
      </c>
      <c r="C9085" t="s">
        <v>23480</v>
      </c>
      <c r="D9085" t="s">
        <v>23480</v>
      </c>
      <c r="E9085" t="s">
        <v>23480</v>
      </c>
      <c r="F9085" s="39" t="s">
        <v>13726</v>
      </c>
    </row>
    <row r="9086" spans="1:6">
      <c r="A9086" t="s">
        <v>4616</v>
      </c>
      <c r="B9086" s="39" t="s">
        <v>28396</v>
      </c>
      <c r="C9086" t="s">
        <v>23481</v>
      </c>
      <c r="D9086" t="s">
        <v>23481</v>
      </c>
      <c r="E9086" t="s">
        <v>23481</v>
      </c>
      <c r="F9086" s="39" t="s">
        <v>13727</v>
      </c>
    </row>
    <row r="9087" spans="1:6">
      <c r="A9087" t="s">
        <v>4616</v>
      </c>
      <c r="B9087" s="39" t="s">
        <v>28397</v>
      </c>
      <c r="C9087" t="s">
        <v>23482</v>
      </c>
      <c r="D9087" t="s">
        <v>23482</v>
      </c>
      <c r="E9087" t="s">
        <v>23482</v>
      </c>
      <c r="F9087" s="39" t="s">
        <v>13728</v>
      </c>
    </row>
    <row r="9088" spans="1:6">
      <c r="A9088" t="s">
        <v>4616</v>
      </c>
      <c r="B9088" s="39" t="s">
        <v>28398</v>
      </c>
      <c r="C9088" t="s">
        <v>23483</v>
      </c>
      <c r="D9088" t="s">
        <v>23483</v>
      </c>
      <c r="E9088" t="s">
        <v>23483</v>
      </c>
      <c r="F9088" s="39" t="s">
        <v>13729</v>
      </c>
    </row>
    <row r="9089" spans="1:6">
      <c r="A9089" t="s">
        <v>4616</v>
      </c>
      <c r="B9089" s="39" t="s">
        <v>28399</v>
      </c>
      <c r="C9089" t="s">
        <v>23484</v>
      </c>
      <c r="D9089" t="s">
        <v>23484</v>
      </c>
      <c r="E9089" t="s">
        <v>23484</v>
      </c>
      <c r="F9089" s="39" t="s">
        <v>13730</v>
      </c>
    </row>
    <row r="9090" spans="1:6">
      <c r="A9090" t="s">
        <v>4616</v>
      </c>
      <c r="B9090" s="39" t="s">
        <v>28400</v>
      </c>
      <c r="C9090" t="s">
        <v>23485</v>
      </c>
      <c r="D9090" t="s">
        <v>23485</v>
      </c>
      <c r="E9090" t="s">
        <v>23485</v>
      </c>
      <c r="F9090" s="39" t="s">
        <v>13731</v>
      </c>
    </row>
    <row r="9091" spans="1:6">
      <c r="A9091" t="s">
        <v>4616</v>
      </c>
      <c r="B9091" s="39" t="s">
        <v>28401</v>
      </c>
      <c r="C9091" t="s">
        <v>23486</v>
      </c>
      <c r="D9091" t="s">
        <v>23486</v>
      </c>
      <c r="E9091" t="s">
        <v>23486</v>
      </c>
      <c r="F9091" s="39" t="s">
        <v>13732</v>
      </c>
    </row>
    <row r="9092" spans="1:6">
      <c r="A9092" t="s">
        <v>4616</v>
      </c>
      <c r="B9092" s="54" t="s">
        <v>28402</v>
      </c>
      <c r="C9092" t="s">
        <v>23487</v>
      </c>
      <c r="D9092" t="s">
        <v>23487</v>
      </c>
      <c r="E9092" t="s">
        <v>23487</v>
      </c>
      <c r="F9092" s="39" t="s">
        <v>13732</v>
      </c>
    </row>
    <row r="9093" spans="1:6">
      <c r="A9093" t="s">
        <v>4616</v>
      </c>
      <c r="B9093" s="54" t="s">
        <v>28403</v>
      </c>
      <c r="C9093" t="s">
        <v>23488</v>
      </c>
      <c r="D9093" t="s">
        <v>23488</v>
      </c>
      <c r="E9093" t="s">
        <v>23488</v>
      </c>
      <c r="F9093" s="39" t="s">
        <v>13733</v>
      </c>
    </row>
    <row r="9094" spans="1:6">
      <c r="A9094" t="s">
        <v>4616</v>
      </c>
      <c r="B9094" s="39" t="s">
        <v>28404</v>
      </c>
      <c r="C9094" t="s">
        <v>23489</v>
      </c>
      <c r="D9094" t="s">
        <v>23489</v>
      </c>
      <c r="E9094" t="s">
        <v>23489</v>
      </c>
      <c r="F9094" s="39" t="s">
        <v>13733</v>
      </c>
    </row>
    <row r="9095" spans="1:6">
      <c r="A9095" t="s">
        <v>4616</v>
      </c>
      <c r="B9095" s="39" t="s">
        <v>28405</v>
      </c>
      <c r="C9095" t="s">
        <v>23490</v>
      </c>
      <c r="D9095" t="s">
        <v>23490</v>
      </c>
      <c r="E9095" t="s">
        <v>23490</v>
      </c>
      <c r="F9095" s="39" t="s">
        <v>13733</v>
      </c>
    </row>
    <row r="9096" spans="1:6">
      <c r="A9096" t="s">
        <v>4616</v>
      </c>
      <c r="B9096" s="39" t="s">
        <v>28406</v>
      </c>
      <c r="C9096" t="s">
        <v>23491</v>
      </c>
      <c r="D9096" t="s">
        <v>23491</v>
      </c>
      <c r="E9096" t="s">
        <v>23491</v>
      </c>
      <c r="F9096" s="39" t="s">
        <v>13734</v>
      </c>
    </row>
    <row r="9097" spans="1:6">
      <c r="A9097" t="s">
        <v>4616</v>
      </c>
      <c r="B9097" s="39" t="s">
        <v>28407</v>
      </c>
      <c r="C9097" t="s">
        <v>23492</v>
      </c>
      <c r="D9097" t="s">
        <v>23492</v>
      </c>
      <c r="E9097" t="s">
        <v>23492</v>
      </c>
      <c r="F9097" s="39" t="s">
        <v>13734</v>
      </c>
    </row>
    <row r="9098" spans="1:6">
      <c r="A9098" t="s">
        <v>4616</v>
      </c>
      <c r="B9098" s="39" t="s">
        <v>28408</v>
      </c>
      <c r="C9098" t="s">
        <v>23493</v>
      </c>
      <c r="D9098" t="s">
        <v>23493</v>
      </c>
      <c r="E9098" t="s">
        <v>23493</v>
      </c>
      <c r="F9098" s="39" t="s">
        <v>13735</v>
      </c>
    </row>
    <row r="9099" spans="1:6">
      <c r="A9099" t="s">
        <v>4616</v>
      </c>
      <c r="B9099" s="39" t="s">
        <v>28409</v>
      </c>
      <c r="C9099" t="s">
        <v>23494</v>
      </c>
      <c r="D9099" t="s">
        <v>23494</v>
      </c>
      <c r="E9099" t="s">
        <v>23494</v>
      </c>
      <c r="F9099" s="39" t="s">
        <v>13735</v>
      </c>
    </row>
    <row r="9100" spans="1:6">
      <c r="A9100" t="s">
        <v>4616</v>
      </c>
      <c r="B9100" s="39" t="s">
        <v>28410</v>
      </c>
      <c r="C9100" t="s">
        <v>23495</v>
      </c>
      <c r="D9100" t="s">
        <v>23495</v>
      </c>
      <c r="E9100" t="s">
        <v>23495</v>
      </c>
      <c r="F9100" s="39" t="s">
        <v>13735</v>
      </c>
    </row>
    <row r="9101" spans="1:6">
      <c r="A9101" t="s">
        <v>4616</v>
      </c>
      <c r="B9101" s="39" t="s">
        <v>28411</v>
      </c>
      <c r="C9101" t="s">
        <v>23496</v>
      </c>
      <c r="D9101" t="s">
        <v>23496</v>
      </c>
      <c r="E9101" t="s">
        <v>23496</v>
      </c>
      <c r="F9101" s="39" t="s">
        <v>13735</v>
      </c>
    </row>
    <row r="9102" spans="1:6">
      <c r="A9102" t="s">
        <v>4616</v>
      </c>
      <c r="B9102" s="39" t="s">
        <v>28412</v>
      </c>
      <c r="C9102" t="s">
        <v>23497</v>
      </c>
      <c r="D9102" t="s">
        <v>23497</v>
      </c>
      <c r="E9102" t="s">
        <v>23497</v>
      </c>
      <c r="F9102" s="39" t="s">
        <v>13735</v>
      </c>
    </row>
    <row r="9103" spans="1:6">
      <c r="A9103" t="s">
        <v>4616</v>
      </c>
      <c r="B9103" s="39" t="s">
        <v>28413</v>
      </c>
      <c r="C9103" t="s">
        <v>23498</v>
      </c>
      <c r="D9103" t="s">
        <v>23498</v>
      </c>
      <c r="E9103" t="s">
        <v>23498</v>
      </c>
      <c r="F9103" s="39" t="s">
        <v>13735</v>
      </c>
    </row>
    <row r="9104" spans="1:6">
      <c r="A9104" t="s">
        <v>4616</v>
      </c>
      <c r="B9104" s="39" t="s">
        <v>28414</v>
      </c>
      <c r="C9104" t="s">
        <v>23499</v>
      </c>
      <c r="D9104" t="s">
        <v>23499</v>
      </c>
      <c r="E9104" t="s">
        <v>23499</v>
      </c>
      <c r="F9104" s="39" t="s">
        <v>13735</v>
      </c>
    </row>
    <row r="9105" spans="1:6">
      <c r="A9105" t="s">
        <v>4616</v>
      </c>
      <c r="B9105" s="39" t="s">
        <v>28415</v>
      </c>
      <c r="C9105" t="s">
        <v>23500</v>
      </c>
      <c r="D9105" t="s">
        <v>23500</v>
      </c>
      <c r="E9105" t="s">
        <v>23500</v>
      </c>
      <c r="F9105" s="39" t="s">
        <v>13735</v>
      </c>
    </row>
    <row r="9106" spans="1:6">
      <c r="A9106" t="s">
        <v>4616</v>
      </c>
      <c r="B9106" s="39" t="s">
        <v>28416</v>
      </c>
      <c r="C9106" t="s">
        <v>23501</v>
      </c>
      <c r="D9106" t="s">
        <v>23501</v>
      </c>
      <c r="E9106" t="s">
        <v>23501</v>
      </c>
      <c r="F9106" s="39" t="s">
        <v>13735</v>
      </c>
    </row>
    <row r="9107" spans="1:6">
      <c r="A9107" t="s">
        <v>4616</v>
      </c>
      <c r="B9107" s="39" t="s">
        <v>28417</v>
      </c>
      <c r="C9107" t="s">
        <v>23502</v>
      </c>
      <c r="D9107" t="s">
        <v>23502</v>
      </c>
      <c r="E9107" t="s">
        <v>23502</v>
      </c>
      <c r="F9107" s="39" t="s">
        <v>13735</v>
      </c>
    </row>
    <row r="9108" spans="1:6">
      <c r="A9108" t="s">
        <v>4616</v>
      </c>
      <c r="B9108" s="39" t="s">
        <v>28418</v>
      </c>
      <c r="C9108" t="s">
        <v>23503</v>
      </c>
      <c r="D9108" t="s">
        <v>23503</v>
      </c>
      <c r="E9108" t="s">
        <v>23503</v>
      </c>
      <c r="F9108" s="39" t="s">
        <v>13735</v>
      </c>
    </row>
    <row r="9109" spans="1:6">
      <c r="A9109" t="s">
        <v>4616</v>
      </c>
      <c r="B9109" s="39" t="s">
        <v>28419</v>
      </c>
      <c r="C9109" t="s">
        <v>23504</v>
      </c>
      <c r="D9109" t="s">
        <v>23504</v>
      </c>
      <c r="E9109" t="s">
        <v>23504</v>
      </c>
      <c r="F9109" s="39" t="s">
        <v>13735</v>
      </c>
    </row>
    <row r="9110" spans="1:6">
      <c r="A9110" t="s">
        <v>4616</v>
      </c>
      <c r="B9110" s="39" t="s">
        <v>28420</v>
      </c>
      <c r="C9110" t="s">
        <v>23505</v>
      </c>
      <c r="D9110" t="s">
        <v>23505</v>
      </c>
      <c r="E9110" t="s">
        <v>23505</v>
      </c>
      <c r="F9110" s="39" t="s">
        <v>13735</v>
      </c>
    </row>
    <row r="9111" spans="1:6">
      <c r="A9111" t="s">
        <v>4616</v>
      </c>
      <c r="B9111" s="39" t="s">
        <v>28421</v>
      </c>
      <c r="C9111" t="s">
        <v>23506</v>
      </c>
      <c r="D9111" t="s">
        <v>23506</v>
      </c>
      <c r="E9111" t="s">
        <v>23506</v>
      </c>
      <c r="F9111" s="39" t="s">
        <v>13735</v>
      </c>
    </row>
    <row r="9112" spans="1:6">
      <c r="A9112" t="s">
        <v>4616</v>
      </c>
      <c r="B9112" s="39" t="s">
        <v>28422</v>
      </c>
      <c r="C9112" t="s">
        <v>23507</v>
      </c>
      <c r="D9112" t="s">
        <v>23507</v>
      </c>
      <c r="E9112" t="s">
        <v>23507</v>
      </c>
      <c r="F9112" s="39" t="s">
        <v>13736</v>
      </c>
    </row>
    <row r="9113" spans="1:6">
      <c r="A9113" t="s">
        <v>4616</v>
      </c>
      <c r="B9113" s="39" t="s">
        <v>28423</v>
      </c>
      <c r="C9113" t="s">
        <v>23508</v>
      </c>
      <c r="D9113" t="s">
        <v>23508</v>
      </c>
      <c r="E9113" t="s">
        <v>23508</v>
      </c>
      <c r="F9113" s="39" t="s">
        <v>13737</v>
      </c>
    </row>
    <row r="9114" spans="1:6">
      <c r="A9114" t="s">
        <v>4616</v>
      </c>
      <c r="B9114" s="39" t="s">
        <v>28424</v>
      </c>
      <c r="C9114" t="s">
        <v>23509</v>
      </c>
      <c r="D9114" t="s">
        <v>23509</v>
      </c>
      <c r="E9114" t="s">
        <v>23509</v>
      </c>
      <c r="F9114" s="39" t="s">
        <v>13737</v>
      </c>
    </row>
    <row r="9115" spans="1:6">
      <c r="A9115" t="s">
        <v>4616</v>
      </c>
      <c r="B9115" s="39" t="s">
        <v>28425</v>
      </c>
      <c r="C9115" t="s">
        <v>23510</v>
      </c>
      <c r="D9115" t="s">
        <v>23510</v>
      </c>
      <c r="E9115" t="s">
        <v>23510</v>
      </c>
      <c r="F9115" s="39" t="s">
        <v>13737</v>
      </c>
    </row>
    <row r="9116" spans="1:6">
      <c r="A9116" t="s">
        <v>4616</v>
      </c>
      <c r="B9116" s="39" t="s">
        <v>28426</v>
      </c>
      <c r="C9116" t="s">
        <v>23511</v>
      </c>
      <c r="D9116" t="s">
        <v>23511</v>
      </c>
      <c r="E9116" t="s">
        <v>23511</v>
      </c>
      <c r="F9116" s="39" t="s">
        <v>13737</v>
      </c>
    </row>
    <row r="9117" spans="1:6">
      <c r="A9117" t="s">
        <v>4616</v>
      </c>
      <c r="B9117" s="39" t="s">
        <v>28427</v>
      </c>
      <c r="C9117" t="s">
        <v>23512</v>
      </c>
      <c r="D9117" t="s">
        <v>23512</v>
      </c>
      <c r="E9117" t="s">
        <v>23512</v>
      </c>
      <c r="F9117" s="39" t="s">
        <v>13737</v>
      </c>
    </row>
    <row r="9118" spans="1:6">
      <c r="A9118" t="s">
        <v>4616</v>
      </c>
      <c r="B9118" s="39" t="s">
        <v>28428</v>
      </c>
      <c r="C9118" t="s">
        <v>23513</v>
      </c>
      <c r="D9118" t="s">
        <v>23513</v>
      </c>
      <c r="E9118" t="s">
        <v>23513</v>
      </c>
      <c r="F9118" s="39" t="s">
        <v>13737</v>
      </c>
    </row>
    <row r="9119" spans="1:6">
      <c r="A9119" t="s">
        <v>4616</v>
      </c>
      <c r="B9119" s="39" t="s">
        <v>28429</v>
      </c>
      <c r="C9119" t="s">
        <v>23514</v>
      </c>
      <c r="D9119" t="s">
        <v>23514</v>
      </c>
      <c r="E9119" t="s">
        <v>23514</v>
      </c>
      <c r="F9119" s="39" t="s">
        <v>13737</v>
      </c>
    </row>
    <row r="9120" spans="1:6">
      <c r="A9120" t="s">
        <v>4616</v>
      </c>
      <c r="B9120" s="39" t="s">
        <v>28430</v>
      </c>
      <c r="C9120" t="s">
        <v>23515</v>
      </c>
      <c r="D9120" t="s">
        <v>23515</v>
      </c>
      <c r="E9120" t="s">
        <v>23515</v>
      </c>
      <c r="F9120" s="39" t="s">
        <v>13738</v>
      </c>
    </row>
    <row r="9121" spans="1:6">
      <c r="A9121" t="s">
        <v>4616</v>
      </c>
      <c r="B9121" s="39" t="s">
        <v>28431</v>
      </c>
      <c r="C9121" t="s">
        <v>23516</v>
      </c>
      <c r="D9121" t="s">
        <v>23516</v>
      </c>
      <c r="E9121" t="s">
        <v>23516</v>
      </c>
      <c r="F9121" s="39" t="s">
        <v>13739</v>
      </c>
    </row>
    <row r="9122" spans="1:6">
      <c r="A9122" t="s">
        <v>4616</v>
      </c>
      <c r="B9122" s="39" t="s">
        <v>28432</v>
      </c>
      <c r="C9122" t="s">
        <v>23517</v>
      </c>
      <c r="D9122" t="s">
        <v>23517</v>
      </c>
      <c r="E9122" t="s">
        <v>23517</v>
      </c>
      <c r="F9122" s="39" t="s">
        <v>13740</v>
      </c>
    </row>
    <row r="9123" spans="1:6">
      <c r="A9123" t="s">
        <v>4616</v>
      </c>
      <c r="B9123" s="39" t="s">
        <v>28433</v>
      </c>
      <c r="C9123" t="s">
        <v>23518</v>
      </c>
      <c r="D9123" t="s">
        <v>23518</v>
      </c>
      <c r="E9123" t="s">
        <v>23518</v>
      </c>
      <c r="F9123" s="39" t="s">
        <v>13740</v>
      </c>
    </row>
    <row r="9124" spans="1:6">
      <c r="A9124" t="s">
        <v>4616</v>
      </c>
      <c r="B9124" s="39" t="s">
        <v>28434</v>
      </c>
      <c r="C9124" t="s">
        <v>23519</v>
      </c>
      <c r="D9124" t="s">
        <v>23519</v>
      </c>
      <c r="E9124" t="s">
        <v>23519</v>
      </c>
      <c r="F9124" s="39" t="s">
        <v>13741</v>
      </c>
    </row>
    <row r="9125" spans="1:6">
      <c r="A9125" t="s">
        <v>4616</v>
      </c>
      <c r="B9125" s="39" t="s">
        <v>28435</v>
      </c>
      <c r="C9125" t="s">
        <v>23520</v>
      </c>
      <c r="D9125" t="s">
        <v>23520</v>
      </c>
      <c r="E9125" t="s">
        <v>23520</v>
      </c>
      <c r="F9125" s="39" t="s">
        <v>13742</v>
      </c>
    </row>
    <row r="9126" spans="1:6">
      <c r="A9126" t="s">
        <v>4616</v>
      </c>
      <c r="B9126" s="39" t="s">
        <v>28436</v>
      </c>
      <c r="C9126" t="s">
        <v>23521</v>
      </c>
      <c r="D9126" t="s">
        <v>23521</v>
      </c>
      <c r="E9126" t="s">
        <v>23521</v>
      </c>
      <c r="F9126" s="39" t="s">
        <v>13743</v>
      </c>
    </row>
    <row r="9127" spans="1:6">
      <c r="A9127" t="s">
        <v>4616</v>
      </c>
      <c r="B9127" s="39" t="s">
        <v>28437</v>
      </c>
      <c r="C9127" t="s">
        <v>23522</v>
      </c>
      <c r="D9127" t="s">
        <v>23522</v>
      </c>
      <c r="E9127" t="s">
        <v>23522</v>
      </c>
      <c r="F9127" s="39" t="s">
        <v>13743</v>
      </c>
    </row>
    <row r="9128" spans="1:6">
      <c r="A9128" t="s">
        <v>4616</v>
      </c>
      <c r="B9128" s="39" t="s">
        <v>28438</v>
      </c>
      <c r="C9128" t="s">
        <v>23523</v>
      </c>
      <c r="D9128" t="s">
        <v>23523</v>
      </c>
      <c r="E9128" t="s">
        <v>23523</v>
      </c>
      <c r="F9128" s="39" t="s">
        <v>13743</v>
      </c>
    </row>
    <row r="9129" spans="1:6">
      <c r="A9129" t="s">
        <v>4616</v>
      </c>
      <c r="B9129" s="39" t="s">
        <v>28439</v>
      </c>
      <c r="C9129" t="s">
        <v>23524</v>
      </c>
      <c r="D9129" t="s">
        <v>23524</v>
      </c>
      <c r="E9129" t="s">
        <v>23524</v>
      </c>
      <c r="F9129" s="39" t="s">
        <v>13744</v>
      </c>
    </row>
    <row r="9130" spans="1:6">
      <c r="A9130" t="s">
        <v>4616</v>
      </c>
      <c r="B9130" s="39" t="s">
        <v>28440</v>
      </c>
      <c r="C9130" t="s">
        <v>23525</v>
      </c>
      <c r="D9130" t="s">
        <v>23525</v>
      </c>
      <c r="E9130" t="s">
        <v>23525</v>
      </c>
      <c r="F9130" s="39" t="s">
        <v>13745</v>
      </c>
    </row>
    <row r="9131" spans="1:6">
      <c r="A9131" t="s">
        <v>4616</v>
      </c>
      <c r="B9131" s="39" t="s">
        <v>28441</v>
      </c>
      <c r="C9131" t="s">
        <v>23526</v>
      </c>
      <c r="D9131" t="s">
        <v>23526</v>
      </c>
      <c r="E9131" t="s">
        <v>23526</v>
      </c>
      <c r="F9131" s="39" t="s">
        <v>13746</v>
      </c>
    </row>
    <row r="9132" spans="1:6">
      <c r="A9132" t="s">
        <v>4616</v>
      </c>
      <c r="B9132" s="39" t="s">
        <v>28442</v>
      </c>
      <c r="C9132" t="s">
        <v>23527</v>
      </c>
      <c r="D9132" t="s">
        <v>23527</v>
      </c>
      <c r="E9132" t="s">
        <v>23527</v>
      </c>
      <c r="F9132" s="39" t="s">
        <v>13747</v>
      </c>
    </row>
    <row r="9133" spans="1:6">
      <c r="A9133" t="s">
        <v>4616</v>
      </c>
      <c r="B9133" s="39" t="s">
        <v>28443</v>
      </c>
      <c r="C9133" t="s">
        <v>23528</v>
      </c>
      <c r="D9133" t="s">
        <v>23528</v>
      </c>
      <c r="E9133" t="s">
        <v>23528</v>
      </c>
      <c r="F9133" s="39" t="s">
        <v>13748</v>
      </c>
    </row>
    <row r="9134" spans="1:6">
      <c r="A9134" t="s">
        <v>4616</v>
      </c>
      <c r="B9134" s="39" t="s">
        <v>28444</v>
      </c>
      <c r="C9134" t="s">
        <v>23529</v>
      </c>
      <c r="D9134" t="s">
        <v>23529</v>
      </c>
      <c r="E9134" t="s">
        <v>23529</v>
      </c>
      <c r="F9134" s="39" t="s">
        <v>13749</v>
      </c>
    </row>
    <row r="9135" spans="1:6">
      <c r="A9135" t="s">
        <v>4616</v>
      </c>
      <c r="B9135" s="39" t="s">
        <v>28445</v>
      </c>
      <c r="C9135" t="s">
        <v>23530</v>
      </c>
      <c r="D9135" t="s">
        <v>23530</v>
      </c>
      <c r="E9135" t="s">
        <v>23530</v>
      </c>
      <c r="F9135" s="39" t="s">
        <v>13750</v>
      </c>
    </row>
    <row r="9136" spans="1:6">
      <c r="A9136" t="s">
        <v>4616</v>
      </c>
      <c r="B9136" s="39" t="s">
        <v>28446</v>
      </c>
      <c r="C9136" t="s">
        <v>23531</v>
      </c>
      <c r="D9136" t="s">
        <v>23531</v>
      </c>
      <c r="E9136" t="s">
        <v>23531</v>
      </c>
      <c r="F9136" s="39" t="s">
        <v>13751</v>
      </c>
    </row>
    <row r="9137" spans="1:6">
      <c r="A9137" t="s">
        <v>4616</v>
      </c>
      <c r="B9137" s="39" t="s">
        <v>28447</v>
      </c>
      <c r="C9137" t="s">
        <v>23532</v>
      </c>
      <c r="D9137" t="s">
        <v>23532</v>
      </c>
      <c r="E9137" t="s">
        <v>23532</v>
      </c>
      <c r="F9137" s="39" t="s">
        <v>13752</v>
      </c>
    </row>
    <row r="9138" spans="1:6">
      <c r="A9138" t="s">
        <v>4616</v>
      </c>
      <c r="B9138" s="39" t="s">
        <v>28448</v>
      </c>
      <c r="C9138" t="s">
        <v>23533</v>
      </c>
      <c r="D9138" t="s">
        <v>23533</v>
      </c>
      <c r="E9138" t="s">
        <v>23533</v>
      </c>
      <c r="F9138" s="39" t="s">
        <v>13752</v>
      </c>
    </row>
    <row r="9139" spans="1:6">
      <c r="A9139" t="s">
        <v>4616</v>
      </c>
      <c r="B9139" t="s">
        <v>28449</v>
      </c>
      <c r="C9139" t="s">
        <v>23534</v>
      </c>
      <c r="D9139" t="s">
        <v>23534</v>
      </c>
      <c r="E9139" t="s">
        <v>23534</v>
      </c>
      <c r="F9139" t="s">
        <v>13752</v>
      </c>
    </row>
    <row r="9140" spans="1:6">
      <c r="A9140" t="s">
        <v>4616</v>
      </c>
      <c r="B9140" s="39" t="s">
        <v>28450</v>
      </c>
      <c r="C9140" t="s">
        <v>23535</v>
      </c>
      <c r="D9140" t="s">
        <v>23535</v>
      </c>
      <c r="E9140" t="s">
        <v>23535</v>
      </c>
      <c r="F9140" s="39" t="s">
        <v>13753</v>
      </c>
    </row>
    <row r="9141" spans="1:6">
      <c r="A9141" t="s">
        <v>4616</v>
      </c>
      <c r="B9141" t="s">
        <v>28451</v>
      </c>
      <c r="C9141" t="s">
        <v>23536</v>
      </c>
      <c r="D9141" t="s">
        <v>23536</v>
      </c>
      <c r="E9141" t="s">
        <v>23536</v>
      </c>
      <c r="F9141" t="s">
        <v>13754</v>
      </c>
    </row>
    <row r="9142" spans="1:6">
      <c r="A9142" t="s">
        <v>4616</v>
      </c>
      <c r="B9142" t="s">
        <v>28452</v>
      </c>
      <c r="C9142" t="s">
        <v>23537</v>
      </c>
      <c r="D9142" t="s">
        <v>23537</v>
      </c>
      <c r="E9142" t="s">
        <v>23537</v>
      </c>
      <c r="F9142" t="s">
        <v>13754</v>
      </c>
    </row>
    <row r="9143" spans="1:6">
      <c r="A9143" t="s">
        <v>4616</v>
      </c>
      <c r="B9143" s="39" t="s">
        <v>28453</v>
      </c>
      <c r="C9143" t="s">
        <v>23538</v>
      </c>
      <c r="D9143" t="s">
        <v>23538</v>
      </c>
      <c r="E9143" t="s">
        <v>23538</v>
      </c>
      <c r="F9143" s="39" t="s">
        <v>13754</v>
      </c>
    </row>
    <row r="9144" spans="1:6">
      <c r="A9144" t="s">
        <v>4616</v>
      </c>
      <c r="B9144" s="39" t="s">
        <v>28454</v>
      </c>
      <c r="C9144" t="s">
        <v>23539</v>
      </c>
      <c r="D9144" t="s">
        <v>23539</v>
      </c>
      <c r="E9144" t="s">
        <v>23539</v>
      </c>
      <c r="F9144" s="39" t="s">
        <v>13754</v>
      </c>
    </row>
    <row r="9145" spans="1:6">
      <c r="A9145" t="s">
        <v>4616</v>
      </c>
      <c r="B9145" s="39" t="s">
        <v>28455</v>
      </c>
      <c r="C9145" t="s">
        <v>23540</v>
      </c>
      <c r="D9145" t="s">
        <v>23540</v>
      </c>
      <c r="E9145" t="s">
        <v>23540</v>
      </c>
      <c r="F9145" s="39" t="s">
        <v>13754</v>
      </c>
    </row>
    <row r="9146" spans="1:6">
      <c r="A9146" t="s">
        <v>4616</v>
      </c>
      <c r="B9146" s="39" t="s">
        <v>28456</v>
      </c>
      <c r="C9146" t="s">
        <v>23541</v>
      </c>
      <c r="D9146" t="s">
        <v>23541</v>
      </c>
      <c r="E9146" t="s">
        <v>23541</v>
      </c>
      <c r="F9146" s="39" t="s">
        <v>13754</v>
      </c>
    </row>
    <row r="9147" spans="1:6">
      <c r="A9147" t="s">
        <v>4616</v>
      </c>
      <c r="B9147" s="39" t="s">
        <v>28457</v>
      </c>
      <c r="C9147" t="s">
        <v>23542</v>
      </c>
      <c r="D9147" t="s">
        <v>23542</v>
      </c>
      <c r="E9147" t="s">
        <v>23542</v>
      </c>
      <c r="F9147" s="39" t="s">
        <v>13755</v>
      </c>
    </row>
    <row r="9148" spans="1:6">
      <c r="A9148" t="s">
        <v>4616</v>
      </c>
      <c r="B9148" s="787" t="s">
        <v>28458</v>
      </c>
      <c r="C9148" t="s">
        <v>23543</v>
      </c>
      <c r="D9148" t="s">
        <v>23543</v>
      </c>
      <c r="E9148" t="s">
        <v>23543</v>
      </c>
      <c r="F9148" s="787" t="s">
        <v>13756</v>
      </c>
    </row>
    <row r="9149" spans="1:6">
      <c r="A9149" t="s">
        <v>4616</v>
      </c>
      <c r="B9149" s="39" t="s">
        <v>28459</v>
      </c>
      <c r="C9149" t="s">
        <v>23544</v>
      </c>
      <c r="D9149" t="s">
        <v>23544</v>
      </c>
      <c r="E9149" t="s">
        <v>23544</v>
      </c>
      <c r="F9149" s="39" t="s">
        <v>13756</v>
      </c>
    </row>
    <row r="9150" spans="1:6">
      <c r="A9150" t="s">
        <v>4616</v>
      </c>
      <c r="B9150" s="39" t="s">
        <v>28460</v>
      </c>
      <c r="C9150" t="s">
        <v>23545</v>
      </c>
      <c r="D9150" t="s">
        <v>23545</v>
      </c>
      <c r="E9150" t="s">
        <v>23545</v>
      </c>
      <c r="F9150" s="39" t="s">
        <v>13757</v>
      </c>
    </row>
    <row r="9151" spans="1:6">
      <c r="A9151" t="s">
        <v>4616</v>
      </c>
      <c r="B9151" s="39" t="s">
        <v>28461</v>
      </c>
      <c r="C9151" t="s">
        <v>23546</v>
      </c>
      <c r="D9151" t="s">
        <v>23546</v>
      </c>
      <c r="E9151" t="s">
        <v>23546</v>
      </c>
      <c r="F9151" s="39" t="s">
        <v>13758</v>
      </c>
    </row>
    <row r="9152" spans="1:6">
      <c r="A9152" t="s">
        <v>4616</v>
      </c>
      <c r="B9152" s="39" t="s">
        <v>28462</v>
      </c>
      <c r="C9152" t="s">
        <v>23547</v>
      </c>
      <c r="D9152" t="s">
        <v>23547</v>
      </c>
      <c r="E9152" t="s">
        <v>23547</v>
      </c>
      <c r="F9152" s="39" t="s">
        <v>13759</v>
      </c>
    </row>
    <row r="9153" spans="1:6">
      <c r="A9153" t="s">
        <v>4616</v>
      </c>
      <c r="B9153" t="s">
        <v>28463</v>
      </c>
      <c r="C9153" t="s">
        <v>23548</v>
      </c>
      <c r="D9153" t="s">
        <v>23548</v>
      </c>
      <c r="E9153" t="s">
        <v>23548</v>
      </c>
      <c r="F9153" s="39" t="s">
        <v>13759</v>
      </c>
    </row>
    <row r="9154" spans="1:6">
      <c r="A9154" t="s">
        <v>4616</v>
      </c>
      <c r="B9154" s="39" t="s">
        <v>28464</v>
      </c>
      <c r="C9154" t="s">
        <v>23549</v>
      </c>
      <c r="D9154" t="s">
        <v>23549</v>
      </c>
      <c r="E9154" t="s">
        <v>23549</v>
      </c>
      <c r="F9154" s="39" t="s">
        <v>13759</v>
      </c>
    </row>
    <row r="9155" spans="1:6">
      <c r="A9155" t="s">
        <v>4616</v>
      </c>
      <c r="B9155" s="39" t="s">
        <v>28465</v>
      </c>
      <c r="C9155" t="s">
        <v>23550</v>
      </c>
      <c r="D9155" t="s">
        <v>23550</v>
      </c>
      <c r="E9155" t="s">
        <v>23550</v>
      </c>
      <c r="F9155" s="39" t="s">
        <v>13759</v>
      </c>
    </row>
    <row r="9156" spans="1:6">
      <c r="A9156" t="s">
        <v>4616</v>
      </c>
      <c r="B9156" s="39" t="s">
        <v>28466</v>
      </c>
      <c r="C9156" t="s">
        <v>23551</v>
      </c>
      <c r="D9156" t="s">
        <v>23551</v>
      </c>
      <c r="E9156" t="s">
        <v>23551</v>
      </c>
      <c r="F9156" s="39" t="s">
        <v>13759</v>
      </c>
    </row>
    <row r="9157" spans="1:6">
      <c r="A9157" t="s">
        <v>4616</v>
      </c>
      <c r="B9157" s="39" t="s">
        <v>28467</v>
      </c>
      <c r="C9157" t="s">
        <v>23552</v>
      </c>
      <c r="D9157" t="s">
        <v>23552</v>
      </c>
      <c r="E9157" t="s">
        <v>23552</v>
      </c>
      <c r="F9157" s="39" t="s">
        <v>13759</v>
      </c>
    </row>
    <row r="9158" spans="1:6">
      <c r="A9158" t="s">
        <v>4616</v>
      </c>
      <c r="B9158" s="39" t="s">
        <v>28468</v>
      </c>
      <c r="C9158" t="s">
        <v>23553</v>
      </c>
      <c r="D9158" t="s">
        <v>23553</v>
      </c>
      <c r="E9158" t="s">
        <v>23553</v>
      </c>
      <c r="F9158" s="39" t="s">
        <v>13760</v>
      </c>
    </row>
    <row r="9159" spans="1:6">
      <c r="A9159" t="s">
        <v>4616</v>
      </c>
      <c r="B9159" s="39" t="s">
        <v>28469</v>
      </c>
      <c r="C9159" t="s">
        <v>23554</v>
      </c>
      <c r="D9159" t="s">
        <v>23554</v>
      </c>
      <c r="E9159" t="s">
        <v>23554</v>
      </c>
      <c r="F9159" s="39" t="s">
        <v>13760</v>
      </c>
    </row>
    <row r="9160" spans="1:6">
      <c r="A9160" t="s">
        <v>4616</v>
      </c>
      <c r="B9160" s="39" t="s">
        <v>28470</v>
      </c>
      <c r="C9160" t="s">
        <v>23555</v>
      </c>
      <c r="D9160" t="s">
        <v>23555</v>
      </c>
      <c r="E9160" t="s">
        <v>23555</v>
      </c>
      <c r="F9160" s="39" t="s">
        <v>13761</v>
      </c>
    </row>
    <row r="9161" spans="1:6">
      <c r="A9161" t="s">
        <v>4616</v>
      </c>
      <c r="B9161" s="39" t="s">
        <v>28471</v>
      </c>
      <c r="C9161" t="s">
        <v>23556</v>
      </c>
      <c r="D9161" t="s">
        <v>23556</v>
      </c>
      <c r="E9161" t="s">
        <v>23556</v>
      </c>
      <c r="F9161" s="39" t="s">
        <v>13762</v>
      </c>
    </row>
    <row r="9162" spans="1:6">
      <c r="A9162" t="s">
        <v>4616</v>
      </c>
      <c r="B9162" s="39" t="s">
        <v>28472</v>
      </c>
      <c r="C9162" t="s">
        <v>23557</v>
      </c>
      <c r="D9162" t="s">
        <v>23557</v>
      </c>
      <c r="E9162" t="s">
        <v>23557</v>
      </c>
      <c r="F9162" s="39" t="s">
        <v>13762</v>
      </c>
    </row>
    <row r="9163" spans="1:6">
      <c r="A9163" t="s">
        <v>4616</v>
      </c>
      <c r="B9163" s="39" t="s">
        <v>28473</v>
      </c>
      <c r="C9163" t="s">
        <v>23558</v>
      </c>
      <c r="D9163" t="s">
        <v>23558</v>
      </c>
      <c r="E9163" t="s">
        <v>23558</v>
      </c>
      <c r="F9163" s="39" t="s">
        <v>13762</v>
      </c>
    </row>
    <row r="9164" spans="1:6">
      <c r="A9164" t="s">
        <v>4616</v>
      </c>
      <c r="B9164" s="39" t="s">
        <v>28474</v>
      </c>
      <c r="C9164" t="s">
        <v>23559</v>
      </c>
      <c r="D9164" t="s">
        <v>23559</v>
      </c>
      <c r="E9164" t="s">
        <v>23559</v>
      </c>
      <c r="F9164" s="39" t="s">
        <v>13762</v>
      </c>
    </row>
    <row r="9165" spans="1:6">
      <c r="A9165" t="s">
        <v>4616</v>
      </c>
      <c r="B9165" s="39" t="s">
        <v>28475</v>
      </c>
      <c r="C9165" t="s">
        <v>23560</v>
      </c>
      <c r="D9165" t="s">
        <v>23560</v>
      </c>
      <c r="E9165" t="s">
        <v>23560</v>
      </c>
      <c r="F9165" s="39" t="s">
        <v>13762</v>
      </c>
    </row>
    <row r="9166" spans="1:6">
      <c r="A9166" t="s">
        <v>4616</v>
      </c>
      <c r="B9166" s="39" t="s">
        <v>28476</v>
      </c>
      <c r="C9166" t="s">
        <v>23561</v>
      </c>
      <c r="D9166" t="s">
        <v>23561</v>
      </c>
      <c r="E9166" t="s">
        <v>23561</v>
      </c>
      <c r="F9166" s="39" t="s">
        <v>13763</v>
      </c>
    </row>
    <row r="9167" spans="1:6">
      <c r="A9167" t="s">
        <v>4616</v>
      </c>
      <c r="B9167" s="39" t="s">
        <v>28477</v>
      </c>
      <c r="C9167" t="s">
        <v>23562</v>
      </c>
      <c r="D9167" t="s">
        <v>23562</v>
      </c>
      <c r="E9167" t="s">
        <v>23562</v>
      </c>
      <c r="F9167" s="39" t="s">
        <v>13764</v>
      </c>
    </row>
    <row r="9168" spans="1:6">
      <c r="A9168" t="s">
        <v>4616</v>
      </c>
      <c r="B9168" s="39" t="s">
        <v>28478</v>
      </c>
      <c r="C9168" t="s">
        <v>23563</v>
      </c>
      <c r="D9168" t="s">
        <v>23563</v>
      </c>
      <c r="E9168" t="s">
        <v>23563</v>
      </c>
      <c r="F9168" s="39" t="s">
        <v>13765</v>
      </c>
    </row>
    <row r="9169" spans="1:6">
      <c r="A9169" t="s">
        <v>4616</v>
      </c>
      <c r="B9169" s="39" t="s">
        <v>28479</v>
      </c>
      <c r="C9169" t="s">
        <v>23564</v>
      </c>
      <c r="D9169" t="s">
        <v>23564</v>
      </c>
      <c r="E9169" t="s">
        <v>23564</v>
      </c>
      <c r="F9169" s="39" t="s">
        <v>13766</v>
      </c>
    </row>
    <row r="9170" spans="1:6">
      <c r="A9170" t="s">
        <v>4616</v>
      </c>
      <c r="B9170" s="39" t="s">
        <v>28480</v>
      </c>
      <c r="C9170" t="s">
        <v>23565</v>
      </c>
      <c r="D9170" t="s">
        <v>23565</v>
      </c>
      <c r="E9170" t="s">
        <v>23565</v>
      </c>
      <c r="F9170" s="39" t="s">
        <v>13766</v>
      </c>
    </row>
    <row r="9171" spans="1:6">
      <c r="A9171" t="s">
        <v>4616</v>
      </c>
      <c r="B9171" s="39" t="s">
        <v>28481</v>
      </c>
      <c r="C9171" t="s">
        <v>23566</v>
      </c>
      <c r="D9171" t="s">
        <v>23566</v>
      </c>
      <c r="E9171" t="s">
        <v>23566</v>
      </c>
      <c r="F9171" s="39" t="s">
        <v>13767</v>
      </c>
    </row>
    <row r="9172" spans="1:6">
      <c r="A9172" t="s">
        <v>4616</v>
      </c>
      <c r="B9172" s="39" t="s">
        <v>28482</v>
      </c>
      <c r="C9172" t="s">
        <v>23567</v>
      </c>
      <c r="D9172" t="s">
        <v>23567</v>
      </c>
      <c r="E9172" t="s">
        <v>23567</v>
      </c>
      <c r="F9172" s="39" t="s">
        <v>13768</v>
      </c>
    </row>
    <row r="9173" spans="1:6">
      <c r="A9173" t="s">
        <v>4616</v>
      </c>
      <c r="B9173" s="39" t="s">
        <v>28483</v>
      </c>
      <c r="C9173" t="s">
        <v>23568</v>
      </c>
      <c r="D9173" t="s">
        <v>23568</v>
      </c>
      <c r="E9173" t="s">
        <v>23568</v>
      </c>
      <c r="F9173" s="39" t="s">
        <v>13769</v>
      </c>
    </row>
    <row r="9174" spans="1:6">
      <c r="A9174" t="s">
        <v>4616</v>
      </c>
      <c r="B9174" t="s">
        <v>28484</v>
      </c>
      <c r="C9174" t="s">
        <v>23569</v>
      </c>
      <c r="D9174" t="s">
        <v>23569</v>
      </c>
      <c r="E9174" t="s">
        <v>23569</v>
      </c>
      <c r="F9174" s="39" t="s">
        <v>13769</v>
      </c>
    </row>
    <row r="9175" spans="1:6">
      <c r="A9175" t="s">
        <v>4616</v>
      </c>
      <c r="B9175" t="s">
        <v>28485</v>
      </c>
      <c r="C9175" t="s">
        <v>23570</v>
      </c>
      <c r="D9175" t="s">
        <v>23570</v>
      </c>
      <c r="E9175" t="s">
        <v>23570</v>
      </c>
      <c r="F9175" s="39" t="s">
        <v>13769</v>
      </c>
    </row>
    <row r="9176" spans="1:6">
      <c r="A9176" t="s">
        <v>4616</v>
      </c>
      <c r="B9176" s="39" t="s">
        <v>28486</v>
      </c>
      <c r="C9176" t="s">
        <v>23571</v>
      </c>
      <c r="D9176" t="s">
        <v>23571</v>
      </c>
      <c r="E9176" t="s">
        <v>23571</v>
      </c>
      <c r="F9176" s="39" t="s">
        <v>13770</v>
      </c>
    </row>
    <row r="9177" spans="1:6">
      <c r="A9177" t="s">
        <v>4616</v>
      </c>
      <c r="B9177" s="54" t="s">
        <v>28487</v>
      </c>
      <c r="C9177" t="s">
        <v>23572</v>
      </c>
      <c r="D9177" t="s">
        <v>23572</v>
      </c>
      <c r="E9177" t="s">
        <v>23572</v>
      </c>
      <c r="F9177" s="39" t="s">
        <v>13771</v>
      </c>
    </row>
    <row r="9178" spans="1:6">
      <c r="A9178" t="s">
        <v>4616</v>
      </c>
      <c r="B9178" s="39" t="s">
        <v>28488</v>
      </c>
      <c r="C9178" t="s">
        <v>23573</v>
      </c>
      <c r="D9178" t="s">
        <v>23573</v>
      </c>
      <c r="E9178" t="s">
        <v>23573</v>
      </c>
      <c r="F9178" s="39" t="s">
        <v>13772</v>
      </c>
    </row>
    <row r="9179" spans="1:6">
      <c r="A9179" t="s">
        <v>4616</v>
      </c>
      <c r="B9179" s="39" t="s">
        <v>28489</v>
      </c>
      <c r="C9179" t="s">
        <v>23574</v>
      </c>
      <c r="D9179" t="s">
        <v>23574</v>
      </c>
      <c r="E9179" t="s">
        <v>23574</v>
      </c>
      <c r="F9179" s="39" t="s">
        <v>13773</v>
      </c>
    </row>
    <row r="9180" spans="1:6">
      <c r="A9180" t="s">
        <v>4616</v>
      </c>
      <c r="B9180" s="39" t="s">
        <v>28490</v>
      </c>
      <c r="C9180" t="s">
        <v>23575</v>
      </c>
      <c r="D9180" t="s">
        <v>23575</v>
      </c>
      <c r="E9180" t="s">
        <v>23575</v>
      </c>
      <c r="F9180" s="39" t="s">
        <v>13773</v>
      </c>
    </row>
    <row r="9181" spans="1:6">
      <c r="A9181" t="s">
        <v>4616</v>
      </c>
      <c r="B9181" s="39" t="s">
        <v>28491</v>
      </c>
      <c r="C9181" t="s">
        <v>23576</v>
      </c>
      <c r="D9181" t="s">
        <v>23576</v>
      </c>
      <c r="E9181" t="s">
        <v>23576</v>
      </c>
      <c r="F9181" s="39" t="s">
        <v>13773</v>
      </c>
    </row>
    <row r="9182" spans="1:6">
      <c r="A9182" t="s">
        <v>4616</v>
      </c>
      <c r="B9182" s="39" t="s">
        <v>28492</v>
      </c>
      <c r="C9182" t="s">
        <v>23577</v>
      </c>
      <c r="D9182" t="s">
        <v>23577</v>
      </c>
      <c r="E9182" t="s">
        <v>23577</v>
      </c>
      <c r="F9182" s="39" t="s">
        <v>13773</v>
      </c>
    </row>
    <row r="9183" spans="1:6">
      <c r="A9183" t="s">
        <v>4616</v>
      </c>
      <c r="B9183" s="39" t="s">
        <v>28493</v>
      </c>
      <c r="C9183" t="s">
        <v>23578</v>
      </c>
      <c r="D9183" t="s">
        <v>23578</v>
      </c>
      <c r="E9183" t="s">
        <v>23578</v>
      </c>
      <c r="F9183" s="39" t="s">
        <v>13774</v>
      </c>
    </row>
    <row r="9184" spans="1:6">
      <c r="A9184" t="s">
        <v>4616</v>
      </c>
      <c r="B9184" s="39" t="s">
        <v>28494</v>
      </c>
      <c r="C9184" t="s">
        <v>23579</v>
      </c>
      <c r="D9184" t="s">
        <v>23579</v>
      </c>
      <c r="E9184" t="s">
        <v>23579</v>
      </c>
      <c r="F9184" s="39" t="s">
        <v>13775</v>
      </c>
    </row>
    <row r="9185" spans="1:6">
      <c r="A9185" t="s">
        <v>4616</v>
      </c>
      <c r="B9185" s="39" t="s">
        <v>28495</v>
      </c>
      <c r="C9185" t="s">
        <v>23580</v>
      </c>
      <c r="D9185" t="s">
        <v>23580</v>
      </c>
      <c r="E9185" t="s">
        <v>23580</v>
      </c>
      <c r="F9185" s="39" t="s">
        <v>13775</v>
      </c>
    </row>
    <row r="9186" spans="1:6">
      <c r="A9186" t="s">
        <v>4616</v>
      </c>
      <c r="B9186" s="39" t="s">
        <v>28496</v>
      </c>
      <c r="C9186" t="s">
        <v>23581</v>
      </c>
      <c r="D9186" t="s">
        <v>23581</v>
      </c>
      <c r="E9186" t="s">
        <v>23581</v>
      </c>
      <c r="F9186" s="39" t="s">
        <v>13775</v>
      </c>
    </row>
    <row r="9187" spans="1:6">
      <c r="A9187" t="s">
        <v>4616</v>
      </c>
      <c r="B9187" s="39" t="s">
        <v>28497</v>
      </c>
      <c r="C9187" t="s">
        <v>23582</v>
      </c>
      <c r="D9187" t="s">
        <v>23582</v>
      </c>
      <c r="E9187" t="s">
        <v>23582</v>
      </c>
      <c r="F9187" s="39" t="s">
        <v>13775</v>
      </c>
    </row>
    <row r="9188" spans="1:6">
      <c r="A9188" t="s">
        <v>4616</v>
      </c>
      <c r="B9188" s="39" t="s">
        <v>28498</v>
      </c>
      <c r="C9188" t="s">
        <v>23583</v>
      </c>
      <c r="D9188" t="s">
        <v>23583</v>
      </c>
      <c r="E9188" t="s">
        <v>23583</v>
      </c>
      <c r="F9188" s="39" t="s">
        <v>13775</v>
      </c>
    </row>
    <row r="9189" spans="1:6">
      <c r="A9189" t="s">
        <v>4616</v>
      </c>
      <c r="B9189" s="39" t="s">
        <v>28499</v>
      </c>
      <c r="C9189" t="s">
        <v>23584</v>
      </c>
      <c r="D9189" t="s">
        <v>23584</v>
      </c>
      <c r="E9189" t="s">
        <v>23584</v>
      </c>
      <c r="F9189" s="39" t="s">
        <v>13775</v>
      </c>
    </row>
    <row r="9190" spans="1:6">
      <c r="A9190" t="s">
        <v>4616</v>
      </c>
      <c r="B9190" s="39" t="s">
        <v>28500</v>
      </c>
      <c r="C9190" t="s">
        <v>23585</v>
      </c>
      <c r="D9190" t="s">
        <v>23585</v>
      </c>
      <c r="E9190" t="s">
        <v>23585</v>
      </c>
      <c r="F9190" s="39" t="s">
        <v>13775</v>
      </c>
    </row>
    <row r="9191" spans="1:6">
      <c r="A9191" t="s">
        <v>4616</v>
      </c>
      <c r="B9191" s="39" t="s">
        <v>28501</v>
      </c>
      <c r="C9191" t="s">
        <v>23586</v>
      </c>
      <c r="D9191" t="s">
        <v>23586</v>
      </c>
      <c r="E9191" t="s">
        <v>23586</v>
      </c>
      <c r="F9191" s="39" t="s">
        <v>13776</v>
      </c>
    </row>
    <row r="9192" spans="1:6">
      <c r="A9192" t="s">
        <v>4616</v>
      </c>
      <c r="B9192" s="39" t="s">
        <v>28502</v>
      </c>
      <c r="C9192" t="s">
        <v>23587</v>
      </c>
      <c r="D9192" t="s">
        <v>23587</v>
      </c>
      <c r="E9192" t="s">
        <v>23587</v>
      </c>
      <c r="F9192" s="39" t="s">
        <v>13777</v>
      </c>
    </row>
    <row r="9193" spans="1:6">
      <c r="A9193" t="s">
        <v>4616</v>
      </c>
      <c r="B9193" s="39" t="s">
        <v>28503</v>
      </c>
      <c r="C9193" t="s">
        <v>23588</v>
      </c>
      <c r="D9193" t="s">
        <v>23588</v>
      </c>
      <c r="E9193" t="s">
        <v>23588</v>
      </c>
      <c r="F9193" s="39" t="s">
        <v>13778</v>
      </c>
    </row>
    <row r="9194" spans="1:6">
      <c r="A9194" t="s">
        <v>4616</v>
      </c>
      <c r="B9194" s="39" t="s">
        <v>28504</v>
      </c>
      <c r="C9194" t="s">
        <v>23589</v>
      </c>
      <c r="D9194" t="s">
        <v>23589</v>
      </c>
      <c r="E9194" t="s">
        <v>23589</v>
      </c>
      <c r="F9194" s="39" t="s">
        <v>13778</v>
      </c>
    </row>
    <row r="9195" spans="1:6">
      <c r="A9195" t="s">
        <v>4616</v>
      </c>
      <c r="B9195" s="39" t="s">
        <v>28505</v>
      </c>
      <c r="C9195" t="s">
        <v>23590</v>
      </c>
      <c r="D9195" t="s">
        <v>23590</v>
      </c>
      <c r="E9195" t="s">
        <v>23590</v>
      </c>
      <c r="F9195" s="39" t="s">
        <v>13779</v>
      </c>
    </row>
    <row r="9196" spans="1:6">
      <c r="A9196" t="s">
        <v>4616</v>
      </c>
      <c r="B9196" s="39" t="s">
        <v>28506</v>
      </c>
      <c r="C9196" t="s">
        <v>23591</v>
      </c>
      <c r="D9196" t="s">
        <v>23591</v>
      </c>
      <c r="E9196" t="s">
        <v>23591</v>
      </c>
      <c r="F9196" s="39" t="s">
        <v>13780</v>
      </c>
    </row>
    <row r="9197" spans="1:6">
      <c r="A9197" t="s">
        <v>4616</v>
      </c>
      <c r="B9197" s="39" t="s">
        <v>28507</v>
      </c>
      <c r="C9197" t="s">
        <v>23592</v>
      </c>
      <c r="D9197" t="s">
        <v>23592</v>
      </c>
      <c r="E9197" t="s">
        <v>23592</v>
      </c>
      <c r="F9197" s="39" t="s">
        <v>13781</v>
      </c>
    </row>
    <row r="9198" spans="1:6">
      <c r="A9198" t="s">
        <v>4616</v>
      </c>
      <c r="B9198" s="39" t="s">
        <v>28508</v>
      </c>
      <c r="C9198" t="s">
        <v>23593</v>
      </c>
      <c r="D9198" t="s">
        <v>23593</v>
      </c>
      <c r="E9198" t="s">
        <v>23593</v>
      </c>
      <c r="F9198" s="39" t="s">
        <v>13781</v>
      </c>
    </row>
    <row r="9199" spans="1:6">
      <c r="A9199" t="s">
        <v>4616</v>
      </c>
      <c r="B9199" s="39" t="s">
        <v>28509</v>
      </c>
      <c r="C9199" t="s">
        <v>23594</v>
      </c>
      <c r="D9199" t="s">
        <v>23594</v>
      </c>
      <c r="E9199" t="s">
        <v>23594</v>
      </c>
      <c r="F9199" s="39" t="s">
        <v>13782</v>
      </c>
    </row>
    <row r="9200" spans="1:6">
      <c r="A9200" t="s">
        <v>4616</v>
      </c>
      <c r="B9200" s="39" t="s">
        <v>28510</v>
      </c>
      <c r="C9200" t="s">
        <v>23595</v>
      </c>
      <c r="D9200" t="s">
        <v>23595</v>
      </c>
      <c r="E9200" t="s">
        <v>23595</v>
      </c>
      <c r="F9200" s="39" t="s">
        <v>13783</v>
      </c>
    </row>
    <row r="9201" spans="1:6">
      <c r="A9201" t="s">
        <v>4616</v>
      </c>
      <c r="B9201" s="39" t="s">
        <v>28511</v>
      </c>
      <c r="C9201" t="s">
        <v>23596</v>
      </c>
      <c r="D9201" t="s">
        <v>23596</v>
      </c>
      <c r="E9201" t="s">
        <v>23596</v>
      </c>
      <c r="F9201" s="39" t="s">
        <v>13784</v>
      </c>
    </row>
    <row r="9202" spans="1:6">
      <c r="A9202" t="s">
        <v>4616</v>
      </c>
      <c r="B9202" s="39" t="s">
        <v>28512</v>
      </c>
      <c r="C9202" t="s">
        <v>23597</v>
      </c>
      <c r="D9202" t="s">
        <v>23597</v>
      </c>
      <c r="E9202" t="s">
        <v>23597</v>
      </c>
      <c r="F9202" s="39" t="s">
        <v>13784</v>
      </c>
    </row>
    <row r="9203" spans="1:6">
      <c r="A9203" t="s">
        <v>4616</v>
      </c>
      <c r="B9203" s="39" t="s">
        <v>28513</v>
      </c>
      <c r="C9203" t="s">
        <v>23598</v>
      </c>
      <c r="D9203" t="s">
        <v>23598</v>
      </c>
      <c r="E9203" t="s">
        <v>23598</v>
      </c>
      <c r="F9203" s="39" t="s">
        <v>13785</v>
      </c>
    </row>
    <row r="9204" spans="1:6">
      <c r="A9204" t="s">
        <v>4616</v>
      </c>
      <c r="B9204" s="39" t="s">
        <v>28514</v>
      </c>
      <c r="C9204" t="s">
        <v>23599</v>
      </c>
      <c r="D9204" t="s">
        <v>23599</v>
      </c>
      <c r="E9204" t="s">
        <v>23599</v>
      </c>
      <c r="F9204" s="39" t="s">
        <v>13786</v>
      </c>
    </row>
    <row r="9205" spans="1:6">
      <c r="A9205" t="s">
        <v>4616</v>
      </c>
      <c r="B9205" s="39" t="s">
        <v>28515</v>
      </c>
      <c r="C9205" t="s">
        <v>23600</v>
      </c>
      <c r="D9205" t="s">
        <v>23600</v>
      </c>
      <c r="E9205" t="s">
        <v>23600</v>
      </c>
      <c r="F9205" s="39" t="s">
        <v>13787</v>
      </c>
    </row>
    <row r="9206" spans="1:6">
      <c r="A9206" t="s">
        <v>4616</v>
      </c>
      <c r="B9206" s="39" t="s">
        <v>28516</v>
      </c>
      <c r="C9206" t="s">
        <v>23601</v>
      </c>
      <c r="D9206" t="s">
        <v>23601</v>
      </c>
      <c r="E9206" t="s">
        <v>23601</v>
      </c>
      <c r="F9206" s="39" t="s">
        <v>13788</v>
      </c>
    </row>
    <row r="9207" spans="1:6">
      <c r="A9207" t="s">
        <v>4616</v>
      </c>
      <c r="B9207" s="39" t="s">
        <v>28517</v>
      </c>
      <c r="C9207" t="s">
        <v>23602</v>
      </c>
      <c r="D9207" t="s">
        <v>23602</v>
      </c>
      <c r="E9207" t="s">
        <v>23602</v>
      </c>
      <c r="F9207" s="39" t="s">
        <v>13789</v>
      </c>
    </row>
    <row r="9208" spans="1:6">
      <c r="A9208" t="s">
        <v>4616</v>
      </c>
      <c r="B9208" s="54" t="s">
        <v>28518</v>
      </c>
      <c r="C9208" t="s">
        <v>23603</v>
      </c>
      <c r="D9208" t="s">
        <v>23603</v>
      </c>
      <c r="E9208" t="s">
        <v>23603</v>
      </c>
      <c r="F9208" s="39" t="s">
        <v>13790</v>
      </c>
    </row>
    <row r="9209" spans="1:6">
      <c r="A9209" t="s">
        <v>4616</v>
      </c>
      <c r="B9209" s="39" t="s">
        <v>28519</v>
      </c>
      <c r="C9209" t="s">
        <v>23604</v>
      </c>
      <c r="D9209" t="s">
        <v>23604</v>
      </c>
      <c r="E9209" t="s">
        <v>23604</v>
      </c>
      <c r="F9209" s="39" t="s">
        <v>13790</v>
      </c>
    </row>
    <row r="9210" spans="1:6">
      <c r="A9210" t="s">
        <v>4616</v>
      </c>
      <c r="B9210" s="54" t="s">
        <v>28520</v>
      </c>
      <c r="C9210" t="s">
        <v>23605</v>
      </c>
      <c r="D9210" t="s">
        <v>23605</v>
      </c>
      <c r="E9210" t="s">
        <v>23605</v>
      </c>
      <c r="F9210" s="39" t="s">
        <v>13791</v>
      </c>
    </row>
    <row r="9211" spans="1:6">
      <c r="A9211" t="s">
        <v>4616</v>
      </c>
      <c r="B9211" s="39" t="s">
        <v>28521</v>
      </c>
      <c r="C9211" t="s">
        <v>23606</v>
      </c>
      <c r="D9211" t="s">
        <v>23606</v>
      </c>
      <c r="E9211" t="s">
        <v>23606</v>
      </c>
      <c r="F9211" s="39" t="s">
        <v>13792</v>
      </c>
    </row>
    <row r="9212" spans="1:6">
      <c r="A9212" t="s">
        <v>4616</v>
      </c>
      <c r="B9212" s="54" t="s">
        <v>28522</v>
      </c>
      <c r="C9212" t="s">
        <v>23607</v>
      </c>
      <c r="D9212" t="s">
        <v>23607</v>
      </c>
      <c r="E9212" t="s">
        <v>23607</v>
      </c>
      <c r="F9212" s="39" t="s">
        <v>13793</v>
      </c>
    </row>
    <row r="9213" spans="1:6">
      <c r="A9213" t="s">
        <v>4616</v>
      </c>
      <c r="B9213" s="39" t="s">
        <v>28523</v>
      </c>
      <c r="C9213" t="s">
        <v>23608</v>
      </c>
      <c r="D9213" t="s">
        <v>23608</v>
      </c>
      <c r="E9213" t="s">
        <v>23608</v>
      </c>
      <c r="F9213" t="s">
        <v>13793</v>
      </c>
    </row>
    <row r="9214" spans="1:6">
      <c r="A9214" t="s">
        <v>4616</v>
      </c>
      <c r="B9214" s="39" t="s">
        <v>28524</v>
      </c>
      <c r="C9214" t="s">
        <v>23609</v>
      </c>
      <c r="D9214" t="s">
        <v>23609</v>
      </c>
      <c r="E9214" t="s">
        <v>23609</v>
      </c>
      <c r="F9214" s="39" t="s">
        <v>13794</v>
      </c>
    </row>
    <row r="9215" spans="1:6">
      <c r="A9215" t="s">
        <v>4616</v>
      </c>
      <c r="B9215" s="39" t="s">
        <v>28525</v>
      </c>
      <c r="C9215" t="s">
        <v>23610</v>
      </c>
      <c r="D9215" t="s">
        <v>23610</v>
      </c>
      <c r="E9215" t="s">
        <v>23610</v>
      </c>
      <c r="F9215" s="39" t="s">
        <v>13795</v>
      </c>
    </row>
    <row r="9216" spans="1:6">
      <c r="A9216" t="s">
        <v>4616</v>
      </c>
      <c r="B9216" s="39" t="s">
        <v>28526</v>
      </c>
      <c r="C9216" t="s">
        <v>23611</v>
      </c>
      <c r="D9216" t="s">
        <v>23611</v>
      </c>
      <c r="E9216" t="s">
        <v>23611</v>
      </c>
      <c r="F9216" s="39" t="s">
        <v>13796</v>
      </c>
    </row>
    <row r="9217" spans="1:6">
      <c r="A9217" t="s">
        <v>4616</v>
      </c>
      <c r="B9217" s="39" t="s">
        <v>28527</v>
      </c>
      <c r="C9217" t="s">
        <v>23612</v>
      </c>
      <c r="D9217" t="s">
        <v>23612</v>
      </c>
      <c r="E9217" t="s">
        <v>23612</v>
      </c>
      <c r="F9217" s="39" t="s">
        <v>13797</v>
      </c>
    </row>
    <row r="9218" spans="1:6">
      <c r="A9218" t="s">
        <v>4616</v>
      </c>
      <c r="B9218" s="39" t="s">
        <v>28528</v>
      </c>
      <c r="C9218" t="s">
        <v>23613</v>
      </c>
      <c r="D9218" t="s">
        <v>23613</v>
      </c>
      <c r="E9218" t="s">
        <v>23613</v>
      </c>
      <c r="F9218" s="39" t="s">
        <v>13798</v>
      </c>
    </row>
    <row r="9219" spans="1:6">
      <c r="A9219" t="s">
        <v>4616</v>
      </c>
      <c r="B9219" s="39" t="s">
        <v>28529</v>
      </c>
      <c r="C9219" t="s">
        <v>23614</v>
      </c>
      <c r="D9219" t="s">
        <v>23614</v>
      </c>
      <c r="E9219" t="s">
        <v>23614</v>
      </c>
      <c r="F9219" s="39" t="s">
        <v>13798</v>
      </c>
    </row>
    <row r="9220" spans="1:6">
      <c r="A9220" t="s">
        <v>4616</v>
      </c>
      <c r="B9220" s="39" t="s">
        <v>28530</v>
      </c>
      <c r="C9220" t="s">
        <v>23615</v>
      </c>
      <c r="D9220" t="s">
        <v>23615</v>
      </c>
      <c r="E9220" t="s">
        <v>23615</v>
      </c>
      <c r="F9220" s="39" t="s">
        <v>13798</v>
      </c>
    </row>
    <row r="9221" spans="1:6">
      <c r="A9221" t="s">
        <v>4616</v>
      </c>
      <c r="B9221" s="39" t="s">
        <v>28531</v>
      </c>
      <c r="C9221" t="s">
        <v>23616</v>
      </c>
      <c r="D9221" t="s">
        <v>23616</v>
      </c>
      <c r="E9221" t="s">
        <v>23616</v>
      </c>
      <c r="F9221" s="39" t="s">
        <v>13798</v>
      </c>
    </row>
    <row r="9222" spans="1:6">
      <c r="A9222" t="s">
        <v>4616</v>
      </c>
      <c r="B9222" s="39" t="s">
        <v>28532</v>
      </c>
      <c r="C9222" t="s">
        <v>23617</v>
      </c>
      <c r="D9222" t="s">
        <v>23617</v>
      </c>
      <c r="E9222" t="s">
        <v>23617</v>
      </c>
      <c r="F9222" s="39" t="s">
        <v>13798</v>
      </c>
    </row>
    <row r="9223" spans="1:6">
      <c r="A9223" t="s">
        <v>4616</v>
      </c>
      <c r="B9223" s="39" t="s">
        <v>28533</v>
      </c>
      <c r="C9223" t="s">
        <v>23618</v>
      </c>
      <c r="D9223" t="s">
        <v>23618</v>
      </c>
      <c r="E9223" t="s">
        <v>23618</v>
      </c>
      <c r="F9223" s="39" t="s">
        <v>13798</v>
      </c>
    </row>
    <row r="9224" spans="1:6">
      <c r="A9224" t="s">
        <v>4616</v>
      </c>
      <c r="B9224" s="39" t="s">
        <v>28534</v>
      </c>
      <c r="C9224" t="s">
        <v>23619</v>
      </c>
      <c r="D9224" t="s">
        <v>23619</v>
      </c>
      <c r="E9224" t="s">
        <v>23619</v>
      </c>
      <c r="F9224" s="39" t="s">
        <v>13798</v>
      </c>
    </row>
    <row r="9225" spans="1:6">
      <c r="A9225" t="s">
        <v>4616</v>
      </c>
      <c r="B9225" s="39" t="s">
        <v>28535</v>
      </c>
      <c r="C9225" t="s">
        <v>23620</v>
      </c>
      <c r="D9225" t="s">
        <v>23620</v>
      </c>
      <c r="E9225" t="s">
        <v>23620</v>
      </c>
      <c r="F9225" s="39" t="s">
        <v>13798</v>
      </c>
    </row>
    <row r="9226" spans="1:6">
      <c r="A9226" t="s">
        <v>4616</v>
      </c>
      <c r="B9226" s="39" t="s">
        <v>28536</v>
      </c>
      <c r="C9226" t="s">
        <v>23621</v>
      </c>
      <c r="D9226" t="s">
        <v>23621</v>
      </c>
      <c r="E9226" t="s">
        <v>23621</v>
      </c>
      <c r="F9226" s="39" t="s">
        <v>13798</v>
      </c>
    </row>
    <row r="9227" spans="1:6">
      <c r="A9227" t="s">
        <v>4616</v>
      </c>
      <c r="B9227" s="39" t="s">
        <v>28537</v>
      </c>
      <c r="C9227" t="s">
        <v>23622</v>
      </c>
      <c r="D9227" t="s">
        <v>23622</v>
      </c>
      <c r="E9227" t="s">
        <v>23622</v>
      </c>
      <c r="F9227" s="39" t="s">
        <v>13798</v>
      </c>
    </row>
    <row r="9228" spans="1:6">
      <c r="A9228" t="s">
        <v>4616</v>
      </c>
      <c r="B9228" s="39" t="s">
        <v>28538</v>
      </c>
      <c r="C9228" t="s">
        <v>23623</v>
      </c>
      <c r="D9228" t="s">
        <v>23623</v>
      </c>
      <c r="E9228" t="s">
        <v>23623</v>
      </c>
      <c r="F9228" s="39" t="s">
        <v>13798</v>
      </c>
    </row>
    <row r="9229" spans="1:6">
      <c r="A9229" t="s">
        <v>4616</v>
      </c>
      <c r="B9229" s="39" t="s">
        <v>28539</v>
      </c>
      <c r="C9229" t="s">
        <v>23624</v>
      </c>
      <c r="D9229" t="s">
        <v>23624</v>
      </c>
      <c r="E9229" t="s">
        <v>23624</v>
      </c>
      <c r="F9229" s="39" t="s">
        <v>13798</v>
      </c>
    </row>
    <row r="9230" spans="1:6">
      <c r="A9230" t="s">
        <v>4616</v>
      </c>
      <c r="B9230" s="39" t="s">
        <v>28540</v>
      </c>
      <c r="C9230" t="s">
        <v>23625</v>
      </c>
      <c r="D9230" t="s">
        <v>23625</v>
      </c>
      <c r="E9230" t="s">
        <v>23625</v>
      </c>
      <c r="F9230" s="39" t="s">
        <v>13798</v>
      </c>
    </row>
    <row r="9231" spans="1:6">
      <c r="A9231" t="s">
        <v>4616</v>
      </c>
      <c r="B9231" s="39" t="s">
        <v>28541</v>
      </c>
      <c r="C9231" t="s">
        <v>23626</v>
      </c>
      <c r="D9231" t="s">
        <v>23626</v>
      </c>
      <c r="E9231" t="s">
        <v>23626</v>
      </c>
      <c r="F9231" s="39" t="s">
        <v>13798</v>
      </c>
    </row>
    <row r="9232" spans="1:6">
      <c r="A9232" t="s">
        <v>4616</v>
      </c>
      <c r="B9232" s="39" t="s">
        <v>28542</v>
      </c>
      <c r="C9232" t="s">
        <v>23627</v>
      </c>
      <c r="D9232" t="s">
        <v>23627</v>
      </c>
      <c r="E9232" t="s">
        <v>23627</v>
      </c>
      <c r="F9232" s="39" t="s">
        <v>13798</v>
      </c>
    </row>
    <row r="9233" spans="1:6">
      <c r="A9233" t="s">
        <v>4616</v>
      </c>
      <c r="B9233" s="39" t="s">
        <v>28543</v>
      </c>
      <c r="C9233" t="s">
        <v>23628</v>
      </c>
      <c r="D9233" t="s">
        <v>23628</v>
      </c>
      <c r="E9233" t="s">
        <v>23628</v>
      </c>
      <c r="F9233" s="39" t="s">
        <v>13799</v>
      </c>
    </row>
    <row r="9234" spans="1:6">
      <c r="A9234" t="s">
        <v>4616</v>
      </c>
      <c r="B9234" s="789" t="s">
        <v>28544</v>
      </c>
      <c r="C9234" t="s">
        <v>23629</v>
      </c>
      <c r="D9234" t="s">
        <v>23629</v>
      </c>
      <c r="E9234" t="s">
        <v>23629</v>
      </c>
      <c r="F9234" s="39" t="s">
        <v>13799</v>
      </c>
    </row>
    <row r="9235" spans="1:6">
      <c r="A9235" t="s">
        <v>4616</v>
      </c>
      <c r="B9235" s="39" t="s">
        <v>28545</v>
      </c>
      <c r="C9235" t="s">
        <v>23630</v>
      </c>
      <c r="D9235" t="s">
        <v>23630</v>
      </c>
      <c r="E9235" t="s">
        <v>23630</v>
      </c>
      <c r="F9235" s="39" t="s">
        <v>13799</v>
      </c>
    </row>
    <row r="9236" spans="1:6">
      <c r="A9236" t="s">
        <v>4616</v>
      </c>
      <c r="B9236" s="39" t="s">
        <v>28546</v>
      </c>
      <c r="C9236" t="s">
        <v>23631</v>
      </c>
      <c r="D9236" t="s">
        <v>23631</v>
      </c>
      <c r="E9236" t="s">
        <v>23631</v>
      </c>
      <c r="F9236" s="39" t="s">
        <v>13799</v>
      </c>
    </row>
    <row r="9237" spans="1:6">
      <c r="A9237" t="s">
        <v>4616</v>
      </c>
      <c r="B9237" s="39" t="s">
        <v>28547</v>
      </c>
      <c r="C9237" t="s">
        <v>23632</v>
      </c>
      <c r="D9237" t="s">
        <v>23632</v>
      </c>
      <c r="E9237" t="s">
        <v>23632</v>
      </c>
      <c r="F9237" s="39" t="s">
        <v>13799</v>
      </c>
    </row>
    <row r="9238" spans="1:6">
      <c r="A9238" t="s">
        <v>4616</v>
      </c>
      <c r="B9238" s="39" t="s">
        <v>28548</v>
      </c>
      <c r="C9238" t="s">
        <v>23633</v>
      </c>
      <c r="D9238" t="s">
        <v>23633</v>
      </c>
      <c r="E9238" t="s">
        <v>23633</v>
      </c>
      <c r="F9238" s="39" t="s">
        <v>13800</v>
      </c>
    </row>
    <row r="9239" spans="1:6">
      <c r="A9239" t="s">
        <v>4616</v>
      </c>
      <c r="B9239" s="39" t="s">
        <v>28549</v>
      </c>
      <c r="C9239" t="s">
        <v>23634</v>
      </c>
      <c r="D9239" t="s">
        <v>23634</v>
      </c>
      <c r="E9239" t="s">
        <v>23634</v>
      </c>
      <c r="F9239" s="39" t="s">
        <v>13801</v>
      </c>
    </row>
    <row r="9240" spans="1:6">
      <c r="A9240" t="s">
        <v>4616</v>
      </c>
      <c r="B9240" s="39" t="s">
        <v>28550</v>
      </c>
      <c r="C9240" t="s">
        <v>23635</v>
      </c>
      <c r="D9240" t="s">
        <v>23635</v>
      </c>
      <c r="E9240" t="s">
        <v>23635</v>
      </c>
      <c r="F9240" s="39" t="s">
        <v>13802</v>
      </c>
    </row>
    <row r="9241" spans="1:6">
      <c r="A9241" t="s">
        <v>4616</v>
      </c>
      <c r="B9241" s="39" t="s">
        <v>28551</v>
      </c>
      <c r="C9241" t="s">
        <v>23636</v>
      </c>
      <c r="D9241" t="s">
        <v>23636</v>
      </c>
      <c r="E9241" t="s">
        <v>23636</v>
      </c>
      <c r="F9241" s="39" t="s">
        <v>13803</v>
      </c>
    </row>
    <row r="9242" spans="1:6">
      <c r="A9242" t="s">
        <v>4616</v>
      </c>
      <c r="B9242" s="39" t="s">
        <v>28552</v>
      </c>
      <c r="C9242" t="s">
        <v>23637</v>
      </c>
      <c r="D9242" t="s">
        <v>23637</v>
      </c>
      <c r="E9242" t="s">
        <v>23637</v>
      </c>
      <c r="F9242" s="39" t="s">
        <v>13804</v>
      </c>
    </row>
    <row r="9243" spans="1:6">
      <c r="A9243" t="s">
        <v>4616</v>
      </c>
      <c r="B9243" s="39" t="s">
        <v>28553</v>
      </c>
      <c r="C9243" t="s">
        <v>23638</v>
      </c>
      <c r="D9243" t="s">
        <v>23638</v>
      </c>
      <c r="E9243" t="s">
        <v>23638</v>
      </c>
      <c r="F9243" s="39" t="s">
        <v>13804</v>
      </c>
    </row>
    <row r="9244" spans="1:6">
      <c r="A9244" t="s">
        <v>4616</v>
      </c>
      <c r="B9244" s="39" t="s">
        <v>28554</v>
      </c>
      <c r="C9244" t="s">
        <v>23639</v>
      </c>
      <c r="D9244" t="s">
        <v>23639</v>
      </c>
      <c r="E9244" t="s">
        <v>23639</v>
      </c>
      <c r="F9244" s="39" t="s">
        <v>13805</v>
      </c>
    </row>
    <row r="9245" spans="1:6">
      <c r="A9245" t="s">
        <v>4616</v>
      </c>
      <c r="B9245" s="39" t="s">
        <v>28555</v>
      </c>
      <c r="C9245" t="s">
        <v>23640</v>
      </c>
      <c r="D9245" t="s">
        <v>23640</v>
      </c>
      <c r="E9245" t="s">
        <v>23640</v>
      </c>
      <c r="F9245" s="39" t="s">
        <v>13806</v>
      </c>
    </row>
    <row r="9246" spans="1:6">
      <c r="A9246" t="s">
        <v>4616</v>
      </c>
      <c r="B9246" s="39" t="s">
        <v>28556</v>
      </c>
      <c r="C9246" t="s">
        <v>23641</v>
      </c>
      <c r="D9246" t="s">
        <v>23641</v>
      </c>
      <c r="E9246" t="s">
        <v>23641</v>
      </c>
      <c r="F9246" s="39" t="s">
        <v>13807</v>
      </c>
    </row>
    <row r="9247" spans="1:6">
      <c r="A9247" t="s">
        <v>4616</v>
      </c>
      <c r="B9247" s="39" t="s">
        <v>28557</v>
      </c>
      <c r="C9247" t="s">
        <v>23642</v>
      </c>
      <c r="D9247" t="s">
        <v>23642</v>
      </c>
      <c r="E9247" t="s">
        <v>23642</v>
      </c>
      <c r="F9247" s="39" t="s">
        <v>13808</v>
      </c>
    </row>
    <row r="9248" spans="1:6">
      <c r="A9248" t="s">
        <v>4616</v>
      </c>
      <c r="B9248" s="39" t="s">
        <v>28558</v>
      </c>
      <c r="C9248" t="s">
        <v>23643</v>
      </c>
      <c r="D9248" t="s">
        <v>23643</v>
      </c>
      <c r="E9248" t="s">
        <v>23643</v>
      </c>
      <c r="F9248" s="39" t="s">
        <v>13809</v>
      </c>
    </row>
    <row r="9249" spans="1:6">
      <c r="A9249" t="s">
        <v>4616</v>
      </c>
      <c r="B9249" s="39" t="s">
        <v>28559</v>
      </c>
      <c r="C9249" t="s">
        <v>23644</v>
      </c>
      <c r="D9249" t="s">
        <v>23644</v>
      </c>
      <c r="E9249" t="s">
        <v>23644</v>
      </c>
      <c r="F9249" s="39" t="s">
        <v>13810</v>
      </c>
    </row>
    <row r="9250" spans="1:6">
      <c r="A9250" t="s">
        <v>4616</v>
      </c>
      <c r="B9250" s="39" t="s">
        <v>28560</v>
      </c>
      <c r="C9250" t="s">
        <v>23645</v>
      </c>
      <c r="D9250" t="s">
        <v>23645</v>
      </c>
      <c r="E9250" t="s">
        <v>23645</v>
      </c>
      <c r="F9250" s="39" t="s">
        <v>13811</v>
      </c>
    </row>
    <row r="9251" spans="1:6">
      <c r="A9251" t="s">
        <v>4616</v>
      </c>
      <c r="B9251" s="39" t="s">
        <v>28561</v>
      </c>
      <c r="C9251" t="s">
        <v>23646</v>
      </c>
      <c r="D9251" t="s">
        <v>23646</v>
      </c>
      <c r="E9251" t="s">
        <v>23646</v>
      </c>
      <c r="F9251" s="39" t="s">
        <v>13811</v>
      </c>
    </row>
    <row r="9252" spans="1:6">
      <c r="A9252" t="s">
        <v>4616</v>
      </c>
      <c r="B9252" s="39" t="s">
        <v>28562</v>
      </c>
      <c r="C9252" t="s">
        <v>23647</v>
      </c>
      <c r="D9252" t="s">
        <v>23647</v>
      </c>
      <c r="E9252" t="s">
        <v>23647</v>
      </c>
      <c r="F9252" s="39" t="s">
        <v>13812</v>
      </c>
    </row>
    <row r="9253" spans="1:6">
      <c r="A9253" t="s">
        <v>4616</v>
      </c>
      <c r="B9253" s="39" t="s">
        <v>28563</v>
      </c>
      <c r="C9253" t="s">
        <v>23648</v>
      </c>
      <c r="D9253" t="s">
        <v>23648</v>
      </c>
      <c r="E9253" t="s">
        <v>23648</v>
      </c>
      <c r="F9253" s="39" t="s">
        <v>13813</v>
      </c>
    </row>
    <row r="9254" spans="1:6">
      <c r="A9254" t="s">
        <v>4616</v>
      </c>
      <c r="B9254" s="39" t="s">
        <v>28564</v>
      </c>
      <c r="C9254" t="s">
        <v>23649</v>
      </c>
      <c r="D9254" t="s">
        <v>23649</v>
      </c>
      <c r="E9254" t="s">
        <v>23649</v>
      </c>
      <c r="F9254" s="39" t="s">
        <v>13814</v>
      </c>
    </row>
    <row r="9255" spans="1:6">
      <c r="A9255" t="s">
        <v>4616</v>
      </c>
      <c r="B9255" s="39" t="s">
        <v>28565</v>
      </c>
      <c r="C9255" t="s">
        <v>23650</v>
      </c>
      <c r="D9255" t="s">
        <v>23650</v>
      </c>
      <c r="E9255" t="s">
        <v>23650</v>
      </c>
      <c r="F9255" s="39" t="s">
        <v>13815</v>
      </c>
    </row>
    <row r="9256" spans="1:6">
      <c r="A9256" t="s">
        <v>4616</v>
      </c>
      <c r="B9256" s="39" t="s">
        <v>28566</v>
      </c>
      <c r="C9256" t="s">
        <v>23651</v>
      </c>
      <c r="D9256" t="s">
        <v>23651</v>
      </c>
      <c r="E9256" t="s">
        <v>23651</v>
      </c>
      <c r="F9256" s="39" t="s">
        <v>13816</v>
      </c>
    </row>
    <row r="9257" spans="1:6">
      <c r="A9257" t="s">
        <v>4616</v>
      </c>
      <c r="B9257" s="39" t="s">
        <v>28567</v>
      </c>
      <c r="C9257" t="s">
        <v>23652</v>
      </c>
      <c r="D9257" t="s">
        <v>23652</v>
      </c>
      <c r="E9257" t="s">
        <v>23652</v>
      </c>
      <c r="F9257" s="39" t="s">
        <v>13817</v>
      </c>
    </row>
    <row r="9258" spans="1:6">
      <c r="A9258" t="s">
        <v>4616</v>
      </c>
      <c r="B9258" s="54" t="s">
        <v>28568</v>
      </c>
      <c r="C9258" t="s">
        <v>23653</v>
      </c>
      <c r="D9258" t="s">
        <v>23653</v>
      </c>
      <c r="E9258" t="s">
        <v>23653</v>
      </c>
      <c r="F9258" s="39" t="s">
        <v>13818</v>
      </c>
    </row>
    <row r="9259" spans="1:6">
      <c r="A9259" t="s">
        <v>4616</v>
      </c>
      <c r="B9259" s="39" t="s">
        <v>28569</v>
      </c>
      <c r="C9259" t="s">
        <v>23654</v>
      </c>
      <c r="D9259" t="s">
        <v>23654</v>
      </c>
      <c r="E9259" t="s">
        <v>23654</v>
      </c>
      <c r="F9259" s="39" t="s">
        <v>13819</v>
      </c>
    </row>
    <row r="9260" spans="1:6">
      <c r="A9260" t="s">
        <v>4616</v>
      </c>
      <c r="B9260" s="39" t="s">
        <v>28570</v>
      </c>
      <c r="C9260" t="s">
        <v>23655</v>
      </c>
      <c r="D9260" t="s">
        <v>23655</v>
      </c>
      <c r="E9260" t="s">
        <v>23655</v>
      </c>
      <c r="F9260" s="39" t="s">
        <v>13820</v>
      </c>
    </row>
    <row r="9261" spans="1:6">
      <c r="A9261" t="s">
        <v>4616</v>
      </c>
      <c r="B9261" s="54" t="s">
        <v>28571</v>
      </c>
      <c r="C9261" t="s">
        <v>23656</v>
      </c>
      <c r="D9261" t="s">
        <v>23656</v>
      </c>
      <c r="E9261" t="s">
        <v>23656</v>
      </c>
      <c r="F9261" s="39" t="s">
        <v>13821</v>
      </c>
    </row>
    <row r="9262" spans="1:6">
      <c r="A9262" t="s">
        <v>4616</v>
      </c>
      <c r="B9262" s="54" t="s">
        <v>28572</v>
      </c>
      <c r="C9262" t="s">
        <v>23657</v>
      </c>
      <c r="D9262" t="s">
        <v>23657</v>
      </c>
      <c r="E9262" t="s">
        <v>23657</v>
      </c>
      <c r="F9262" s="39" t="s">
        <v>13822</v>
      </c>
    </row>
    <row r="9263" spans="1:6">
      <c r="A9263" t="s">
        <v>4616</v>
      </c>
      <c r="B9263" s="39" t="s">
        <v>28573</v>
      </c>
      <c r="C9263" t="s">
        <v>23658</v>
      </c>
      <c r="D9263" t="s">
        <v>23658</v>
      </c>
      <c r="E9263" t="s">
        <v>23658</v>
      </c>
      <c r="F9263" s="39" t="s">
        <v>13823</v>
      </c>
    </row>
    <row r="9264" spans="1:6">
      <c r="A9264" t="s">
        <v>4616</v>
      </c>
      <c r="B9264" s="39" t="s">
        <v>28574</v>
      </c>
      <c r="C9264" t="s">
        <v>23659</v>
      </c>
      <c r="D9264" t="s">
        <v>23659</v>
      </c>
      <c r="E9264" t="s">
        <v>23659</v>
      </c>
      <c r="F9264" s="39" t="s">
        <v>13824</v>
      </c>
    </row>
    <row r="9265" spans="1:6">
      <c r="A9265" t="s">
        <v>4616</v>
      </c>
      <c r="B9265" s="39" t="s">
        <v>28575</v>
      </c>
      <c r="C9265" t="s">
        <v>23660</v>
      </c>
      <c r="D9265" t="s">
        <v>23660</v>
      </c>
      <c r="E9265" t="s">
        <v>23660</v>
      </c>
      <c r="F9265" s="39" t="s">
        <v>13825</v>
      </c>
    </row>
    <row r="9266" spans="1:6">
      <c r="A9266" t="s">
        <v>4616</v>
      </c>
      <c r="B9266" s="39" t="s">
        <v>28576</v>
      </c>
      <c r="C9266" t="s">
        <v>23661</v>
      </c>
      <c r="D9266" t="s">
        <v>23661</v>
      </c>
      <c r="E9266" t="s">
        <v>23661</v>
      </c>
      <c r="F9266" s="39" t="s">
        <v>13826</v>
      </c>
    </row>
    <row r="9267" spans="1:6">
      <c r="A9267" t="s">
        <v>4616</v>
      </c>
      <c r="B9267" s="39" t="s">
        <v>28577</v>
      </c>
      <c r="C9267" t="s">
        <v>23662</v>
      </c>
      <c r="D9267" t="s">
        <v>23662</v>
      </c>
      <c r="E9267" t="s">
        <v>23662</v>
      </c>
      <c r="F9267" s="39" t="s">
        <v>13826</v>
      </c>
    </row>
    <row r="9268" spans="1:6">
      <c r="A9268" t="s">
        <v>4616</v>
      </c>
      <c r="B9268" s="54" t="s">
        <v>28578</v>
      </c>
      <c r="C9268" t="s">
        <v>23663</v>
      </c>
      <c r="D9268" t="s">
        <v>23663</v>
      </c>
      <c r="E9268" t="s">
        <v>23663</v>
      </c>
      <c r="F9268" s="39" t="s">
        <v>13827</v>
      </c>
    </row>
    <row r="9269" spans="1:6">
      <c r="A9269" t="s">
        <v>4616</v>
      </c>
      <c r="B9269" s="54" t="s">
        <v>28579</v>
      </c>
      <c r="C9269" t="s">
        <v>23664</v>
      </c>
      <c r="D9269" t="s">
        <v>23664</v>
      </c>
      <c r="E9269" t="s">
        <v>23664</v>
      </c>
      <c r="F9269" s="39" t="s">
        <v>13828</v>
      </c>
    </row>
    <row r="9270" spans="1:6">
      <c r="A9270" t="s">
        <v>4616</v>
      </c>
      <c r="B9270" t="s">
        <v>28580</v>
      </c>
      <c r="C9270" t="s">
        <v>23665</v>
      </c>
      <c r="D9270" t="s">
        <v>23665</v>
      </c>
      <c r="E9270" t="s">
        <v>23665</v>
      </c>
      <c r="F9270" s="39" t="s">
        <v>13829</v>
      </c>
    </row>
    <row r="9271" spans="1:6">
      <c r="A9271" t="s">
        <v>4616</v>
      </c>
      <c r="B9271" s="39" t="s">
        <v>28581</v>
      </c>
      <c r="C9271" t="s">
        <v>23666</v>
      </c>
      <c r="D9271" t="s">
        <v>23666</v>
      </c>
      <c r="E9271" t="s">
        <v>23666</v>
      </c>
      <c r="F9271" s="39" t="s">
        <v>13830</v>
      </c>
    </row>
    <row r="9272" spans="1:6">
      <c r="A9272" t="s">
        <v>4616</v>
      </c>
      <c r="B9272" s="39" t="s">
        <v>28582</v>
      </c>
      <c r="C9272" t="s">
        <v>23667</v>
      </c>
      <c r="D9272" t="s">
        <v>23667</v>
      </c>
      <c r="E9272" t="s">
        <v>23667</v>
      </c>
      <c r="F9272" s="39" t="s">
        <v>13830</v>
      </c>
    </row>
    <row r="9273" spans="1:6">
      <c r="A9273" t="s">
        <v>4616</v>
      </c>
      <c r="B9273" s="39" t="s">
        <v>28583</v>
      </c>
      <c r="C9273" t="s">
        <v>23668</v>
      </c>
      <c r="D9273" t="s">
        <v>23668</v>
      </c>
      <c r="E9273" t="s">
        <v>23668</v>
      </c>
      <c r="F9273" s="39" t="s">
        <v>13830</v>
      </c>
    </row>
    <row r="9274" spans="1:6">
      <c r="A9274" t="s">
        <v>4616</v>
      </c>
      <c r="B9274" s="39" t="s">
        <v>28584</v>
      </c>
      <c r="C9274" t="s">
        <v>23669</v>
      </c>
      <c r="D9274" t="s">
        <v>23669</v>
      </c>
      <c r="E9274" t="s">
        <v>23669</v>
      </c>
      <c r="F9274" s="39" t="s">
        <v>13830</v>
      </c>
    </row>
    <row r="9275" spans="1:6">
      <c r="A9275" t="s">
        <v>4616</v>
      </c>
      <c r="B9275" t="s">
        <v>28585</v>
      </c>
      <c r="C9275" t="s">
        <v>23670</v>
      </c>
      <c r="D9275" t="s">
        <v>23670</v>
      </c>
      <c r="E9275" t="s">
        <v>23670</v>
      </c>
      <c r="F9275" s="39" t="s">
        <v>13831</v>
      </c>
    </row>
    <row r="9276" spans="1:6">
      <c r="A9276" t="s">
        <v>4616</v>
      </c>
      <c r="B9276" t="s">
        <v>28586</v>
      </c>
      <c r="C9276" t="s">
        <v>23671</v>
      </c>
      <c r="D9276" t="s">
        <v>23671</v>
      </c>
      <c r="E9276" t="s">
        <v>23671</v>
      </c>
      <c r="F9276" s="39" t="s">
        <v>13832</v>
      </c>
    </row>
    <row r="9277" spans="1:6">
      <c r="A9277" t="s">
        <v>4616</v>
      </c>
      <c r="B9277" s="54" t="s">
        <v>28587</v>
      </c>
      <c r="C9277" t="s">
        <v>23672</v>
      </c>
      <c r="D9277" t="s">
        <v>23672</v>
      </c>
      <c r="E9277" t="s">
        <v>23672</v>
      </c>
      <c r="F9277" s="39" t="s">
        <v>13833</v>
      </c>
    </row>
    <row r="9278" spans="1:6">
      <c r="A9278" t="s">
        <v>4616</v>
      </c>
      <c r="B9278" s="54" t="s">
        <v>28588</v>
      </c>
      <c r="C9278" t="s">
        <v>23673</v>
      </c>
      <c r="D9278" t="s">
        <v>23673</v>
      </c>
      <c r="E9278" t="s">
        <v>23673</v>
      </c>
      <c r="F9278" s="39" t="s">
        <v>13834</v>
      </c>
    </row>
    <row r="9279" spans="1:6">
      <c r="A9279" t="s">
        <v>4616</v>
      </c>
      <c r="B9279" s="54" t="s">
        <v>28589</v>
      </c>
      <c r="C9279" t="s">
        <v>23674</v>
      </c>
      <c r="D9279" t="s">
        <v>23674</v>
      </c>
      <c r="E9279" t="s">
        <v>23674</v>
      </c>
      <c r="F9279" s="39" t="s">
        <v>13834</v>
      </c>
    </row>
    <row r="9280" spans="1:6">
      <c r="A9280" t="s">
        <v>4616</v>
      </c>
      <c r="B9280" s="54" t="s">
        <v>28590</v>
      </c>
      <c r="C9280" t="s">
        <v>23675</v>
      </c>
      <c r="D9280" t="s">
        <v>23675</v>
      </c>
      <c r="E9280" t="s">
        <v>23675</v>
      </c>
      <c r="F9280" s="39" t="s">
        <v>13834</v>
      </c>
    </row>
    <row r="9281" spans="1:6">
      <c r="A9281" t="s">
        <v>4616</v>
      </c>
      <c r="B9281" s="39" t="s">
        <v>28591</v>
      </c>
      <c r="C9281" t="s">
        <v>23676</v>
      </c>
      <c r="D9281" t="s">
        <v>23676</v>
      </c>
      <c r="E9281" t="s">
        <v>23676</v>
      </c>
      <c r="F9281" s="788" t="s">
        <v>13834</v>
      </c>
    </row>
    <row r="9282" spans="1:6">
      <c r="A9282" t="s">
        <v>4616</v>
      </c>
      <c r="B9282" s="39" t="s">
        <v>28592</v>
      </c>
      <c r="C9282" t="s">
        <v>23677</v>
      </c>
      <c r="D9282" t="s">
        <v>23677</v>
      </c>
      <c r="E9282" t="s">
        <v>23677</v>
      </c>
      <c r="F9282" s="39" t="s">
        <v>13835</v>
      </c>
    </row>
    <row r="9283" spans="1:6">
      <c r="A9283" t="s">
        <v>4616</v>
      </c>
      <c r="B9283" s="39" t="s">
        <v>28593</v>
      </c>
      <c r="C9283" t="s">
        <v>23678</v>
      </c>
      <c r="D9283" t="s">
        <v>23678</v>
      </c>
      <c r="E9283" t="s">
        <v>23678</v>
      </c>
      <c r="F9283" s="39" t="s">
        <v>13836</v>
      </c>
    </row>
    <row r="9284" spans="1:6">
      <c r="A9284" t="s">
        <v>4616</v>
      </c>
      <c r="B9284" s="39" t="s">
        <v>28594</v>
      </c>
      <c r="C9284" t="s">
        <v>23679</v>
      </c>
      <c r="D9284" t="s">
        <v>23679</v>
      </c>
      <c r="E9284" t="s">
        <v>23679</v>
      </c>
      <c r="F9284" s="39" t="s">
        <v>13837</v>
      </c>
    </row>
    <row r="9285" spans="1:6">
      <c r="A9285" t="s">
        <v>4616</v>
      </c>
      <c r="B9285" s="54" t="s">
        <v>28595</v>
      </c>
      <c r="C9285" t="s">
        <v>23680</v>
      </c>
      <c r="D9285" t="s">
        <v>23680</v>
      </c>
      <c r="E9285" t="s">
        <v>23680</v>
      </c>
      <c r="F9285" s="39" t="s">
        <v>13838</v>
      </c>
    </row>
    <row r="9286" spans="1:6">
      <c r="A9286" t="s">
        <v>4616</v>
      </c>
      <c r="B9286" s="39" t="s">
        <v>28596</v>
      </c>
      <c r="C9286" t="s">
        <v>23681</v>
      </c>
      <c r="D9286" t="s">
        <v>23681</v>
      </c>
      <c r="E9286" t="s">
        <v>23681</v>
      </c>
      <c r="F9286" s="39" t="s">
        <v>13839</v>
      </c>
    </row>
    <row r="9287" spans="1:6">
      <c r="A9287" t="s">
        <v>4616</v>
      </c>
      <c r="B9287" s="39" t="s">
        <v>28597</v>
      </c>
      <c r="C9287" t="s">
        <v>23682</v>
      </c>
      <c r="D9287" t="s">
        <v>23682</v>
      </c>
      <c r="E9287" t="s">
        <v>23682</v>
      </c>
      <c r="F9287" s="39" t="s">
        <v>13839</v>
      </c>
    </row>
    <row r="9288" spans="1:6">
      <c r="A9288" t="s">
        <v>4616</v>
      </c>
      <c r="B9288" s="787" t="s">
        <v>28598</v>
      </c>
      <c r="C9288" t="s">
        <v>23683</v>
      </c>
      <c r="D9288" t="s">
        <v>23683</v>
      </c>
      <c r="E9288" t="s">
        <v>23683</v>
      </c>
      <c r="F9288" s="787" t="s">
        <v>13839</v>
      </c>
    </row>
    <row r="9289" spans="1:6">
      <c r="A9289" t="s">
        <v>4616</v>
      </c>
      <c r="B9289" t="s">
        <v>28599</v>
      </c>
      <c r="C9289" t="s">
        <v>23684</v>
      </c>
      <c r="D9289" t="s">
        <v>23684</v>
      </c>
      <c r="E9289" t="s">
        <v>23684</v>
      </c>
      <c r="F9289" s="39" t="s">
        <v>13839</v>
      </c>
    </row>
    <row r="9290" spans="1:6">
      <c r="A9290" t="s">
        <v>4616</v>
      </c>
      <c r="B9290" s="39" t="s">
        <v>28600</v>
      </c>
      <c r="C9290" t="s">
        <v>23685</v>
      </c>
      <c r="D9290" t="s">
        <v>23685</v>
      </c>
      <c r="E9290" t="s">
        <v>23685</v>
      </c>
      <c r="F9290" s="39" t="s">
        <v>13839</v>
      </c>
    </row>
    <row r="9291" spans="1:6">
      <c r="A9291" t="s">
        <v>4616</v>
      </c>
      <c r="B9291" s="39" t="s">
        <v>28601</v>
      </c>
      <c r="C9291" t="s">
        <v>23686</v>
      </c>
      <c r="D9291" t="s">
        <v>23686</v>
      </c>
      <c r="E9291" t="s">
        <v>23686</v>
      </c>
      <c r="F9291" s="788" t="s">
        <v>13839</v>
      </c>
    </row>
    <row r="9292" spans="1:6">
      <c r="A9292" t="s">
        <v>4616</v>
      </c>
      <c r="B9292" s="39" t="s">
        <v>28602</v>
      </c>
      <c r="C9292" t="s">
        <v>23687</v>
      </c>
      <c r="D9292" t="s">
        <v>23687</v>
      </c>
      <c r="E9292" t="s">
        <v>23687</v>
      </c>
      <c r="F9292" s="39" t="s">
        <v>13839</v>
      </c>
    </row>
    <row r="9293" spans="1:6">
      <c r="A9293" t="s">
        <v>4616</v>
      </c>
      <c r="B9293" s="39" t="s">
        <v>28603</v>
      </c>
      <c r="C9293" t="s">
        <v>23688</v>
      </c>
      <c r="D9293" t="s">
        <v>23688</v>
      </c>
      <c r="E9293" t="s">
        <v>23688</v>
      </c>
      <c r="F9293" s="788" t="s">
        <v>13839</v>
      </c>
    </row>
    <row r="9294" spans="1:6">
      <c r="A9294" t="s">
        <v>4616</v>
      </c>
      <c r="B9294" s="787" t="s">
        <v>28604</v>
      </c>
      <c r="C9294" t="s">
        <v>23689</v>
      </c>
      <c r="D9294" t="s">
        <v>23689</v>
      </c>
      <c r="E9294" t="s">
        <v>23689</v>
      </c>
      <c r="F9294" s="787" t="s">
        <v>13839</v>
      </c>
    </row>
    <row r="9295" spans="1:6">
      <c r="A9295" t="s">
        <v>4616</v>
      </c>
      <c r="B9295" s="39" t="s">
        <v>28605</v>
      </c>
      <c r="C9295" t="s">
        <v>23690</v>
      </c>
      <c r="D9295" t="s">
        <v>23690</v>
      </c>
      <c r="E9295" t="s">
        <v>23690</v>
      </c>
      <c r="F9295" s="39" t="s">
        <v>13840</v>
      </c>
    </row>
    <row r="9296" spans="1:6">
      <c r="A9296" t="s">
        <v>4616</v>
      </c>
      <c r="B9296" s="39" t="s">
        <v>28606</v>
      </c>
      <c r="C9296" t="s">
        <v>23691</v>
      </c>
      <c r="D9296" t="s">
        <v>23691</v>
      </c>
      <c r="E9296" t="s">
        <v>23691</v>
      </c>
      <c r="F9296" s="39" t="s">
        <v>13841</v>
      </c>
    </row>
    <row r="9297" spans="1:6">
      <c r="A9297" t="s">
        <v>4616</v>
      </c>
      <c r="B9297" s="789" t="s">
        <v>28607</v>
      </c>
      <c r="C9297" t="s">
        <v>23692</v>
      </c>
      <c r="D9297" t="s">
        <v>23692</v>
      </c>
      <c r="E9297" t="s">
        <v>23692</v>
      </c>
      <c r="F9297" s="39" t="s">
        <v>13842</v>
      </c>
    </row>
    <row r="9298" spans="1:6">
      <c r="A9298" t="s">
        <v>4616</v>
      </c>
      <c r="B9298" s="39" t="s">
        <v>28608</v>
      </c>
      <c r="C9298" t="s">
        <v>23693</v>
      </c>
      <c r="D9298" t="s">
        <v>23693</v>
      </c>
      <c r="E9298" t="s">
        <v>23693</v>
      </c>
      <c r="F9298" s="39" t="s">
        <v>13843</v>
      </c>
    </row>
    <row r="9299" spans="1:6">
      <c r="A9299" t="s">
        <v>4616</v>
      </c>
      <c r="B9299" s="39" t="s">
        <v>28609</v>
      </c>
      <c r="C9299" t="s">
        <v>23694</v>
      </c>
      <c r="D9299" t="s">
        <v>23694</v>
      </c>
      <c r="E9299" t="s">
        <v>23694</v>
      </c>
      <c r="F9299" s="39" t="s">
        <v>13844</v>
      </c>
    </row>
    <row r="9300" spans="1:6">
      <c r="A9300" t="s">
        <v>4616</v>
      </c>
      <c r="B9300" s="39" t="s">
        <v>28610</v>
      </c>
      <c r="C9300" t="s">
        <v>23695</v>
      </c>
      <c r="D9300" t="s">
        <v>23695</v>
      </c>
      <c r="E9300" t="s">
        <v>23695</v>
      </c>
      <c r="F9300" t="s">
        <v>13845</v>
      </c>
    </row>
    <row r="9301" spans="1:6">
      <c r="A9301" t="s">
        <v>4616</v>
      </c>
      <c r="B9301" s="39" t="s">
        <v>28611</v>
      </c>
      <c r="C9301" t="s">
        <v>23696</v>
      </c>
      <c r="D9301" t="s">
        <v>23696</v>
      </c>
      <c r="E9301" t="s">
        <v>23696</v>
      </c>
      <c r="F9301" s="39" t="s">
        <v>13846</v>
      </c>
    </row>
    <row r="9302" spans="1:6">
      <c r="A9302" t="s">
        <v>4616</v>
      </c>
      <c r="B9302" s="39" t="s">
        <v>28612</v>
      </c>
      <c r="C9302" t="s">
        <v>23697</v>
      </c>
      <c r="D9302" t="s">
        <v>23697</v>
      </c>
      <c r="E9302" t="s">
        <v>23697</v>
      </c>
      <c r="F9302" s="39" t="s">
        <v>13847</v>
      </c>
    </row>
    <row r="9303" spans="1:6">
      <c r="A9303" t="s">
        <v>4616</v>
      </c>
      <c r="B9303" s="39" t="s">
        <v>28613</v>
      </c>
      <c r="C9303" t="s">
        <v>23698</v>
      </c>
      <c r="D9303" t="s">
        <v>23698</v>
      </c>
      <c r="E9303" t="s">
        <v>23698</v>
      </c>
      <c r="F9303" s="39" t="s">
        <v>13848</v>
      </c>
    </row>
    <row r="9304" spans="1:6">
      <c r="A9304" t="s">
        <v>4616</v>
      </c>
      <c r="B9304" s="39" t="s">
        <v>28614</v>
      </c>
      <c r="C9304" t="s">
        <v>23699</v>
      </c>
      <c r="D9304" t="s">
        <v>23699</v>
      </c>
      <c r="E9304" t="s">
        <v>23699</v>
      </c>
      <c r="F9304" s="39" t="s">
        <v>13848</v>
      </c>
    </row>
    <row r="9305" spans="1:6">
      <c r="A9305" t="s">
        <v>4616</v>
      </c>
      <c r="B9305" s="39" t="s">
        <v>28615</v>
      </c>
      <c r="C9305" t="s">
        <v>23700</v>
      </c>
      <c r="D9305" t="s">
        <v>23700</v>
      </c>
      <c r="E9305" t="s">
        <v>23700</v>
      </c>
      <c r="F9305" s="39" t="s">
        <v>13849</v>
      </c>
    </row>
    <row r="9306" spans="1:6">
      <c r="A9306" t="s">
        <v>4616</v>
      </c>
      <c r="B9306" s="54" t="s">
        <v>28616</v>
      </c>
      <c r="C9306" t="s">
        <v>23701</v>
      </c>
      <c r="D9306" t="s">
        <v>23701</v>
      </c>
      <c r="E9306" t="s">
        <v>23701</v>
      </c>
      <c r="F9306" s="39" t="s">
        <v>13849</v>
      </c>
    </row>
    <row r="9307" spans="1:6">
      <c r="A9307" t="s">
        <v>4616</v>
      </c>
      <c r="B9307" s="39" t="s">
        <v>28617</v>
      </c>
      <c r="C9307" t="s">
        <v>23702</v>
      </c>
      <c r="D9307" t="s">
        <v>23702</v>
      </c>
      <c r="E9307" t="s">
        <v>23702</v>
      </c>
      <c r="F9307" s="39" t="s">
        <v>13849</v>
      </c>
    </row>
    <row r="9308" spans="1:6">
      <c r="A9308" t="s">
        <v>4616</v>
      </c>
      <c r="B9308" s="39" t="s">
        <v>28618</v>
      </c>
      <c r="C9308" t="s">
        <v>23703</v>
      </c>
      <c r="D9308" t="s">
        <v>23703</v>
      </c>
      <c r="E9308" t="s">
        <v>23703</v>
      </c>
      <c r="F9308" s="39" t="s">
        <v>13850</v>
      </c>
    </row>
    <row r="9309" spans="1:6">
      <c r="A9309" t="s">
        <v>4616</v>
      </c>
      <c r="B9309" s="39" t="s">
        <v>28619</v>
      </c>
      <c r="C9309" t="s">
        <v>23704</v>
      </c>
      <c r="D9309" t="s">
        <v>23704</v>
      </c>
      <c r="E9309" t="s">
        <v>23704</v>
      </c>
      <c r="F9309" s="39" t="s">
        <v>13851</v>
      </c>
    </row>
    <row r="9310" spans="1:6">
      <c r="A9310" t="s">
        <v>4616</v>
      </c>
      <c r="B9310" s="39" t="s">
        <v>28620</v>
      </c>
      <c r="C9310" t="s">
        <v>23705</v>
      </c>
      <c r="D9310" t="s">
        <v>23705</v>
      </c>
      <c r="E9310" t="s">
        <v>23705</v>
      </c>
      <c r="F9310" s="39" t="s">
        <v>13852</v>
      </c>
    </row>
    <row r="9311" spans="1:6">
      <c r="A9311" t="s">
        <v>4616</v>
      </c>
      <c r="B9311" t="s">
        <v>28621</v>
      </c>
      <c r="C9311" t="s">
        <v>23706</v>
      </c>
      <c r="D9311" t="s">
        <v>23706</v>
      </c>
      <c r="E9311" t="s">
        <v>23706</v>
      </c>
      <c r="F9311" s="39" t="s">
        <v>13853</v>
      </c>
    </row>
    <row r="9312" spans="1:6">
      <c r="A9312" t="s">
        <v>4616</v>
      </c>
      <c r="B9312" s="39" t="s">
        <v>28622</v>
      </c>
      <c r="C9312" t="s">
        <v>23707</v>
      </c>
      <c r="D9312" t="s">
        <v>23707</v>
      </c>
      <c r="E9312" t="s">
        <v>23707</v>
      </c>
      <c r="F9312" s="39" t="s">
        <v>13854</v>
      </c>
    </row>
    <row r="9313" spans="1:6">
      <c r="A9313" t="s">
        <v>4616</v>
      </c>
      <c r="B9313" s="39" t="s">
        <v>28623</v>
      </c>
      <c r="C9313" t="s">
        <v>23708</v>
      </c>
      <c r="D9313" t="s">
        <v>23708</v>
      </c>
      <c r="E9313" t="s">
        <v>23708</v>
      </c>
      <c r="F9313" s="39" t="s">
        <v>13855</v>
      </c>
    </row>
    <row r="9314" spans="1:6">
      <c r="A9314" t="s">
        <v>4616</v>
      </c>
      <c r="B9314" s="39" t="s">
        <v>28624</v>
      </c>
      <c r="C9314" t="s">
        <v>23709</v>
      </c>
      <c r="D9314" t="s">
        <v>23709</v>
      </c>
      <c r="E9314" t="s">
        <v>23709</v>
      </c>
      <c r="F9314" s="39" t="s">
        <v>13855</v>
      </c>
    </row>
    <row r="9315" spans="1:6">
      <c r="A9315" t="s">
        <v>4616</v>
      </c>
      <c r="B9315" s="39" t="s">
        <v>28625</v>
      </c>
      <c r="C9315" t="s">
        <v>23710</v>
      </c>
      <c r="D9315" t="s">
        <v>23710</v>
      </c>
      <c r="E9315" t="s">
        <v>23710</v>
      </c>
      <c r="F9315" s="39" t="s">
        <v>13856</v>
      </c>
    </row>
    <row r="9316" spans="1:6">
      <c r="A9316" t="s">
        <v>4616</v>
      </c>
      <c r="B9316" s="39" t="s">
        <v>28626</v>
      </c>
      <c r="C9316" t="s">
        <v>23711</v>
      </c>
      <c r="D9316" t="s">
        <v>23711</v>
      </c>
      <c r="E9316" t="s">
        <v>23711</v>
      </c>
      <c r="F9316" s="39" t="s">
        <v>13856</v>
      </c>
    </row>
    <row r="9317" spans="1:6">
      <c r="A9317" t="s">
        <v>4616</v>
      </c>
      <c r="B9317" s="39" t="s">
        <v>28627</v>
      </c>
      <c r="C9317" t="s">
        <v>23712</v>
      </c>
      <c r="D9317" t="s">
        <v>23712</v>
      </c>
      <c r="E9317" t="s">
        <v>23712</v>
      </c>
      <c r="F9317" s="39" t="s">
        <v>13856</v>
      </c>
    </row>
    <row r="9318" spans="1:6">
      <c r="A9318" t="s">
        <v>4616</v>
      </c>
      <c r="B9318" s="39" t="s">
        <v>28628</v>
      </c>
      <c r="C9318" t="s">
        <v>23713</v>
      </c>
      <c r="D9318" t="s">
        <v>23713</v>
      </c>
      <c r="E9318" t="s">
        <v>23713</v>
      </c>
      <c r="F9318" s="39" t="s">
        <v>13856</v>
      </c>
    </row>
    <row r="9319" spans="1:6">
      <c r="A9319" t="s">
        <v>4616</v>
      </c>
      <c r="B9319" s="39" t="s">
        <v>28629</v>
      </c>
      <c r="C9319" t="s">
        <v>23714</v>
      </c>
      <c r="D9319" t="s">
        <v>23714</v>
      </c>
      <c r="E9319" t="s">
        <v>23714</v>
      </c>
      <c r="F9319" s="39" t="s">
        <v>13857</v>
      </c>
    </row>
    <row r="9320" spans="1:6">
      <c r="A9320" t="s">
        <v>4616</v>
      </c>
      <c r="B9320" s="39" t="s">
        <v>28630</v>
      </c>
      <c r="C9320" t="s">
        <v>23715</v>
      </c>
      <c r="D9320" t="s">
        <v>23715</v>
      </c>
      <c r="E9320" t="s">
        <v>23715</v>
      </c>
      <c r="F9320" s="39" t="s">
        <v>13858</v>
      </c>
    </row>
    <row r="9321" spans="1:6">
      <c r="A9321" t="s">
        <v>4616</v>
      </c>
      <c r="B9321" s="39" t="s">
        <v>28631</v>
      </c>
      <c r="C9321" t="s">
        <v>23716</v>
      </c>
      <c r="D9321" t="s">
        <v>23716</v>
      </c>
      <c r="E9321" t="s">
        <v>23716</v>
      </c>
      <c r="F9321" s="39" t="s">
        <v>13859</v>
      </c>
    </row>
    <row r="9322" spans="1:6">
      <c r="A9322" t="s">
        <v>4616</v>
      </c>
      <c r="B9322" s="39" t="s">
        <v>28632</v>
      </c>
      <c r="C9322" t="s">
        <v>23717</v>
      </c>
      <c r="D9322" t="s">
        <v>23717</v>
      </c>
      <c r="E9322" t="s">
        <v>23717</v>
      </c>
      <c r="F9322" s="39" t="s">
        <v>13860</v>
      </c>
    </row>
    <row r="9323" spans="1:6">
      <c r="A9323" t="s">
        <v>4616</v>
      </c>
      <c r="B9323" t="s">
        <v>28633</v>
      </c>
      <c r="C9323" t="s">
        <v>23718</v>
      </c>
      <c r="D9323" t="s">
        <v>23718</v>
      </c>
      <c r="E9323" t="s">
        <v>23718</v>
      </c>
      <c r="F9323" t="s">
        <v>13861</v>
      </c>
    </row>
    <row r="9324" spans="1:6">
      <c r="A9324" t="s">
        <v>4616</v>
      </c>
      <c r="B9324" t="s">
        <v>28634</v>
      </c>
      <c r="C9324" t="s">
        <v>23719</v>
      </c>
      <c r="D9324" t="s">
        <v>23719</v>
      </c>
      <c r="E9324" t="s">
        <v>23719</v>
      </c>
      <c r="F9324" t="s">
        <v>13861</v>
      </c>
    </row>
    <row r="9325" spans="1:6">
      <c r="A9325" t="s">
        <v>4616</v>
      </c>
      <c r="B9325" t="s">
        <v>28635</v>
      </c>
      <c r="C9325" t="s">
        <v>23720</v>
      </c>
      <c r="D9325" t="s">
        <v>23720</v>
      </c>
      <c r="E9325" t="s">
        <v>23720</v>
      </c>
      <c r="F9325" t="s">
        <v>13861</v>
      </c>
    </row>
    <row r="9326" spans="1:6">
      <c r="A9326" t="s">
        <v>4616</v>
      </c>
      <c r="B9326" t="s">
        <v>28636</v>
      </c>
      <c r="C9326" t="s">
        <v>23721</v>
      </c>
      <c r="D9326" t="s">
        <v>23721</v>
      </c>
      <c r="E9326" t="s">
        <v>23721</v>
      </c>
      <c r="F9326" t="s">
        <v>13861</v>
      </c>
    </row>
    <row r="9327" spans="1:6">
      <c r="A9327" t="s">
        <v>4616</v>
      </c>
      <c r="B9327" s="39" t="s">
        <v>28637</v>
      </c>
      <c r="C9327" t="s">
        <v>23722</v>
      </c>
      <c r="D9327" t="s">
        <v>23722</v>
      </c>
      <c r="E9327" t="s">
        <v>23722</v>
      </c>
      <c r="F9327" s="39" t="s">
        <v>13862</v>
      </c>
    </row>
    <row r="9328" spans="1:6">
      <c r="A9328" t="s">
        <v>4616</v>
      </c>
      <c r="B9328" t="s">
        <v>28638</v>
      </c>
      <c r="C9328" t="s">
        <v>23723</v>
      </c>
      <c r="D9328" t="s">
        <v>23723</v>
      </c>
      <c r="E9328" t="s">
        <v>23723</v>
      </c>
      <c r="F9328" t="s">
        <v>13862</v>
      </c>
    </row>
    <row r="9329" spans="1:6">
      <c r="A9329" t="s">
        <v>4616</v>
      </c>
      <c r="B9329" t="s">
        <v>28639</v>
      </c>
      <c r="C9329" t="s">
        <v>23724</v>
      </c>
      <c r="D9329" t="s">
        <v>23724</v>
      </c>
      <c r="E9329" t="s">
        <v>23724</v>
      </c>
      <c r="F9329" t="s">
        <v>13862</v>
      </c>
    </row>
    <row r="9330" spans="1:6">
      <c r="A9330" t="s">
        <v>4616</v>
      </c>
      <c r="B9330" s="39" t="s">
        <v>28640</v>
      </c>
      <c r="C9330" t="s">
        <v>23725</v>
      </c>
      <c r="D9330" t="s">
        <v>23725</v>
      </c>
      <c r="E9330" t="s">
        <v>23725</v>
      </c>
      <c r="F9330" s="39" t="s">
        <v>13863</v>
      </c>
    </row>
    <row r="9331" spans="1:6">
      <c r="A9331" t="s">
        <v>4616</v>
      </c>
      <c r="B9331" s="39" t="s">
        <v>28641</v>
      </c>
      <c r="C9331" t="s">
        <v>23726</v>
      </c>
      <c r="D9331" t="s">
        <v>23726</v>
      </c>
      <c r="E9331" t="s">
        <v>23726</v>
      </c>
      <c r="F9331" s="39" t="s">
        <v>13864</v>
      </c>
    </row>
    <row r="9332" spans="1:6">
      <c r="A9332" t="s">
        <v>4616</v>
      </c>
      <c r="B9332" s="39" t="s">
        <v>28642</v>
      </c>
      <c r="C9332" t="s">
        <v>23727</v>
      </c>
      <c r="D9332" t="s">
        <v>23727</v>
      </c>
      <c r="E9332" t="s">
        <v>23727</v>
      </c>
      <c r="F9332" s="39" t="s">
        <v>13865</v>
      </c>
    </row>
    <row r="9333" spans="1:6">
      <c r="A9333" t="s">
        <v>4616</v>
      </c>
      <c r="B9333" s="39" t="s">
        <v>28643</v>
      </c>
      <c r="C9333" t="s">
        <v>23728</v>
      </c>
      <c r="D9333" t="s">
        <v>23728</v>
      </c>
      <c r="E9333" t="s">
        <v>23728</v>
      </c>
      <c r="F9333" s="39" t="s">
        <v>13866</v>
      </c>
    </row>
    <row r="9334" spans="1:6">
      <c r="A9334" t="s">
        <v>4616</v>
      </c>
      <c r="B9334" s="39" t="s">
        <v>28644</v>
      </c>
      <c r="C9334" t="s">
        <v>23729</v>
      </c>
      <c r="D9334" t="s">
        <v>23729</v>
      </c>
      <c r="E9334" t="s">
        <v>23729</v>
      </c>
      <c r="F9334" s="39" t="s">
        <v>13867</v>
      </c>
    </row>
    <row r="9335" spans="1:6">
      <c r="A9335" t="s">
        <v>4616</v>
      </c>
      <c r="B9335" t="s">
        <v>28645</v>
      </c>
      <c r="C9335" t="s">
        <v>23730</v>
      </c>
      <c r="D9335" t="s">
        <v>23730</v>
      </c>
      <c r="E9335" t="s">
        <v>23730</v>
      </c>
      <c r="F9335" t="s">
        <v>13868</v>
      </c>
    </row>
    <row r="9336" spans="1:6">
      <c r="A9336" t="s">
        <v>4616</v>
      </c>
      <c r="B9336" t="s">
        <v>28646</v>
      </c>
      <c r="C9336" t="s">
        <v>23731</v>
      </c>
      <c r="D9336" t="s">
        <v>23731</v>
      </c>
      <c r="E9336" t="s">
        <v>23731</v>
      </c>
      <c r="F9336" s="787" t="s">
        <v>13868</v>
      </c>
    </row>
    <row r="9337" spans="1:6">
      <c r="A9337" t="s">
        <v>4616</v>
      </c>
      <c r="B9337" t="s">
        <v>28647</v>
      </c>
      <c r="C9337" t="s">
        <v>23732</v>
      </c>
      <c r="D9337" t="s">
        <v>23732</v>
      </c>
      <c r="E9337" t="s">
        <v>23732</v>
      </c>
      <c r="F9337" s="787" t="s">
        <v>13868</v>
      </c>
    </row>
    <row r="9338" spans="1:6">
      <c r="A9338" t="s">
        <v>4616</v>
      </c>
      <c r="B9338" s="39" t="s">
        <v>28648</v>
      </c>
      <c r="C9338" t="s">
        <v>23733</v>
      </c>
      <c r="D9338" t="s">
        <v>23733</v>
      </c>
      <c r="E9338" t="s">
        <v>23733</v>
      </c>
      <c r="F9338" s="39" t="s">
        <v>13869</v>
      </c>
    </row>
    <row r="9339" spans="1:6">
      <c r="A9339" t="s">
        <v>4616</v>
      </c>
      <c r="B9339" s="39" t="s">
        <v>28649</v>
      </c>
      <c r="C9339" t="s">
        <v>23734</v>
      </c>
      <c r="D9339" t="s">
        <v>23734</v>
      </c>
      <c r="E9339" t="s">
        <v>23734</v>
      </c>
      <c r="F9339" s="39" t="s">
        <v>13870</v>
      </c>
    </row>
    <row r="9340" spans="1:6">
      <c r="A9340" t="s">
        <v>4616</v>
      </c>
      <c r="B9340" s="39" t="s">
        <v>28650</v>
      </c>
      <c r="C9340" t="s">
        <v>23735</v>
      </c>
      <c r="D9340" t="s">
        <v>23735</v>
      </c>
      <c r="E9340" t="s">
        <v>23735</v>
      </c>
      <c r="F9340" s="39" t="s">
        <v>13871</v>
      </c>
    </row>
    <row r="9341" spans="1:6">
      <c r="A9341" t="s">
        <v>4616</v>
      </c>
      <c r="B9341" s="39" t="s">
        <v>28651</v>
      </c>
      <c r="C9341" t="s">
        <v>23736</v>
      </c>
      <c r="D9341" t="s">
        <v>23736</v>
      </c>
      <c r="E9341" t="s">
        <v>23736</v>
      </c>
      <c r="F9341" s="39" t="s">
        <v>13872</v>
      </c>
    </row>
    <row r="9342" spans="1:6">
      <c r="A9342" t="s">
        <v>4616</v>
      </c>
      <c r="B9342" s="39" t="s">
        <v>28652</v>
      </c>
      <c r="C9342" t="s">
        <v>23737</v>
      </c>
      <c r="D9342" t="s">
        <v>23737</v>
      </c>
      <c r="E9342" t="s">
        <v>23737</v>
      </c>
      <c r="F9342" s="39" t="s">
        <v>13873</v>
      </c>
    </row>
    <row r="9343" spans="1:6">
      <c r="A9343" t="s">
        <v>4616</v>
      </c>
      <c r="B9343" t="s">
        <v>28653</v>
      </c>
      <c r="C9343" t="s">
        <v>23738</v>
      </c>
      <c r="D9343" t="s">
        <v>23738</v>
      </c>
      <c r="E9343" t="s">
        <v>23738</v>
      </c>
      <c r="F9343" s="39" t="s">
        <v>13874</v>
      </c>
    </row>
    <row r="9344" spans="1:6">
      <c r="A9344" t="s">
        <v>4616</v>
      </c>
      <c r="B9344" t="s">
        <v>28654</v>
      </c>
      <c r="C9344" t="s">
        <v>23739</v>
      </c>
      <c r="D9344" t="s">
        <v>23739</v>
      </c>
      <c r="E9344" t="s">
        <v>23739</v>
      </c>
      <c r="F9344" s="39" t="s">
        <v>13874</v>
      </c>
    </row>
    <row r="9345" spans="1:6">
      <c r="A9345" t="s">
        <v>4616</v>
      </c>
      <c r="B9345" t="s">
        <v>28655</v>
      </c>
      <c r="C9345" t="s">
        <v>23740</v>
      </c>
      <c r="D9345" t="s">
        <v>23740</v>
      </c>
      <c r="E9345" t="s">
        <v>23740</v>
      </c>
      <c r="F9345" s="39" t="s">
        <v>13875</v>
      </c>
    </row>
    <row r="9346" spans="1:6">
      <c r="A9346" t="s">
        <v>4616</v>
      </c>
      <c r="B9346" s="39" t="s">
        <v>28656</v>
      </c>
      <c r="C9346" t="s">
        <v>23741</v>
      </c>
      <c r="D9346" t="s">
        <v>23741</v>
      </c>
      <c r="E9346" t="s">
        <v>23741</v>
      </c>
      <c r="F9346" s="39" t="s">
        <v>13876</v>
      </c>
    </row>
    <row r="9347" spans="1:6">
      <c r="A9347" t="s">
        <v>4616</v>
      </c>
      <c r="B9347" s="39" t="s">
        <v>28657</v>
      </c>
      <c r="C9347" t="s">
        <v>23742</v>
      </c>
      <c r="D9347" t="s">
        <v>23742</v>
      </c>
      <c r="E9347" t="s">
        <v>23742</v>
      </c>
      <c r="F9347" s="39" t="s">
        <v>13876</v>
      </c>
    </row>
    <row r="9348" spans="1:6">
      <c r="A9348" t="s">
        <v>4616</v>
      </c>
      <c r="B9348" s="39" t="s">
        <v>28658</v>
      </c>
      <c r="C9348" t="s">
        <v>23743</v>
      </c>
      <c r="D9348" t="s">
        <v>23743</v>
      </c>
      <c r="E9348" t="s">
        <v>23743</v>
      </c>
      <c r="F9348" s="39" t="s">
        <v>13877</v>
      </c>
    </row>
    <row r="9349" spans="1:6">
      <c r="A9349" t="s">
        <v>4616</v>
      </c>
      <c r="B9349" s="39" t="s">
        <v>28659</v>
      </c>
      <c r="C9349" t="s">
        <v>23744</v>
      </c>
      <c r="D9349" t="s">
        <v>23744</v>
      </c>
      <c r="E9349" t="s">
        <v>23744</v>
      </c>
      <c r="F9349" s="39" t="s">
        <v>13877</v>
      </c>
    </row>
    <row r="9350" spans="1:6">
      <c r="A9350" t="s">
        <v>4616</v>
      </c>
      <c r="B9350" s="39" t="s">
        <v>28660</v>
      </c>
      <c r="C9350" t="s">
        <v>23745</v>
      </c>
      <c r="D9350" t="s">
        <v>23745</v>
      </c>
      <c r="E9350" t="s">
        <v>23745</v>
      </c>
      <c r="F9350" s="39" t="s">
        <v>13877</v>
      </c>
    </row>
    <row r="9351" spans="1:6">
      <c r="A9351" t="s">
        <v>4616</v>
      </c>
      <c r="B9351" s="39" t="s">
        <v>28661</v>
      </c>
      <c r="C9351" t="s">
        <v>23746</v>
      </c>
      <c r="D9351" t="s">
        <v>23746</v>
      </c>
      <c r="E9351" t="s">
        <v>23746</v>
      </c>
      <c r="F9351" s="39" t="s">
        <v>13877</v>
      </c>
    </row>
    <row r="9352" spans="1:6">
      <c r="A9352" t="s">
        <v>4616</v>
      </c>
      <c r="B9352" s="39" t="s">
        <v>28662</v>
      </c>
      <c r="C9352" t="s">
        <v>23747</v>
      </c>
      <c r="D9352" t="s">
        <v>23747</v>
      </c>
      <c r="E9352" t="s">
        <v>23747</v>
      </c>
      <c r="F9352" s="39" t="s">
        <v>13877</v>
      </c>
    </row>
    <row r="9353" spans="1:6">
      <c r="A9353" t="s">
        <v>4616</v>
      </c>
      <c r="B9353" s="39" t="s">
        <v>28663</v>
      </c>
      <c r="C9353" t="s">
        <v>23748</v>
      </c>
      <c r="D9353" t="s">
        <v>23748</v>
      </c>
      <c r="E9353" t="s">
        <v>23748</v>
      </c>
      <c r="F9353" s="39" t="s">
        <v>13877</v>
      </c>
    </row>
    <row r="9354" spans="1:6">
      <c r="A9354" t="s">
        <v>4616</v>
      </c>
      <c r="B9354" s="39" t="s">
        <v>28664</v>
      </c>
      <c r="C9354" t="s">
        <v>23749</v>
      </c>
      <c r="D9354" t="s">
        <v>23749</v>
      </c>
      <c r="E9354" t="s">
        <v>23749</v>
      </c>
      <c r="F9354" s="39" t="s">
        <v>13877</v>
      </c>
    </row>
    <row r="9355" spans="1:6">
      <c r="A9355" t="s">
        <v>4616</v>
      </c>
      <c r="B9355" s="39" t="s">
        <v>28665</v>
      </c>
      <c r="C9355" t="s">
        <v>23750</v>
      </c>
      <c r="D9355" t="s">
        <v>23750</v>
      </c>
      <c r="E9355" t="s">
        <v>23750</v>
      </c>
      <c r="F9355" s="39" t="s">
        <v>13878</v>
      </c>
    </row>
    <row r="9356" spans="1:6">
      <c r="A9356" t="s">
        <v>4616</v>
      </c>
      <c r="B9356" s="39" t="s">
        <v>28666</v>
      </c>
      <c r="C9356" t="s">
        <v>23751</v>
      </c>
      <c r="D9356" t="s">
        <v>23751</v>
      </c>
      <c r="E9356" t="s">
        <v>23751</v>
      </c>
      <c r="F9356" s="39" t="s">
        <v>13879</v>
      </c>
    </row>
    <row r="9357" spans="1:6">
      <c r="A9357" t="s">
        <v>4616</v>
      </c>
      <c r="B9357" s="39" t="s">
        <v>28667</v>
      </c>
      <c r="C9357" t="s">
        <v>23752</v>
      </c>
      <c r="D9357" t="s">
        <v>23752</v>
      </c>
      <c r="E9357" t="s">
        <v>23752</v>
      </c>
      <c r="F9357" s="39" t="s">
        <v>13879</v>
      </c>
    </row>
    <row r="9358" spans="1:6">
      <c r="A9358" t="s">
        <v>4616</v>
      </c>
      <c r="B9358" s="39" t="s">
        <v>28668</v>
      </c>
      <c r="C9358" t="s">
        <v>23753</v>
      </c>
      <c r="D9358" t="s">
        <v>23753</v>
      </c>
      <c r="E9358" t="s">
        <v>23753</v>
      </c>
      <c r="F9358" s="39" t="s">
        <v>13879</v>
      </c>
    </row>
    <row r="9359" spans="1:6">
      <c r="A9359" t="s">
        <v>4616</v>
      </c>
      <c r="B9359" s="39" t="s">
        <v>28669</v>
      </c>
      <c r="C9359" t="s">
        <v>23754</v>
      </c>
      <c r="D9359" t="s">
        <v>23754</v>
      </c>
      <c r="E9359" t="s">
        <v>23754</v>
      </c>
      <c r="F9359" s="39" t="s">
        <v>13879</v>
      </c>
    </row>
    <row r="9360" spans="1:6">
      <c r="A9360" t="s">
        <v>4616</v>
      </c>
      <c r="B9360" s="39" t="s">
        <v>28670</v>
      </c>
      <c r="C9360" t="s">
        <v>23755</v>
      </c>
      <c r="D9360" t="s">
        <v>23755</v>
      </c>
      <c r="E9360" t="s">
        <v>23755</v>
      </c>
      <c r="F9360" s="39" t="s">
        <v>13879</v>
      </c>
    </row>
    <row r="9361" spans="1:6">
      <c r="A9361" t="s">
        <v>4616</v>
      </c>
      <c r="B9361" s="39" t="s">
        <v>28671</v>
      </c>
      <c r="C9361" t="s">
        <v>23756</v>
      </c>
      <c r="D9361" t="s">
        <v>23756</v>
      </c>
      <c r="E9361" t="s">
        <v>23756</v>
      </c>
      <c r="F9361" s="39" t="s">
        <v>13879</v>
      </c>
    </row>
    <row r="9362" spans="1:6">
      <c r="A9362" t="s">
        <v>4616</v>
      </c>
      <c r="B9362" s="39" t="s">
        <v>28672</v>
      </c>
      <c r="C9362" t="s">
        <v>23757</v>
      </c>
      <c r="D9362" t="s">
        <v>23757</v>
      </c>
      <c r="E9362" t="s">
        <v>23757</v>
      </c>
      <c r="F9362" s="39" t="s">
        <v>13880</v>
      </c>
    </row>
    <row r="9363" spans="1:6">
      <c r="A9363" t="s">
        <v>4616</v>
      </c>
      <c r="B9363" s="39" t="s">
        <v>28673</v>
      </c>
      <c r="C9363" t="s">
        <v>23758</v>
      </c>
      <c r="D9363" t="s">
        <v>23758</v>
      </c>
      <c r="E9363" t="s">
        <v>23758</v>
      </c>
      <c r="F9363" s="39" t="s">
        <v>13881</v>
      </c>
    </row>
    <row r="9364" spans="1:6">
      <c r="A9364" t="s">
        <v>4616</v>
      </c>
      <c r="B9364" s="39" t="s">
        <v>28674</v>
      </c>
      <c r="C9364" t="s">
        <v>23759</v>
      </c>
      <c r="D9364" t="s">
        <v>23759</v>
      </c>
      <c r="E9364" t="s">
        <v>23759</v>
      </c>
      <c r="F9364" s="39" t="s">
        <v>13882</v>
      </c>
    </row>
    <row r="9365" spans="1:6">
      <c r="A9365" t="s">
        <v>4616</v>
      </c>
      <c r="B9365" s="39" t="s">
        <v>28675</v>
      </c>
      <c r="C9365" t="s">
        <v>23760</v>
      </c>
      <c r="D9365" t="s">
        <v>23760</v>
      </c>
      <c r="E9365" t="s">
        <v>23760</v>
      </c>
      <c r="F9365" s="39" t="s">
        <v>13883</v>
      </c>
    </row>
    <row r="9366" spans="1:6">
      <c r="A9366" t="s">
        <v>4616</v>
      </c>
      <c r="B9366" s="39" t="s">
        <v>28676</v>
      </c>
      <c r="C9366" t="s">
        <v>23761</v>
      </c>
      <c r="D9366" t="s">
        <v>23761</v>
      </c>
      <c r="E9366" t="s">
        <v>23761</v>
      </c>
      <c r="F9366" s="39" t="s">
        <v>13883</v>
      </c>
    </row>
    <row r="9367" spans="1:6">
      <c r="A9367" t="s">
        <v>4616</v>
      </c>
      <c r="B9367" s="39" t="s">
        <v>28677</v>
      </c>
      <c r="C9367" t="s">
        <v>23762</v>
      </c>
      <c r="D9367" t="s">
        <v>23762</v>
      </c>
      <c r="E9367" t="s">
        <v>23762</v>
      </c>
      <c r="F9367" s="39" t="s">
        <v>13884</v>
      </c>
    </row>
    <row r="9368" spans="1:6">
      <c r="A9368" t="s">
        <v>4616</v>
      </c>
      <c r="B9368" s="39" t="s">
        <v>28678</v>
      </c>
      <c r="C9368" t="s">
        <v>23763</v>
      </c>
      <c r="D9368" t="s">
        <v>23763</v>
      </c>
      <c r="E9368" t="s">
        <v>23763</v>
      </c>
      <c r="F9368" s="39" t="s">
        <v>13884</v>
      </c>
    </row>
    <row r="9369" spans="1:6">
      <c r="A9369" t="s">
        <v>4616</v>
      </c>
      <c r="B9369" s="39" t="s">
        <v>28679</v>
      </c>
      <c r="C9369" t="s">
        <v>23764</v>
      </c>
      <c r="D9369" t="s">
        <v>23764</v>
      </c>
      <c r="E9369" t="s">
        <v>23764</v>
      </c>
      <c r="F9369" s="39" t="s">
        <v>13885</v>
      </c>
    </row>
    <row r="9370" spans="1:6">
      <c r="A9370" t="s">
        <v>4616</v>
      </c>
      <c r="B9370" s="39" t="s">
        <v>28680</v>
      </c>
      <c r="C9370" t="s">
        <v>23765</v>
      </c>
      <c r="D9370" t="s">
        <v>23765</v>
      </c>
      <c r="E9370" t="s">
        <v>23765</v>
      </c>
      <c r="F9370" s="39" t="s">
        <v>13886</v>
      </c>
    </row>
    <row r="9371" spans="1:6">
      <c r="A9371" t="s">
        <v>4616</v>
      </c>
      <c r="B9371" s="39" t="s">
        <v>28681</v>
      </c>
      <c r="C9371" t="s">
        <v>23766</v>
      </c>
      <c r="D9371" t="s">
        <v>23766</v>
      </c>
      <c r="E9371" t="s">
        <v>23766</v>
      </c>
      <c r="F9371" s="39" t="s">
        <v>13886</v>
      </c>
    </row>
    <row r="9372" spans="1:6">
      <c r="A9372" t="s">
        <v>4616</v>
      </c>
      <c r="B9372" s="39" t="s">
        <v>28682</v>
      </c>
      <c r="C9372" t="s">
        <v>23767</v>
      </c>
      <c r="D9372" t="s">
        <v>23767</v>
      </c>
      <c r="E9372" t="s">
        <v>23767</v>
      </c>
      <c r="F9372" s="39" t="s">
        <v>13886</v>
      </c>
    </row>
    <row r="9373" spans="1:6">
      <c r="A9373" t="s">
        <v>4616</v>
      </c>
      <c r="B9373" s="39" t="s">
        <v>28683</v>
      </c>
      <c r="C9373" t="s">
        <v>23768</v>
      </c>
      <c r="D9373" t="s">
        <v>23768</v>
      </c>
      <c r="E9373" t="s">
        <v>23768</v>
      </c>
      <c r="F9373" s="39" t="s">
        <v>13886</v>
      </c>
    </row>
    <row r="9374" spans="1:6">
      <c r="A9374" t="s">
        <v>4616</v>
      </c>
      <c r="B9374" s="39" t="s">
        <v>28684</v>
      </c>
      <c r="C9374" t="s">
        <v>23769</v>
      </c>
      <c r="D9374" t="s">
        <v>23769</v>
      </c>
      <c r="E9374" t="s">
        <v>23769</v>
      </c>
      <c r="F9374" s="39" t="s">
        <v>13886</v>
      </c>
    </row>
    <row r="9375" spans="1:6">
      <c r="A9375" t="s">
        <v>4616</v>
      </c>
      <c r="B9375" s="39" t="s">
        <v>28685</v>
      </c>
      <c r="C9375" t="s">
        <v>23770</v>
      </c>
      <c r="D9375" t="s">
        <v>23770</v>
      </c>
      <c r="E9375" t="s">
        <v>23770</v>
      </c>
      <c r="F9375" s="39" t="s">
        <v>13887</v>
      </c>
    </row>
    <row r="9376" spans="1:6">
      <c r="A9376" t="s">
        <v>4616</v>
      </c>
      <c r="B9376" s="39" t="s">
        <v>28686</v>
      </c>
      <c r="C9376" t="s">
        <v>23771</v>
      </c>
      <c r="D9376" t="s">
        <v>23771</v>
      </c>
      <c r="E9376" t="s">
        <v>23771</v>
      </c>
      <c r="F9376" s="39" t="s">
        <v>13888</v>
      </c>
    </row>
    <row r="9377" spans="1:6">
      <c r="A9377" t="s">
        <v>4616</v>
      </c>
      <c r="B9377" s="39" t="s">
        <v>28687</v>
      </c>
      <c r="C9377" t="s">
        <v>23772</v>
      </c>
      <c r="D9377" t="s">
        <v>23772</v>
      </c>
      <c r="E9377" t="s">
        <v>23772</v>
      </c>
      <c r="F9377" s="39" t="s">
        <v>13889</v>
      </c>
    </row>
    <row r="9378" spans="1:6">
      <c r="A9378" t="s">
        <v>4616</v>
      </c>
      <c r="B9378" s="39" t="s">
        <v>28688</v>
      </c>
      <c r="C9378" t="s">
        <v>23773</v>
      </c>
      <c r="D9378" t="s">
        <v>23773</v>
      </c>
      <c r="E9378" t="s">
        <v>23773</v>
      </c>
      <c r="F9378" s="39" t="s">
        <v>13889</v>
      </c>
    </row>
    <row r="9379" spans="1:6">
      <c r="A9379" t="s">
        <v>4616</v>
      </c>
      <c r="B9379" s="39" t="s">
        <v>28689</v>
      </c>
      <c r="C9379" t="s">
        <v>23774</v>
      </c>
      <c r="D9379" t="s">
        <v>23774</v>
      </c>
      <c r="E9379" t="s">
        <v>23774</v>
      </c>
      <c r="F9379" s="39" t="s">
        <v>13890</v>
      </c>
    </row>
    <row r="9380" spans="1:6">
      <c r="A9380" t="s">
        <v>4616</v>
      </c>
      <c r="B9380" s="39" t="s">
        <v>28690</v>
      </c>
      <c r="C9380" t="s">
        <v>23775</v>
      </c>
      <c r="D9380" t="s">
        <v>23775</v>
      </c>
      <c r="E9380" t="s">
        <v>23775</v>
      </c>
      <c r="F9380" s="39" t="s">
        <v>13890</v>
      </c>
    </row>
    <row r="9381" spans="1:6">
      <c r="A9381" t="s">
        <v>4616</v>
      </c>
      <c r="B9381" s="39" t="s">
        <v>28691</v>
      </c>
      <c r="C9381" t="s">
        <v>23776</v>
      </c>
      <c r="D9381" t="s">
        <v>23776</v>
      </c>
      <c r="E9381" t="s">
        <v>23776</v>
      </c>
      <c r="F9381" s="39" t="s">
        <v>13891</v>
      </c>
    </row>
    <row r="9382" spans="1:6">
      <c r="A9382" t="s">
        <v>4616</v>
      </c>
      <c r="B9382" s="39" t="s">
        <v>28692</v>
      </c>
      <c r="C9382" t="s">
        <v>23777</v>
      </c>
      <c r="D9382" t="s">
        <v>23777</v>
      </c>
      <c r="E9382" t="s">
        <v>23777</v>
      </c>
      <c r="F9382" s="39" t="s">
        <v>13891</v>
      </c>
    </row>
    <row r="9383" spans="1:6">
      <c r="A9383" t="s">
        <v>4616</v>
      </c>
      <c r="B9383" s="39" t="s">
        <v>28693</v>
      </c>
      <c r="C9383" t="s">
        <v>23778</v>
      </c>
      <c r="D9383" t="s">
        <v>23778</v>
      </c>
      <c r="E9383" t="s">
        <v>23778</v>
      </c>
      <c r="F9383" s="39" t="s">
        <v>13891</v>
      </c>
    </row>
    <row r="9384" spans="1:6">
      <c r="A9384" t="s">
        <v>4616</v>
      </c>
      <c r="B9384" s="39" t="s">
        <v>28694</v>
      </c>
      <c r="C9384" t="s">
        <v>23779</v>
      </c>
      <c r="D9384" t="s">
        <v>23779</v>
      </c>
      <c r="E9384" t="s">
        <v>23779</v>
      </c>
      <c r="F9384" s="39" t="s">
        <v>13892</v>
      </c>
    </row>
    <row r="9385" spans="1:6">
      <c r="A9385" t="s">
        <v>4616</v>
      </c>
      <c r="B9385" s="39" t="s">
        <v>28695</v>
      </c>
      <c r="C9385" t="s">
        <v>23780</v>
      </c>
      <c r="D9385" t="s">
        <v>23780</v>
      </c>
      <c r="E9385" t="s">
        <v>23780</v>
      </c>
      <c r="F9385" s="39" t="s">
        <v>13893</v>
      </c>
    </row>
    <row r="9386" spans="1:6">
      <c r="A9386" t="s">
        <v>4616</v>
      </c>
      <c r="B9386" s="39" t="s">
        <v>28696</v>
      </c>
      <c r="C9386" t="s">
        <v>23781</v>
      </c>
      <c r="D9386" t="s">
        <v>23781</v>
      </c>
      <c r="E9386" t="s">
        <v>23781</v>
      </c>
      <c r="F9386" s="39" t="s">
        <v>13893</v>
      </c>
    </row>
    <row r="9387" spans="1:6">
      <c r="A9387" t="s">
        <v>4616</v>
      </c>
      <c r="B9387" s="39" t="s">
        <v>28697</v>
      </c>
      <c r="C9387" t="s">
        <v>23782</v>
      </c>
      <c r="D9387" t="s">
        <v>23782</v>
      </c>
      <c r="E9387" t="s">
        <v>23782</v>
      </c>
      <c r="F9387" s="39" t="s">
        <v>13893</v>
      </c>
    </row>
    <row r="9388" spans="1:6">
      <c r="A9388" t="s">
        <v>4616</v>
      </c>
      <c r="B9388" s="39" t="s">
        <v>28698</v>
      </c>
      <c r="C9388" t="s">
        <v>23783</v>
      </c>
      <c r="D9388" t="s">
        <v>23783</v>
      </c>
      <c r="E9388" t="s">
        <v>23783</v>
      </c>
      <c r="F9388" s="39" t="s">
        <v>13894</v>
      </c>
    </row>
    <row r="9389" spans="1:6">
      <c r="A9389" t="s">
        <v>4616</v>
      </c>
      <c r="B9389" s="39" t="s">
        <v>28699</v>
      </c>
      <c r="C9389" t="s">
        <v>23784</v>
      </c>
      <c r="D9389" t="s">
        <v>23784</v>
      </c>
      <c r="E9389" t="s">
        <v>23784</v>
      </c>
      <c r="F9389" s="39" t="s">
        <v>13895</v>
      </c>
    </row>
    <row r="9390" spans="1:6">
      <c r="A9390" t="s">
        <v>4616</v>
      </c>
      <c r="B9390" s="39" t="s">
        <v>28700</v>
      </c>
      <c r="C9390" t="s">
        <v>23785</v>
      </c>
      <c r="D9390" t="s">
        <v>23785</v>
      </c>
      <c r="E9390" t="s">
        <v>23785</v>
      </c>
      <c r="F9390" s="39" t="s">
        <v>13896</v>
      </c>
    </row>
    <row r="9391" spans="1:6">
      <c r="A9391" t="s">
        <v>4616</v>
      </c>
      <c r="B9391" s="39" t="s">
        <v>28701</v>
      </c>
      <c r="C9391" t="s">
        <v>23786</v>
      </c>
      <c r="D9391" t="s">
        <v>23786</v>
      </c>
      <c r="E9391" t="s">
        <v>23786</v>
      </c>
      <c r="F9391" s="39" t="s">
        <v>13897</v>
      </c>
    </row>
    <row r="9392" spans="1:6">
      <c r="A9392" t="s">
        <v>4616</v>
      </c>
      <c r="B9392" s="39" t="s">
        <v>28702</v>
      </c>
      <c r="C9392" t="s">
        <v>23787</v>
      </c>
      <c r="D9392" t="s">
        <v>23787</v>
      </c>
      <c r="E9392" t="s">
        <v>23787</v>
      </c>
      <c r="F9392" s="39" t="s">
        <v>13898</v>
      </c>
    </row>
    <row r="9393" spans="1:6">
      <c r="A9393" t="s">
        <v>4616</v>
      </c>
      <c r="B9393" s="39" t="s">
        <v>28703</v>
      </c>
      <c r="C9393" t="s">
        <v>23788</v>
      </c>
      <c r="D9393" t="s">
        <v>23788</v>
      </c>
      <c r="E9393" t="s">
        <v>23788</v>
      </c>
      <c r="F9393" s="39" t="s">
        <v>13899</v>
      </c>
    </row>
    <row r="9394" spans="1:6">
      <c r="A9394" t="s">
        <v>4616</v>
      </c>
      <c r="B9394" s="39" t="s">
        <v>28704</v>
      </c>
      <c r="C9394" t="s">
        <v>23789</v>
      </c>
      <c r="D9394" t="s">
        <v>23789</v>
      </c>
      <c r="E9394" t="s">
        <v>23789</v>
      </c>
      <c r="F9394" s="39" t="s">
        <v>13900</v>
      </c>
    </row>
    <row r="9395" spans="1:6">
      <c r="A9395" t="s">
        <v>4616</v>
      </c>
      <c r="B9395" s="39" t="s">
        <v>28705</v>
      </c>
      <c r="C9395" t="s">
        <v>23790</v>
      </c>
      <c r="D9395" t="s">
        <v>23790</v>
      </c>
      <c r="E9395" t="s">
        <v>23790</v>
      </c>
      <c r="F9395" s="39" t="s">
        <v>13901</v>
      </c>
    </row>
    <row r="9396" spans="1:6">
      <c r="A9396" t="s">
        <v>4616</v>
      </c>
      <c r="B9396" s="39" t="s">
        <v>28706</v>
      </c>
      <c r="C9396" t="s">
        <v>23791</v>
      </c>
      <c r="D9396" t="s">
        <v>23791</v>
      </c>
      <c r="E9396" t="s">
        <v>23791</v>
      </c>
      <c r="F9396" s="39" t="s">
        <v>13901</v>
      </c>
    </row>
    <row r="9397" spans="1:6">
      <c r="A9397" t="s">
        <v>4616</v>
      </c>
      <c r="B9397" s="39" t="s">
        <v>28707</v>
      </c>
      <c r="C9397" t="s">
        <v>23792</v>
      </c>
      <c r="D9397" t="s">
        <v>23792</v>
      </c>
      <c r="E9397" t="s">
        <v>23792</v>
      </c>
      <c r="F9397" s="39" t="s">
        <v>13902</v>
      </c>
    </row>
    <row r="9398" spans="1:6">
      <c r="A9398" t="s">
        <v>4616</v>
      </c>
      <c r="B9398" s="39" t="s">
        <v>28708</v>
      </c>
      <c r="C9398" t="s">
        <v>23793</v>
      </c>
      <c r="D9398" t="s">
        <v>23793</v>
      </c>
      <c r="E9398" t="s">
        <v>23793</v>
      </c>
      <c r="F9398" s="39" t="s">
        <v>13902</v>
      </c>
    </row>
    <row r="9399" spans="1:6">
      <c r="A9399" t="s">
        <v>4616</v>
      </c>
      <c r="B9399" s="39" t="s">
        <v>28709</v>
      </c>
      <c r="C9399" t="s">
        <v>23794</v>
      </c>
      <c r="D9399" t="s">
        <v>23794</v>
      </c>
      <c r="E9399" t="s">
        <v>23794</v>
      </c>
      <c r="F9399" s="39" t="s">
        <v>13903</v>
      </c>
    </row>
    <row r="9400" spans="1:6">
      <c r="A9400" t="s">
        <v>4616</v>
      </c>
      <c r="B9400" s="39" t="s">
        <v>28710</v>
      </c>
      <c r="C9400" t="s">
        <v>23795</v>
      </c>
      <c r="D9400" t="s">
        <v>23795</v>
      </c>
      <c r="E9400" t="s">
        <v>23795</v>
      </c>
      <c r="F9400" s="39" t="s">
        <v>13904</v>
      </c>
    </row>
    <row r="9401" spans="1:6">
      <c r="A9401" t="s">
        <v>4616</v>
      </c>
      <c r="B9401" s="39" t="s">
        <v>28711</v>
      </c>
      <c r="C9401" t="s">
        <v>23796</v>
      </c>
      <c r="D9401" t="s">
        <v>23796</v>
      </c>
      <c r="E9401" t="s">
        <v>23796</v>
      </c>
      <c r="F9401" s="39" t="s">
        <v>13905</v>
      </c>
    </row>
    <row r="9402" spans="1:6">
      <c r="A9402" t="s">
        <v>4616</v>
      </c>
      <c r="B9402" s="39" t="s">
        <v>28712</v>
      </c>
      <c r="C9402" t="s">
        <v>23797</v>
      </c>
      <c r="D9402" t="s">
        <v>23797</v>
      </c>
      <c r="E9402" t="s">
        <v>23797</v>
      </c>
      <c r="F9402" s="39" t="s">
        <v>13906</v>
      </c>
    </row>
    <row r="9403" spans="1:6">
      <c r="A9403" t="s">
        <v>4616</v>
      </c>
      <c r="B9403" s="39" t="s">
        <v>28713</v>
      </c>
      <c r="C9403" t="s">
        <v>23798</v>
      </c>
      <c r="D9403" t="s">
        <v>23798</v>
      </c>
      <c r="E9403" t="s">
        <v>23798</v>
      </c>
      <c r="F9403" s="39" t="s">
        <v>13907</v>
      </c>
    </row>
    <row r="9404" spans="1:6">
      <c r="A9404" t="s">
        <v>4616</v>
      </c>
      <c r="B9404" s="39" t="s">
        <v>28714</v>
      </c>
      <c r="C9404" t="s">
        <v>23799</v>
      </c>
      <c r="D9404" t="s">
        <v>23799</v>
      </c>
      <c r="E9404" t="s">
        <v>23799</v>
      </c>
      <c r="F9404" s="39" t="s">
        <v>13908</v>
      </c>
    </row>
    <row r="9405" spans="1:6">
      <c r="A9405" t="s">
        <v>4616</v>
      </c>
      <c r="B9405" s="39" t="s">
        <v>28715</v>
      </c>
      <c r="C9405" t="s">
        <v>23800</v>
      </c>
      <c r="D9405" t="s">
        <v>23800</v>
      </c>
      <c r="E9405" t="s">
        <v>23800</v>
      </c>
      <c r="F9405" s="39" t="s">
        <v>13908</v>
      </c>
    </row>
    <row r="9406" spans="1:6">
      <c r="A9406" t="s">
        <v>4616</v>
      </c>
      <c r="B9406" s="39" t="s">
        <v>28716</v>
      </c>
      <c r="C9406" t="s">
        <v>23801</v>
      </c>
      <c r="D9406" t="s">
        <v>23801</v>
      </c>
      <c r="E9406" t="s">
        <v>23801</v>
      </c>
      <c r="F9406" s="39" t="s">
        <v>13908</v>
      </c>
    </row>
    <row r="9407" spans="1:6">
      <c r="A9407" t="s">
        <v>4616</v>
      </c>
      <c r="B9407" s="39" t="s">
        <v>28717</v>
      </c>
      <c r="C9407" t="s">
        <v>23802</v>
      </c>
      <c r="D9407" t="s">
        <v>23802</v>
      </c>
      <c r="E9407" t="s">
        <v>23802</v>
      </c>
      <c r="F9407" s="39" t="s">
        <v>13909</v>
      </c>
    </row>
    <row r="9408" spans="1:6">
      <c r="A9408" t="s">
        <v>4616</v>
      </c>
      <c r="B9408" s="39" t="s">
        <v>28718</v>
      </c>
      <c r="C9408" t="s">
        <v>23803</v>
      </c>
      <c r="D9408" t="s">
        <v>23803</v>
      </c>
      <c r="E9408" t="s">
        <v>23803</v>
      </c>
      <c r="F9408" s="39" t="s">
        <v>13910</v>
      </c>
    </row>
    <row r="9409" spans="1:6">
      <c r="A9409" t="s">
        <v>4616</v>
      </c>
      <c r="B9409" s="789" t="s">
        <v>28719</v>
      </c>
      <c r="C9409" t="s">
        <v>23804</v>
      </c>
      <c r="D9409" t="s">
        <v>23804</v>
      </c>
      <c r="E9409" t="s">
        <v>23804</v>
      </c>
      <c r="F9409" s="39" t="s">
        <v>13910</v>
      </c>
    </row>
    <row r="9410" spans="1:6">
      <c r="A9410" t="s">
        <v>4616</v>
      </c>
      <c r="B9410" s="39" t="s">
        <v>28720</v>
      </c>
      <c r="C9410" t="s">
        <v>23805</v>
      </c>
      <c r="D9410" t="s">
        <v>23805</v>
      </c>
      <c r="E9410" t="s">
        <v>23805</v>
      </c>
      <c r="F9410" s="39" t="s">
        <v>13910</v>
      </c>
    </row>
    <row r="9411" spans="1:6">
      <c r="A9411" t="s">
        <v>4616</v>
      </c>
      <c r="B9411" s="39" t="s">
        <v>28721</v>
      </c>
      <c r="C9411" t="s">
        <v>23806</v>
      </c>
      <c r="D9411" t="s">
        <v>23806</v>
      </c>
      <c r="E9411" t="s">
        <v>23806</v>
      </c>
      <c r="F9411" s="39" t="s">
        <v>13911</v>
      </c>
    </row>
    <row r="9412" spans="1:6">
      <c r="A9412" t="s">
        <v>4616</v>
      </c>
      <c r="B9412" s="39" t="s">
        <v>28722</v>
      </c>
      <c r="C9412" t="s">
        <v>23807</v>
      </c>
      <c r="D9412" t="s">
        <v>23807</v>
      </c>
      <c r="E9412" t="s">
        <v>23807</v>
      </c>
      <c r="F9412" s="39" t="s">
        <v>13911</v>
      </c>
    </row>
    <row r="9413" spans="1:6">
      <c r="A9413" t="s">
        <v>4616</v>
      </c>
      <c r="B9413" s="39" t="s">
        <v>28723</v>
      </c>
      <c r="C9413" t="s">
        <v>23808</v>
      </c>
      <c r="D9413" t="s">
        <v>23808</v>
      </c>
      <c r="E9413" t="s">
        <v>23808</v>
      </c>
      <c r="F9413" s="39" t="s">
        <v>13912</v>
      </c>
    </row>
    <row r="9414" spans="1:6">
      <c r="A9414" t="s">
        <v>4616</v>
      </c>
      <c r="B9414" s="39" t="s">
        <v>28724</v>
      </c>
      <c r="C9414" t="s">
        <v>23809</v>
      </c>
      <c r="D9414" t="s">
        <v>23809</v>
      </c>
      <c r="E9414" t="s">
        <v>23809</v>
      </c>
      <c r="F9414" s="39" t="s">
        <v>13912</v>
      </c>
    </row>
    <row r="9415" spans="1:6">
      <c r="A9415" t="s">
        <v>4616</v>
      </c>
      <c r="B9415" s="39" t="s">
        <v>28725</v>
      </c>
      <c r="C9415" t="s">
        <v>23810</v>
      </c>
      <c r="D9415" t="s">
        <v>23810</v>
      </c>
      <c r="E9415" t="s">
        <v>23810</v>
      </c>
      <c r="F9415" s="39" t="s">
        <v>13912</v>
      </c>
    </row>
    <row r="9416" spans="1:6">
      <c r="A9416" t="s">
        <v>4616</v>
      </c>
      <c r="B9416" s="39" t="s">
        <v>28726</v>
      </c>
      <c r="C9416" t="s">
        <v>23811</v>
      </c>
      <c r="D9416" t="s">
        <v>23811</v>
      </c>
      <c r="E9416" t="s">
        <v>23811</v>
      </c>
      <c r="F9416" s="39" t="s">
        <v>13912</v>
      </c>
    </row>
    <row r="9417" spans="1:6">
      <c r="A9417" t="s">
        <v>4616</v>
      </c>
      <c r="B9417" s="39" t="s">
        <v>28727</v>
      </c>
      <c r="C9417" t="s">
        <v>23812</v>
      </c>
      <c r="D9417" t="s">
        <v>23812</v>
      </c>
      <c r="E9417" t="s">
        <v>23812</v>
      </c>
      <c r="F9417" s="39" t="s">
        <v>13912</v>
      </c>
    </row>
    <row r="9418" spans="1:6">
      <c r="A9418" t="s">
        <v>4616</v>
      </c>
      <c r="B9418" s="39" t="s">
        <v>28728</v>
      </c>
      <c r="C9418" t="s">
        <v>23813</v>
      </c>
      <c r="D9418" t="s">
        <v>23813</v>
      </c>
      <c r="E9418" t="s">
        <v>23813</v>
      </c>
      <c r="F9418" s="39" t="s">
        <v>13912</v>
      </c>
    </row>
    <row r="9419" spans="1:6">
      <c r="A9419" t="s">
        <v>4616</v>
      </c>
      <c r="B9419" s="39" t="s">
        <v>28729</v>
      </c>
      <c r="C9419" t="s">
        <v>23814</v>
      </c>
      <c r="D9419" t="s">
        <v>23814</v>
      </c>
      <c r="E9419" t="s">
        <v>23814</v>
      </c>
      <c r="F9419" s="39" t="s">
        <v>13913</v>
      </c>
    </row>
    <row r="9420" spans="1:6">
      <c r="A9420" t="s">
        <v>4616</v>
      </c>
      <c r="B9420" s="39" t="s">
        <v>28730</v>
      </c>
      <c r="C9420" t="s">
        <v>23815</v>
      </c>
      <c r="D9420" t="s">
        <v>23815</v>
      </c>
      <c r="E9420" t="s">
        <v>23815</v>
      </c>
      <c r="F9420" s="39" t="s">
        <v>13914</v>
      </c>
    </row>
    <row r="9421" spans="1:6">
      <c r="A9421" t="s">
        <v>4616</v>
      </c>
      <c r="B9421" s="39" t="s">
        <v>28731</v>
      </c>
      <c r="C9421" t="s">
        <v>23816</v>
      </c>
      <c r="D9421" t="s">
        <v>23816</v>
      </c>
      <c r="E9421" t="s">
        <v>23816</v>
      </c>
      <c r="F9421" s="39" t="s">
        <v>13915</v>
      </c>
    </row>
    <row r="9422" spans="1:6">
      <c r="A9422" t="s">
        <v>4616</v>
      </c>
      <c r="B9422" s="39" t="s">
        <v>28732</v>
      </c>
      <c r="C9422" t="s">
        <v>23817</v>
      </c>
      <c r="D9422" t="s">
        <v>23817</v>
      </c>
      <c r="E9422" t="s">
        <v>23817</v>
      </c>
      <c r="F9422" s="39" t="s">
        <v>13916</v>
      </c>
    </row>
    <row r="9423" spans="1:6">
      <c r="A9423" t="s">
        <v>4616</v>
      </c>
      <c r="B9423" s="39" t="s">
        <v>28733</v>
      </c>
      <c r="C9423" t="s">
        <v>23818</v>
      </c>
      <c r="D9423" t="s">
        <v>23818</v>
      </c>
      <c r="E9423" t="s">
        <v>23818</v>
      </c>
      <c r="F9423" s="39" t="s">
        <v>13917</v>
      </c>
    </row>
    <row r="9424" spans="1:6">
      <c r="A9424" t="s">
        <v>4616</v>
      </c>
      <c r="B9424" s="39" t="s">
        <v>28734</v>
      </c>
      <c r="C9424" t="s">
        <v>23819</v>
      </c>
      <c r="D9424" t="s">
        <v>23819</v>
      </c>
      <c r="E9424" t="s">
        <v>23819</v>
      </c>
      <c r="F9424" s="39" t="s">
        <v>13918</v>
      </c>
    </row>
    <row r="9425" spans="1:6">
      <c r="A9425" t="s">
        <v>4616</v>
      </c>
      <c r="B9425" s="39" t="s">
        <v>28735</v>
      </c>
      <c r="C9425" t="s">
        <v>23820</v>
      </c>
      <c r="D9425" t="s">
        <v>23820</v>
      </c>
      <c r="E9425" t="s">
        <v>23820</v>
      </c>
      <c r="F9425" s="39" t="s">
        <v>13918</v>
      </c>
    </row>
    <row r="9426" spans="1:6">
      <c r="A9426" t="s">
        <v>4616</v>
      </c>
      <c r="B9426" s="39" t="s">
        <v>28736</v>
      </c>
      <c r="C9426" t="s">
        <v>23821</v>
      </c>
      <c r="D9426" t="s">
        <v>23821</v>
      </c>
      <c r="E9426" t="s">
        <v>23821</v>
      </c>
      <c r="F9426" s="39" t="s">
        <v>13918</v>
      </c>
    </row>
    <row r="9427" spans="1:6">
      <c r="A9427" t="s">
        <v>4616</v>
      </c>
      <c r="B9427" s="39" t="s">
        <v>28737</v>
      </c>
      <c r="C9427" t="s">
        <v>23822</v>
      </c>
      <c r="D9427" t="s">
        <v>23822</v>
      </c>
      <c r="E9427" t="s">
        <v>23822</v>
      </c>
      <c r="F9427" s="39" t="s">
        <v>13919</v>
      </c>
    </row>
    <row r="9428" spans="1:6">
      <c r="A9428" t="s">
        <v>4616</v>
      </c>
      <c r="B9428" s="39" t="s">
        <v>28738</v>
      </c>
      <c r="C9428" t="s">
        <v>23823</v>
      </c>
      <c r="D9428" t="s">
        <v>23823</v>
      </c>
      <c r="E9428" t="s">
        <v>23823</v>
      </c>
      <c r="F9428" s="39" t="s">
        <v>13920</v>
      </c>
    </row>
    <row r="9429" spans="1:6">
      <c r="A9429" t="s">
        <v>4616</v>
      </c>
      <c r="B9429" s="39" t="s">
        <v>28739</v>
      </c>
      <c r="C9429" t="s">
        <v>23824</v>
      </c>
      <c r="D9429" t="s">
        <v>23824</v>
      </c>
      <c r="E9429" t="s">
        <v>23824</v>
      </c>
      <c r="F9429" s="39" t="s">
        <v>13920</v>
      </c>
    </row>
    <row r="9430" spans="1:6">
      <c r="A9430" t="s">
        <v>4616</v>
      </c>
      <c r="B9430" s="39" t="s">
        <v>28740</v>
      </c>
      <c r="C9430" t="s">
        <v>23825</v>
      </c>
      <c r="D9430" t="s">
        <v>23825</v>
      </c>
      <c r="E9430" t="s">
        <v>23825</v>
      </c>
      <c r="F9430" s="39" t="s">
        <v>13920</v>
      </c>
    </row>
    <row r="9431" spans="1:6">
      <c r="A9431" t="s">
        <v>4616</v>
      </c>
      <c r="B9431" s="39" t="s">
        <v>28741</v>
      </c>
      <c r="C9431" t="s">
        <v>23826</v>
      </c>
      <c r="D9431" t="s">
        <v>23826</v>
      </c>
      <c r="E9431" t="s">
        <v>23826</v>
      </c>
      <c r="F9431" s="39" t="s">
        <v>13921</v>
      </c>
    </row>
    <row r="9432" spans="1:6">
      <c r="A9432" t="s">
        <v>4616</v>
      </c>
      <c r="B9432" s="39" t="s">
        <v>28742</v>
      </c>
      <c r="C9432" t="s">
        <v>23827</v>
      </c>
      <c r="D9432" t="s">
        <v>23827</v>
      </c>
      <c r="E9432" t="s">
        <v>23827</v>
      </c>
      <c r="F9432" s="39" t="s">
        <v>13921</v>
      </c>
    </row>
    <row r="9433" spans="1:6">
      <c r="A9433" t="s">
        <v>4616</v>
      </c>
      <c r="B9433" s="39" t="s">
        <v>28743</v>
      </c>
      <c r="C9433" t="s">
        <v>23828</v>
      </c>
      <c r="D9433" t="s">
        <v>23828</v>
      </c>
      <c r="E9433" t="s">
        <v>23828</v>
      </c>
      <c r="F9433" s="39" t="s">
        <v>13922</v>
      </c>
    </row>
    <row r="9434" spans="1:6">
      <c r="A9434" t="s">
        <v>4616</v>
      </c>
      <c r="B9434" s="39" t="s">
        <v>28744</v>
      </c>
      <c r="C9434" t="s">
        <v>23829</v>
      </c>
      <c r="D9434" t="s">
        <v>23829</v>
      </c>
      <c r="E9434" t="s">
        <v>23829</v>
      </c>
      <c r="F9434" s="39" t="s">
        <v>13922</v>
      </c>
    </row>
    <row r="9435" spans="1:6">
      <c r="A9435" t="s">
        <v>4616</v>
      </c>
      <c r="B9435" s="39" t="s">
        <v>28745</v>
      </c>
      <c r="C9435" t="s">
        <v>23830</v>
      </c>
      <c r="D9435" t="s">
        <v>23830</v>
      </c>
      <c r="E9435" t="s">
        <v>23830</v>
      </c>
      <c r="F9435" s="39" t="s">
        <v>13923</v>
      </c>
    </row>
    <row r="9436" spans="1:6">
      <c r="A9436" t="s">
        <v>4616</v>
      </c>
      <c r="B9436" s="39" t="s">
        <v>28746</v>
      </c>
      <c r="C9436" t="s">
        <v>23831</v>
      </c>
      <c r="D9436" t="s">
        <v>23831</v>
      </c>
      <c r="E9436" t="s">
        <v>23831</v>
      </c>
      <c r="F9436" s="39" t="s">
        <v>13923</v>
      </c>
    </row>
    <row r="9437" spans="1:6">
      <c r="A9437" t="s">
        <v>4616</v>
      </c>
      <c r="B9437" s="39" t="s">
        <v>28747</v>
      </c>
      <c r="C9437" t="s">
        <v>23832</v>
      </c>
      <c r="D9437" t="s">
        <v>23832</v>
      </c>
      <c r="E9437" t="s">
        <v>23832</v>
      </c>
      <c r="F9437" s="39" t="s">
        <v>13924</v>
      </c>
    </row>
    <row r="9438" spans="1:6">
      <c r="A9438" t="s">
        <v>4616</v>
      </c>
      <c r="B9438" s="39" t="s">
        <v>28748</v>
      </c>
      <c r="C9438" t="s">
        <v>23833</v>
      </c>
      <c r="D9438" t="s">
        <v>23833</v>
      </c>
      <c r="E9438" t="s">
        <v>23833</v>
      </c>
      <c r="F9438" s="39" t="s">
        <v>13925</v>
      </c>
    </row>
    <row r="9439" spans="1:6">
      <c r="A9439" t="s">
        <v>4616</v>
      </c>
      <c r="B9439" s="39" t="s">
        <v>28749</v>
      </c>
      <c r="C9439" t="s">
        <v>23834</v>
      </c>
      <c r="D9439" t="s">
        <v>23834</v>
      </c>
      <c r="E9439" t="s">
        <v>23834</v>
      </c>
      <c r="F9439" s="39" t="s">
        <v>13925</v>
      </c>
    </row>
    <row r="9440" spans="1:6">
      <c r="A9440" t="s">
        <v>4616</v>
      </c>
      <c r="B9440" s="39" t="s">
        <v>28750</v>
      </c>
      <c r="C9440" t="s">
        <v>23835</v>
      </c>
      <c r="D9440" t="s">
        <v>23835</v>
      </c>
      <c r="E9440" t="s">
        <v>23835</v>
      </c>
      <c r="F9440" s="39" t="s">
        <v>13926</v>
      </c>
    </row>
    <row r="9441" spans="1:6">
      <c r="A9441" t="s">
        <v>4616</v>
      </c>
      <c r="B9441" s="39" t="s">
        <v>28751</v>
      </c>
      <c r="C9441" t="s">
        <v>23836</v>
      </c>
      <c r="D9441" t="s">
        <v>23836</v>
      </c>
      <c r="E9441" t="s">
        <v>23836</v>
      </c>
      <c r="F9441" s="39" t="s">
        <v>13927</v>
      </c>
    </row>
    <row r="9442" spans="1:6">
      <c r="A9442" t="s">
        <v>4616</v>
      </c>
      <c r="B9442" s="39" t="s">
        <v>28752</v>
      </c>
      <c r="C9442" t="s">
        <v>23837</v>
      </c>
      <c r="D9442" t="s">
        <v>23837</v>
      </c>
      <c r="E9442" t="s">
        <v>23837</v>
      </c>
      <c r="F9442" s="39" t="s">
        <v>13928</v>
      </c>
    </row>
    <row r="9443" spans="1:6">
      <c r="A9443" t="s">
        <v>4616</v>
      </c>
      <c r="B9443" s="39" t="s">
        <v>28753</v>
      </c>
      <c r="C9443" t="s">
        <v>23838</v>
      </c>
      <c r="D9443" t="s">
        <v>23838</v>
      </c>
      <c r="E9443" t="s">
        <v>23838</v>
      </c>
      <c r="F9443" s="39" t="s">
        <v>13929</v>
      </c>
    </row>
    <row r="9444" spans="1:6">
      <c r="A9444" t="s">
        <v>4616</v>
      </c>
      <c r="B9444" s="39" t="s">
        <v>28754</v>
      </c>
      <c r="C9444" t="s">
        <v>23839</v>
      </c>
      <c r="D9444" t="s">
        <v>23839</v>
      </c>
      <c r="E9444" t="s">
        <v>23839</v>
      </c>
      <c r="F9444" s="39" t="s">
        <v>13930</v>
      </c>
    </row>
    <row r="9445" spans="1:6">
      <c r="A9445" t="s">
        <v>4616</v>
      </c>
      <c r="B9445" s="39" t="s">
        <v>28755</v>
      </c>
      <c r="C9445" t="s">
        <v>23840</v>
      </c>
      <c r="D9445" t="s">
        <v>23840</v>
      </c>
      <c r="E9445" t="s">
        <v>23840</v>
      </c>
      <c r="F9445" s="39" t="s">
        <v>13931</v>
      </c>
    </row>
    <row r="9446" spans="1:6">
      <c r="A9446" t="s">
        <v>4616</v>
      </c>
      <c r="B9446" s="39" t="s">
        <v>28756</v>
      </c>
      <c r="C9446" t="s">
        <v>23841</v>
      </c>
      <c r="D9446" t="s">
        <v>23841</v>
      </c>
      <c r="E9446" t="s">
        <v>23841</v>
      </c>
      <c r="F9446" s="39" t="s">
        <v>13931</v>
      </c>
    </row>
    <row r="9447" spans="1:6">
      <c r="A9447" t="s">
        <v>4616</v>
      </c>
      <c r="B9447" s="39" t="s">
        <v>28757</v>
      </c>
      <c r="C9447" t="s">
        <v>23842</v>
      </c>
      <c r="D9447" t="s">
        <v>23842</v>
      </c>
      <c r="E9447" t="s">
        <v>23842</v>
      </c>
      <c r="F9447" s="39" t="s">
        <v>13932</v>
      </c>
    </row>
    <row r="9448" spans="1:6">
      <c r="A9448" t="s">
        <v>4616</v>
      </c>
      <c r="B9448" s="39" t="s">
        <v>28758</v>
      </c>
      <c r="C9448" t="s">
        <v>23843</v>
      </c>
      <c r="D9448" t="s">
        <v>23843</v>
      </c>
      <c r="E9448" t="s">
        <v>23843</v>
      </c>
      <c r="F9448" s="39" t="s">
        <v>13933</v>
      </c>
    </row>
    <row r="9449" spans="1:6">
      <c r="A9449" t="s">
        <v>4616</v>
      </c>
      <c r="B9449" s="39" t="s">
        <v>28759</v>
      </c>
      <c r="C9449" t="s">
        <v>23844</v>
      </c>
      <c r="D9449" t="s">
        <v>23844</v>
      </c>
      <c r="E9449" t="s">
        <v>23844</v>
      </c>
      <c r="F9449" s="39" t="s">
        <v>13934</v>
      </c>
    </row>
    <row r="9450" spans="1:6">
      <c r="A9450" t="s">
        <v>4616</v>
      </c>
      <c r="B9450" s="39" t="s">
        <v>28760</v>
      </c>
      <c r="C9450" t="s">
        <v>23845</v>
      </c>
      <c r="D9450" t="s">
        <v>23845</v>
      </c>
      <c r="E9450" t="s">
        <v>23845</v>
      </c>
      <c r="F9450" s="39" t="s">
        <v>13935</v>
      </c>
    </row>
    <row r="9451" spans="1:6">
      <c r="A9451" t="s">
        <v>4616</v>
      </c>
      <c r="B9451" s="39" t="s">
        <v>28761</v>
      </c>
      <c r="C9451" t="s">
        <v>23846</v>
      </c>
      <c r="D9451" t="s">
        <v>23846</v>
      </c>
      <c r="E9451" t="s">
        <v>23846</v>
      </c>
      <c r="F9451" s="39" t="s">
        <v>13936</v>
      </c>
    </row>
    <row r="9452" spans="1:6">
      <c r="A9452" t="s">
        <v>4616</v>
      </c>
      <c r="B9452" s="39" t="s">
        <v>28762</v>
      </c>
      <c r="C9452" t="s">
        <v>23847</v>
      </c>
      <c r="D9452" t="s">
        <v>23847</v>
      </c>
      <c r="E9452" t="s">
        <v>23847</v>
      </c>
      <c r="F9452" s="39" t="s">
        <v>13937</v>
      </c>
    </row>
    <row r="9453" spans="1:6">
      <c r="A9453" t="s">
        <v>4616</v>
      </c>
      <c r="B9453" s="39" t="s">
        <v>28763</v>
      </c>
      <c r="C9453" t="s">
        <v>23848</v>
      </c>
      <c r="D9453" t="s">
        <v>23848</v>
      </c>
      <c r="E9453" t="s">
        <v>23848</v>
      </c>
      <c r="F9453" s="39" t="s">
        <v>13938</v>
      </c>
    </row>
    <row r="9454" spans="1:6">
      <c r="A9454" t="s">
        <v>4616</v>
      </c>
      <c r="B9454" s="39" t="s">
        <v>28764</v>
      </c>
      <c r="C9454" t="s">
        <v>23849</v>
      </c>
      <c r="D9454" t="s">
        <v>23849</v>
      </c>
      <c r="E9454" t="s">
        <v>23849</v>
      </c>
      <c r="F9454" s="788" t="s">
        <v>13939</v>
      </c>
    </row>
    <row r="9455" spans="1:6">
      <c r="A9455" t="s">
        <v>4616</v>
      </c>
      <c r="B9455" s="39" t="s">
        <v>28765</v>
      </c>
      <c r="C9455" t="s">
        <v>23850</v>
      </c>
      <c r="D9455" t="s">
        <v>23850</v>
      </c>
      <c r="E9455" t="s">
        <v>23850</v>
      </c>
      <c r="F9455" s="39" t="s">
        <v>13939</v>
      </c>
    </row>
    <row r="9456" spans="1:6">
      <c r="A9456" t="s">
        <v>4616</v>
      </c>
      <c r="B9456" s="39" t="s">
        <v>28766</v>
      </c>
      <c r="C9456" t="s">
        <v>23851</v>
      </c>
      <c r="D9456" t="s">
        <v>23851</v>
      </c>
      <c r="E9456" t="s">
        <v>23851</v>
      </c>
      <c r="F9456" s="39" t="s">
        <v>13940</v>
      </c>
    </row>
    <row r="9457" spans="1:6">
      <c r="A9457" t="s">
        <v>4616</v>
      </c>
      <c r="B9457" s="789" t="s">
        <v>28767</v>
      </c>
      <c r="C9457" t="s">
        <v>23852</v>
      </c>
      <c r="D9457" t="s">
        <v>23852</v>
      </c>
      <c r="E9457" t="s">
        <v>23852</v>
      </c>
      <c r="F9457" s="39" t="s">
        <v>13941</v>
      </c>
    </row>
    <row r="9458" spans="1:6">
      <c r="A9458" t="s">
        <v>4616</v>
      </c>
      <c r="B9458" s="789" t="s">
        <v>28768</v>
      </c>
      <c r="C9458" t="s">
        <v>23853</v>
      </c>
      <c r="D9458" t="s">
        <v>23853</v>
      </c>
      <c r="E9458" t="s">
        <v>23853</v>
      </c>
      <c r="F9458" s="39" t="s">
        <v>13941</v>
      </c>
    </row>
    <row r="9459" spans="1:6">
      <c r="A9459" t="s">
        <v>4616</v>
      </c>
      <c r="B9459" s="39" t="s">
        <v>28769</v>
      </c>
      <c r="C9459" t="s">
        <v>23854</v>
      </c>
      <c r="D9459" t="s">
        <v>23854</v>
      </c>
      <c r="E9459" t="s">
        <v>23854</v>
      </c>
      <c r="F9459" s="39" t="s">
        <v>13942</v>
      </c>
    </row>
    <row r="9460" spans="1:6">
      <c r="A9460" t="s">
        <v>4616</v>
      </c>
      <c r="B9460" s="39" t="s">
        <v>28770</v>
      </c>
      <c r="C9460" t="s">
        <v>23855</v>
      </c>
      <c r="D9460" t="s">
        <v>23855</v>
      </c>
      <c r="E9460" t="s">
        <v>23855</v>
      </c>
      <c r="F9460" s="39" t="s">
        <v>13943</v>
      </c>
    </row>
    <row r="9461" spans="1:6">
      <c r="A9461" t="s">
        <v>4616</v>
      </c>
      <c r="B9461" s="39" t="s">
        <v>28771</v>
      </c>
      <c r="C9461" t="s">
        <v>23856</v>
      </c>
      <c r="D9461" t="s">
        <v>23856</v>
      </c>
      <c r="E9461" t="s">
        <v>23856</v>
      </c>
      <c r="F9461" s="39" t="s">
        <v>13944</v>
      </c>
    </row>
    <row r="9462" spans="1:6">
      <c r="A9462" t="s">
        <v>4616</v>
      </c>
      <c r="B9462" s="39" t="s">
        <v>28772</v>
      </c>
      <c r="C9462" t="s">
        <v>23857</v>
      </c>
      <c r="D9462" t="s">
        <v>23857</v>
      </c>
      <c r="E9462" t="s">
        <v>23857</v>
      </c>
      <c r="F9462" s="39" t="s">
        <v>13945</v>
      </c>
    </row>
    <row r="9463" spans="1:6">
      <c r="A9463" t="s">
        <v>4616</v>
      </c>
      <c r="B9463" s="39" t="s">
        <v>28773</v>
      </c>
      <c r="C9463" t="s">
        <v>23858</v>
      </c>
      <c r="D9463" t="s">
        <v>23858</v>
      </c>
      <c r="E9463" t="s">
        <v>23858</v>
      </c>
      <c r="F9463" s="39" t="s">
        <v>13946</v>
      </c>
    </row>
    <row r="9464" spans="1:6">
      <c r="A9464" t="s">
        <v>4616</v>
      </c>
      <c r="B9464" s="39" t="s">
        <v>28774</v>
      </c>
      <c r="C9464" t="s">
        <v>23859</v>
      </c>
      <c r="D9464" t="s">
        <v>23859</v>
      </c>
      <c r="E9464" t="s">
        <v>23859</v>
      </c>
      <c r="F9464" s="39" t="s">
        <v>13947</v>
      </c>
    </row>
    <row r="9465" spans="1:6">
      <c r="A9465" t="s">
        <v>4616</v>
      </c>
      <c r="B9465" s="789" t="s">
        <v>28775</v>
      </c>
      <c r="C9465" t="s">
        <v>23860</v>
      </c>
      <c r="D9465" t="s">
        <v>23860</v>
      </c>
      <c r="E9465" t="s">
        <v>23860</v>
      </c>
      <c r="F9465" s="39" t="s">
        <v>13948</v>
      </c>
    </row>
    <row r="9466" spans="1:6">
      <c r="A9466" t="s">
        <v>4616</v>
      </c>
      <c r="B9466" s="39" t="s">
        <v>28776</v>
      </c>
      <c r="C9466" t="s">
        <v>23861</v>
      </c>
      <c r="D9466" t="s">
        <v>23861</v>
      </c>
      <c r="E9466" t="s">
        <v>23861</v>
      </c>
      <c r="F9466" s="39" t="s">
        <v>13948</v>
      </c>
    </row>
    <row r="9467" spans="1:6">
      <c r="A9467" t="s">
        <v>4616</v>
      </c>
      <c r="B9467" s="39" t="s">
        <v>28777</v>
      </c>
      <c r="C9467" t="s">
        <v>23862</v>
      </c>
      <c r="D9467" t="s">
        <v>23862</v>
      </c>
      <c r="E9467" t="s">
        <v>23862</v>
      </c>
      <c r="F9467" s="39" t="s">
        <v>13949</v>
      </c>
    </row>
    <row r="9468" spans="1:6">
      <c r="A9468" t="s">
        <v>4616</v>
      </c>
      <c r="B9468" s="792" t="s">
        <v>28778</v>
      </c>
      <c r="C9468" t="s">
        <v>23863</v>
      </c>
      <c r="D9468" t="s">
        <v>23863</v>
      </c>
      <c r="E9468" t="s">
        <v>23863</v>
      </c>
      <c r="F9468" s="39" t="s">
        <v>13950</v>
      </c>
    </row>
    <row r="9469" spans="1:6">
      <c r="A9469" t="s">
        <v>4616</v>
      </c>
      <c r="B9469" s="39" t="s">
        <v>28779</v>
      </c>
      <c r="C9469" t="s">
        <v>23864</v>
      </c>
      <c r="D9469" t="s">
        <v>23864</v>
      </c>
      <c r="E9469" t="s">
        <v>23864</v>
      </c>
      <c r="F9469" s="39" t="s">
        <v>13950</v>
      </c>
    </row>
    <row r="9470" spans="1:6">
      <c r="A9470" t="s">
        <v>4616</v>
      </c>
      <c r="B9470" s="787" t="s">
        <v>28780</v>
      </c>
      <c r="C9470" t="s">
        <v>23865</v>
      </c>
      <c r="D9470" t="s">
        <v>23865</v>
      </c>
      <c r="E9470" t="s">
        <v>23865</v>
      </c>
      <c r="F9470" s="787" t="s">
        <v>13950</v>
      </c>
    </row>
    <row r="9471" spans="1:6">
      <c r="A9471" t="s">
        <v>4616</v>
      </c>
      <c r="B9471" s="39" t="s">
        <v>28781</v>
      </c>
      <c r="C9471" t="s">
        <v>23866</v>
      </c>
      <c r="D9471" t="s">
        <v>23866</v>
      </c>
      <c r="E9471" t="s">
        <v>23866</v>
      </c>
      <c r="F9471" s="39" t="s">
        <v>13950</v>
      </c>
    </row>
    <row r="9472" spans="1:6">
      <c r="A9472" t="s">
        <v>4616</v>
      </c>
      <c r="B9472" s="39" t="s">
        <v>28782</v>
      </c>
      <c r="C9472" t="s">
        <v>23867</v>
      </c>
      <c r="D9472" t="s">
        <v>23867</v>
      </c>
      <c r="E9472" t="s">
        <v>23867</v>
      </c>
      <c r="F9472" s="39" t="s">
        <v>13950</v>
      </c>
    </row>
    <row r="9473" spans="1:6">
      <c r="A9473" t="s">
        <v>4616</v>
      </c>
      <c r="B9473" s="39" t="s">
        <v>28783</v>
      </c>
      <c r="C9473" t="s">
        <v>23868</v>
      </c>
      <c r="D9473" t="s">
        <v>23868</v>
      </c>
      <c r="E9473" t="s">
        <v>23868</v>
      </c>
      <c r="F9473" s="39" t="s">
        <v>13951</v>
      </c>
    </row>
    <row r="9474" spans="1:6">
      <c r="A9474" t="s">
        <v>4616</v>
      </c>
      <c r="B9474" s="39" t="s">
        <v>28784</v>
      </c>
      <c r="C9474" t="s">
        <v>23869</v>
      </c>
      <c r="D9474" t="s">
        <v>23869</v>
      </c>
      <c r="E9474" t="s">
        <v>23869</v>
      </c>
      <c r="F9474" s="39" t="s">
        <v>13952</v>
      </c>
    </row>
    <row r="9475" spans="1:6">
      <c r="A9475" t="s">
        <v>4616</v>
      </c>
      <c r="B9475" s="39" t="s">
        <v>28785</v>
      </c>
      <c r="C9475" t="s">
        <v>23870</v>
      </c>
      <c r="D9475" t="s">
        <v>23870</v>
      </c>
      <c r="E9475" t="s">
        <v>23870</v>
      </c>
      <c r="F9475" s="39" t="s">
        <v>13953</v>
      </c>
    </row>
    <row r="9476" spans="1:6">
      <c r="A9476" t="s">
        <v>4616</v>
      </c>
      <c r="B9476" s="39" t="s">
        <v>28786</v>
      </c>
      <c r="C9476" t="s">
        <v>23871</v>
      </c>
      <c r="D9476" t="s">
        <v>23871</v>
      </c>
      <c r="E9476" t="s">
        <v>23871</v>
      </c>
      <c r="F9476" s="39" t="s">
        <v>13954</v>
      </c>
    </row>
    <row r="9477" spans="1:6">
      <c r="A9477" t="s">
        <v>4616</v>
      </c>
      <c r="B9477" s="39" t="s">
        <v>28787</v>
      </c>
      <c r="C9477" t="s">
        <v>23872</v>
      </c>
      <c r="D9477" t="s">
        <v>23872</v>
      </c>
      <c r="E9477" t="s">
        <v>23872</v>
      </c>
      <c r="F9477" s="39" t="s">
        <v>13955</v>
      </c>
    </row>
    <row r="9478" spans="1:6">
      <c r="A9478" t="s">
        <v>4616</v>
      </c>
      <c r="B9478" s="39" t="s">
        <v>28788</v>
      </c>
      <c r="C9478" t="s">
        <v>23873</v>
      </c>
      <c r="D9478" t="s">
        <v>23873</v>
      </c>
      <c r="E9478" t="s">
        <v>23873</v>
      </c>
      <c r="F9478" s="39" t="s">
        <v>13956</v>
      </c>
    </row>
    <row r="9479" spans="1:6">
      <c r="A9479" t="s">
        <v>4616</v>
      </c>
      <c r="B9479" s="39" t="s">
        <v>28789</v>
      </c>
      <c r="C9479" t="s">
        <v>23874</v>
      </c>
      <c r="D9479" t="s">
        <v>23874</v>
      </c>
      <c r="E9479" t="s">
        <v>23874</v>
      </c>
      <c r="F9479" s="39" t="s">
        <v>13957</v>
      </c>
    </row>
    <row r="9480" spans="1:6">
      <c r="A9480" t="s">
        <v>4616</v>
      </c>
      <c r="B9480" s="39" t="s">
        <v>28790</v>
      </c>
      <c r="C9480" t="s">
        <v>23875</v>
      </c>
      <c r="D9480" t="s">
        <v>23875</v>
      </c>
      <c r="E9480" t="s">
        <v>23875</v>
      </c>
      <c r="F9480" s="39" t="s">
        <v>13958</v>
      </c>
    </row>
    <row r="9481" spans="1:6">
      <c r="A9481" t="s">
        <v>4616</v>
      </c>
      <c r="B9481" s="39" t="s">
        <v>28791</v>
      </c>
      <c r="C9481" t="s">
        <v>23876</v>
      </c>
      <c r="D9481" t="s">
        <v>23876</v>
      </c>
      <c r="E9481" t="s">
        <v>23876</v>
      </c>
      <c r="F9481" s="39" t="s">
        <v>13959</v>
      </c>
    </row>
    <row r="9482" spans="1:6">
      <c r="A9482" t="s">
        <v>4616</v>
      </c>
      <c r="B9482" s="39" t="s">
        <v>28792</v>
      </c>
      <c r="C9482" t="s">
        <v>23877</v>
      </c>
      <c r="D9482" t="s">
        <v>23877</v>
      </c>
      <c r="E9482" t="s">
        <v>23877</v>
      </c>
      <c r="F9482" s="39" t="s">
        <v>13960</v>
      </c>
    </row>
    <row r="9483" spans="1:6">
      <c r="A9483" t="s">
        <v>4616</v>
      </c>
      <c r="B9483" s="39" t="s">
        <v>28793</v>
      </c>
      <c r="C9483" t="s">
        <v>23878</v>
      </c>
      <c r="D9483" t="s">
        <v>23878</v>
      </c>
      <c r="E9483" t="s">
        <v>23878</v>
      </c>
      <c r="F9483" s="39" t="s">
        <v>13961</v>
      </c>
    </row>
    <row r="9484" spans="1:6">
      <c r="A9484" t="s">
        <v>4616</v>
      </c>
      <c r="B9484" s="39" t="s">
        <v>28794</v>
      </c>
      <c r="C9484" t="s">
        <v>23879</v>
      </c>
      <c r="D9484" t="s">
        <v>23879</v>
      </c>
      <c r="E9484" t="s">
        <v>23879</v>
      </c>
      <c r="F9484" s="39" t="s">
        <v>13962</v>
      </c>
    </row>
    <row r="9485" spans="1:6">
      <c r="A9485" t="s">
        <v>4616</v>
      </c>
      <c r="B9485" s="39" t="s">
        <v>28795</v>
      </c>
      <c r="C9485" t="s">
        <v>23880</v>
      </c>
      <c r="D9485" t="s">
        <v>23880</v>
      </c>
      <c r="E9485" t="s">
        <v>23880</v>
      </c>
      <c r="F9485" s="39" t="s">
        <v>13963</v>
      </c>
    </row>
    <row r="9486" spans="1:6">
      <c r="A9486" t="s">
        <v>4616</v>
      </c>
      <c r="B9486" s="39" t="s">
        <v>28796</v>
      </c>
      <c r="C9486" t="s">
        <v>23881</v>
      </c>
      <c r="D9486" t="s">
        <v>23881</v>
      </c>
      <c r="E9486" t="s">
        <v>23881</v>
      </c>
      <c r="F9486" s="39" t="s">
        <v>13964</v>
      </c>
    </row>
    <row r="9487" spans="1:6">
      <c r="A9487" t="s">
        <v>4616</v>
      </c>
      <c r="B9487" s="39" t="s">
        <v>28797</v>
      </c>
      <c r="C9487" t="s">
        <v>23882</v>
      </c>
      <c r="D9487" t="s">
        <v>23882</v>
      </c>
      <c r="E9487" t="s">
        <v>23882</v>
      </c>
      <c r="F9487" t="s">
        <v>13965</v>
      </c>
    </row>
    <row r="9488" spans="1:6">
      <c r="A9488" t="s">
        <v>4616</v>
      </c>
      <c r="B9488" s="39" t="s">
        <v>28798</v>
      </c>
      <c r="C9488" t="s">
        <v>23883</v>
      </c>
      <c r="D9488" t="s">
        <v>23883</v>
      </c>
      <c r="E9488" t="s">
        <v>23883</v>
      </c>
      <c r="F9488" s="39" t="s">
        <v>13966</v>
      </c>
    </row>
    <row r="9489" spans="1:6">
      <c r="A9489" t="s">
        <v>4616</v>
      </c>
      <c r="B9489" s="39" t="s">
        <v>28799</v>
      </c>
      <c r="C9489" t="s">
        <v>23884</v>
      </c>
      <c r="D9489" t="s">
        <v>23884</v>
      </c>
      <c r="E9489" t="s">
        <v>23884</v>
      </c>
      <c r="F9489" s="39" t="s">
        <v>13967</v>
      </c>
    </row>
    <row r="9490" spans="1:6">
      <c r="A9490" t="s">
        <v>4616</v>
      </c>
      <c r="B9490" t="s">
        <v>28800</v>
      </c>
      <c r="C9490" t="s">
        <v>23885</v>
      </c>
      <c r="D9490" t="s">
        <v>23885</v>
      </c>
      <c r="E9490" t="s">
        <v>23885</v>
      </c>
      <c r="F9490" s="39" t="s">
        <v>13968</v>
      </c>
    </row>
    <row r="9491" spans="1:6">
      <c r="A9491" t="s">
        <v>4616</v>
      </c>
      <c r="B9491" s="39" t="s">
        <v>28801</v>
      </c>
      <c r="C9491" t="s">
        <v>23886</v>
      </c>
      <c r="D9491" t="s">
        <v>23886</v>
      </c>
      <c r="E9491" t="s">
        <v>23886</v>
      </c>
      <c r="F9491" s="39" t="s">
        <v>13969</v>
      </c>
    </row>
    <row r="9492" spans="1:6">
      <c r="A9492" t="s">
        <v>4616</v>
      </c>
      <c r="B9492" s="39" t="s">
        <v>28802</v>
      </c>
      <c r="C9492" t="s">
        <v>23887</v>
      </c>
      <c r="D9492" t="s">
        <v>23887</v>
      </c>
      <c r="E9492" t="s">
        <v>23887</v>
      </c>
      <c r="F9492" s="39" t="s">
        <v>13970</v>
      </c>
    </row>
    <row r="9493" spans="1:6">
      <c r="A9493" t="s">
        <v>4616</v>
      </c>
      <c r="B9493" t="s">
        <v>28803</v>
      </c>
      <c r="C9493" t="s">
        <v>23888</v>
      </c>
      <c r="D9493" t="s">
        <v>23888</v>
      </c>
      <c r="E9493" t="s">
        <v>23888</v>
      </c>
      <c r="F9493" s="39" t="s">
        <v>13971</v>
      </c>
    </row>
    <row r="9494" spans="1:6">
      <c r="A9494" t="s">
        <v>4616</v>
      </c>
      <c r="B9494" t="s">
        <v>28804</v>
      </c>
      <c r="C9494" t="s">
        <v>23889</v>
      </c>
      <c r="D9494" t="s">
        <v>23889</v>
      </c>
      <c r="E9494" t="s">
        <v>23889</v>
      </c>
      <c r="F9494" s="39" t="s">
        <v>13972</v>
      </c>
    </row>
    <row r="9495" spans="1:6">
      <c r="A9495" t="s">
        <v>4616</v>
      </c>
      <c r="B9495" s="39" t="s">
        <v>28805</v>
      </c>
      <c r="C9495" t="s">
        <v>23890</v>
      </c>
      <c r="D9495" t="s">
        <v>23890</v>
      </c>
      <c r="E9495" t="s">
        <v>23890</v>
      </c>
      <c r="F9495" s="39" t="s">
        <v>13973</v>
      </c>
    </row>
    <row r="9496" spans="1:6">
      <c r="A9496" t="s">
        <v>4616</v>
      </c>
      <c r="B9496" s="39" t="s">
        <v>28806</v>
      </c>
      <c r="C9496" t="s">
        <v>23891</v>
      </c>
      <c r="D9496" t="s">
        <v>23891</v>
      </c>
      <c r="E9496" t="s">
        <v>23891</v>
      </c>
      <c r="F9496" s="39" t="s">
        <v>13974</v>
      </c>
    </row>
    <row r="9497" spans="1:6">
      <c r="A9497" t="s">
        <v>4616</v>
      </c>
      <c r="B9497" t="s">
        <v>28807</v>
      </c>
      <c r="C9497" t="s">
        <v>23892</v>
      </c>
      <c r="D9497" t="s">
        <v>23892</v>
      </c>
      <c r="E9497" t="s">
        <v>23892</v>
      </c>
      <c r="F9497" s="39" t="s">
        <v>13975</v>
      </c>
    </row>
    <row r="9498" spans="1:6">
      <c r="A9498" t="s">
        <v>4616</v>
      </c>
      <c r="B9498" s="39" t="s">
        <v>28808</v>
      </c>
      <c r="C9498" t="s">
        <v>23893</v>
      </c>
      <c r="D9498" t="s">
        <v>23893</v>
      </c>
      <c r="E9498" t="s">
        <v>23893</v>
      </c>
      <c r="F9498" s="39" t="s">
        <v>13976</v>
      </c>
    </row>
    <row r="9499" spans="1:6">
      <c r="A9499" t="s">
        <v>4616</v>
      </c>
      <c r="B9499" s="39" t="s">
        <v>28809</v>
      </c>
      <c r="C9499" t="s">
        <v>23894</v>
      </c>
      <c r="D9499" t="s">
        <v>23894</v>
      </c>
      <c r="E9499" t="s">
        <v>23894</v>
      </c>
      <c r="F9499" s="39" t="s">
        <v>13976</v>
      </c>
    </row>
    <row r="9500" spans="1:6">
      <c r="A9500" t="s">
        <v>4616</v>
      </c>
      <c r="B9500" s="39" t="s">
        <v>28810</v>
      </c>
      <c r="C9500" t="s">
        <v>23895</v>
      </c>
      <c r="D9500" t="s">
        <v>23895</v>
      </c>
      <c r="E9500" t="s">
        <v>23895</v>
      </c>
      <c r="F9500" s="39" t="s">
        <v>13977</v>
      </c>
    </row>
    <row r="9501" spans="1:6">
      <c r="A9501" t="s">
        <v>4616</v>
      </c>
      <c r="B9501" s="39" t="s">
        <v>28811</v>
      </c>
      <c r="C9501" t="s">
        <v>23896</v>
      </c>
      <c r="D9501" t="s">
        <v>23896</v>
      </c>
      <c r="E9501" t="s">
        <v>23896</v>
      </c>
      <c r="F9501" s="39" t="s">
        <v>13978</v>
      </c>
    </row>
    <row r="9502" spans="1:6">
      <c r="A9502" t="s">
        <v>4616</v>
      </c>
      <c r="B9502" t="s">
        <v>28812</v>
      </c>
      <c r="C9502" t="s">
        <v>23897</v>
      </c>
      <c r="D9502" t="s">
        <v>23897</v>
      </c>
      <c r="E9502" t="s">
        <v>23897</v>
      </c>
      <c r="F9502" s="39" t="s">
        <v>13979</v>
      </c>
    </row>
    <row r="9503" spans="1:6">
      <c r="A9503" t="s">
        <v>4616</v>
      </c>
      <c r="B9503" t="s">
        <v>28813</v>
      </c>
      <c r="C9503" t="s">
        <v>23898</v>
      </c>
      <c r="D9503" t="s">
        <v>23898</v>
      </c>
      <c r="E9503" t="s">
        <v>23898</v>
      </c>
      <c r="F9503" s="39" t="s">
        <v>13979</v>
      </c>
    </row>
    <row r="9504" spans="1:6">
      <c r="A9504" t="s">
        <v>4616</v>
      </c>
      <c r="B9504" s="39" t="s">
        <v>28814</v>
      </c>
      <c r="C9504" t="s">
        <v>23899</v>
      </c>
      <c r="D9504" t="s">
        <v>23899</v>
      </c>
      <c r="E9504" t="s">
        <v>23899</v>
      </c>
      <c r="F9504" s="39" t="s">
        <v>13980</v>
      </c>
    </row>
    <row r="9505" spans="1:6">
      <c r="A9505" t="s">
        <v>4616</v>
      </c>
      <c r="B9505" s="39" t="s">
        <v>28815</v>
      </c>
      <c r="C9505" t="s">
        <v>23900</v>
      </c>
      <c r="D9505" t="s">
        <v>23900</v>
      </c>
      <c r="E9505" t="s">
        <v>23900</v>
      </c>
      <c r="F9505" s="39" t="s">
        <v>13980</v>
      </c>
    </row>
    <row r="9506" spans="1:6">
      <c r="A9506" t="s">
        <v>4616</v>
      </c>
      <c r="B9506" s="39" t="s">
        <v>28816</v>
      </c>
      <c r="C9506" t="s">
        <v>23901</v>
      </c>
      <c r="D9506" t="s">
        <v>23901</v>
      </c>
      <c r="E9506" t="s">
        <v>23901</v>
      </c>
      <c r="F9506" s="788" t="s">
        <v>13980</v>
      </c>
    </row>
    <row r="9507" spans="1:6">
      <c r="A9507" t="s">
        <v>4616</v>
      </c>
      <c r="B9507" s="39" t="s">
        <v>28817</v>
      </c>
      <c r="C9507" t="s">
        <v>23902</v>
      </c>
      <c r="D9507" t="s">
        <v>23902</v>
      </c>
      <c r="E9507" t="s">
        <v>23902</v>
      </c>
      <c r="F9507" s="39" t="s">
        <v>13980</v>
      </c>
    </row>
    <row r="9508" spans="1:6">
      <c r="A9508" t="s">
        <v>4616</v>
      </c>
      <c r="B9508" s="39" t="s">
        <v>28818</v>
      </c>
      <c r="C9508" t="s">
        <v>23903</v>
      </c>
      <c r="D9508" t="s">
        <v>23903</v>
      </c>
      <c r="E9508" t="s">
        <v>23903</v>
      </c>
      <c r="F9508" s="39" t="s">
        <v>13980</v>
      </c>
    </row>
    <row r="9509" spans="1:6">
      <c r="A9509" t="s">
        <v>4616</v>
      </c>
      <c r="B9509" s="39" t="s">
        <v>28819</v>
      </c>
      <c r="C9509" t="s">
        <v>23904</v>
      </c>
      <c r="D9509" t="s">
        <v>23904</v>
      </c>
      <c r="E9509" t="s">
        <v>23904</v>
      </c>
      <c r="F9509" s="39" t="s">
        <v>13980</v>
      </c>
    </row>
    <row r="9510" spans="1:6">
      <c r="A9510" t="s">
        <v>4616</v>
      </c>
      <c r="B9510" s="39" t="s">
        <v>28820</v>
      </c>
      <c r="C9510" t="s">
        <v>23905</v>
      </c>
      <c r="D9510" t="s">
        <v>23905</v>
      </c>
      <c r="E9510" t="s">
        <v>23905</v>
      </c>
      <c r="F9510" s="39" t="s">
        <v>13980</v>
      </c>
    </row>
    <row r="9511" spans="1:6">
      <c r="A9511" t="s">
        <v>4616</v>
      </c>
      <c r="B9511" s="39" t="s">
        <v>28821</v>
      </c>
      <c r="C9511" t="s">
        <v>23906</v>
      </c>
      <c r="D9511" t="s">
        <v>23906</v>
      </c>
      <c r="E9511" t="s">
        <v>23906</v>
      </c>
      <c r="F9511" s="39" t="s">
        <v>13980</v>
      </c>
    </row>
    <row r="9512" spans="1:6">
      <c r="A9512" t="s">
        <v>4616</v>
      </c>
      <c r="B9512" s="39" t="s">
        <v>28822</v>
      </c>
      <c r="C9512" t="s">
        <v>23907</v>
      </c>
      <c r="D9512" t="s">
        <v>23907</v>
      </c>
      <c r="E9512" t="s">
        <v>23907</v>
      </c>
      <c r="F9512" s="39" t="s">
        <v>13980</v>
      </c>
    </row>
    <row r="9513" spans="1:6">
      <c r="A9513" t="s">
        <v>4616</v>
      </c>
      <c r="B9513" s="39" t="s">
        <v>28823</v>
      </c>
      <c r="C9513" t="s">
        <v>23908</v>
      </c>
      <c r="D9513" t="s">
        <v>23908</v>
      </c>
      <c r="E9513" t="s">
        <v>23908</v>
      </c>
      <c r="F9513" s="39" t="s">
        <v>13980</v>
      </c>
    </row>
    <row r="9514" spans="1:6">
      <c r="A9514" t="s">
        <v>4616</v>
      </c>
      <c r="B9514" s="39" t="s">
        <v>28824</v>
      </c>
      <c r="C9514" t="s">
        <v>23909</v>
      </c>
      <c r="D9514" t="s">
        <v>23909</v>
      </c>
      <c r="E9514" t="s">
        <v>23909</v>
      </c>
      <c r="F9514" s="39" t="s">
        <v>13980</v>
      </c>
    </row>
    <row r="9515" spans="1:6">
      <c r="A9515" t="s">
        <v>4616</v>
      </c>
      <c r="B9515" s="39" t="s">
        <v>28825</v>
      </c>
      <c r="C9515" t="s">
        <v>23910</v>
      </c>
      <c r="D9515" t="s">
        <v>23910</v>
      </c>
      <c r="E9515" t="s">
        <v>23910</v>
      </c>
      <c r="F9515" s="39" t="s">
        <v>13980</v>
      </c>
    </row>
    <row r="9516" spans="1:6">
      <c r="A9516" t="s">
        <v>4616</v>
      </c>
      <c r="B9516" s="39" t="s">
        <v>28826</v>
      </c>
      <c r="C9516" t="s">
        <v>23911</v>
      </c>
      <c r="D9516" t="s">
        <v>23911</v>
      </c>
      <c r="E9516" t="s">
        <v>23911</v>
      </c>
      <c r="F9516" s="39" t="s">
        <v>13980</v>
      </c>
    </row>
    <row r="9517" spans="1:6">
      <c r="A9517" t="s">
        <v>4616</v>
      </c>
      <c r="B9517" s="789" t="s">
        <v>28827</v>
      </c>
      <c r="C9517" t="s">
        <v>23912</v>
      </c>
      <c r="D9517" t="s">
        <v>23912</v>
      </c>
      <c r="E9517" t="s">
        <v>23912</v>
      </c>
      <c r="F9517" s="39" t="s">
        <v>13980</v>
      </c>
    </row>
    <row r="9518" spans="1:6">
      <c r="A9518" t="s">
        <v>4616</v>
      </c>
      <c r="B9518" t="s">
        <v>28828</v>
      </c>
      <c r="C9518" t="s">
        <v>23913</v>
      </c>
      <c r="D9518" t="s">
        <v>23913</v>
      </c>
      <c r="E9518" t="s">
        <v>23913</v>
      </c>
      <c r="F9518" s="39" t="s">
        <v>13980</v>
      </c>
    </row>
    <row r="9519" spans="1:6">
      <c r="A9519" t="s">
        <v>4616</v>
      </c>
      <c r="B9519" s="39" t="s">
        <v>28829</v>
      </c>
      <c r="C9519" t="s">
        <v>23914</v>
      </c>
      <c r="D9519" t="s">
        <v>23914</v>
      </c>
      <c r="E9519" t="s">
        <v>23914</v>
      </c>
      <c r="F9519" s="39" t="s">
        <v>13980</v>
      </c>
    </row>
    <row r="9520" spans="1:6">
      <c r="A9520" t="s">
        <v>4616</v>
      </c>
      <c r="B9520" t="s">
        <v>28830</v>
      </c>
      <c r="C9520" t="s">
        <v>23915</v>
      </c>
      <c r="D9520" t="s">
        <v>23915</v>
      </c>
      <c r="E9520" t="s">
        <v>23915</v>
      </c>
      <c r="F9520" s="39" t="s">
        <v>13980</v>
      </c>
    </row>
    <row r="9521" spans="1:6">
      <c r="A9521" t="s">
        <v>4616</v>
      </c>
      <c r="B9521" t="s">
        <v>28831</v>
      </c>
      <c r="C9521" t="s">
        <v>23916</v>
      </c>
      <c r="D9521" t="s">
        <v>23916</v>
      </c>
      <c r="E9521" t="s">
        <v>23916</v>
      </c>
      <c r="F9521" s="39" t="s">
        <v>13980</v>
      </c>
    </row>
    <row r="9522" spans="1:6">
      <c r="A9522" t="s">
        <v>4616</v>
      </c>
      <c r="B9522" s="39" t="s">
        <v>28832</v>
      </c>
      <c r="C9522" t="s">
        <v>23917</v>
      </c>
      <c r="D9522" t="s">
        <v>23917</v>
      </c>
      <c r="E9522" t="s">
        <v>23917</v>
      </c>
      <c r="F9522" s="39" t="s">
        <v>13980</v>
      </c>
    </row>
    <row r="9523" spans="1:6">
      <c r="A9523" t="s">
        <v>4616</v>
      </c>
      <c r="B9523" s="39" t="s">
        <v>28833</v>
      </c>
      <c r="C9523" t="s">
        <v>23918</v>
      </c>
      <c r="D9523" t="s">
        <v>23918</v>
      </c>
      <c r="E9523" t="s">
        <v>23918</v>
      </c>
      <c r="F9523" s="39" t="s">
        <v>13980</v>
      </c>
    </row>
    <row r="9524" spans="1:6">
      <c r="A9524" t="s">
        <v>4616</v>
      </c>
      <c r="B9524" s="39" t="s">
        <v>28834</v>
      </c>
      <c r="C9524" t="s">
        <v>23919</v>
      </c>
      <c r="D9524" t="s">
        <v>23919</v>
      </c>
      <c r="E9524" t="s">
        <v>23919</v>
      </c>
      <c r="F9524" s="39" t="s">
        <v>13980</v>
      </c>
    </row>
    <row r="9525" spans="1:6">
      <c r="A9525" t="s">
        <v>4616</v>
      </c>
      <c r="B9525" t="s">
        <v>28835</v>
      </c>
      <c r="C9525" t="s">
        <v>23920</v>
      </c>
      <c r="D9525" t="s">
        <v>23920</v>
      </c>
      <c r="E9525" t="s">
        <v>23920</v>
      </c>
      <c r="F9525" s="39" t="s">
        <v>13980</v>
      </c>
    </row>
    <row r="9526" spans="1:6">
      <c r="A9526" t="s">
        <v>4616</v>
      </c>
      <c r="B9526" s="39" t="s">
        <v>28836</v>
      </c>
      <c r="C9526" t="s">
        <v>23921</v>
      </c>
      <c r="D9526" t="s">
        <v>23921</v>
      </c>
      <c r="E9526" t="s">
        <v>23921</v>
      </c>
      <c r="F9526" s="39" t="s">
        <v>13980</v>
      </c>
    </row>
    <row r="9527" spans="1:6">
      <c r="A9527" t="s">
        <v>4616</v>
      </c>
      <c r="B9527" s="39" t="s">
        <v>28837</v>
      </c>
      <c r="C9527" t="s">
        <v>23922</v>
      </c>
      <c r="D9527" t="s">
        <v>23922</v>
      </c>
      <c r="E9527" t="s">
        <v>23922</v>
      </c>
      <c r="F9527" s="39" t="s">
        <v>13980</v>
      </c>
    </row>
    <row r="9528" spans="1:6">
      <c r="A9528" t="s">
        <v>4616</v>
      </c>
      <c r="B9528" s="39" t="s">
        <v>28838</v>
      </c>
      <c r="C9528" t="s">
        <v>23923</v>
      </c>
      <c r="D9528" t="s">
        <v>23923</v>
      </c>
      <c r="E9528" t="s">
        <v>23923</v>
      </c>
      <c r="F9528" s="39" t="s">
        <v>13980</v>
      </c>
    </row>
    <row r="9529" spans="1:6">
      <c r="A9529" t="s">
        <v>4616</v>
      </c>
      <c r="B9529" t="s">
        <v>28839</v>
      </c>
      <c r="C9529" t="s">
        <v>23924</v>
      </c>
      <c r="D9529" t="s">
        <v>23924</v>
      </c>
      <c r="E9529" t="s">
        <v>23924</v>
      </c>
      <c r="F9529" s="39" t="s">
        <v>13980</v>
      </c>
    </row>
    <row r="9530" spans="1:6">
      <c r="A9530" t="s">
        <v>4616</v>
      </c>
      <c r="B9530" s="39" t="s">
        <v>28840</v>
      </c>
      <c r="C9530" t="s">
        <v>23925</v>
      </c>
      <c r="D9530" t="s">
        <v>23925</v>
      </c>
      <c r="E9530" t="s">
        <v>23925</v>
      </c>
      <c r="F9530" s="39" t="s">
        <v>13980</v>
      </c>
    </row>
    <row r="9531" spans="1:6">
      <c r="A9531" t="s">
        <v>4616</v>
      </c>
      <c r="B9531" s="39" t="s">
        <v>28841</v>
      </c>
      <c r="C9531" t="s">
        <v>23926</v>
      </c>
      <c r="D9531" t="s">
        <v>23926</v>
      </c>
      <c r="E9531" t="s">
        <v>23926</v>
      </c>
      <c r="F9531" s="39" t="s">
        <v>13980</v>
      </c>
    </row>
    <row r="9532" spans="1:6">
      <c r="A9532" t="s">
        <v>4616</v>
      </c>
      <c r="B9532" s="39" t="s">
        <v>28842</v>
      </c>
      <c r="C9532" t="s">
        <v>23927</v>
      </c>
      <c r="D9532" t="s">
        <v>23927</v>
      </c>
      <c r="E9532" t="s">
        <v>23927</v>
      </c>
      <c r="F9532" s="39" t="s">
        <v>13980</v>
      </c>
    </row>
    <row r="9533" spans="1:6">
      <c r="A9533" t="s">
        <v>4616</v>
      </c>
      <c r="B9533" s="39" t="s">
        <v>28843</v>
      </c>
      <c r="C9533" t="s">
        <v>23928</v>
      </c>
      <c r="D9533" t="s">
        <v>23928</v>
      </c>
      <c r="E9533" t="s">
        <v>23928</v>
      </c>
      <c r="F9533" s="39" t="s">
        <v>13980</v>
      </c>
    </row>
    <row r="9534" spans="1:6">
      <c r="A9534" t="s">
        <v>4616</v>
      </c>
      <c r="B9534" s="39" t="s">
        <v>28844</v>
      </c>
      <c r="C9534" t="s">
        <v>23929</v>
      </c>
      <c r="D9534" t="s">
        <v>23929</v>
      </c>
      <c r="E9534" t="s">
        <v>23929</v>
      </c>
      <c r="F9534" s="39" t="s">
        <v>13980</v>
      </c>
    </row>
    <row r="9535" spans="1:6">
      <c r="A9535" t="s">
        <v>4616</v>
      </c>
      <c r="B9535" s="39" t="s">
        <v>28845</v>
      </c>
      <c r="C9535" t="s">
        <v>23930</v>
      </c>
      <c r="D9535" t="s">
        <v>23930</v>
      </c>
      <c r="E9535" t="s">
        <v>23930</v>
      </c>
      <c r="F9535" s="39" t="s">
        <v>13980</v>
      </c>
    </row>
    <row r="9536" spans="1:6">
      <c r="A9536" t="s">
        <v>4616</v>
      </c>
      <c r="B9536" t="s">
        <v>28846</v>
      </c>
      <c r="C9536" t="s">
        <v>23931</v>
      </c>
      <c r="D9536" t="s">
        <v>23931</v>
      </c>
      <c r="E9536" t="s">
        <v>23931</v>
      </c>
      <c r="F9536" s="39" t="s">
        <v>13980</v>
      </c>
    </row>
    <row r="9537" spans="1:6">
      <c r="A9537" t="s">
        <v>4616</v>
      </c>
      <c r="B9537" s="39" t="s">
        <v>28847</v>
      </c>
      <c r="C9537" t="s">
        <v>23932</v>
      </c>
      <c r="D9537" t="s">
        <v>23932</v>
      </c>
      <c r="E9537" t="s">
        <v>23932</v>
      </c>
      <c r="F9537" s="39" t="s">
        <v>13980</v>
      </c>
    </row>
    <row r="9538" spans="1:6">
      <c r="A9538" t="s">
        <v>4616</v>
      </c>
      <c r="B9538" s="39" t="s">
        <v>28848</v>
      </c>
      <c r="C9538" t="s">
        <v>23933</v>
      </c>
      <c r="D9538" t="s">
        <v>23933</v>
      </c>
      <c r="E9538" t="s">
        <v>23933</v>
      </c>
      <c r="F9538" s="39" t="s">
        <v>13980</v>
      </c>
    </row>
    <row r="9539" spans="1:6">
      <c r="A9539" t="s">
        <v>4616</v>
      </c>
      <c r="B9539" s="39" t="s">
        <v>28849</v>
      </c>
      <c r="C9539" t="s">
        <v>23934</v>
      </c>
      <c r="D9539" t="s">
        <v>23934</v>
      </c>
      <c r="E9539" t="s">
        <v>23934</v>
      </c>
      <c r="F9539" s="39" t="s">
        <v>13980</v>
      </c>
    </row>
    <row r="9540" spans="1:6">
      <c r="A9540" t="s">
        <v>4616</v>
      </c>
      <c r="B9540" s="39" t="s">
        <v>28850</v>
      </c>
      <c r="C9540" t="s">
        <v>23935</v>
      </c>
      <c r="D9540" t="s">
        <v>23935</v>
      </c>
      <c r="E9540" t="s">
        <v>23935</v>
      </c>
      <c r="F9540" s="39" t="s">
        <v>13980</v>
      </c>
    </row>
    <row r="9541" spans="1:6">
      <c r="A9541" t="s">
        <v>4616</v>
      </c>
      <c r="B9541" t="s">
        <v>28851</v>
      </c>
      <c r="C9541" t="s">
        <v>23936</v>
      </c>
      <c r="D9541" t="s">
        <v>23936</v>
      </c>
      <c r="E9541" t="s">
        <v>23936</v>
      </c>
      <c r="F9541" s="39" t="s">
        <v>13980</v>
      </c>
    </row>
    <row r="9542" spans="1:6">
      <c r="A9542" t="s">
        <v>4616</v>
      </c>
      <c r="B9542" s="789" t="s">
        <v>28852</v>
      </c>
      <c r="C9542" t="s">
        <v>23937</v>
      </c>
      <c r="D9542" t="s">
        <v>23937</v>
      </c>
      <c r="E9542" t="s">
        <v>23937</v>
      </c>
      <c r="F9542" s="39" t="s">
        <v>13980</v>
      </c>
    </row>
    <row r="9543" spans="1:6">
      <c r="A9543" t="s">
        <v>4616</v>
      </c>
      <c r="B9543" t="s">
        <v>28853</v>
      </c>
      <c r="C9543" t="s">
        <v>23938</v>
      </c>
      <c r="D9543" t="s">
        <v>23938</v>
      </c>
      <c r="E9543" t="s">
        <v>23938</v>
      </c>
      <c r="F9543" s="39" t="s">
        <v>13980</v>
      </c>
    </row>
    <row r="9544" spans="1:6">
      <c r="A9544" t="s">
        <v>4616</v>
      </c>
      <c r="B9544" s="39" t="s">
        <v>28854</v>
      </c>
      <c r="C9544" t="s">
        <v>23939</v>
      </c>
      <c r="D9544" t="s">
        <v>23939</v>
      </c>
      <c r="E9544" t="s">
        <v>23939</v>
      </c>
      <c r="F9544" s="39" t="s">
        <v>13980</v>
      </c>
    </row>
    <row r="9545" spans="1:6">
      <c r="A9545" t="s">
        <v>4616</v>
      </c>
      <c r="B9545" s="39" t="s">
        <v>28855</v>
      </c>
      <c r="C9545" t="s">
        <v>23940</v>
      </c>
      <c r="D9545" t="s">
        <v>23940</v>
      </c>
      <c r="E9545" t="s">
        <v>23940</v>
      </c>
      <c r="F9545" s="39" t="s">
        <v>13980</v>
      </c>
    </row>
    <row r="9546" spans="1:6">
      <c r="A9546" t="s">
        <v>4616</v>
      </c>
      <c r="B9546" t="s">
        <v>28856</v>
      </c>
      <c r="C9546" t="s">
        <v>23941</v>
      </c>
      <c r="D9546" t="s">
        <v>23941</v>
      </c>
      <c r="E9546" t="s">
        <v>23941</v>
      </c>
      <c r="F9546" s="787" t="s">
        <v>13980</v>
      </c>
    </row>
    <row r="9547" spans="1:6">
      <c r="A9547" t="s">
        <v>4616</v>
      </c>
      <c r="B9547" s="39" t="s">
        <v>28857</v>
      </c>
      <c r="C9547" t="s">
        <v>23942</v>
      </c>
      <c r="D9547" t="s">
        <v>23942</v>
      </c>
      <c r="E9547" t="s">
        <v>23942</v>
      </c>
      <c r="F9547" s="39" t="s">
        <v>13980</v>
      </c>
    </row>
    <row r="9548" spans="1:6">
      <c r="A9548" t="s">
        <v>4616</v>
      </c>
      <c r="B9548" s="789" t="s">
        <v>28858</v>
      </c>
      <c r="C9548" t="s">
        <v>23943</v>
      </c>
      <c r="D9548" t="s">
        <v>23943</v>
      </c>
      <c r="E9548" t="s">
        <v>23943</v>
      </c>
      <c r="F9548" s="39" t="s">
        <v>13980</v>
      </c>
    </row>
    <row r="9549" spans="1:6">
      <c r="A9549" t="s">
        <v>4616</v>
      </c>
      <c r="B9549" t="s">
        <v>28859</v>
      </c>
      <c r="C9549" t="s">
        <v>23944</v>
      </c>
      <c r="D9549" t="s">
        <v>23944</v>
      </c>
      <c r="E9549" t="s">
        <v>23944</v>
      </c>
      <c r="F9549" s="39" t="s">
        <v>13980</v>
      </c>
    </row>
    <row r="9550" spans="1:6">
      <c r="A9550" t="s">
        <v>4616</v>
      </c>
      <c r="B9550" t="s">
        <v>28860</v>
      </c>
      <c r="C9550" t="s">
        <v>23945</v>
      </c>
      <c r="D9550" t="s">
        <v>23945</v>
      </c>
      <c r="E9550" t="s">
        <v>23945</v>
      </c>
      <c r="F9550" s="39" t="s">
        <v>13981</v>
      </c>
    </row>
    <row r="9551" spans="1:6">
      <c r="A9551" t="s">
        <v>4616</v>
      </c>
      <c r="B9551" s="39" t="s">
        <v>28861</v>
      </c>
      <c r="C9551" t="s">
        <v>23946</v>
      </c>
      <c r="D9551" t="s">
        <v>23946</v>
      </c>
      <c r="E9551" t="s">
        <v>23946</v>
      </c>
      <c r="F9551" s="39" t="s">
        <v>13982</v>
      </c>
    </row>
    <row r="9552" spans="1:6">
      <c r="A9552" t="s">
        <v>4616</v>
      </c>
      <c r="B9552" s="39" t="s">
        <v>28862</v>
      </c>
      <c r="C9552" t="s">
        <v>23947</v>
      </c>
      <c r="D9552" t="s">
        <v>23947</v>
      </c>
      <c r="E9552" t="s">
        <v>23947</v>
      </c>
      <c r="F9552" t="s">
        <v>13983</v>
      </c>
    </row>
    <row r="9553" spans="1:6">
      <c r="A9553" t="s">
        <v>4616</v>
      </c>
      <c r="B9553" s="39" t="s">
        <v>28863</v>
      </c>
      <c r="C9553" t="s">
        <v>23948</v>
      </c>
      <c r="D9553" t="s">
        <v>23948</v>
      </c>
      <c r="E9553" t="s">
        <v>23948</v>
      </c>
      <c r="F9553" s="39" t="s">
        <v>13984</v>
      </c>
    </row>
    <row r="9554" spans="1:6">
      <c r="A9554" t="s">
        <v>4616</v>
      </c>
      <c r="B9554" t="s">
        <v>28864</v>
      </c>
      <c r="C9554" t="s">
        <v>23949</v>
      </c>
      <c r="D9554" t="s">
        <v>23949</v>
      </c>
      <c r="E9554" t="s">
        <v>23949</v>
      </c>
      <c r="F9554" s="39" t="s">
        <v>13985</v>
      </c>
    </row>
    <row r="9555" spans="1:6">
      <c r="A9555" t="s">
        <v>4616</v>
      </c>
      <c r="B9555" s="39" t="s">
        <v>28865</v>
      </c>
      <c r="C9555" t="s">
        <v>23950</v>
      </c>
      <c r="D9555" t="s">
        <v>23950</v>
      </c>
      <c r="E9555" t="s">
        <v>23950</v>
      </c>
      <c r="F9555" t="s">
        <v>13986</v>
      </c>
    </row>
    <row r="9556" spans="1:6">
      <c r="A9556" t="s">
        <v>4616</v>
      </c>
      <c r="B9556" s="39" t="s">
        <v>28866</v>
      </c>
      <c r="C9556" t="s">
        <v>23951</v>
      </c>
      <c r="D9556" t="s">
        <v>23951</v>
      </c>
      <c r="E9556" t="s">
        <v>23951</v>
      </c>
      <c r="F9556" s="39" t="s">
        <v>13987</v>
      </c>
    </row>
    <row r="9557" spans="1:6">
      <c r="A9557" t="s">
        <v>4616</v>
      </c>
      <c r="B9557" s="39" t="s">
        <v>28867</v>
      </c>
      <c r="C9557" t="s">
        <v>23952</v>
      </c>
      <c r="D9557" t="s">
        <v>23952</v>
      </c>
      <c r="E9557" t="s">
        <v>23952</v>
      </c>
      <c r="F9557" s="39" t="s">
        <v>13988</v>
      </c>
    </row>
    <row r="9558" spans="1:6">
      <c r="A9558" t="s">
        <v>4616</v>
      </c>
      <c r="B9558" s="39" t="s">
        <v>28868</v>
      </c>
      <c r="C9558" t="s">
        <v>23953</v>
      </c>
      <c r="D9558" t="s">
        <v>23953</v>
      </c>
      <c r="E9558" t="s">
        <v>23953</v>
      </c>
      <c r="F9558" s="39" t="s">
        <v>13989</v>
      </c>
    </row>
    <row r="9559" spans="1:6">
      <c r="A9559" t="s">
        <v>4616</v>
      </c>
      <c r="B9559" s="39" t="s">
        <v>28869</v>
      </c>
      <c r="C9559" t="s">
        <v>23954</v>
      </c>
      <c r="D9559" t="s">
        <v>23954</v>
      </c>
      <c r="E9559" t="s">
        <v>23954</v>
      </c>
      <c r="F9559" s="39" t="s">
        <v>13990</v>
      </c>
    </row>
    <row r="9560" spans="1:6">
      <c r="A9560" t="s">
        <v>4616</v>
      </c>
      <c r="B9560" s="39" t="s">
        <v>28870</v>
      </c>
      <c r="C9560" t="s">
        <v>23955</v>
      </c>
      <c r="D9560" t="s">
        <v>23955</v>
      </c>
      <c r="E9560" t="s">
        <v>23955</v>
      </c>
      <c r="F9560" s="39" t="s">
        <v>13991</v>
      </c>
    </row>
    <row r="9561" spans="1:6">
      <c r="A9561" t="s">
        <v>4616</v>
      </c>
      <c r="B9561" s="39" t="s">
        <v>28871</v>
      </c>
      <c r="C9561" t="s">
        <v>23956</v>
      </c>
      <c r="D9561" t="s">
        <v>23956</v>
      </c>
      <c r="E9561" t="s">
        <v>23956</v>
      </c>
      <c r="F9561" s="39" t="s">
        <v>13991</v>
      </c>
    </row>
    <row r="9562" spans="1:6">
      <c r="A9562" t="s">
        <v>4616</v>
      </c>
      <c r="B9562" s="39" t="s">
        <v>28872</v>
      </c>
      <c r="C9562" t="s">
        <v>23957</v>
      </c>
      <c r="D9562" t="s">
        <v>23957</v>
      </c>
      <c r="E9562" t="s">
        <v>23957</v>
      </c>
      <c r="F9562" s="39" t="s">
        <v>13992</v>
      </c>
    </row>
    <row r="9563" spans="1:6">
      <c r="A9563" t="s">
        <v>4616</v>
      </c>
      <c r="B9563" s="39" t="s">
        <v>28873</v>
      </c>
      <c r="C9563" t="s">
        <v>23958</v>
      </c>
      <c r="D9563" t="s">
        <v>23958</v>
      </c>
      <c r="E9563" t="s">
        <v>23958</v>
      </c>
      <c r="F9563" s="39" t="s">
        <v>13992</v>
      </c>
    </row>
    <row r="9564" spans="1:6">
      <c r="A9564" t="s">
        <v>4616</v>
      </c>
      <c r="B9564" t="s">
        <v>28874</v>
      </c>
      <c r="C9564" t="s">
        <v>23959</v>
      </c>
      <c r="D9564" t="s">
        <v>23959</v>
      </c>
      <c r="E9564" t="s">
        <v>23959</v>
      </c>
      <c r="F9564" s="39" t="s">
        <v>13993</v>
      </c>
    </row>
    <row r="9565" spans="1:6">
      <c r="A9565" t="s">
        <v>4616</v>
      </c>
      <c r="B9565" s="39" t="s">
        <v>28875</v>
      </c>
      <c r="C9565" t="s">
        <v>23960</v>
      </c>
      <c r="D9565" t="s">
        <v>23960</v>
      </c>
      <c r="E9565" t="s">
        <v>23960</v>
      </c>
      <c r="F9565" s="39" t="s">
        <v>13994</v>
      </c>
    </row>
    <row r="9566" spans="1:6">
      <c r="A9566" t="s">
        <v>4616</v>
      </c>
      <c r="B9566" s="39" t="s">
        <v>28876</v>
      </c>
      <c r="C9566" t="s">
        <v>23961</v>
      </c>
      <c r="D9566" t="s">
        <v>23961</v>
      </c>
      <c r="E9566" t="s">
        <v>23961</v>
      </c>
      <c r="F9566" s="39" t="s">
        <v>13995</v>
      </c>
    </row>
    <row r="9567" spans="1:6">
      <c r="A9567" t="s">
        <v>4616</v>
      </c>
      <c r="B9567" s="39" t="s">
        <v>28877</v>
      </c>
      <c r="C9567" t="s">
        <v>23962</v>
      </c>
      <c r="D9567" t="s">
        <v>23962</v>
      </c>
      <c r="E9567" t="s">
        <v>23962</v>
      </c>
      <c r="F9567" s="39" t="s">
        <v>13996</v>
      </c>
    </row>
    <row r="9568" spans="1:6">
      <c r="A9568" t="s">
        <v>4616</v>
      </c>
      <c r="B9568" s="39" t="s">
        <v>28878</v>
      </c>
      <c r="C9568" t="s">
        <v>23963</v>
      </c>
      <c r="D9568" t="s">
        <v>23963</v>
      </c>
      <c r="E9568" t="s">
        <v>23963</v>
      </c>
      <c r="F9568" s="39" t="s">
        <v>13997</v>
      </c>
    </row>
    <row r="9569" spans="1:6">
      <c r="A9569" t="s">
        <v>4616</v>
      </c>
      <c r="B9569" s="39" t="s">
        <v>28879</v>
      </c>
      <c r="C9569" t="s">
        <v>23964</v>
      </c>
      <c r="D9569" t="s">
        <v>23964</v>
      </c>
      <c r="E9569" t="s">
        <v>23964</v>
      </c>
      <c r="F9569" s="39" t="s">
        <v>13998</v>
      </c>
    </row>
    <row r="9570" spans="1:6">
      <c r="A9570" t="s">
        <v>4616</v>
      </c>
      <c r="B9570" s="39" t="s">
        <v>28880</v>
      </c>
      <c r="C9570" t="s">
        <v>23965</v>
      </c>
      <c r="D9570" t="s">
        <v>23965</v>
      </c>
      <c r="E9570" t="s">
        <v>23965</v>
      </c>
      <c r="F9570" s="39" t="s">
        <v>13999</v>
      </c>
    </row>
    <row r="9571" spans="1:6">
      <c r="A9571" t="s">
        <v>4616</v>
      </c>
      <c r="B9571" s="39" t="s">
        <v>28881</v>
      </c>
      <c r="C9571" t="s">
        <v>23966</v>
      </c>
      <c r="D9571" t="s">
        <v>23966</v>
      </c>
      <c r="E9571" t="s">
        <v>23966</v>
      </c>
      <c r="F9571" s="39" t="s">
        <v>14000</v>
      </c>
    </row>
    <row r="9572" spans="1:6">
      <c r="A9572" t="s">
        <v>4616</v>
      </c>
      <c r="B9572" s="39" t="s">
        <v>28882</v>
      </c>
      <c r="C9572" t="s">
        <v>23967</v>
      </c>
      <c r="D9572" t="s">
        <v>23967</v>
      </c>
      <c r="E9572" t="s">
        <v>23967</v>
      </c>
      <c r="F9572" s="39" t="s">
        <v>14001</v>
      </c>
    </row>
    <row r="9573" spans="1:6">
      <c r="A9573" t="s">
        <v>4616</v>
      </c>
      <c r="B9573" s="39" t="s">
        <v>28883</v>
      </c>
      <c r="C9573" t="s">
        <v>23968</v>
      </c>
      <c r="D9573" t="s">
        <v>23968</v>
      </c>
      <c r="E9573" t="s">
        <v>23968</v>
      </c>
      <c r="F9573" s="39" t="s">
        <v>14002</v>
      </c>
    </row>
    <row r="9574" spans="1:6">
      <c r="A9574" t="s">
        <v>4616</v>
      </c>
      <c r="B9574" s="39" t="s">
        <v>28884</v>
      </c>
      <c r="C9574" t="s">
        <v>23969</v>
      </c>
      <c r="D9574" t="s">
        <v>23969</v>
      </c>
      <c r="E9574" t="s">
        <v>23969</v>
      </c>
      <c r="F9574" s="39" t="s">
        <v>14003</v>
      </c>
    </row>
    <row r="9575" spans="1:6">
      <c r="A9575" t="s">
        <v>4616</v>
      </c>
      <c r="B9575" s="39" t="s">
        <v>28885</v>
      </c>
      <c r="C9575" t="s">
        <v>23970</v>
      </c>
      <c r="D9575" t="s">
        <v>23970</v>
      </c>
      <c r="E9575" t="s">
        <v>23970</v>
      </c>
      <c r="F9575" s="39" t="s">
        <v>14004</v>
      </c>
    </row>
    <row r="9576" spans="1:6">
      <c r="A9576" t="s">
        <v>4616</v>
      </c>
      <c r="B9576" s="39" t="s">
        <v>28886</v>
      </c>
      <c r="C9576" t="s">
        <v>23971</v>
      </c>
      <c r="D9576" t="s">
        <v>23971</v>
      </c>
      <c r="E9576" t="s">
        <v>23971</v>
      </c>
      <c r="F9576" s="39" t="s">
        <v>14005</v>
      </c>
    </row>
    <row r="9577" spans="1:6">
      <c r="A9577" t="s">
        <v>4616</v>
      </c>
      <c r="B9577" s="39" t="s">
        <v>28887</v>
      </c>
      <c r="C9577" t="s">
        <v>23972</v>
      </c>
      <c r="D9577" t="s">
        <v>23972</v>
      </c>
      <c r="E9577" t="s">
        <v>23972</v>
      </c>
      <c r="F9577" s="39" t="s">
        <v>14005</v>
      </c>
    </row>
    <row r="9578" spans="1:6">
      <c r="A9578" t="s">
        <v>4616</v>
      </c>
      <c r="B9578" s="39" t="s">
        <v>28888</v>
      </c>
      <c r="C9578" t="s">
        <v>23973</v>
      </c>
      <c r="D9578" t="s">
        <v>23973</v>
      </c>
      <c r="E9578" t="s">
        <v>23973</v>
      </c>
      <c r="F9578" s="39" t="s">
        <v>14005</v>
      </c>
    </row>
    <row r="9579" spans="1:6">
      <c r="A9579" t="s">
        <v>4616</v>
      </c>
      <c r="B9579" s="39" t="s">
        <v>28889</v>
      </c>
      <c r="C9579" t="s">
        <v>23974</v>
      </c>
      <c r="D9579" t="s">
        <v>23974</v>
      </c>
      <c r="E9579" t="s">
        <v>23974</v>
      </c>
      <c r="F9579" s="39" t="s">
        <v>14005</v>
      </c>
    </row>
    <row r="9580" spans="1:6">
      <c r="A9580" t="s">
        <v>4616</v>
      </c>
      <c r="B9580" s="39" t="s">
        <v>28890</v>
      </c>
      <c r="C9580" t="s">
        <v>23975</v>
      </c>
      <c r="D9580" t="s">
        <v>23975</v>
      </c>
      <c r="E9580" t="s">
        <v>23975</v>
      </c>
      <c r="F9580" s="39" t="s">
        <v>14006</v>
      </c>
    </row>
    <row r="9581" spans="1:6">
      <c r="A9581" t="s">
        <v>4616</v>
      </c>
      <c r="B9581" s="39" t="s">
        <v>28891</v>
      </c>
      <c r="C9581" t="s">
        <v>23976</v>
      </c>
      <c r="D9581" t="s">
        <v>23976</v>
      </c>
      <c r="E9581" t="s">
        <v>23976</v>
      </c>
      <c r="F9581" s="39" t="s">
        <v>14006</v>
      </c>
    </row>
    <row r="9582" spans="1:6">
      <c r="A9582" t="s">
        <v>4616</v>
      </c>
      <c r="B9582" s="39" t="s">
        <v>28892</v>
      </c>
      <c r="C9582" t="s">
        <v>23977</v>
      </c>
      <c r="D9582" t="s">
        <v>23977</v>
      </c>
      <c r="E9582" t="s">
        <v>23977</v>
      </c>
      <c r="F9582" s="39" t="s">
        <v>14007</v>
      </c>
    </row>
    <row r="9583" spans="1:6">
      <c r="A9583" t="s">
        <v>4616</v>
      </c>
      <c r="B9583" s="39" t="s">
        <v>28893</v>
      </c>
      <c r="C9583" t="s">
        <v>23978</v>
      </c>
      <c r="D9583" t="s">
        <v>23978</v>
      </c>
      <c r="E9583" t="s">
        <v>23978</v>
      </c>
      <c r="F9583" s="39" t="s">
        <v>14008</v>
      </c>
    </row>
    <row r="9584" spans="1:6">
      <c r="A9584" t="s">
        <v>4616</v>
      </c>
      <c r="B9584" s="39" t="s">
        <v>28894</v>
      </c>
      <c r="C9584" t="s">
        <v>23979</v>
      </c>
      <c r="D9584" t="s">
        <v>23979</v>
      </c>
      <c r="E9584" t="s">
        <v>23979</v>
      </c>
      <c r="F9584" s="39" t="s">
        <v>14009</v>
      </c>
    </row>
    <row r="9585" spans="1:6">
      <c r="A9585" t="s">
        <v>4616</v>
      </c>
      <c r="B9585" s="39" t="s">
        <v>28895</v>
      </c>
      <c r="C9585" t="s">
        <v>23980</v>
      </c>
      <c r="D9585" t="s">
        <v>23980</v>
      </c>
      <c r="E9585" t="s">
        <v>23980</v>
      </c>
      <c r="F9585" s="39" t="s">
        <v>14010</v>
      </c>
    </row>
    <row r="9586" spans="1:6">
      <c r="A9586" t="s">
        <v>4616</v>
      </c>
      <c r="B9586" s="789" t="s">
        <v>28896</v>
      </c>
      <c r="C9586" t="s">
        <v>23981</v>
      </c>
      <c r="D9586" t="s">
        <v>23981</v>
      </c>
      <c r="E9586" t="s">
        <v>23981</v>
      </c>
      <c r="F9586" s="39" t="s">
        <v>14011</v>
      </c>
    </row>
    <row r="9587" spans="1:6">
      <c r="A9587" t="s">
        <v>4616</v>
      </c>
      <c r="B9587" t="s">
        <v>28897</v>
      </c>
      <c r="C9587" t="s">
        <v>23982</v>
      </c>
      <c r="D9587" t="s">
        <v>23982</v>
      </c>
      <c r="E9587" t="s">
        <v>23982</v>
      </c>
      <c r="F9587" s="39" t="s">
        <v>14012</v>
      </c>
    </row>
    <row r="9588" spans="1:6">
      <c r="A9588" t="s">
        <v>4616</v>
      </c>
      <c r="B9588" s="39" t="s">
        <v>28898</v>
      </c>
      <c r="C9588" t="s">
        <v>23983</v>
      </c>
      <c r="D9588" t="s">
        <v>23983</v>
      </c>
      <c r="E9588" t="s">
        <v>23983</v>
      </c>
      <c r="F9588" s="39" t="s">
        <v>14012</v>
      </c>
    </row>
    <row r="9589" spans="1:6">
      <c r="A9589" t="s">
        <v>4616</v>
      </c>
      <c r="B9589" s="39" t="s">
        <v>28899</v>
      </c>
      <c r="C9589" t="s">
        <v>23984</v>
      </c>
      <c r="D9589" t="s">
        <v>23984</v>
      </c>
      <c r="E9589" t="s">
        <v>23984</v>
      </c>
      <c r="F9589" s="39" t="s">
        <v>14013</v>
      </c>
    </row>
    <row r="9590" spans="1:6">
      <c r="A9590" t="s">
        <v>4616</v>
      </c>
      <c r="B9590" s="39" t="s">
        <v>28900</v>
      </c>
      <c r="C9590" t="s">
        <v>23985</v>
      </c>
      <c r="D9590" t="s">
        <v>23985</v>
      </c>
      <c r="E9590" t="s">
        <v>23985</v>
      </c>
      <c r="F9590" s="39" t="s">
        <v>14014</v>
      </c>
    </row>
    <row r="9591" spans="1:6">
      <c r="A9591" t="s">
        <v>4616</v>
      </c>
      <c r="B9591" s="39" t="s">
        <v>28901</v>
      </c>
      <c r="C9591" t="s">
        <v>23986</v>
      </c>
      <c r="D9591" t="s">
        <v>23986</v>
      </c>
      <c r="E9591" t="s">
        <v>23986</v>
      </c>
      <c r="F9591" s="39" t="s">
        <v>14015</v>
      </c>
    </row>
    <row r="9592" spans="1:6">
      <c r="A9592" t="s">
        <v>4616</v>
      </c>
      <c r="B9592" s="39" t="s">
        <v>28902</v>
      </c>
      <c r="C9592" t="s">
        <v>23987</v>
      </c>
      <c r="D9592" t="s">
        <v>23987</v>
      </c>
      <c r="E9592" t="s">
        <v>23987</v>
      </c>
      <c r="F9592" s="39" t="s">
        <v>14016</v>
      </c>
    </row>
    <row r="9593" spans="1:6">
      <c r="A9593" t="s">
        <v>4616</v>
      </c>
      <c r="B9593" s="39" t="s">
        <v>28903</v>
      </c>
      <c r="C9593" t="s">
        <v>23988</v>
      </c>
      <c r="D9593" t="s">
        <v>23988</v>
      </c>
      <c r="E9593" t="s">
        <v>23988</v>
      </c>
      <c r="F9593" s="39" t="s">
        <v>14017</v>
      </c>
    </row>
    <row r="9594" spans="1:6">
      <c r="A9594" t="s">
        <v>4616</v>
      </c>
      <c r="B9594" s="39" t="s">
        <v>28904</v>
      </c>
      <c r="C9594" t="s">
        <v>23989</v>
      </c>
      <c r="D9594" t="s">
        <v>23989</v>
      </c>
      <c r="E9594" t="s">
        <v>23989</v>
      </c>
      <c r="F9594" s="39" t="s">
        <v>14018</v>
      </c>
    </row>
    <row r="9595" spans="1:6">
      <c r="A9595" t="s">
        <v>4616</v>
      </c>
      <c r="B9595" s="39" t="s">
        <v>28905</v>
      </c>
      <c r="C9595" t="s">
        <v>23990</v>
      </c>
      <c r="D9595" t="s">
        <v>23990</v>
      </c>
      <c r="E9595" t="s">
        <v>23990</v>
      </c>
      <c r="F9595" s="39" t="s">
        <v>14018</v>
      </c>
    </row>
    <row r="9596" spans="1:6">
      <c r="A9596" t="s">
        <v>4616</v>
      </c>
      <c r="B9596" s="39" t="s">
        <v>28906</v>
      </c>
      <c r="C9596" t="s">
        <v>23991</v>
      </c>
      <c r="D9596" t="s">
        <v>23991</v>
      </c>
      <c r="E9596" t="s">
        <v>23991</v>
      </c>
      <c r="F9596" s="39" t="s">
        <v>14018</v>
      </c>
    </row>
    <row r="9597" spans="1:6">
      <c r="A9597" t="s">
        <v>4616</v>
      </c>
      <c r="B9597" s="39" t="s">
        <v>28907</v>
      </c>
      <c r="C9597" t="s">
        <v>23992</v>
      </c>
      <c r="D9597" t="s">
        <v>23992</v>
      </c>
      <c r="E9597" t="s">
        <v>23992</v>
      </c>
      <c r="F9597" s="39" t="s">
        <v>14018</v>
      </c>
    </row>
    <row r="9598" spans="1:6">
      <c r="A9598" t="s">
        <v>4616</v>
      </c>
      <c r="B9598" s="39" t="s">
        <v>28908</v>
      </c>
      <c r="C9598" t="s">
        <v>23993</v>
      </c>
      <c r="D9598" t="s">
        <v>23993</v>
      </c>
      <c r="E9598" t="s">
        <v>23993</v>
      </c>
      <c r="F9598" s="39" t="s">
        <v>14018</v>
      </c>
    </row>
    <row r="9599" spans="1:6">
      <c r="A9599" t="s">
        <v>4616</v>
      </c>
      <c r="B9599" s="39" t="s">
        <v>28909</v>
      </c>
      <c r="C9599" t="s">
        <v>23994</v>
      </c>
      <c r="D9599" t="s">
        <v>23994</v>
      </c>
      <c r="E9599" t="s">
        <v>23994</v>
      </c>
      <c r="F9599" s="39" t="s">
        <v>14018</v>
      </c>
    </row>
    <row r="9600" spans="1:6">
      <c r="A9600" t="s">
        <v>4616</v>
      </c>
      <c r="B9600" s="39" t="s">
        <v>28910</v>
      </c>
      <c r="C9600" t="s">
        <v>23995</v>
      </c>
      <c r="D9600" t="s">
        <v>23995</v>
      </c>
      <c r="E9600" t="s">
        <v>23995</v>
      </c>
      <c r="F9600" s="39" t="s">
        <v>14018</v>
      </c>
    </row>
    <row r="9601" spans="1:6">
      <c r="A9601" t="s">
        <v>4616</v>
      </c>
      <c r="B9601" s="39" t="s">
        <v>28911</v>
      </c>
      <c r="C9601" t="s">
        <v>23996</v>
      </c>
      <c r="D9601" t="s">
        <v>23996</v>
      </c>
      <c r="E9601" t="s">
        <v>23996</v>
      </c>
      <c r="F9601" s="39" t="s">
        <v>14018</v>
      </c>
    </row>
    <row r="9602" spans="1:6">
      <c r="A9602" t="s">
        <v>4616</v>
      </c>
      <c r="B9602" s="39" t="s">
        <v>28912</v>
      </c>
      <c r="C9602" t="s">
        <v>23997</v>
      </c>
      <c r="D9602" t="s">
        <v>23997</v>
      </c>
      <c r="E9602" t="s">
        <v>23997</v>
      </c>
      <c r="F9602" s="39" t="s">
        <v>14018</v>
      </c>
    </row>
    <row r="9603" spans="1:6">
      <c r="A9603" t="s">
        <v>4616</v>
      </c>
      <c r="B9603" s="39" t="s">
        <v>28913</v>
      </c>
      <c r="C9603" t="s">
        <v>23998</v>
      </c>
      <c r="D9603" t="s">
        <v>23998</v>
      </c>
      <c r="E9603" t="s">
        <v>23998</v>
      </c>
      <c r="F9603" s="39" t="s">
        <v>14018</v>
      </c>
    </row>
    <row r="9604" spans="1:6">
      <c r="A9604" t="s">
        <v>4616</v>
      </c>
      <c r="B9604" s="39" t="s">
        <v>28914</v>
      </c>
      <c r="C9604" t="s">
        <v>23999</v>
      </c>
      <c r="D9604" t="s">
        <v>23999</v>
      </c>
      <c r="E9604" t="s">
        <v>23999</v>
      </c>
      <c r="F9604" s="39" t="s">
        <v>14018</v>
      </c>
    </row>
    <row r="9605" spans="1:6">
      <c r="A9605" t="s">
        <v>4616</v>
      </c>
      <c r="B9605" s="39" t="s">
        <v>28915</v>
      </c>
      <c r="C9605" t="s">
        <v>24000</v>
      </c>
      <c r="D9605" t="s">
        <v>24000</v>
      </c>
      <c r="E9605" t="s">
        <v>24000</v>
      </c>
      <c r="F9605" s="39" t="s">
        <v>14019</v>
      </c>
    </row>
    <row r="9606" spans="1:6">
      <c r="A9606" t="s">
        <v>4616</v>
      </c>
      <c r="B9606" s="39" t="s">
        <v>28916</v>
      </c>
      <c r="C9606" t="s">
        <v>24001</v>
      </c>
      <c r="D9606" t="s">
        <v>24001</v>
      </c>
      <c r="E9606" t="s">
        <v>24001</v>
      </c>
      <c r="F9606" s="39" t="s">
        <v>14019</v>
      </c>
    </row>
    <row r="9607" spans="1:6">
      <c r="A9607" t="s">
        <v>4616</v>
      </c>
      <c r="B9607" s="39" t="s">
        <v>28917</v>
      </c>
      <c r="C9607" t="s">
        <v>24002</v>
      </c>
      <c r="D9607" t="s">
        <v>24002</v>
      </c>
      <c r="E9607" t="s">
        <v>24002</v>
      </c>
      <c r="F9607" s="39" t="s">
        <v>14020</v>
      </c>
    </row>
    <row r="9608" spans="1:6">
      <c r="A9608" t="s">
        <v>4616</v>
      </c>
      <c r="B9608" s="39" t="s">
        <v>28918</v>
      </c>
      <c r="C9608" t="s">
        <v>24003</v>
      </c>
      <c r="D9608" t="s">
        <v>24003</v>
      </c>
      <c r="E9608" t="s">
        <v>24003</v>
      </c>
      <c r="F9608" s="39" t="s">
        <v>14020</v>
      </c>
    </row>
    <row r="9609" spans="1:6">
      <c r="A9609" t="s">
        <v>4616</v>
      </c>
      <c r="B9609" s="39" t="s">
        <v>28919</v>
      </c>
      <c r="C9609" t="s">
        <v>24004</v>
      </c>
      <c r="D9609" t="s">
        <v>24004</v>
      </c>
      <c r="E9609" t="s">
        <v>24004</v>
      </c>
      <c r="F9609" s="39" t="s">
        <v>14020</v>
      </c>
    </row>
    <row r="9610" spans="1:6">
      <c r="A9610" t="s">
        <v>4616</v>
      </c>
      <c r="B9610" s="39" t="s">
        <v>28920</v>
      </c>
      <c r="C9610" t="s">
        <v>24005</v>
      </c>
      <c r="D9610" t="s">
        <v>24005</v>
      </c>
      <c r="E9610" t="s">
        <v>24005</v>
      </c>
      <c r="F9610" s="39" t="s">
        <v>14021</v>
      </c>
    </row>
    <row r="9611" spans="1:6">
      <c r="A9611" t="s">
        <v>4616</v>
      </c>
      <c r="B9611" s="39" t="s">
        <v>28921</v>
      </c>
      <c r="C9611" t="s">
        <v>24006</v>
      </c>
      <c r="D9611" t="s">
        <v>24006</v>
      </c>
      <c r="E9611" t="s">
        <v>24006</v>
      </c>
      <c r="F9611" s="39" t="s">
        <v>14022</v>
      </c>
    </row>
    <row r="9612" spans="1:6">
      <c r="A9612" t="s">
        <v>4616</v>
      </c>
      <c r="B9612" s="39" t="s">
        <v>28922</v>
      </c>
      <c r="C9612" t="s">
        <v>24007</v>
      </c>
      <c r="D9612" t="s">
        <v>24007</v>
      </c>
      <c r="E9612" t="s">
        <v>24007</v>
      </c>
      <c r="F9612" s="39" t="s">
        <v>14022</v>
      </c>
    </row>
    <row r="9613" spans="1:6">
      <c r="A9613" t="s">
        <v>4616</v>
      </c>
      <c r="B9613" s="39" t="s">
        <v>28923</v>
      </c>
      <c r="C9613" t="s">
        <v>24008</v>
      </c>
      <c r="D9613" t="s">
        <v>24008</v>
      </c>
      <c r="E9613" t="s">
        <v>24008</v>
      </c>
      <c r="F9613" s="39" t="s">
        <v>14023</v>
      </c>
    </row>
    <row r="9614" spans="1:6">
      <c r="A9614" t="s">
        <v>4616</v>
      </c>
      <c r="B9614" s="39" t="s">
        <v>28924</v>
      </c>
      <c r="C9614" t="s">
        <v>24009</v>
      </c>
      <c r="D9614" t="s">
        <v>24009</v>
      </c>
      <c r="E9614" t="s">
        <v>24009</v>
      </c>
      <c r="F9614" s="39" t="s">
        <v>14023</v>
      </c>
    </row>
    <row r="9615" spans="1:6">
      <c r="A9615" t="s">
        <v>4616</v>
      </c>
      <c r="B9615" s="39" t="s">
        <v>28925</v>
      </c>
      <c r="C9615" t="s">
        <v>24010</v>
      </c>
      <c r="D9615" t="s">
        <v>24010</v>
      </c>
      <c r="E9615" t="s">
        <v>24010</v>
      </c>
      <c r="F9615" s="39" t="s">
        <v>14023</v>
      </c>
    </row>
    <row r="9616" spans="1:6">
      <c r="A9616" t="s">
        <v>4616</v>
      </c>
      <c r="B9616" s="39" t="s">
        <v>28926</v>
      </c>
      <c r="C9616" t="s">
        <v>24011</v>
      </c>
      <c r="D9616" t="s">
        <v>24011</v>
      </c>
      <c r="E9616" t="s">
        <v>24011</v>
      </c>
      <c r="F9616" s="39" t="s">
        <v>14023</v>
      </c>
    </row>
    <row r="9617" spans="1:6">
      <c r="A9617" t="s">
        <v>4616</v>
      </c>
      <c r="B9617" s="39" t="s">
        <v>28927</v>
      </c>
      <c r="C9617" t="s">
        <v>24012</v>
      </c>
      <c r="D9617" t="s">
        <v>24012</v>
      </c>
      <c r="E9617" t="s">
        <v>24012</v>
      </c>
      <c r="F9617" s="39" t="s">
        <v>14023</v>
      </c>
    </row>
    <row r="9618" spans="1:6">
      <c r="A9618" t="s">
        <v>4616</v>
      </c>
      <c r="B9618" s="39" t="s">
        <v>28928</v>
      </c>
      <c r="C9618" t="s">
        <v>24013</v>
      </c>
      <c r="D9618" t="s">
        <v>24013</v>
      </c>
      <c r="E9618" t="s">
        <v>24013</v>
      </c>
      <c r="F9618" s="39" t="s">
        <v>14023</v>
      </c>
    </row>
    <row r="9619" spans="1:6">
      <c r="A9619" t="s">
        <v>4616</v>
      </c>
      <c r="B9619" s="39" t="s">
        <v>28929</v>
      </c>
      <c r="C9619" t="s">
        <v>24014</v>
      </c>
      <c r="D9619" t="s">
        <v>24014</v>
      </c>
      <c r="E9619" t="s">
        <v>24014</v>
      </c>
      <c r="F9619" s="39" t="s">
        <v>14024</v>
      </c>
    </row>
    <row r="9620" spans="1:6">
      <c r="A9620" t="s">
        <v>4616</v>
      </c>
      <c r="B9620" s="39" t="s">
        <v>28930</v>
      </c>
      <c r="C9620" t="s">
        <v>24015</v>
      </c>
      <c r="D9620" t="s">
        <v>24015</v>
      </c>
      <c r="E9620" t="s">
        <v>24015</v>
      </c>
      <c r="F9620" s="39" t="s">
        <v>14025</v>
      </c>
    </row>
    <row r="9621" spans="1:6">
      <c r="A9621" t="s">
        <v>4616</v>
      </c>
      <c r="B9621" s="39" t="s">
        <v>28931</v>
      </c>
      <c r="C9621" t="s">
        <v>24016</v>
      </c>
      <c r="D9621" t="s">
        <v>24016</v>
      </c>
      <c r="E9621" t="s">
        <v>24016</v>
      </c>
      <c r="F9621" s="39" t="s">
        <v>14026</v>
      </c>
    </row>
    <row r="9622" spans="1:6">
      <c r="A9622" t="s">
        <v>4616</v>
      </c>
      <c r="B9622" s="39" t="s">
        <v>28932</v>
      </c>
      <c r="C9622" t="s">
        <v>24017</v>
      </c>
      <c r="D9622" t="s">
        <v>24017</v>
      </c>
      <c r="E9622" t="s">
        <v>24017</v>
      </c>
      <c r="F9622" s="39" t="s">
        <v>14027</v>
      </c>
    </row>
    <row r="9623" spans="1:6">
      <c r="A9623" t="s">
        <v>4616</v>
      </c>
      <c r="B9623" s="39" t="s">
        <v>28933</v>
      </c>
      <c r="C9623" t="s">
        <v>24018</v>
      </c>
      <c r="D9623" t="s">
        <v>24018</v>
      </c>
      <c r="E9623" t="s">
        <v>24018</v>
      </c>
      <c r="F9623" s="39" t="s">
        <v>14028</v>
      </c>
    </row>
    <row r="9624" spans="1:6">
      <c r="A9624" t="s">
        <v>4616</v>
      </c>
      <c r="B9624" s="39" t="s">
        <v>28934</v>
      </c>
      <c r="C9624" t="s">
        <v>24019</v>
      </c>
      <c r="D9624" t="s">
        <v>24019</v>
      </c>
      <c r="E9624" t="s">
        <v>24019</v>
      </c>
      <c r="F9624" s="39" t="s">
        <v>14029</v>
      </c>
    </row>
    <row r="9625" spans="1:6">
      <c r="A9625" t="s">
        <v>4616</v>
      </c>
      <c r="B9625" s="39" t="s">
        <v>28935</v>
      </c>
      <c r="C9625" t="s">
        <v>24020</v>
      </c>
      <c r="D9625" t="s">
        <v>24020</v>
      </c>
      <c r="E9625" t="s">
        <v>24020</v>
      </c>
      <c r="F9625" s="39" t="s">
        <v>14029</v>
      </c>
    </row>
    <row r="9626" spans="1:6">
      <c r="A9626" t="s">
        <v>4616</v>
      </c>
      <c r="B9626" s="39" t="s">
        <v>28936</v>
      </c>
      <c r="C9626" t="s">
        <v>24021</v>
      </c>
      <c r="D9626" t="s">
        <v>24021</v>
      </c>
      <c r="E9626" t="s">
        <v>24021</v>
      </c>
      <c r="F9626" s="39" t="s">
        <v>14030</v>
      </c>
    </row>
    <row r="9627" spans="1:6">
      <c r="A9627" t="s">
        <v>4616</v>
      </c>
      <c r="B9627" s="39" t="s">
        <v>28937</v>
      </c>
      <c r="C9627" t="s">
        <v>24022</v>
      </c>
      <c r="D9627" t="s">
        <v>24022</v>
      </c>
      <c r="E9627" t="s">
        <v>24022</v>
      </c>
      <c r="F9627" s="39" t="s">
        <v>14031</v>
      </c>
    </row>
    <row r="9628" spans="1:6">
      <c r="A9628" t="s">
        <v>4616</v>
      </c>
      <c r="B9628" s="39" t="s">
        <v>28938</v>
      </c>
      <c r="C9628" t="s">
        <v>24023</v>
      </c>
      <c r="D9628" t="s">
        <v>24023</v>
      </c>
      <c r="E9628" t="s">
        <v>24023</v>
      </c>
      <c r="F9628" s="39" t="s">
        <v>14031</v>
      </c>
    </row>
    <row r="9629" spans="1:6">
      <c r="A9629" t="s">
        <v>4616</v>
      </c>
      <c r="B9629" s="39" t="s">
        <v>28939</v>
      </c>
      <c r="C9629" t="s">
        <v>24024</v>
      </c>
      <c r="D9629" t="s">
        <v>24024</v>
      </c>
      <c r="E9629" t="s">
        <v>24024</v>
      </c>
      <c r="F9629" s="39" t="s">
        <v>14031</v>
      </c>
    </row>
    <row r="9630" spans="1:6">
      <c r="A9630" t="s">
        <v>4616</v>
      </c>
      <c r="B9630" s="787" t="s">
        <v>28940</v>
      </c>
      <c r="C9630" t="s">
        <v>24025</v>
      </c>
      <c r="D9630" t="s">
        <v>24025</v>
      </c>
      <c r="E9630" t="s">
        <v>24025</v>
      </c>
      <c r="F9630" s="787" t="s">
        <v>14031</v>
      </c>
    </row>
    <row r="9631" spans="1:6">
      <c r="A9631" t="s">
        <v>4616</v>
      </c>
      <c r="B9631" s="787" t="s">
        <v>28941</v>
      </c>
      <c r="C9631" t="s">
        <v>24026</v>
      </c>
      <c r="D9631" t="s">
        <v>24026</v>
      </c>
      <c r="E9631" t="s">
        <v>24026</v>
      </c>
      <c r="F9631" s="787" t="s">
        <v>14031</v>
      </c>
    </row>
    <row r="9632" spans="1:6">
      <c r="A9632" t="s">
        <v>4616</v>
      </c>
      <c r="B9632" s="39" t="s">
        <v>28942</v>
      </c>
      <c r="C9632" t="s">
        <v>24027</v>
      </c>
      <c r="D9632" t="s">
        <v>24027</v>
      </c>
      <c r="E9632" t="s">
        <v>24027</v>
      </c>
      <c r="F9632" s="39" t="s">
        <v>14031</v>
      </c>
    </row>
    <row r="9633" spans="1:6">
      <c r="A9633" t="s">
        <v>4616</v>
      </c>
      <c r="B9633" s="39" t="s">
        <v>28943</v>
      </c>
      <c r="C9633" t="s">
        <v>24028</v>
      </c>
      <c r="D9633" t="s">
        <v>24028</v>
      </c>
      <c r="E9633" t="s">
        <v>24028</v>
      </c>
      <c r="F9633" s="39" t="s">
        <v>14031</v>
      </c>
    </row>
    <row r="9634" spans="1:6">
      <c r="A9634" t="s">
        <v>4616</v>
      </c>
      <c r="B9634" s="789" t="s">
        <v>28944</v>
      </c>
      <c r="C9634" t="s">
        <v>24029</v>
      </c>
      <c r="D9634" t="s">
        <v>24029</v>
      </c>
      <c r="E9634" t="s">
        <v>24029</v>
      </c>
      <c r="F9634" s="39" t="s">
        <v>14031</v>
      </c>
    </row>
    <row r="9635" spans="1:6">
      <c r="A9635" t="s">
        <v>4616</v>
      </c>
      <c r="B9635" s="39" t="s">
        <v>28945</v>
      </c>
      <c r="C9635" t="s">
        <v>24030</v>
      </c>
      <c r="D9635" t="s">
        <v>24030</v>
      </c>
      <c r="E9635" t="s">
        <v>24030</v>
      </c>
      <c r="F9635" s="39" t="s">
        <v>14031</v>
      </c>
    </row>
    <row r="9636" spans="1:6">
      <c r="A9636" t="s">
        <v>4616</v>
      </c>
      <c r="B9636" s="39" t="s">
        <v>28946</v>
      </c>
      <c r="C9636" t="s">
        <v>24031</v>
      </c>
      <c r="D9636" t="s">
        <v>24031</v>
      </c>
      <c r="E9636" t="s">
        <v>24031</v>
      </c>
      <c r="F9636" s="39" t="s">
        <v>14031</v>
      </c>
    </row>
    <row r="9637" spans="1:6">
      <c r="A9637" t="s">
        <v>4616</v>
      </c>
      <c r="B9637" s="39" t="s">
        <v>28947</v>
      </c>
      <c r="C9637" t="s">
        <v>24032</v>
      </c>
      <c r="D9637" t="s">
        <v>24032</v>
      </c>
      <c r="E9637" t="s">
        <v>24032</v>
      </c>
      <c r="F9637" s="39" t="s">
        <v>14031</v>
      </c>
    </row>
    <row r="9638" spans="1:6">
      <c r="A9638" t="s">
        <v>4616</v>
      </c>
      <c r="B9638" s="39" t="s">
        <v>28948</v>
      </c>
      <c r="C9638" t="s">
        <v>24033</v>
      </c>
      <c r="D9638" t="s">
        <v>24033</v>
      </c>
      <c r="E9638" t="s">
        <v>24033</v>
      </c>
      <c r="F9638" s="39" t="s">
        <v>14031</v>
      </c>
    </row>
    <row r="9639" spans="1:6">
      <c r="A9639" t="s">
        <v>4616</v>
      </c>
      <c r="B9639" s="39" t="s">
        <v>28949</v>
      </c>
      <c r="C9639" t="s">
        <v>24034</v>
      </c>
      <c r="D9639" t="s">
        <v>24034</v>
      </c>
      <c r="E9639" t="s">
        <v>24034</v>
      </c>
      <c r="F9639" s="39" t="s">
        <v>14031</v>
      </c>
    </row>
    <row r="9640" spans="1:6">
      <c r="A9640" t="s">
        <v>4616</v>
      </c>
      <c r="B9640" t="s">
        <v>28950</v>
      </c>
      <c r="C9640" t="s">
        <v>24035</v>
      </c>
      <c r="D9640" t="s">
        <v>24035</v>
      </c>
      <c r="E9640" t="s">
        <v>24035</v>
      </c>
      <c r="F9640" s="39" t="s">
        <v>14031</v>
      </c>
    </row>
    <row r="9641" spans="1:6">
      <c r="A9641" t="s">
        <v>4616</v>
      </c>
      <c r="B9641" s="39" t="s">
        <v>28951</v>
      </c>
      <c r="C9641" t="s">
        <v>24036</v>
      </c>
      <c r="D9641" t="s">
        <v>24036</v>
      </c>
      <c r="E9641" t="s">
        <v>24036</v>
      </c>
      <c r="F9641" s="39" t="s">
        <v>14032</v>
      </c>
    </row>
    <row r="9642" spans="1:6">
      <c r="A9642" t="s">
        <v>4616</v>
      </c>
      <c r="B9642" s="39" t="s">
        <v>28952</v>
      </c>
      <c r="C9642" t="s">
        <v>24037</v>
      </c>
      <c r="D9642" t="s">
        <v>24037</v>
      </c>
      <c r="E9642" t="s">
        <v>24037</v>
      </c>
      <c r="F9642" s="39" t="s">
        <v>14033</v>
      </c>
    </row>
    <row r="9643" spans="1:6">
      <c r="A9643" t="s">
        <v>4616</v>
      </c>
      <c r="B9643" s="39" t="s">
        <v>28953</v>
      </c>
      <c r="C9643" t="s">
        <v>24038</v>
      </c>
      <c r="D9643" t="s">
        <v>24038</v>
      </c>
      <c r="E9643" t="s">
        <v>24038</v>
      </c>
      <c r="F9643" s="39" t="s">
        <v>14034</v>
      </c>
    </row>
    <row r="9644" spans="1:6">
      <c r="A9644" t="s">
        <v>4616</v>
      </c>
      <c r="B9644" s="39" t="s">
        <v>28954</v>
      </c>
      <c r="C9644" t="s">
        <v>24039</v>
      </c>
      <c r="D9644" t="s">
        <v>24039</v>
      </c>
      <c r="E9644" t="s">
        <v>24039</v>
      </c>
      <c r="F9644" s="39" t="s">
        <v>14034</v>
      </c>
    </row>
    <row r="9645" spans="1:6">
      <c r="A9645" t="s">
        <v>4616</v>
      </c>
      <c r="B9645" s="39" t="s">
        <v>28955</v>
      </c>
      <c r="C9645" t="s">
        <v>24040</v>
      </c>
      <c r="D9645" t="s">
        <v>24040</v>
      </c>
      <c r="E9645" t="s">
        <v>24040</v>
      </c>
      <c r="F9645" s="39" t="s">
        <v>14035</v>
      </c>
    </row>
    <row r="9646" spans="1:6">
      <c r="A9646" t="s">
        <v>4616</v>
      </c>
      <c r="B9646" s="39" t="s">
        <v>28956</v>
      </c>
      <c r="C9646" t="s">
        <v>24041</v>
      </c>
      <c r="D9646" t="s">
        <v>24041</v>
      </c>
      <c r="E9646" t="s">
        <v>24041</v>
      </c>
      <c r="F9646" s="39" t="s">
        <v>14036</v>
      </c>
    </row>
    <row r="9647" spans="1:6">
      <c r="A9647" t="s">
        <v>4616</v>
      </c>
      <c r="B9647" s="39" t="s">
        <v>28957</v>
      </c>
      <c r="C9647" t="s">
        <v>24042</v>
      </c>
      <c r="D9647" t="s">
        <v>24042</v>
      </c>
      <c r="E9647" t="s">
        <v>24042</v>
      </c>
      <c r="F9647" s="39" t="s">
        <v>14037</v>
      </c>
    </row>
    <row r="9648" spans="1:6">
      <c r="A9648" t="s">
        <v>4616</v>
      </c>
      <c r="B9648" s="789" t="s">
        <v>28958</v>
      </c>
      <c r="C9648" t="s">
        <v>24043</v>
      </c>
      <c r="D9648" t="s">
        <v>24043</v>
      </c>
      <c r="E9648" t="s">
        <v>24043</v>
      </c>
      <c r="F9648" s="39" t="s">
        <v>14038</v>
      </c>
    </row>
    <row r="9649" spans="1:6">
      <c r="A9649" t="s">
        <v>4616</v>
      </c>
      <c r="B9649" s="39" t="s">
        <v>28959</v>
      </c>
      <c r="C9649" t="s">
        <v>24044</v>
      </c>
      <c r="D9649" t="s">
        <v>24044</v>
      </c>
      <c r="E9649" t="s">
        <v>24044</v>
      </c>
      <c r="F9649" s="39" t="s">
        <v>14039</v>
      </c>
    </row>
    <row r="9650" spans="1:6">
      <c r="A9650" t="s">
        <v>4616</v>
      </c>
      <c r="B9650" s="39" t="s">
        <v>28960</v>
      </c>
      <c r="C9650" t="s">
        <v>24045</v>
      </c>
      <c r="D9650" t="s">
        <v>24045</v>
      </c>
      <c r="E9650" t="s">
        <v>24045</v>
      </c>
      <c r="F9650" s="39" t="s">
        <v>14039</v>
      </c>
    </row>
    <row r="9651" spans="1:6">
      <c r="A9651" t="s">
        <v>4616</v>
      </c>
      <c r="B9651" s="39" t="s">
        <v>28961</v>
      </c>
      <c r="C9651" t="s">
        <v>24046</v>
      </c>
      <c r="D9651" t="s">
        <v>24046</v>
      </c>
      <c r="E9651" t="s">
        <v>24046</v>
      </c>
      <c r="F9651" s="39" t="s">
        <v>14040</v>
      </c>
    </row>
    <row r="9652" spans="1:6">
      <c r="A9652" t="s">
        <v>4616</v>
      </c>
      <c r="B9652" s="39" t="s">
        <v>28962</v>
      </c>
      <c r="C9652" t="s">
        <v>24047</v>
      </c>
      <c r="D9652" t="s">
        <v>24047</v>
      </c>
      <c r="E9652" t="s">
        <v>24047</v>
      </c>
      <c r="F9652" s="39" t="s">
        <v>14041</v>
      </c>
    </row>
    <row r="9653" spans="1:6">
      <c r="A9653" t="s">
        <v>4616</v>
      </c>
      <c r="B9653" s="39" t="s">
        <v>28963</v>
      </c>
      <c r="C9653" t="s">
        <v>24048</v>
      </c>
      <c r="D9653" t="s">
        <v>24048</v>
      </c>
      <c r="E9653" t="s">
        <v>24048</v>
      </c>
      <c r="F9653" s="39" t="s">
        <v>14042</v>
      </c>
    </row>
    <row r="9654" spans="1:6">
      <c r="A9654" t="s">
        <v>4616</v>
      </c>
      <c r="B9654" s="39" t="s">
        <v>28964</v>
      </c>
      <c r="C9654" t="s">
        <v>24049</v>
      </c>
      <c r="D9654" t="s">
        <v>24049</v>
      </c>
      <c r="E9654" t="s">
        <v>24049</v>
      </c>
      <c r="F9654" s="39" t="s">
        <v>14043</v>
      </c>
    </row>
    <row r="9655" spans="1:6">
      <c r="A9655" t="s">
        <v>4616</v>
      </c>
      <c r="B9655" s="789" t="s">
        <v>28965</v>
      </c>
      <c r="C9655" t="s">
        <v>24050</v>
      </c>
      <c r="D9655" t="s">
        <v>24050</v>
      </c>
      <c r="E9655" t="s">
        <v>24050</v>
      </c>
      <c r="F9655" s="39" t="s">
        <v>14043</v>
      </c>
    </row>
    <row r="9656" spans="1:6">
      <c r="A9656" t="s">
        <v>4616</v>
      </c>
      <c r="B9656" t="s">
        <v>28966</v>
      </c>
      <c r="C9656" t="s">
        <v>24051</v>
      </c>
      <c r="D9656" t="s">
        <v>24051</v>
      </c>
      <c r="E9656" t="s">
        <v>24051</v>
      </c>
      <c r="F9656" s="39" t="s">
        <v>14044</v>
      </c>
    </row>
    <row r="9657" spans="1:6">
      <c r="A9657" t="s">
        <v>4616</v>
      </c>
      <c r="B9657" t="s">
        <v>28967</v>
      </c>
      <c r="C9657" t="s">
        <v>24052</v>
      </c>
      <c r="D9657" t="s">
        <v>24052</v>
      </c>
      <c r="E9657" t="s">
        <v>24052</v>
      </c>
      <c r="F9657" s="39" t="s">
        <v>14044</v>
      </c>
    </row>
    <row r="9658" spans="1:6">
      <c r="A9658" t="s">
        <v>4616</v>
      </c>
      <c r="B9658" s="39" t="s">
        <v>28968</v>
      </c>
      <c r="C9658" t="s">
        <v>24053</v>
      </c>
      <c r="D9658" t="s">
        <v>24053</v>
      </c>
      <c r="E9658" t="s">
        <v>24053</v>
      </c>
      <c r="F9658" s="39" t="s">
        <v>14045</v>
      </c>
    </row>
    <row r="9659" spans="1:6">
      <c r="A9659" t="s">
        <v>4616</v>
      </c>
      <c r="B9659" s="787" t="s">
        <v>28969</v>
      </c>
      <c r="C9659" t="s">
        <v>24054</v>
      </c>
      <c r="D9659" t="s">
        <v>24054</v>
      </c>
      <c r="E9659" t="s">
        <v>24054</v>
      </c>
      <c r="F9659" s="787" t="s">
        <v>14045</v>
      </c>
    </row>
    <row r="9660" spans="1:6">
      <c r="A9660" t="s">
        <v>4616</v>
      </c>
      <c r="B9660" s="39" t="s">
        <v>28970</v>
      </c>
      <c r="C9660" t="s">
        <v>24055</v>
      </c>
      <c r="D9660" t="s">
        <v>24055</v>
      </c>
      <c r="E9660" t="s">
        <v>24055</v>
      </c>
      <c r="F9660" s="39" t="s">
        <v>14045</v>
      </c>
    </row>
    <row r="9661" spans="1:6">
      <c r="A9661" t="s">
        <v>4616</v>
      </c>
      <c r="B9661" s="39" t="s">
        <v>28971</v>
      </c>
      <c r="C9661" t="s">
        <v>24056</v>
      </c>
      <c r="D9661" t="s">
        <v>24056</v>
      </c>
      <c r="E9661" t="s">
        <v>24056</v>
      </c>
      <c r="F9661" s="39" t="s">
        <v>14046</v>
      </c>
    </row>
    <row r="9662" spans="1:6">
      <c r="A9662" t="s">
        <v>4616</v>
      </c>
      <c r="B9662" t="s">
        <v>28972</v>
      </c>
      <c r="C9662" t="s">
        <v>24057</v>
      </c>
      <c r="D9662" t="s">
        <v>24057</v>
      </c>
      <c r="E9662" t="s">
        <v>24057</v>
      </c>
      <c r="F9662" s="39" t="s">
        <v>14047</v>
      </c>
    </row>
    <row r="9663" spans="1:6">
      <c r="A9663" t="s">
        <v>4616</v>
      </c>
      <c r="B9663" t="s">
        <v>28973</v>
      </c>
      <c r="C9663" t="s">
        <v>24058</v>
      </c>
      <c r="D9663" t="s">
        <v>24058</v>
      </c>
      <c r="E9663" t="s">
        <v>24058</v>
      </c>
      <c r="F9663" s="39" t="s">
        <v>14047</v>
      </c>
    </row>
    <row r="9664" spans="1:6">
      <c r="A9664" t="s">
        <v>4616</v>
      </c>
      <c r="B9664" s="39" t="s">
        <v>28974</v>
      </c>
      <c r="C9664" t="s">
        <v>24059</v>
      </c>
      <c r="D9664" t="s">
        <v>24059</v>
      </c>
      <c r="E9664" t="s">
        <v>24059</v>
      </c>
      <c r="F9664" s="39" t="s">
        <v>14048</v>
      </c>
    </row>
    <row r="9665" spans="1:6">
      <c r="A9665" t="s">
        <v>4616</v>
      </c>
      <c r="B9665" s="39" t="s">
        <v>28975</v>
      </c>
      <c r="C9665" t="s">
        <v>24060</v>
      </c>
      <c r="D9665" t="s">
        <v>24060</v>
      </c>
      <c r="E9665" t="s">
        <v>24060</v>
      </c>
      <c r="F9665" s="39" t="s">
        <v>14049</v>
      </c>
    </row>
    <row r="9666" spans="1:6">
      <c r="A9666" t="s">
        <v>4616</v>
      </c>
      <c r="B9666" s="39" t="s">
        <v>28976</v>
      </c>
      <c r="C9666" t="s">
        <v>24061</v>
      </c>
      <c r="D9666" t="s">
        <v>24061</v>
      </c>
      <c r="E9666" t="s">
        <v>24061</v>
      </c>
      <c r="F9666" s="39" t="s">
        <v>14050</v>
      </c>
    </row>
    <row r="9667" spans="1:6">
      <c r="A9667" t="s">
        <v>4616</v>
      </c>
      <c r="B9667" s="39" t="s">
        <v>28977</v>
      </c>
      <c r="C9667" t="s">
        <v>24062</v>
      </c>
      <c r="D9667" t="s">
        <v>24062</v>
      </c>
      <c r="E9667" t="s">
        <v>24062</v>
      </c>
      <c r="F9667" s="39" t="s">
        <v>14051</v>
      </c>
    </row>
    <row r="9668" spans="1:6">
      <c r="A9668" t="s">
        <v>4616</v>
      </c>
      <c r="B9668" s="39" t="s">
        <v>28978</v>
      </c>
      <c r="C9668" t="s">
        <v>24063</v>
      </c>
      <c r="D9668" t="s">
        <v>24063</v>
      </c>
      <c r="E9668" t="s">
        <v>24063</v>
      </c>
      <c r="F9668" s="39" t="s">
        <v>14052</v>
      </c>
    </row>
    <row r="9669" spans="1:6">
      <c r="A9669" t="s">
        <v>4616</v>
      </c>
      <c r="B9669" s="39" t="s">
        <v>28979</v>
      </c>
      <c r="C9669" t="s">
        <v>24064</v>
      </c>
      <c r="D9669" t="s">
        <v>24064</v>
      </c>
      <c r="E9669" t="s">
        <v>24064</v>
      </c>
      <c r="F9669" s="39" t="s">
        <v>14053</v>
      </c>
    </row>
    <row r="9670" spans="1:6">
      <c r="A9670" t="s">
        <v>4616</v>
      </c>
      <c r="B9670" s="787" t="s">
        <v>28980</v>
      </c>
      <c r="C9670" t="s">
        <v>24065</v>
      </c>
      <c r="D9670" t="s">
        <v>24065</v>
      </c>
      <c r="E9670" t="s">
        <v>24065</v>
      </c>
      <c r="F9670" s="787" t="s">
        <v>14053</v>
      </c>
    </row>
    <row r="9671" spans="1:6">
      <c r="A9671" t="s">
        <v>4616</v>
      </c>
      <c r="B9671" s="39" t="s">
        <v>28981</v>
      </c>
      <c r="C9671" t="s">
        <v>24066</v>
      </c>
      <c r="D9671" t="s">
        <v>24066</v>
      </c>
      <c r="E9671" t="s">
        <v>24066</v>
      </c>
      <c r="F9671" s="39" t="s">
        <v>14054</v>
      </c>
    </row>
    <row r="9672" spans="1:6">
      <c r="A9672" t="s">
        <v>4616</v>
      </c>
      <c r="B9672" s="39" t="s">
        <v>28982</v>
      </c>
      <c r="C9672" t="s">
        <v>24067</v>
      </c>
      <c r="D9672" t="s">
        <v>24067</v>
      </c>
      <c r="E9672" t="s">
        <v>24067</v>
      </c>
      <c r="F9672" s="39" t="s">
        <v>14055</v>
      </c>
    </row>
    <row r="9673" spans="1:6">
      <c r="A9673" t="s">
        <v>4616</v>
      </c>
      <c r="B9673" s="39" t="s">
        <v>28983</v>
      </c>
      <c r="C9673" t="s">
        <v>24068</v>
      </c>
      <c r="D9673" t="s">
        <v>24068</v>
      </c>
      <c r="E9673" t="s">
        <v>24068</v>
      </c>
      <c r="F9673" s="39" t="s">
        <v>14056</v>
      </c>
    </row>
    <row r="9674" spans="1:6">
      <c r="A9674" t="s">
        <v>4616</v>
      </c>
      <c r="B9674" s="39" t="s">
        <v>28984</v>
      </c>
      <c r="C9674" t="s">
        <v>24069</v>
      </c>
      <c r="D9674" t="s">
        <v>24069</v>
      </c>
      <c r="E9674" t="s">
        <v>24069</v>
      </c>
      <c r="F9674" s="39" t="s">
        <v>14057</v>
      </c>
    </row>
    <row r="9675" spans="1:6">
      <c r="A9675" t="s">
        <v>4616</v>
      </c>
      <c r="B9675" s="39" t="s">
        <v>28985</v>
      </c>
      <c r="C9675" t="s">
        <v>24070</v>
      </c>
      <c r="D9675" t="s">
        <v>24070</v>
      </c>
      <c r="E9675" t="s">
        <v>24070</v>
      </c>
      <c r="F9675" s="39" t="s">
        <v>14058</v>
      </c>
    </row>
    <row r="9676" spans="1:6">
      <c r="A9676" t="s">
        <v>4616</v>
      </c>
      <c r="B9676" s="39" t="s">
        <v>28986</v>
      </c>
      <c r="C9676" t="s">
        <v>24071</v>
      </c>
      <c r="D9676" t="s">
        <v>24071</v>
      </c>
      <c r="E9676" t="s">
        <v>24071</v>
      </c>
      <c r="F9676" s="39" t="s">
        <v>14059</v>
      </c>
    </row>
    <row r="9677" spans="1:6">
      <c r="A9677" t="s">
        <v>4616</v>
      </c>
      <c r="B9677" s="39" t="s">
        <v>28987</v>
      </c>
      <c r="C9677" t="s">
        <v>24072</v>
      </c>
      <c r="D9677" t="s">
        <v>24072</v>
      </c>
      <c r="E9677" t="s">
        <v>24072</v>
      </c>
      <c r="F9677" s="39" t="s">
        <v>14060</v>
      </c>
    </row>
    <row r="9678" spans="1:6">
      <c r="A9678" t="s">
        <v>4616</v>
      </c>
      <c r="B9678" s="39" t="s">
        <v>28988</v>
      </c>
      <c r="C9678" t="s">
        <v>24073</v>
      </c>
      <c r="D9678" t="s">
        <v>24073</v>
      </c>
      <c r="E9678" t="s">
        <v>24073</v>
      </c>
      <c r="F9678" s="39" t="s">
        <v>14061</v>
      </c>
    </row>
    <row r="9679" spans="1:6">
      <c r="A9679" t="s">
        <v>4616</v>
      </c>
      <c r="B9679" s="54" t="s">
        <v>28989</v>
      </c>
      <c r="C9679" t="s">
        <v>24074</v>
      </c>
      <c r="D9679" t="s">
        <v>24074</v>
      </c>
      <c r="E9679" t="s">
        <v>24074</v>
      </c>
      <c r="F9679" s="39" t="s">
        <v>14061</v>
      </c>
    </row>
    <row r="9680" spans="1:6">
      <c r="A9680" t="s">
        <v>4616</v>
      </c>
      <c r="B9680" s="39" t="s">
        <v>28990</v>
      </c>
      <c r="C9680" t="s">
        <v>24075</v>
      </c>
      <c r="D9680" t="s">
        <v>24075</v>
      </c>
      <c r="E9680" t="s">
        <v>24075</v>
      </c>
      <c r="F9680" s="39" t="s">
        <v>14062</v>
      </c>
    </row>
    <row r="9681" spans="1:6">
      <c r="A9681" t="s">
        <v>4616</v>
      </c>
      <c r="B9681" s="39" t="s">
        <v>28991</v>
      </c>
      <c r="C9681" t="s">
        <v>24076</v>
      </c>
      <c r="D9681" t="s">
        <v>24076</v>
      </c>
      <c r="E9681" t="s">
        <v>24076</v>
      </c>
      <c r="F9681" s="39" t="s">
        <v>14063</v>
      </c>
    </row>
    <row r="9682" spans="1:6">
      <c r="A9682" t="s">
        <v>4616</v>
      </c>
      <c r="B9682" s="39" t="s">
        <v>28992</v>
      </c>
      <c r="C9682" t="s">
        <v>24077</v>
      </c>
      <c r="D9682" t="s">
        <v>24077</v>
      </c>
      <c r="E9682" t="s">
        <v>24077</v>
      </c>
      <c r="F9682" s="39" t="s">
        <v>14063</v>
      </c>
    </row>
    <row r="9683" spans="1:6">
      <c r="A9683" t="s">
        <v>4616</v>
      </c>
      <c r="B9683" s="789" t="s">
        <v>28993</v>
      </c>
      <c r="C9683" t="s">
        <v>24078</v>
      </c>
      <c r="D9683" t="s">
        <v>24078</v>
      </c>
      <c r="E9683" t="s">
        <v>24078</v>
      </c>
      <c r="F9683" s="39" t="s">
        <v>14064</v>
      </c>
    </row>
    <row r="9684" spans="1:6">
      <c r="A9684" t="s">
        <v>4616</v>
      </c>
      <c r="B9684" s="39" t="s">
        <v>28994</v>
      </c>
      <c r="C9684" t="s">
        <v>24079</v>
      </c>
      <c r="D9684" t="s">
        <v>24079</v>
      </c>
      <c r="E9684" t="s">
        <v>24079</v>
      </c>
      <c r="F9684" s="39" t="s">
        <v>14065</v>
      </c>
    </row>
    <row r="9685" spans="1:6">
      <c r="A9685" t="s">
        <v>4616</v>
      </c>
      <c r="B9685" s="39" t="s">
        <v>28995</v>
      </c>
      <c r="C9685" t="s">
        <v>24080</v>
      </c>
      <c r="D9685" t="s">
        <v>24080</v>
      </c>
      <c r="E9685" t="s">
        <v>24080</v>
      </c>
      <c r="F9685" s="39" t="s">
        <v>14066</v>
      </c>
    </row>
    <row r="9686" spans="1:6">
      <c r="A9686" t="s">
        <v>4616</v>
      </c>
      <c r="B9686" t="s">
        <v>28996</v>
      </c>
      <c r="C9686" t="s">
        <v>24081</v>
      </c>
      <c r="D9686" t="s">
        <v>24081</v>
      </c>
      <c r="E9686" t="s">
        <v>24081</v>
      </c>
      <c r="F9686" s="39" t="s">
        <v>14067</v>
      </c>
    </row>
    <row r="9687" spans="1:6">
      <c r="A9687" t="s">
        <v>4616</v>
      </c>
      <c r="B9687" s="39" t="s">
        <v>28997</v>
      </c>
      <c r="C9687" t="s">
        <v>24082</v>
      </c>
      <c r="D9687" t="s">
        <v>24082</v>
      </c>
      <c r="E9687" t="s">
        <v>24082</v>
      </c>
      <c r="F9687" s="39" t="s">
        <v>14068</v>
      </c>
    </row>
    <row r="9688" spans="1:6">
      <c r="A9688" t="s">
        <v>4616</v>
      </c>
      <c r="B9688" s="39" t="s">
        <v>28998</v>
      </c>
      <c r="C9688" t="s">
        <v>24083</v>
      </c>
      <c r="D9688" t="s">
        <v>24083</v>
      </c>
      <c r="E9688" t="s">
        <v>24083</v>
      </c>
      <c r="F9688" s="39" t="s">
        <v>14069</v>
      </c>
    </row>
    <row r="9689" spans="1:6">
      <c r="A9689" t="s">
        <v>4616</v>
      </c>
      <c r="B9689" s="39" t="s">
        <v>28999</v>
      </c>
      <c r="C9689" t="s">
        <v>24084</v>
      </c>
      <c r="D9689" t="s">
        <v>24084</v>
      </c>
      <c r="E9689" t="s">
        <v>24084</v>
      </c>
      <c r="F9689" s="39" t="s">
        <v>14070</v>
      </c>
    </row>
    <row r="9690" spans="1:6">
      <c r="A9690" t="s">
        <v>4616</v>
      </c>
      <c r="B9690" s="39" t="s">
        <v>29000</v>
      </c>
      <c r="C9690" t="s">
        <v>24085</v>
      </c>
      <c r="D9690" t="s">
        <v>24085</v>
      </c>
      <c r="E9690" t="s">
        <v>24085</v>
      </c>
      <c r="F9690" s="39" t="s">
        <v>14071</v>
      </c>
    </row>
    <row r="9691" spans="1:6">
      <c r="A9691" t="s">
        <v>4616</v>
      </c>
      <c r="B9691" s="39" t="s">
        <v>29001</v>
      </c>
      <c r="C9691" t="s">
        <v>24086</v>
      </c>
      <c r="D9691" t="s">
        <v>24086</v>
      </c>
      <c r="E9691" t="s">
        <v>24086</v>
      </c>
      <c r="F9691" s="39" t="s">
        <v>14072</v>
      </c>
    </row>
    <row r="9692" spans="1:6">
      <c r="A9692" t="s">
        <v>4616</v>
      </c>
      <c r="B9692" s="39" t="s">
        <v>29002</v>
      </c>
      <c r="C9692" t="s">
        <v>24087</v>
      </c>
      <c r="D9692" t="s">
        <v>24087</v>
      </c>
      <c r="E9692" t="s">
        <v>24087</v>
      </c>
      <c r="F9692" s="39" t="s">
        <v>14073</v>
      </c>
    </row>
    <row r="9693" spans="1:6">
      <c r="A9693" t="s">
        <v>4616</v>
      </c>
      <c r="B9693" s="39" t="s">
        <v>29003</v>
      </c>
      <c r="C9693" t="s">
        <v>24088</v>
      </c>
      <c r="D9693" t="s">
        <v>24088</v>
      </c>
      <c r="E9693" t="s">
        <v>24088</v>
      </c>
      <c r="F9693" s="39" t="s">
        <v>14074</v>
      </c>
    </row>
    <row r="9694" spans="1:6">
      <c r="A9694" t="s">
        <v>4616</v>
      </c>
      <c r="B9694" s="39" t="s">
        <v>29004</v>
      </c>
      <c r="C9694" t="s">
        <v>24089</v>
      </c>
      <c r="D9694" t="s">
        <v>24089</v>
      </c>
      <c r="E9694" t="s">
        <v>24089</v>
      </c>
      <c r="F9694" s="39" t="s">
        <v>14074</v>
      </c>
    </row>
    <row r="9695" spans="1:6">
      <c r="A9695" t="s">
        <v>4616</v>
      </c>
      <c r="B9695" s="39" t="s">
        <v>29005</v>
      </c>
      <c r="C9695" t="s">
        <v>24090</v>
      </c>
      <c r="D9695" t="s">
        <v>24090</v>
      </c>
      <c r="E9695" t="s">
        <v>24090</v>
      </c>
      <c r="F9695" s="39" t="s">
        <v>14075</v>
      </c>
    </row>
    <row r="9696" spans="1:6">
      <c r="A9696" t="s">
        <v>4616</v>
      </c>
      <c r="B9696" s="39" t="s">
        <v>29006</v>
      </c>
      <c r="C9696" t="s">
        <v>24091</v>
      </c>
      <c r="D9696" t="s">
        <v>24091</v>
      </c>
      <c r="E9696" t="s">
        <v>24091</v>
      </c>
      <c r="F9696" s="39" t="s">
        <v>14075</v>
      </c>
    </row>
    <row r="9697" spans="1:6">
      <c r="A9697" t="s">
        <v>4616</v>
      </c>
      <c r="B9697" s="39" t="s">
        <v>29007</v>
      </c>
      <c r="C9697" t="s">
        <v>24092</v>
      </c>
      <c r="D9697" t="s">
        <v>24092</v>
      </c>
      <c r="E9697" t="s">
        <v>24092</v>
      </c>
      <c r="F9697" s="39" t="s">
        <v>14075</v>
      </c>
    </row>
    <row r="9698" spans="1:6">
      <c r="A9698" t="s">
        <v>4616</v>
      </c>
      <c r="B9698" s="39" t="s">
        <v>29008</v>
      </c>
      <c r="C9698" t="s">
        <v>24093</v>
      </c>
      <c r="D9698" t="s">
        <v>24093</v>
      </c>
      <c r="E9698" t="s">
        <v>24093</v>
      </c>
      <c r="F9698" s="39" t="s">
        <v>14075</v>
      </c>
    </row>
    <row r="9699" spans="1:6">
      <c r="A9699" t="s">
        <v>4616</v>
      </c>
      <c r="B9699" s="39" t="s">
        <v>29009</v>
      </c>
      <c r="C9699" t="s">
        <v>24094</v>
      </c>
      <c r="D9699" t="s">
        <v>24094</v>
      </c>
      <c r="E9699" t="s">
        <v>24094</v>
      </c>
      <c r="F9699" s="39" t="s">
        <v>14076</v>
      </c>
    </row>
    <row r="9700" spans="1:6">
      <c r="A9700" t="s">
        <v>4616</v>
      </c>
      <c r="B9700" s="39" t="s">
        <v>29010</v>
      </c>
      <c r="C9700" t="s">
        <v>24095</v>
      </c>
      <c r="D9700" t="s">
        <v>24095</v>
      </c>
      <c r="E9700" t="s">
        <v>24095</v>
      </c>
      <c r="F9700" t="s">
        <v>14077</v>
      </c>
    </row>
    <row r="9701" spans="1:6">
      <c r="A9701" t="s">
        <v>4616</v>
      </c>
      <c r="B9701" s="39" t="s">
        <v>29011</v>
      </c>
      <c r="C9701" t="s">
        <v>24096</v>
      </c>
      <c r="D9701" t="s">
        <v>24096</v>
      </c>
      <c r="E9701" t="s">
        <v>24096</v>
      </c>
      <c r="F9701" s="39" t="s">
        <v>14078</v>
      </c>
    </row>
    <row r="9702" spans="1:6">
      <c r="A9702" t="s">
        <v>4616</v>
      </c>
      <c r="B9702" s="39" t="s">
        <v>29012</v>
      </c>
      <c r="C9702" t="s">
        <v>24097</v>
      </c>
      <c r="D9702" t="s">
        <v>24097</v>
      </c>
      <c r="E9702" t="s">
        <v>24097</v>
      </c>
      <c r="F9702" s="39" t="s">
        <v>14079</v>
      </c>
    </row>
    <row r="9703" spans="1:6">
      <c r="A9703" t="s">
        <v>4616</v>
      </c>
      <c r="B9703" s="39" t="s">
        <v>29013</v>
      </c>
      <c r="C9703" t="s">
        <v>24098</v>
      </c>
      <c r="D9703" t="s">
        <v>24098</v>
      </c>
      <c r="E9703" t="s">
        <v>24098</v>
      </c>
      <c r="F9703" s="39" t="s">
        <v>14079</v>
      </c>
    </row>
    <row r="9704" spans="1:6">
      <c r="A9704" t="s">
        <v>4616</v>
      </c>
      <c r="B9704" s="39" t="s">
        <v>29014</v>
      </c>
      <c r="C9704" t="s">
        <v>24099</v>
      </c>
      <c r="D9704" t="s">
        <v>24099</v>
      </c>
      <c r="E9704" t="s">
        <v>24099</v>
      </c>
      <c r="F9704" s="39" t="s">
        <v>14079</v>
      </c>
    </row>
    <row r="9705" spans="1:6">
      <c r="A9705" t="s">
        <v>4616</v>
      </c>
      <c r="B9705" s="39" t="s">
        <v>29015</v>
      </c>
      <c r="C9705" t="s">
        <v>24100</v>
      </c>
      <c r="D9705" t="s">
        <v>24100</v>
      </c>
      <c r="E9705" t="s">
        <v>24100</v>
      </c>
      <c r="F9705" s="39" t="s">
        <v>14080</v>
      </c>
    </row>
    <row r="9706" spans="1:6">
      <c r="A9706" t="s">
        <v>4616</v>
      </c>
      <c r="B9706" s="39" t="s">
        <v>29016</v>
      </c>
      <c r="C9706" t="s">
        <v>24101</v>
      </c>
      <c r="D9706" t="s">
        <v>24101</v>
      </c>
      <c r="E9706" t="s">
        <v>24101</v>
      </c>
      <c r="F9706" t="s">
        <v>14080</v>
      </c>
    </row>
    <row r="9707" spans="1:6">
      <c r="A9707" t="s">
        <v>4616</v>
      </c>
      <c r="B9707" s="39" t="s">
        <v>29017</v>
      </c>
      <c r="C9707" t="s">
        <v>24102</v>
      </c>
      <c r="D9707" t="s">
        <v>24102</v>
      </c>
      <c r="E9707" t="s">
        <v>24102</v>
      </c>
      <c r="F9707" s="39" t="s">
        <v>14080</v>
      </c>
    </row>
    <row r="9708" spans="1:6">
      <c r="A9708" t="s">
        <v>4616</v>
      </c>
      <c r="B9708" s="39" t="s">
        <v>29018</v>
      </c>
      <c r="C9708" t="s">
        <v>24103</v>
      </c>
      <c r="D9708" t="s">
        <v>24103</v>
      </c>
      <c r="E9708" t="s">
        <v>24103</v>
      </c>
      <c r="F9708" t="s">
        <v>14080</v>
      </c>
    </row>
    <row r="9709" spans="1:6">
      <c r="A9709" t="s">
        <v>4616</v>
      </c>
      <c r="B9709" s="39" t="s">
        <v>29019</v>
      </c>
      <c r="C9709" t="s">
        <v>24104</v>
      </c>
      <c r="D9709" t="s">
        <v>24104</v>
      </c>
      <c r="E9709" t="s">
        <v>24104</v>
      </c>
      <c r="F9709" s="39" t="s">
        <v>14080</v>
      </c>
    </row>
    <row r="9710" spans="1:6">
      <c r="A9710" t="s">
        <v>4616</v>
      </c>
      <c r="B9710" s="39" t="s">
        <v>29020</v>
      </c>
      <c r="C9710" t="s">
        <v>24105</v>
      </c>
      <c r="D9710" t="s">
        <v>24105</v>
      </c>
      <c r="E9710" t="s">
        <v>24105</v>
      </c>
      <c r="F9710" s="39" t="s">
        <v>14080</v>
      </c>
    </row>
    <row r="9711" spans="1:6">
      <c r="A9711" t="s">
        <v>4616</v>
      </c>
      <c r="B9711" s="39" t="s">
        <v>29021</v>
      </c>
      <c r="C9711" t="s">
        <v>24106</v>
      </c>
      <c r="D9711" t="s">
        <v>24106</v>
      </c>
      <c r="E9711" t="s">
        <v>24106</v>
      </c>
      <c r="F9711" s="39" t="s">
        <v>14080</v>
      </c>
    </row>
    <row r="9712" spans="1:6">
      <c r="A9712" t="s">
        <v>4616</v>
      </c>
      <c r="B9712" s="39" t="s">
        <v>29022</v>
      </c>
      <c r="C9712" t="s">
        <v>24107</v>
      </c>
      <c r="D9712" t="s">
        <v>24107</v>
      </c>
      <c r="E9712" t="s">
        <v>24107</v>
      </c>
      <c r="F9712" s="39" t="s">
        <v>14080</v>
      </c>
    </row>
    <row r="9713" spans="1:6">
      <c r="A9713" t="s">
        <v>4616</v>
      </c>
      <c r="B9713" s="39" t="s">
        <v>29023</v>
      </c>
      <c r="C9713" t="s">
        <v>24108</v>
      </c>
      <c r="D9713" t="s">
        <v>24108</v>
      </c>
      <c r="E9713" t="s">
        <v>24108</v>
      </c>
      <c r="F9713" s="39" t="s">
        <v>14080</v>
      </c>
    </row>
    <row r="9714" spans="1:6">
      <c r="A9714" t="s">
        <v>4616</v>
      </c>
      <c r="B9714" s="39" t="s">
        <v>29024</v>
      </c>
      <c r="C9714" t="s">
        <v>24109</v>
      </c>
      <c r="D9714" t="s">
        <v>24109</v>
      </c>
      <c r="E9714" t="s">
        <v>24109</v>
      </c>
      <c r="F9714" s="39" t="s">
        <v>14080</v>
      </c>
    </row>
    <row r="9715" spans="1:6">
      <c r="A9715" t="s">
        <v>4616</v>
      </c>
      <c r="B9715" s="54" t="s">
        <v>29025</v>
      </c>
      <c r="C9715" t="s">
        <v>24110</v>
      </c>
      <c r="D9715" t="s">
        <v>24110</v>
      </c>
      <c r="E9715" t="s">
        <v>24110</v>
      </c>
      <c r="F9715" s="39" t="s">
        <v>14080</v>
      </c>
    </row>
    <row r="9716" spans="1:6">
      <c r="A9716" t="s">
        <v>4616</v>
      </c>
      <c r="B9716" s="54" t="s">
        <v>29026</v>
      </c>
      <c r="C9716" t="s">
        <v>24111</v>
      </c>
      <c r="D9716" t="s">
        <v>24111</v>
      </c>
      <c r="E9716" t="s">
        <v>24111</v>
      </c>
      <c r="F9716" s="39" t="s">
        <v>14080</v>
      </c>
    </row>
    <row r="9717" spans="1:6">
      <c r="A9717" t="s">
        <v>4616</v>
      </c>
      <c r="B9717" s="787" t="s">
        <v>29027</v>
      </c>
      <c r="C9717" t="s">
        <v>24112</v>
      </c>
      <c r="D9717" t="s">
        <v>24112</v>
      </c>
      <c r="E9717" t="s">
        <v>24112</v>
      </c>
      <c r="F9717" s="39" t="s">
        <v>14080</v>
      </c>
    </row>
    <row r="9718" spans="1:6">
      <c r="A9718" t="s">
        <v>4616</v>
      </c>
      <c r="B9718" s="39" t="s">
        <v>29028</v>
      </c>
      <c r="C9718" t="s">
        <v>24113</v>
      </c>
      <c r="D9718" t="s">
        <v>24113</v>
      </c>
      <c r="E9718" t="s">
        <v>24113</v>
      </c>
      <c r="F9718" s="39" t="s">
        <v>14080</v>
      </c>
    </row>
    <row r="9719" spans="1:6">
      <c r="A9719" t="s">
        <v>4616</v>
      </c>
      <c r="B9719" s="39" t="s">
        <v>29029</v>
      </c>
      <c r="C9719" t="s">
        <v>24114</v>
      </c>
      <c r="D9719" t="s">
        <v>24114</v>
      </c>
      <c r="E9719" t="s">
        <v>24114</v>
      </c>
      <c r="F9719" s="39" t="s">
        <v>14080</v>
      </c>
    </row>
    <row r="9720" spans="1:6">
      <c r="A9720" t="s">
        <v>4616</v>
      </c>
      <c r="B9720" s="39" t="s">
        <v>29030</v>
      </c>
      <c r="C9720" t="s">
        <v>24115</v>
      </c>
      <c r="D9720" t="s">
        <v>24115</v>
      </c>
      <c r="E9720" t="s">
        <v>24115</v>
      </c>
      <c r="F9720" s="39" t="s">
        <v>14080</v>
      </c>
    </row>
    <row r="9721" spans="1:6">
      <c r="A9721" t="s">
        <v>4616</v>
      </c>
      <c r="B9721" s="39" t="s">
        <v>29031</v>
      </c>
      <c r="C9721" t="s">
        <v>24116</v>
      </c>
      <c r="D9721" t="s">
        <v>24116</v>
      </c>
      <c r="E9721" t="s">
        <v>24116</v>
      </c>
      <c r="F9721" s="39" t="s">
        <v>14080</v>
      </c>
    </row>
    <row r="9722" spans="1:6">
      <c r="A9722" t="s">
        <v>4616</v>
      </c>
      <c r="B9722" s="39" t="s">
        <v>29032</v>
      </c>
      <c r="C9722" t="s">
        <v>24117</v>
      </c>
      <c r="D9722" t="s">
        <v>24117</v>
      </c>
      <c r="E9722" t="s">
        <v>24117</v>
      </c>
      <c r="F9722" s="39" t="s">
        <v>14080</v>
      </c>
    </row>
    <row r="9723" spans="1:6">
      <c r="A9723" t="s">
        <v>4616</v>
      </c>
      <c r="B9723" s="39" t="s">
        <v>29033</v>
      </c>
      <c r="C9723" t="s">
        <v>24118</v>
      </c>
      <c r="D9723" t="s">
        <v>24118</v>
      </c>
      <c r="E9723" t="s">
        <v>24118</v>
      </c>
      <c r="F9723" s="39" t="s">
        <v>14080</v>
      </c>
    </row>
    <row r="9724" spans="1:6">
      <c r="A9724" t="s">
        <v>4616</v>
      </c>
      <c r="B9724" s="39" t="s">
        <v>29034</v>
      </c>
      <c r="C9724" t="s">
        <v>24119</v>
      </c>
      <c r="D9724" t="s">
        <v>24119</v>
      </c>
      <c r="E9724" t="s">
        <v>24119</v>
      </c>
      <c r="F9724" s="39" t="s">
        <v>14080</v>
      </c>
    </row>
    <row r="9725" spans="1:6">
      <c r="A9725" t="s">
        <v>4616</v>
      </c>
      <c r="B9725" s="39" t="s">
        <v>29035</v>
      </c>
      <c r="C9725" t="s">
        <v>24120</v>
      </c>
      <c r="D9725" t="s">
        <v>24120</v>
      </c>
      <c r="E9725" t="s">
        <v>24120</v>
      </c>
      <c r="F9725" s="39" t="s">
        <v>14080</v>
      </c>
    </row>
    <row r="9726" spans="1:6">
      <c r="A9726" t="s">
        <v>4616</v>
      </c>
      <c r="B9726" s="39" t="s">
        <v>29036</v>
      </c>
      <c r="C9726" t="s">
        <v>24121</v>
      </c>
      <c r="D9726" t="s">
        <v>24121</v>
      </c>
      <c r="E9726" t="s">
        <v>24121</v>
      </c>
      <c r="F9726" s="39" t="s">
        <v>14080</v>
      </c>
    </row>
    <row r="9727" spans="1:6">
      <c r="A9727" t="s">
        <v>4616</v>
      </c>
      <c r="B9727" s="39" t="s">
        <v>29037</v>
      </c>
      <c r="C9727" t="s">
        <v>24122</v>
      </c>
      <c r="D9727" t="s">
        <v>24122</v>
      </c>
      <c r="E9727" t="s">
        <v>24122</v>
      </c>
      <c r="F9727" s="39" t="s">
        <v>14080</v>
      </c>
    </row>
    <row r="9728" spans="1:6">
      <c r="A9728" t="s">
        <v>4616</v>
      </c>
      <c r="B9728" s="39" t="s">
        <v>29038</v>
      </c>
      <c r="C9728" t="s">
        <v>24123</v>
      </c>
      <c r="D9728" t="s">
        <v>24123</v>
      </c>
      <c r="E9728" t="s">
        <v>24123</v>
      </c>
      <c r="F9728" s="39" t="s">
        <v>14080</v>
      </c>
    </row>
    <row r="9729" spans="1:6">
      <c r="A9729" t="s">
        <v>4616</v>
      </c>
      <c r="B9729" s="39" t="s">
        <v>29039</v>
      </c>
      <c r="C9729" t="s">
        <v>24124</v>
      </c>
      <c r="D9729" t="s">
        <v>24124</v>
      </c>
      <c r="E9729" t="s">
        <v>24124</v>
      </c>
      <c r="F9729" s="39" t="s">
        <v>14080</v>
      </c>
    </row>
    <row r="9730" spans="1:6">
      <c r="A9730" t="s">
        <v>4616</v>
      </c>
      <c r="B9730" s="39" t="s">
        <v>29040</v>
      </c>
      <c r="C9730" t="s">
        <v>24125</v>
      </c>
      <c r="D9730" t="s">
        <v>24125</v>
      </c>
      <c r="E9730" t="s">
        <v>24125</v>
      </c>
      <c r="F9730" s="39" t="s">
        <v>14080</v>
      </c>
    </row>
    <row r="9731" spans="1:6">
      <c r="A9731" t="s">
        <v>4616</v>
      </c>
      <c r="B9731" s="39" t="s">
        <v>29041</v>
      </c>
      <c r="C9731" t="s">
        <v>24126</v>
      </c>
      <c r="D9731" t="s">
        <v>24126</v>
      </c>
      <c r="E9731" t="s">
        <v>24126</v>
      </c>
      <c r="F9731" s="39" t="s">
        <v>14080</v>
      </c>
    </row>
    <row r="9732" spans="1:6">
      <c r="A9732" t="s">
        <v>4616</v>
      </c>
      <c r="B9732" s="39" t="s">
        <v>29042</v>
      </c>
      <c r="C9732" t="s">
        <v>24127</v>
      </c>
      <c r="D9732" t="s">
        <v>24127</v>
      </c>
      <c r="E9732" t="s">
        <v>24127</v>
      </c>
      <c r="F9732" s="39" t="s">
        <v>14080</v>
      </c>
    </row>
    <row r="9733" spans="1:6">
      <c r="A9733" t="s">
        <v>4616</v>
      </c>
      <c r="B9733" s="39" t="s">
        <v>29043</v>
      </c>
      <c r="C9733" t="s">
        <v>24128</v>
      </c>
      <c r="D9733" t="s">
        <v>24128</v>
      </c>
      <c r="E9733" t="s">
        <v>24128</v>
      </c>
      <c r="F9733" s="39" t="s">
        <v>14080</v>
      </c>
    </row>
    <row r="9734" spans="1:6">
      <c r="A9734" t="s">
        <v>4616</v>
      </c>
      <c r="B9734" s="39" t="s">
        <v>29044</v>
      </c>
      <c r="C9734" t="s">
        <v>24129</v>
      </c>
      <c r="D9734" t="s">
        <v>24129</v>
      </c>
      <c r="E9734" t="s">
        <v>24129</v>
      </c>
      <c r="F9734" s="39" t="s">
        <v>14080</v>
      </c>
    </row>
    <row r="9735" spans="1:6">
      <c r="A9735" t="s">
        <v>4616</v>
      </c>
      <c r="B9735" s="39" t="s">
        <v>29045</v>
      </c>
      <c r="C9735" t="s">
        <v>24130</v>
      </c>
      <c r="D9735" t="s">
        <v>24130</v>
      </c>
      <c r="E9735" t="s">
        <v>24130</v>
      </c>
      <c r="F9735" s="39" t="s">
        <v>14080</v>
      </c>
    </row>
    <row r="9736" spans="1:6">
      <c r="A9736" t="s">
        <v>4616</v>
      </c>
      <c r="B9736" s="39" t="s">
        <v>29046</v>
      </c>
      <c r="C9736" t="s">
        <v>24131</v>
      </c>
      <c r="D9736" t="s">
        <v>24131</v>
      </c>
      <c r="E9736" t="s">
        <v>24131</v>
      </c>
      <c r="F9736" s="39" t="s">
        <v>14080</v>
      </c>
    </row>
    <row r="9737" spans="1:6">
      <c r="A9737" t="s">
        <v>4616</v>
      </c>
      <c r="B9737" s="39" t="s">
        <v>29047</v>
      </c>
      <c r="C9737" t="s">
        <v>24132</v>
      </c>
      <c r="D9737" t="s">
        <v>24132</v>
      </c>
      <c r="E9737" t="s">
        <v>24132</v>
      </c>
      <c r="F9737" s="39" t="s">
        <v>14080</v>
      </c>
    </row>
    <row r="9738" spans="1:6">
      <c r="A9738" t="s">
        <v>4616</v>
      </c>
      <c r="B9738" s="39" t="s">
        <v>29048</v>
      </c>
      <c r="C9738" t="s">
        <v>24133</v>
      </c>
      <c r="D9738" t="s">
        <v>24133</v>
      </c>
      <c r="E9738" t="s">
        <v>24133</v>
      </c>
      <c r="F9738" s="39" t="s">
        <v>14080</v>
      </c>
    </row>
    <row r="9739" spans="1:6">
      <c r="A9739" t="s">
        <v>4616</v>
      </c>
      <c r="B9739" s="39" t="s">
        <v>29049</v>
      </c>
      <c r="C9739" t="s">
        <v>24134</v>
      </c>
      <c r="D9739" t="s">
        <v>24134</v>
      </c>
      <c r="E9739" t="s">
        <v>24134</v>
      </c>
      <c r="F9739" s="39" t="s">
        <v>14080</v>
      </c>
    </row>
    <row r="9740" spans="1:6">
      <c r="A9740" t="s">
        <v>4616</v>
      </c>
      <c r="B9740" s="39" t="s">
        <v>29050</v>
      </c>
      <c r="C9740" t="s">
        <v>24135</v>
      </c>
      <c r="D9740" t="s">
        <v>24135</v>
      </c>
      <c r="E9740" t="s">
        <v>24135</v>
      </c>
      <c r="F9740" s="39" t="s">
        <v>14081</v>
      </c>
    </row>
    <row r="9741" spans="1:6">
      <c r="A9741" t="s">
        <v>4616</v>
      </c>
      <c r="B9741" s="39" t="s">
        <v>29051</v>
      </c>
      <c r="C9741" t="s">
        <v>24136</v>
      </c>
      <c r="D9741" t="s">
        <v>24136</v>
      </c>
      <c r="E9741" t="s">
        <v>24136</v>
      </c>
      <c r="F9741" s="39" t="s">
        <v>14082</v>
      </c>
    </row>
    <row r="9742" spans="1:6">
      <c r="A9742" t="s">
        <v>4616</v>
      </c>
      <c r="B9742" s="39" t="s">
        <v>29052</v>
      </c>
      <c r="C9742" t="s">
        <v>24137</v>
      </c>
      <c r="D9742" t="s">
        <v>24137</v>
      </c>
      <c r="E9742" t="s">
        <v>24137</v>
      </c>
      <c r="F9742" s="39" t="s">
        <v>14083</v>
      </c>
    </row>
    <row r="9743" spans="1:6">
      <c r="A9743" t="s">
        <v>4616</v>
      </c>
      <c r="B9743" s="39" t="s">
        <v>29053</v>
      </c>
      <c r="C9743" t="s">
        <v>24138</v>
      </c>
      <c r="D9743" t="s">
        <v>24138</v>
      </c>
      <c r="E9743" t="s">
        <v>24138</v>
      </c>
      <c r="F9743" s="39" t="s">
        <v>14084</v>
      </c>
    </row>
    <row r="9744" spans="1:6">
      <c r="A9744" t="s">
        <v>4616</v>
      </c>
      <c r="B9744" s="39" t="s">
        <v>29054</v>
      </c>
      <c r="C9744" t="s">
        <v>24139</v>
      </c>
      <c r="D9744" t="s">
        <v>24139</v>
      </c>
      <c r="E9744" t="s">
        <v>24139</v>
      </c>
      <c r="F9744" s="39" t="s">
        <v>14085</v>
      </c>
    </row>
    <row r="9745" spans="1:6">
      <c r="A9745" t="s">
        <v>4616</v>
      </c>
      <c r="B9745" s="39" t="s">
        <v>29055</v>
      </c>
      <c r="C9745" t="s">
        <v>24140</v>
      </c>
      <c r="D9745" t="s">
        <v>24140</v>
      </c>
      <c r="E9745" t="s">
        <v>24140</v>
      </c>
      <c r="F9745" s="39" t="s">
        <v>14086</v>
      </c>
    </row>
    <row r="9746" spans="1:6">
      <c r="A9746" t="s">
        <v>4616</v>
      </c>
      <c r="B9746" s="39" t="s">
        <v>29056</v>
      </c>
      <c r="C9746" t="s">
        <v>24141</v>
      </c>
      <c r="D9746" t="s">
        <v>24141</v>
      </c>
      <c r="E9746" t="s">
        <v>24141</v>
      </c>
      <c r="F9746" s="39" t="s">
        <v>14087</v>
      </c>
    </row>
    <row r="9747" spans="1:6">
      <c r="A9747" t="s">
        <v>4616</v>
      </c>
      <c r="B9747" s="39" t="s">
        <v>29057</v>
      </c>
      <c r="C9747" t="s">
        <v>24142</v>
      </c>
      <c r="D9747" t="s">
        <v>24142</v>
      </c>
      <c r="E9747" t="s">
        <v>24142</v>
      </c>
      <c r="F9747" s="39" t="s">
        <v>14088</v>
      </c>
    </row>
    <row r="9748" spans="1:6">
      <c r="A9748" t="s">
        <v>4616</v>
      </c>
      <c r="B9748" s="39" t="s">
        <v>29058</v>
      </c>
      <c r="C9748" t="s">
        <v>24143</v>
      </c>
      <c r="D9748" t="s">
        <v>24143</v>
      </c>
      <c r="E9748" t="s">
        <v>24143</v>
      </c>
      <c r="F9748" s="39" t="s">
        <v>14089</v>
      </c>
    </row>
    <row r="9749" spans="1:6">
      <c r="A9749" t="s">
        <v>4616</v>
      </c>
      <c r="B9749" s="39" t="s">
        <v>29059</v>
      </c>
      <c r="C9749" t="s">
        <v>24144</v>
      </c>
      <c r="D9749" t="s">
        <v>24144</v>
      </c>
      <c r="E9749" t="s">
        <v>24144</v>
      </c>
      <c r="F9749" s="39" t="s">
        <v>14090</v>
      </c>
    </row>
    <row r="9750" spans="1:6">
      <c r="A9750" t="s">
        <v>4616</v>
      </c>
      <c r="B9750" s="39" t="s">
        <v>29060</v>
      </c>
      <c r="C9750" t="s">
        <v>24145</v>
      </c>
      <c r="D9750" t="s">
        <v>24145</v>
      </c>
      <c r="E9750" t="s">
        <v>24145</v>
      </c>
      <c r="F9750" s="39" t="s">
        <v>14091</v>
      </c>
    </row>
    <row r="9751" spans="1:6">
      <c r="A9751" t="s">
        <v>4616</v>
      </c>
      <c r="B9751" s="39" t="s">
        <v>29061</v>
      </c>
      <c r="C9751" t="s">
        <v>24146</v>
      </c>
      <c r="D9751" t="s">
        <v>24146</v>
      </c>
      <c r="E9751" t="s">
        <v>24146</v>
      </c>
      <c r="F9751" s="39" t="s">
        <v>14092</v>
      </c>
    </row>
    <row r="9752" spans="1:6">
      <c r="A9752" t="s">
        <v>4616</v>
      </c>
      <c r="B9752" s="39" t="s">
        <v>29062</v>
      </c>
      <c r="C9752" t="s">
        <v>24147</v>
      </c>
      <c r="D9752" t="s">
        <v>24147</v>
      </c>
      <c r="E9752" t="s">
        <v>24147</v>
      </c>
      <c r="F9752" s="39" t="s">
        <v>14092</v>
      </c>
    </row>
    <row r="9753" spans="1:6">
      <c r="A9753" t="s">
        <v>4616</v>
      </c>
      <c r="B9753" s="39" t="s">
        <v>29063</v>
      </c>
      <c r="C9753" t="s">
        <v>24148</v>
      </c>
      <c r="D9753" t="s">
        <v>24148</v>
      </c>
      <c r="E9753" t="s">
        <v>24148</v>
      </c>
      <c r="F9753" s="39" t="s">
        <v>14092</v>
      </c>
    </row>
    <row r="9754" spans="1:6">
      <c r="A9754" t="s">
        <v>4616</v>
      </c>
      <c r="B9754" s="39" t="s">
        <v>29064</v>
      </c>
      <c r="C9754" t="s">
        <v>24149</v>
      </c>
      <c r="D9754" t="s">
        <v>24149</v>
      </c>
      <c r="E9754" t="s">
        <v>24149</v>
      </c>
      <c r="F9754" s="39" t="s">
        <v>14093</v>
      </c>
    </row>
    <row r="9755" spans="1:6">
      <c r="A9755" t="s">
        <v>4616</v>
      </c>
      <c r="B9755" s="39" t="s">
        <v>29065</v>
      </c>
      <c r="C9755" t="s">
        <v>24150</v>
      </c>
      <c r="D9755" t="s">
        <v>24150</v>
      </c>
      <c r="E9755" t="s">
        <v>24150</v>
      </c>
      <c r="F9755" s="39" t="s">
        <v>14093</v>
      </c>
    </row>
    <row r="9756" spans="1:6">
      <c r="A9756" t="s">
        <v>4616</v>
      </c>
      <c r="B9756" s="39" t="s">
        <v>29066</v>
      </c>
      <c r="C9756" t="s">
        <v>24151</v>
      </c>
      <c r="D9756" t="s">
        <v>24151</v>
      </c>
      <c r="E9756" t="s">
        <v>24151</v>
      </c>
      <c r="F9756" s="39" t="s">
        <v>14093</v>
      </c>
    </row>
    <row r="9757" spans="1:6">
      <c r="A9757" t="s">
        <v>4616</v>
      </c>
      <c r="B9757" t="s">
        <v>29067</v>
      </c>
      <c r="C9757" t="s">
        <v>24152</v>
      </c>
      <c r="D9757" t="s">
        <v>24152</v>
      </c>
      <c r="E9757" t="s">
        <v>24152</v>
      </c>
      <c r="F9757" s="39" t="s">
        <v>14093</v>
      </c>
    </row>
    <row r="9758" spans="1:6">
      <c r="A9758" t="s">
        <v>4616</v>
      </c>
      <c r="B9758" s="39" t="s">
        <v>29068</v>
      </c>
      <c r="C9758" t="s">
        <v>24153</v>
      </c>
      <c r="D9758" t="s">
        <v>24153</v>
      </c>
      <c r="E9758" t="s">
        <v>24153</v>
      </c>
      <c r="F9758" s="39" t="s">
        <v>14093</v>
      </c>
    </row>
    <row r="9759" spans="1:6">
      <c r="A9759" t="s">
        <v>4616</v>
      </c>
      <c r="B9759" s="39" t="s">
        <v>29069</v>
      </c>
      <c r="C9759" t="s">
        <v>24154</v>
      </c>
      <c r="D9759" t="s">
        <v>24154</v>
      </c>
      <c r="E9759" t="s">
        <v>24154</v>
      </c>
      <c r="F9759" s="39" t="s">
        <v>14093</v>
      </c>
    </row>
    <row r="9760" spans="1:6">
      <c r="A9760" t="s">
        <v>4616</v>
      </c>
      <c r="B9760" s="39" t="s">
        <v>29070</v>
      </c>
      <c r="C9760" t="s">
        <v>24155</v>
      </c>
      <c r="D9760" t="s">
        <v>24155</v>
      </c>
      <c r="E9760" t="s">
        <v>24155</v>
      </c>
      <c r="F9760" s="39" t="s">
        <v>14094</v>
      </c>
    </row>
    <row r="9761" spans="1:6">
      <c r="A9761" t="s">
        <v>4616</v>
      </c>
      <c r="B9761" s="39" t="s">
        <v>29071</v>
      </c>
      <c r="C9761" t="s">
        <v>24156</v>
      </c>
      <c r="D9761" t="s">
        <v>24156</v>
      </c>
      <c r="E9761" t="s">
        <v>24156</v>
      </c>
      <c r="F9761" s="39" t="s">
        <v>14094</v>
      </c>
    </row>
    <row r="9762" spans="1:6">
      <c r="A9762" t="s">
        <v>4616</v>
      </c>
      <c r="B9762" s="39" t="s">
        <v>29072</v>
      </c>
      <c r="C9762" t="s">
        <v>24157</v>
      </c>
      <c r="D9762" t="s">
        <v>24157</v>
      </c>
      <c r="E9762" t="s">
        <v>24157</v>
      </c>
      <c r="F9762" s="39" t="s">
        <v>14095</v>
      </c>
    </row>
    <row r="9763" spans="1:6">
      <c r="A9763" t="s">
        <v>4616</v>
      </c>
      <c r="B9763" s="39" t="s">
        <v>29073</v>
      </c>
      <c r="C9763" t="s">
        <v>24158</v>
      </c>
      <c r="D9763" t="s">
        <v>24158</v>
      </c>
      <c r="E9763" t="s">
        <v>24158</v>
      </c>
      <c r="F9763" s="39" t="s">
        <v>14095</v>
      </c>
    </row>
    <row r="9764" spans="1:6">
      <c r="A9764" t="s">
        <v>4616</v>
      </c>
      <c r="B9764" s="39" t="s">
        <v>29074</v>
      </c>
      <c r="C9764" t="s">
        <v>24159</v>
      </c>
      <c r="D9764" t="s">
        <v>24159</v>
      </c>
      <c r="E9764" t="s">
        <v>24159</v>
      </c>
      <c r="F9764" s="39" t="s">
        <v>14095</v>
      </c>
    </row>
    <row r="9765" spans="1:6">
      <c r="A9765" t="s">
        <v>4616</v>
      </c>
      <c r="B9765" s="39" t="s">
        <v>29075</v>
      </c>
      <c r="C9765" t="s">
        <v>24160</v>
      </c>
      <c r="D9765" t="s">
        <v>24160</v>
      </c>
      <c r="E9765" t="s">
        <v>24160</v>
      </c>
      <c r="F9765" s="39" t="s">
        <v>14096</v>
      </c>
    </row>
    <row r="9766" spans="1:6">
      <c r="A9766" t="s">
        <v>4616</v>
      </c>
      <c r="B9766" s="39" t="s">
        <v>29076</v>
      </c>
      <c r="C9766" t="s">
        <v>24161</v>
      </c>
      <c r="D9766" t="s">
        <v>24161</v>
      </c>
      <c r="E9766" t="s">
        <v>24161</v>
      </c>
      <c r="F9766" s="39" t="s">
        <v>14096</v>
      </c>
    </row>
    <row r="9767" spans="1:6">
      <c r="A9767" t="s">
        <v>4616</v>
      </c>
      <c r="B9767" s="39" t="s">
        <v>29077</v>
      </c>
      <c r="C9767" t="s">
        <v>24162</v>
      </c>
      <c r="D9767" t="s">
        <v>24162</v>
      </c>
      <c r="E9767" t="s">
        <v>24162</v>
      </c>
      <c r="F9767" s="39" t="s">
        <v>14096</v>
      </c>
    </row>
    <row r="9768" spans="1:6">
      <c r="A9768" t="s">
        <v>4616</v>
      </c>
      <c r="B9768" s="39" t="s">
        <v>29078</v>
      </c>
      <c r="C9768" t="s">
        <v>24163</v>
      </c>
      <c r="D9768" t="s">
        <v>24163</v>
      </c>
      <c r="E9768" t="s">
        <v>24163</v>
      </c>
      <c r="F9768" s="39" t="s">
        <v>14096</v>
      </c>
    </row>
    <row r="9769" spans="1:6">
      <c r="A9769" t="s">
        <v>4616</v>
      </c>
      <c r="B9769" s="39" t="s">
        <v>29079</v>
      </c>
      <c r="C9769" t="s">
        <v>24164</v>
      </c>
      <c r="D9769" t="s">
        <v>24164</v>
      </c>
      <c r="E9769" t="s">
        <v>24164</v>
      </c>
      <c r="F9769" s="39" t="s">
        <v>14096</v>
      </c>
    </row>
    <row r="9770" spans="1:6">
      <c r="A9770" t="s">
        <v>4616</v>
      </c>
      <c r="B9770" s="39" t="s">
        <v>29080</v>
      </c>
      <c r="C9770" t="s">
        <v>24165</v>
      </c>
      <c r="D9770" t="s">
        <v>24165</v>
      </c>
      <c r="E9770" t="s">
        <v>24165</v>
      </c>
      <c r="F9770" s="39" t="s">
        <v>14096</v>
      </c>
    </row>
    <row r="9771" spans="1:6">
      <c r="A9771" t="s">
        <v>4616</v>
      </c>
      <c r="B9771" s="39" t="s">
        <v>29081</v>
      </c>
      <c r="C9771" t="s">
        <v>24166</v>
      </c>
      <c r="D9771" t="s">
        <v>24166</v>
      </c>
      <c r="E9771" t="s">
        <v>24166</v>
      </c>
      <c r="F9771" s="39" t="s">
        <v>14096</v>
      </c>
    </row>
    <row r="9772" spans="1:6">
      <c r="A9772" t="s">
        <v>4616</v>
      </c>
      <c r="B9772" s="39" t="s">
        <v>29082</v>
      </c>
      <c r="C9772" t="s">
        <v>24167</v>
      </c>
      <c r="D9772" t="s">
        <v>24167</v>
      </c>
      <c r="E9772" t="s">
        <v>24167</v>
      </c>
      <c r="F9772" s="39" t="s">
        <v>14096</v>
      </c>
    </row>
    <row r="9773" spans="1:6">
      <c r="A9773" t="s">
        <v>4616</v>
      </c>
      <c r="B9773" s="39" t="s">
        <v>29083</v>
      </c>
      <c r="C9773" t="s">
        <v>24168</v>
      </c>
      <c r="D9773" t="s">
        <v>24168</v>
      </c>
      <c r="E9773" t="s">
        <v>24168</v>
      </c>
      <c r="F9773" s="39" t="s">
        <v>14097</v>
      </c>
    </row>
    <row r="9774" spans="1:6">
      <c r="A9774" t="s">
        <v>4616</v>
      </c>
      <c r="B9774" s="39" t="s">
        <v>29084</v>
      </c>
      <c r="C9774" t="s">
        <v>24169</v>
      </c>
      <c r="D9774" t="s">
        <v>24169</v>
      </c>
      <c r="E9774" t="s">
        <v>24169</v>
      </c>
      <c r="F9774" s="39" t="s">
        <v>14098</v>
      </c>
    </row>
    <row r="9775" spans="1:6">
      <c r="A9775" t="s">
        <v>4616</v>
      </c>
      <c r="B9775" s="39" t="s">
        <v>29085</v>
      </c>
      <c r="C9775" t="s">
        <v>24170</v>
      </c>
      <c r="D9775" t="s">
        <v>24170</v>
      </c>
      <c r="E9775" t="s">
        <v>24170</v>
      </c>
      <c r="F9775" s="39" t="s">
        <v>14099</v>
      </c>
    </row>
    <row r="9776" spans="1:6">
      <c r="A9776" t="s">
        <v>4616</v>
      </c>
      <c r="B9776" s="39" t="s">
        <v>29086</v>
      </c>
      <c r="C9776" t="s">
        <v>24171</v>
      </c>
      <c r="D9776" t="s">
        <v>24171</v>
      </c>
      <c r="E9776" t="s">
        <v>24171</v>
      </c>
      <c r="F9776" s="39" t="s">
        <v>14100</v>
      </c>
    </row>
    <row r="9777" spans="1:6">
      <c r="A9777" t="s">
        <v>4616</v>
      </c>
      <c r="B9777" s="39" t="s">
        <v>29087</v>
      </c>
      <c r="C9777" t="s">
        <v>24172</v>
      </c>
      <c r="D9777" t="s">
        <v>24172</v>
      </c>
      <c r="E9777" t="s">
        <v>24172</v>
      </c>
      <c r="F9777" s="39" t="s">
        <v>14101</v>
      </c>
    </row>
    <row r="9778" spans="1:6">
      <c r="A9778" t="s">
        <v>4616</v>
      </c>
      <c r="B9778" s="39" t="s">
        <v>29088</v>
      </c>
      <c r="C9778" t="s">
        <v>24173</v>
      </c>
      <c r="D9778" t="s">
        <v>24173</v>
      </c>
      <c r="E9778" t="s">
        <v>24173</v>
      </c>
      <c r="F9778" s="39" t="s">
        <v>14102</v>
      </c>
    </row>
    <row r="9779" spans="1:6">
      <c r="A9779" t="s">
        <v>4616</v>
      </c>
      <c r="B9779" s="39" t="s">
        <v>29089</v>
      </c>
      <c r="C9779" t="s">
        <v>24174</v>
      </c>
      <c r="D9779" t="s">
        <v>24174</v>
      </c>
      <c r="E9779" t="s">
        <v>24174</v>
      </c>
      <c r="F9779" s="39" t="s">
        <v>14103</v>
      </c>
    </row>
    <row r="9780" spans="1:6">
      <c r="A9780" t="s">
        <v>4616</v>
      </c>
      <c r="B9780" s="39" t="s">
        <v>29090</v>
      </c>
      <c r="C9780" t="s">
        <v>24175</v>
      </c>
      <c r="D9780" t="s">
        <v>24175</v>
      </c>
      <c r="E9780" t="s">
        <v>24175</v>
      </c>
      <c r="F9780" s="39" t="s">
        <v>14104</v>
      </c>
    </row>
    <row r="9781" spans="1:6">
      <c r="A9781" t="s">
        <v>4616</v>
      </c>
      <c r="B9781" s="39" t="s">
        <v>29091</v>
      </c>
      <c r="C9781" t="s">
        <v>24176</v>
      </c>
      <c r="D9781" t="s">
        <v>24176</v>
      </c>
      <c r="E9781" t="s">
        <v>24176</v>
      </c>
      <c r="F9781" s="39" t="s">
        <v>14104</v>
      </c>
    </row>
    <row r="9782" spans="1:6">
      <c r="A9782" t="s">
        <v>4616</v>
      </c>
      <c r="B9782" s="39" t="s">
        <v>29092</v>
      </c>
      <c r="C9782" t="s">
        <v>24177</v>
      </c>
      <c r="D9782" t="s">
        <v>24177</v>
      </c>
      <c r="E9782" t="s">
        <v>24177</v>
      </c>
      <c r="F9782" s="39" t="s">
        <v>14104</v>
      </c>
    </row>
    <row r="9783" spans="1:6">
      <c r="A9783" t="s">
        <v>4616</v>
      </c>
      <c r="B9783" s="787" t="s">
        <v>29093</v>
      </c>
      <c r="C9783" t="s">
        <v>24178</v>
      </c>
      <c r="D9783" t="s">
        <v>24178</v>
      </c>
      <c r="E9783" t="s">
        <v>24178</v>
      </c>
      <c r="F9783" s="787" t="s">
        <v>14104</v>
      </c>
    </row>
    <row r="9784" spans="1:6">
      <c r="A9784" t="s">
        <v>4616</v>
      </c>
      <c r="B9784" s="39" t="s">
        <v>29094</v>
      </c>
      <c r="C9784" t="s">
        <v>24179</v>
      </c>
      <c r="D9784" t="s">
        <v>24179</v>
      </c>
      <c r="E9784" t="s">
        <v>24179</v>
      </c>
      <c r="F9784" s="39" t="s">
        <v>14104</v>
      </c>
    </row>
    <row r="9785" spans="1:6">
      <c r="A9785" t="s">
        <v>4616</v>
      </c>
      <c r="B9785" s="39" t="s">
        <v>29095</v>
      </c>
      <c r="C9785" t="s">
        <v>24180</v>
      </c>
      <c r="D9785" t="s">
        <v>24180</v>
      </c>
      <c r="E9785" t="s">
        <v>24180</v>
      </c>
      <c r="F9785" s="39" t="s">
        <v>14104</v>
      </c>
    </row>
    <row r="9786" spans="1:6">
      <c r="A9786" t="s">
        <v>4616</v>
      </c>
      <c r="B9786" s="39" t="s">
        <v>29096</v>
      </c>
      <c r="C9786" t="s">
        <v>24181</v>
      </c>
      <c r="D9786" t="s">
        <v>24181</v>
      </c>
      <c r="E9786" t="s">
        <v>24181</v>
      </c>
      <c r="F9786" s="39" t="s">
        <v>14104</v>
      </c>
    </row>
    <row r="9787" spans="1:6">
      <c r="A9787" t="s">
        <v>4616</v>
      </c>
      <c r="B9787" s="39" t="s">
        <v>29097</v>
      </c>
      <c r="C9787" t="s">
        <v>24182</v>
      </c>
      <c r="D9787" t="s">
        <v>24182</v>
      </c>
      <c r="E9787" t="s">
        <v>24182</v>
      </c>
      <c r="F9787" s="39" t="s">
        <v>14104</v>
      </c>
    </row>
    <row r="9788" spans="1:6">
      <c r="A9788" t="s">
        <v>4616</v>
      </c>
      <c r="B9788" s="39" t="s">
        <v>29098</v>
      </c>
      <c r="C9788" t="s">
        <v>24183</v>
      </c>
      <c r="D9788" t="s">
        <v>24183</v>
      </c>
      <c r="E9788" t="s">
        <v>24183</v>
      </c>
      <c r="F9788" s="39" t="s">
        <v>14104</v>
      </c>
    </row>
    <row r="9789" spans="1:6">
      <c r="A9789" t="s">
        <v>4616</v>
      </c>
      <c r="B9789" t="s">
        <v>29099</v>
      </c>
      <c r="C9789" t="s">
        <v>24184</v>
      </c>
      <c r="D9789" t="s">
        <v>24184</v>
      </c>
      <c r="E9789" t="s">
        <v>24184</v>
      </c>
      <c r="F9789" s="39" t="s">
        <v>14104</v>
      </c>
    </row>
    <row r="9790" spans="1:6">
      <c r="A9790" t="s">
        <v>4616</v>
      </c>
      <c r="B9790" s="39" t="s">
        <v>29100</v>
      </c>
      <c r="C9790" t="s">
        <v>24185</v>
      </c>
      <c r="D9790" t="s">
        <v>24185</v>
      </c>
      <c r="E9790" t="s">
        <v>24185</v>
      </c>
      <c r="F9790" s="39" t="s">
        <v>14104</v>
      </c>
    </row>
    <row r="9791" spans="1:6">
      <c r="A9791" t="s">
        <v>4616</v>
      </c>
      <c r="B9791" s="39" t="s">
        <v>29101</v>
      </c>
      <c r="C9791" t="s">
        <v>24186</v>
      </c>
      <c r="D9791" t="s">
        <v>24186</v>
      </c>
      <c r="E9791" t="s">
        <v>24186</v>
      </c>
      <c r="F9791" s="39" t="s">
        <v>14104</v>
      </c>
    </row>
    <row r="9792" spans="1:6">
      <c r="A9792" t="s">
        <v>4616</v>
      </c>
      <c r="B9792" s="39" t="s">
        <v>29102</v>
      </c>
      <c r="C9792" t="s">
        <v>24187</v>
      </c>
      <c r="D9792" t="s">
        <v>24187</v>
      </c>
      <c r="E9792" t="s">
        <v>24187</v>
      </c>
      <c r="F9792" s="39" t="s">
        <v>14104</v>
      </c>
    </row>
    <row r="9793" spans="1:6">
      <c r="A9793" t="s">
        <v>4616</v>
      </c>
      <c r="B9793" s="39" t="s">
        <v>29103</v>
      </c>
      <c r="C9793" t="s">
        <v>24188</v>
      </c>
      <c r="D9793" t="s">
        <v>24188</v>
      </c>
      <c r="E9793" t="s">
        <v>24188</v>
      </c>
      <c r="F9793" s="39" t="s">
        <v>14104</v>
      </c>
    </row>
    <row r="9794" spans="1:6">
      <c r="A9794" t="s">
        <v>4616</v>
      </c>
      <c r="B9794" s="39" t="s">
        <v>29104</v>
      </c>
      <c r="C9794" t="s">
        <v>24189</v>
      </c>
      <c r="D9794" t="s">
        <v>24189</v>
      </c>
      <c r="E9794" t="s">
        <v>24189</v>
      </c>
      <c r="F9794" s="39" t="s">
        <v>14104</v>
      </c>
    </row>
    <row r="9795" spans="1:6">
      <c r="A9795" t="s">
        <v>4616</v>
      </c>
      <c r="B9795" s="39" t="s">
        <v>29105</v>
      </c>
      <c r="C9795" t="s">
        <v>24190</v>
      </c>
      <c r="D9795" t="s">
        <v>24190</v>
      </c>
      <c r="E9795" t="s">
        <v>24190</v>
      </c>
      <c r="F9795" s="39" t="s">
        <v>14104</v>
      </c>
    </row>
    <row r="9796" spans="1:6">
      <c r="A9796" t="s">
        <v>4616</v>
      </c>
      <c r="B9796" s="39" t="s">
        <v>29106</v>
      </c>
      <c r="C9796" t="s">
        <v>24191</v>
      </c>
      <c r="D9796" t="s">
        <v>24191</v>
      </c>
      <c r="E9796" t="s">
        <v>24191</v>
      </c>
      <c r="F9796" s="39" t="s">
        <v>14104</v>
      </c>
    </row>
    <row r="9797" spans="1:6">
      <c r="A9797" t="s">
        <v>4616</v>
      </c>
      <c r="B9797" s="39" t="s">
        <v>29107</v>
      </c>
      <c r="C9797" t="s">
        <v>24192</v>
      </c>
      <c r="D9797" t="s">
        <v>24192</v>
      </c>
      <c r="E9797" t="s">
        <v>24192</v>
      </c>
      <c r="F9797" s="39" t="s">
        <v>14105</v>
      </c>
    </row>
    <row r="9798" spans="1:6">
      <c r="A9798" t="s">
        <v>4616</v>
      </c>
      <c r="B9798" s="39" t="s">
        <v>29108</v>
      </c>
      <c r="C9798" t="s">
        <v>24193</v>
      </c>
      <c r="D9798" t="s">
        <v>24193</v>
      </c>
      <c r="E9798" t="s">
        <v>24193</v>
      </c>
      <c r="F9798" s="39" t="s">
        <v>14106</v>
      </c>
    </row>
    <row r="9799" spans="1:6">
      <c r="A9799" t="s">
        <v>4616</v>
      </c>
      <c r="B9799" s="39" t="s">
        <v>29109</v>
      </c>
      <c r="C9799" t="s">
        <v>24194</v>
      </c>
      <c r="D9799" t="s">
        <v>24194</v>
      </c>
      <c r="E9799" t="s">
        <v>24194</v>
      </c>
      <c r="F9799" s="39" t="s">
        <v>14107</v>
      </c>
    </row>
    <row r="9800" spans="1:6">
      <c r="A9800" t="s">
        <v>4616</v>
      </c>
      <c r="B9800" s="39" t="s">
        <v>29110</v>
      </c>
      <c r="C9800" t="s">
        <v>24195</v>
      </c>
      <c r="D9800" t="s">
        <v>24195</v>
      </c>
      <c r="E9800" t="s">
        <v>24195</v>
      </c>
      <c r="F9800" s="39" t="s">
        <v>14107</v>
      </c>
    </row>
    <row r="9801" spans="1:6">
      <c r="A9801" t="s">
        <v>4616</v>
      </c>
      <c r="B9801" s="39" t="s">
        <v>29111</v>
      </c>
      <c r="C9801" t="s">
        <v>24196</v>
      </c>
      <c r="D9801" t="s">
        <v>24196</v>
      </c>
      <c r="E9801" t="s">
        <v>24196</v>
      </c>
      <c r="F9801" t="s">
        <v>14107</v>
      </c>
    </row>
    <row r="9802" spans="1:6">
      <c r="A9802" t="s">
        <v>4616</v>
      </c>
      <c r="B9802" s="39" t="s">
        <v>29112</v>
      </c>
      <c r="C9802" t="s">
        <v>24197</v>
      </c>
      <c r="D9802" t="s">
        <v>24197</v>
      </c>
      <c r="E9802" t="s">
        <v>24197</v>
      </c>
      <c r="F9802" s="39" t="s">
        <v>14107</v>
      </c>
    </row>
    <row r="9803" spans="1:6">
      <c r="A9803" t="s">
        <v>4616</v>
      </c>
      <c r="B9803" s="787" t="s">
        <v>29113</v>
      </c>
      <c r="C9803" t="s">
        <v>24198</v>
      </c>
      <c r="D9803" t="s">
        <v>24198</v>
      </c>
      <c r="E9803" t="s">
        <v>24198</v>
      </c>
      <c r="F9803" s="787" t="s">
        <v>14108</v>
      </c>
    </row>
    <row r="9804" spans="1:6">
      <c r="A9804" t="s">
        <v>4616</v>
      </c>
      <c r="B9804" s="787" t="s">
        <v>29114</v>
      </c>
      <c r="C9804" t="s">
        <v>24199</v>
      </c>
      <c r="D9804" t="s">
        <v>24199</v>
      </c>
      <c r="E9804" t="s">
        <v>24199</v>
      </c>
      <c r="F9804" s="787" t="s">
        <v>14108</v>
      </c>
    </row>
    <row r="9805" spans="1:6">
      <c r="A9805" t="s">
        <v>4616</v>
      </c>
      <c r="B9805" s="787" t="s">
        <v>29115</v>
      </c>
      <c r="C9805" t="s">
        <v>24200</v>
      </c>
      <c r="D9805" t="s">
        <v>24200</v>
      </c>
      <c r="E9805" t="s">
        <v>24200</v>
      </c>
      <c r="F9805" s="787" t="s">
        <v>14108</v>
      </c>
    </row>
    <row r="9806" spans="1:6">
      <c r="A9806" t="s">
        <v>4616</v>
      </c>
      <c r="B9806" s="39" t="s">
        <v>29116</v>
      </c>
      <c r="C9806" t="s">
        <v>24201</v>
      </c>
      <c r="D9806" t="s">
        <v>24201</v>
      </c>
      <c r="E9806" t="s">
        <v>24201</v>
      </c>
      <c r="F9806" s="39" t="s">
        <v>14108</v>
      </c>
    </row>
    <row r="9807" spans="1:6">
      <c r="A9807" t="s">
        <v>4616</v>
      </c>
      <c r="B9807" s="787" t="s">
        <v>29117</v>
      </c>
      <c r="C9807" t="s">
        <v>24202</v>
      </c>
      <c r="D9807" t="s">
        <v>24202</v>
      </c>
      <c r="E9807" t="s">
        <v>24202</v>
      </c>
      <c r="F9807" s="787" t="s">
        <v>14109</v>
      </c>
    </row>
    <row r="9808" spans="1:6">
      <c r="A9808" t="s">
        <v>4616</v>
      </c>
      <c r="B9808" s="787" t="s">
        <v>29118</v>
      </c>
      <c r="C9808" t="s">
        <v>24203</v>
      </c>
      <c r="D9808" t="s">
        <v>24203</v>
      </c>
      <c r="E9808" t="s">
        <v>24203</v>
      </c>
      <c r="F9808" s="787" t="s">
        <v>14109</v>
      </c>
    </row>
    <row r="9809" spans="1:6">
      <c r="A9809" t="s">
        <v>4616</v>
      </c>
      <c r="B9809" s="39" t="s">
        <v>29119</v>
      </c>
      <c r="C9809" t="s">
        <v>24204</v>
      </c>
      <c r="D9809" t="s">
        <v>24204</v>
      </c>
      <c r="E9809" t="s">
        <v>24204</v>
      </c>
      <c r="F9809" s="39" t="s">
        <v>14110</v>
      </c>
    </row>
    <row r="9810" spans="1:6">
      <c r="A9810" t="s">
        <v>4616</v>
      </c>
      <c r="B9810" s="39" t="s">
        <v>29120</v>
      </c>
      <c r="C9810" t="s">
        <v>24205</v>
      </c>
      <c r="D9810" t="s">
        <v>24205</v>
      </c>
      <c r="E9810" t="s">
        <v>24205</v>
      </c>
      <c r="F9810" s="39" t="s">
        <v>14111</v>
      </c>
    </row>
    <row r="9811" spans="1:6">
      <c r="A9811" t="s">
        <v>4616</v>
      </c>
      <c r="B9811" s="39" t="s">
        <v>29121</v>
      </c>
      <c r="C9811" t="s">
        <v>24206</v>
      </c>
      <c r="D9811" t="s">
        <v>24206</v>
      </c>
      <c r="E9811" t="s">
        <v>24206</v>
      </c>
      <c r="F9811" s="39" t="s">
        <v>14112</v>
      </c>
    </row>
    <row r="9812" spans="1:6">
      <c r="A9812" t="s">
        <v>4616</v>
      </c>
      <c r="B9812" s="39" t="s">
        <v>29122</v>
      </c>
      <c r="C9812" t="s">
        <v>24207</v>
      </c>
      <c r="D9812" t="s">
        <v>24207</v>
      </c>
      <c r="E9812" t="s">
        <v>24207</v>
      </c>
      <c r="F9812" s="39" t="s">
        <v>14113</v>
      </c>
    </row>
    <row r="9813" spans="1:6">
      <c r="A9813" t="s">
        <v>4616</v>
      </c>
      <c r="B9813" s="39" t="s">
        <v>29123</v>
      </c>
      <c r="C9813" t="s">
        <v>24208</v>
      </c>
      <c r="D9813" t="s">
        <v>24208</v>
      </c>
      <c r="E9813" t="s">
        <v>24208</v>
      </c>
      <c r="F9813" s="39" t="s">
        <v>14114</v>
      </c>
    </row>
    <row r="9814" spans="1:6">
      <c r="A9814" t="s">
        <v>4616</v>
      </c>
      <c r="B9814" s="39" t="s">
        <v>29124</v>
      </c>
      <c r="C9814" t="s">
        <v>24209</v>
      </c>
      <c r="D9814" t="s">
        <v>24209</v>
      </c>
      <c r="E9814" t="s">
        <v>24209</v>
      </c>
      <c r="F9814" s="39" t="s">
        <v>14115</v>
      </c>
    </row>
    <row r="9815" spans="1:6">
      <c r="A9815" t="s">
        <v>4616</v>
      </c>
      <c r="B9815" s="39" t="s">
        <v>29125</v>
      </c>
      <c r="C9815" t="s">
        <v>24210</v>
      </c>
      <c r="D9815" t="s">
        <v>24210</v>
      </c>
      <c r="E9815" t="s">
        <v>24210</v>
      </c>
      <c r="F9815" s="39" t="s">
        <v>14116</v>
      </c>
    </row>
    <row r="9816" spans="1:6">
      <c r="A9816" t="s">
        <v>4616</v>
      </c>
      <c r="B9816" s="39" t="s">
        <v>29126</v>
      </c>
      <c r="C9816" t="s">
        <v>24211</v>
      </c>
      <c r="D9816" t="s">
        <v>24211</v>
      </c>
      <c r="E9816" t="s">
        <v>24211</v>
      </c>
      <c r="F9816" s="39" t="s">
        <v>14117</v>
      </c>
    </row>
    <row r="9817" spans="1:6">
      <c r="A9817" t="s">
        <v>4616</v>
      </c>
      <c r="B9817" s="787" t="s">
        <v>29127</v>
      </c>
      <c r="C9817" t="s">
        <v>24212</v>
      </c>
      <c r="D9817" t="s">
        <v>24212</v>
      </c>
      <c r="E9817" t="s">
        <v>24212</v>
      </c>
      <c r="F9817" s="787" t="s">
        <v>14117</v>
      </c>
    </row>
    <row r="9818" spans="1:6">
      <c r="A9818" t="s">
        <v>4616</v>
      </c>
      <c r="B9818" s="39" t="s">
        <v>29128</v>
      </c>
      <c r="C9818" t="s">
        <v>24213</v>
      </c>
      <c r="D9818" t="s">
        <v>24213</v>
      </c>
      <c r="E9818" t="s">
        <v>24213</v>
      </c>
      <c r="F9818" s="39" t="s">
        <v>14118</v>
      </c>
    </row>
    <row r="9819" spans="1:6">
      <c r="A9819" t="s">
        <v>4616</v>
      </c>
      <c r="B9819" s="39" t="s">
        <v>29129</v>
      </c>
      <c r="C9819" t="s">
        <v>24214</v>
      </c>
      <c r="D9819" t="s">
        <v>24214</v>
      </c>
      <c r="E9819" t="s">
        <v>24214</v>
      </c>
      <c r="F9819" s="39" t="s">
        <v>14119</v>
      </c>
    </row>
    <row r="9820" spans="1:6">
      <c r="A9820" t="s">
        <v>4616</v>
      </c>
      <c r="B9820" s="39" t="s">
        <v>29130</v>
      </c>
      <c r="C9820" t="s">
        <v>24215</v>
      </c>
      <c r="D9820" t="s">
        <v>24215</v>
      </c>
      <c r="E9820" t="s">
        <v>24215</v>
      </c>
      <c r="F9820" s="39" t="s">
        <v>14120</v>
      </c>
    </row>
    <row r="9821" spans="1:6">
      <c r="A9821" t="s">
        <v>4616</v>
      </c>
      <c r="B9821" s="39" t="s">
        <v>29131</v>
      </c>
      <c r="C9821" t="s">
        <v>24216</v>
      </c>
      <c r="D9821" t="s">
        <v>24216</v>
      </c>
      <c r="E9821" t="s">
        <v>24216</v>
      </c>
      <c r="F9821" s="39" t="s">
        <v>14121</v>
      </c>
    </row>
    <row r="9822" spans="1:6">
      <c r="A9822" t="s">
        <v>4616</v>
      </c>
      <c r="B9822" s="39" t="s">
        <v>29132</v>
      </c>
      <c r="C9822" t="s">
        <v>24217</v>
      </c>
      <c r="D9822" t="s">
        <v>24217</v>
      </c>
      <c r="E9822" t="s">
        <v>24217</v>
      </c>
      <c r="F9822" s="39" t="s">
        <v>14122</v>
      </c>
    </row>
    <row r="9823" spans="1:6">
      <c r="A9823" t="s">
        <v>4616</v>
      </c>
      <c r="B9823" s="39" t="s">
        <v>29133</v>
      </c>
      <c r="C9823" t="s">
        <v>24218</v>
      </c>
      <c r="D9823" t="s">
        <v>24218</v>
      </c>
      <c r="E9823" t="s">
        <v>24218</v>
      </c>
      <c r="F9823" s="39" t="s">
        <v>14123</v>
      </c>
    </row>
    <row r="9824" spans="1:6">
      <c r="A9824" t="s">
        <v>4616</v>
      </c>
      <c r="B9824" s="39" t="s">
        <v>29134</v>
      </c>
      <c r="C9824" t="s">
        <v>24219</v>
      </c>
      <c r="D9824" t="s">
        <v>24219</v>
      </c>
      <c r="E9824" t="s">
        <v>24219</v>
      </c>
      <c r="F9824" s="39" t="s">
        <v>14123</v>
      </c>
    </row>
    <row r="9825" spans="1:6">
      <c r="A9825" t="s">
        <v>4616</v>
      </c>
      <c r="B9825" s="39" t="s">
        <v>29135</v>
      </c>
      <c r="C9825" t="s">
        <v>24220</v>
      </c>
      <c r="D9825" t="s">
        <v>24220</v>
      </c>
      <c r="E9825" t="s">
        <v>24220</v>
      </c>
      <c r="F9825" s="39" t="s">
        <v>14123</v>
      </c>
    </row>
    <row r="9826" spans="1:6">
      <c r="A9826" t="s">
        <v>4616</v>
      </c>
      <c r="B9826" s="39" t="s">
        <v>29136</v>
      </c>
      <c r="C9826" t="s">
        <v>24221</v>
      </c>
      <c r="D9826" t="s">
        <v>24221</v>
      </c>
      <c r="E9826" t="s">
        <v>24221</v>
      </c>
      <c r="F9826" s="39" t="s">
        <v>14124</v>
      </c>
    </row>
    <row r="9827" spans="1:6">
      <c r="A9827" t="s">
        <v>4616</v>
      </c>
      <c r="B9827" s="39" t="s">
        <v>29137</v>
      </c>
      <c r="C9827" t="s">
        <v>24222</v>
      </c>
      <c r="D9827" t="s">
        <v>24222</v>
      </c>
      <c r="E9827" t="s">
        <v>24222</v>
      </c>
      <c r="F9827" s="39" t="s">
        <v>14125</v>
      </c>
    </row>
    <row r="9828" spans="1:6">
      <c r="A9828" t="s">
        <v>4616</v>
      </c>
      <c r="B9828" s="39" t="s">
        <v>29138</v>
      </c>
      <c r="C9828" t="s">
        <v>24223</v>
      </c>
      <c r="D9828" t="s">
        <v>24223</v>
      </c>
      <c r="E9828" t="s">
        <v>24223</v>
      </c>
      <c r="F9828" s="39" t="s">
        <v>14126</v>
      </c>
    </row>
    <row r="9829" spans="1:6">
      <c r="A9829" t="s">
        <v>4616</v>
      </c>
      <c r="B9829" s="39" t="s">
        <v>29139</v>
      </c>
      <c r="C9829" t="s">
        <v>24224</v>
      </c>
      <c r="D9829" t="s">
        <v>24224</v>
      </c>
      <c r="E9829" t="s">
        <v>24224</v>
      </c>
      <c r="F9829" s="39" t="s">
        <v>14127</v>
      </c>
    </row>
    <row r="9830" spans="1:6">
      <c r="A9830" t="s">
        <v>4616</v>
      </c>
      <c r="B9830" s="39" t="s">
        <v>29140</v>
      </c>
      <c r="C9830" t="s">
        <v>24225</v>
      </c>
      <c r="D9830" t="s">
        <v>24225</v>
      </c>
      <c r="E9830" t="s">
        <v>24225</v>
      </c>
      <c r="F9830" s="39" t="s">
        <v>14127</v>
      </c>
    </row>
    <row r="9831" spans="1:6">
      <c r="A9831" t="s">
        <v>4616</v>
      </c>
      <c r="B9831" s="39" t="s">
        <v>29141</v>
      </c>
      <c r="C9831" t="s">
        <v>24226</v>
      </c>
      <c r="D9831" t="s">
        <v>24226</v>
      </c>
      <c r="E9831" t="s">
        <v>24226</v>
      </c>
      <c r="F9831" s="39" t="s">
        <v>14127</v>
      </c>
    </row>
    <row r="9832" spans="1:6">
      <c r="A9832" t="s">
        <v>4616</v>
      </c>
      <c r="B9832" s="39" t="s">
        <v>29142</v>
      </c>
      <c r="C9832" t="s">
        <v>24227</v>
      </c>
      <c r="D9832" t="s">
        <v>24227</v>
      </c>
      <c r="E9832" t="s">
        <v>24227</v>
      </c>
      <c r="F9832" s="39" t="s">
        <v>14127</v>
      </c>
    </row>
    <row r="9833" spans="1:6">
      <c r="A9833" t="s">
        <v>4616</v>
      </c>
      <c r="B9833" s="39" t="s">
        <v>29143</v>
      </c>
      <c r="C9833" t="s">
        <v>24228</v>
      </c>
      <c r="D9833" t="s">
        <v>24228</v>
      </c>
      <c r="E9833" t="s">
        <v>24228</v>
      </c>
      <c r="F9833" s="39" t="s">
        <v>14127</v>
      </c>
    </row>
    <row r="9834" spans="1:6">
      <c r="A9834" t="s">
        <v>4616</v>
      </c>
      <c r="B9834" s="39" t="s">
        <v>29144</v>
      </c>
      <c r="C9834" t="s">
        <v>24229</v>
      </c>
      <c r="D9834" t="s">
        <v>24229</v>
      </c>
      <c r="E9834" t="s">
        <v>24229</v>
      </c>
      <c r="F9834" s="39" t="s">
        <v>14127</v>
      </c>
    </row>
    <row r="9835" spans="1:6">
      <c r="A9835" t="s">
        <v>4616</v>
      </c>
      <c r="B9835" s="39" t="s">
        <v>29145</v>
      </c>
      <c r="C9835" t="s">
        <v>24230</v>
      </c>
      <c r="D9835" t="s">
        <v>24230</v>
      </c>
      <c r="E9835" t="s">
        <v>24230</v>
      </c>
      <c r="F9835" s="39" t="s">
        <v>14128</v>
      </c>
    </row>
    <row r="9836" spans="1:6">
      <c r="A9836" t="s">
        <v>4616</v>
      </c>
      <c r="B9836" s="39" t="s">
        <v>29146</v>
      </c>
      <c r="C9836" t="s">
        <v>24231</v>
      </c>
      <c r="D9836" t="s">
        <v>24231</v>
      </c>
      <c r="E9836" t="s">
        <v>24231</v>
      </c>
      <c r="F9836" s="39" t="s">
        <v>14128</v>
      </c>
    </row>
    <row r="9837" spans="1:6">
      <c r="A9837" t="s">
        <v>4616</v>
      </c>
      <c r="B9837" s="39" t="s">
        <v>29147</v>
      </c>
      <c r="C9837" t="s">
        <v>24232</v>
      </c>
      <c r="D9837" t="s">
        <v>24232</v>
      </c>
      <c r="E9837" t="s">
        <v>24232</v>
      </c>
      <c r="F9837" s="39" t="s">
        <v>14128</v>
      </c>
    </row>
    <row r="9838" spans="1:6">
      <c r="A9838" t="s">
        <v>4616</v>
      </c>
      <c r="B9838" s="39" t="s">
        <v>29148</v>
      </c>
      <c r="C9838" t="s">
        <v>24233</v>
      </c>
      <c r="D9838" t="s">
        <v>24233</v>
      </c>
      <c r="E9838" t="s">
        <v>24233</v>
      </c>
      <c r="F9838" s="39" t="s">
        <v>14128</v>
      </c>
    </row>
    <row r="9839" spans="1:6">
      <c r="A9839" t="s">
        <v>4616</v>
      </c>
      <c r="B9839" s="39" t="s">
        <v>29149</v>
      </c>
      <c r="C9839" t="s">
        <v>24234</v>
      </c>
      <c r="D9839" t="s">
        <v>24234</v>
      </c>
      <c r="E9839" t="s">
        <v>24234</v>
      </c>
      <c r="F9839" s="39" t="s">
        <v>14129</v>
      </c>
    </row>
    <row r="9840" spans="1:6">
      <c r="A9840" t="s">
        <v>4616</v>
      </c>
      <c r="B9840" s="39" t="s">
        <v>29150</v>
      </c>
      <c r="C9840" t="s">
        <v>24235</v>
      </c>
      <c r="D9840" t="s">
        <v>24235</v>
      </c>
      <c r="E9840" t="s">
        <v>24235</v>
      </c>
      <c r="F9840" s="39" t="s">
        <v>14129</v>
      </c>
    </row>
    <row r="9841" spans="1:6">
      <c r="A9841" t="s">
        <v>4616</v>
      </c>
      <c r="B9841" s="39" t="s">
        <v>29151</v>
      </c>
      <c r="C9841" t="s">
        <v>24236</v>
      </c>
      <c r="D9841" t="s">
        <v>24236</v>
      </c>
      <c r="E9841" t="s">
        <v>24236</v>
      </c>
      <c r="F9841" s="39" t="s">
        <v>14129</v>
      </c>
    </row>
    <row r="9842" spans="1:6">
      <c r="A9842" t="s">
        <v>4616</v>
      </c>
      <c r="B9842" s="39" t="s">
        <v>29152</v>
      </c>
      <c r="C9842" t="s">
        <v>24237</v>
      </c>
      <c r="D9842" t="s">
        <v>24237</v>
      </c>
      <c r="E9842" t="s">
        <v>24237</v>
      </c>
      <c r="F9842" s="39" t="s">
        <v>14129</v>
      </c>
    </row>
    <row r="9843" spans="1:6">
      <c r="A9843" t="s">
        <v>4616</v>
      </c>
      <c r="B9843" s="39" t="s">
        <v>29153</v>
      </c>
      <c r="C9843" t="s">
        <v>24238</v>
      </c>
      <c r="D9843" t="s">
        <v>24238</v>
      </c>
      <c r="E9843" t="s">
        <v>24238</v>
      </c>
      <c r="F9843" s="39" t="s">
        <v>14130</v>
      </c>
    </row>
    <row r="9844" spans="1:6">
      <c r="A9844" t="s">
        <v>4616</v>
      </c>
      <c r="B9844" s="789" t="s">
        <v>29154</v>
      </c>
      <c r="C9844" t="s">
        <v>24239</v>
      </c>
      <c r="D9844" t="s">
        <v>24239</v>
      </c>
      <c r="E9844" t="s">
        <v>24239</v>
      </c>
      <c r="F9844" s="39" t="s">
        <v>14131</v>
      </c>
    </row>
    <row r="9845" spans="1:6">
      <c r="A9845" t="s">
        <v>4616</v>
      </c>
      <c r="B9845" s="39" t="s">
        <v>29155</v>
      </c>
      <c r="C9845" t="s">
        <v>24240</v>
      </c>
      <c r="D9845" t="s">
        <v>24240</v>
      </c>
      <c r="E9845" t="s">
        <v>24240</v>
      </c>
      <c r="F9845" s="39" t="s">
        <v>14132</v>
      </c>
    </row>
    <row r="9846" spans="1:6">
      <c r="A9846" t="s">
        <v>4616</v>
      </c>
      <c r="B9846" s="39" t="s">
        <v>29156</v>
      </c>
      <c r="C9846" t="s">
        <v>24241</v>
      </c>
      <c r="D9846" t="s">
        <v>24241</v>
      </c>
      <c r="E9846" t="s">
        <v>24241</v>
      </c>
      <c r="F9846" s="39" t="s">
        <v>14133</v>
      </c>
    </row>
    <row r="9847" spans="1:6">
      <c r="A9847" t="s">
        <v>4616</v>
      </c>
      <c r="B9847" s="39" t="s">
        <v>29157</v>
      </c>
      <c r="C9847" t="s">
        <v>24242</v>
      </c>
      <c r="D9847" t="s">
        <v>24242</v>
      </c>
      <c r="E9847" t="s">
        <v>24242</v>
      </c>
      <c r="F9847" s="39" t="s">
        <v>14134</v>
      </c>
    </row>
    <row r="9848" spans="1:6">
      <c r="A9848" t="s">
        <v>4616</v>
      </c>
      <c r="B9848" s="39" t="s">
        <v>29158</v>
      </c>
      <c r="C9848" t="s">
        <v>24243</v>
      </c>
      <c r="D9848" t="s">
        <v>24243</v>
      </c>
      <c r="E9848" t="s">
        <v>24243</v>
      </c>
      <c r="F9848" s="39" t="s">
        <v>14135</v>
      </c>
    </row>
    <row r="9849" spans="1:6">
      <c r="A9849" t="s">
        <v>4616</v>
      </c>
      <c r="B9849" t="s">
        <v>29159</v>
      </c>
      <c r="C9849" t="s">
        <v>24244</v>
      </c>
      <c r="D9849" t="s">
        <v>24244</v>
      </c>
      <c r="E9849" t="s">
        <v>24244</v>
      </c>
      <c r="F9849" t="s">
        <v>14136</v>
      </c>
    </row>
    <row r="9850" spans="1:6">
      <c r="A9850" t="s">
        <v>4616</v>
      </c>
      <c r="B9850" t="s">
        <v>29160</v>
      </c>
      <c r="C9850" t="s">
        <v>24245</v>
      </c>
      <c r="D9850" t="s">
        <v>24245</v>
      </c>
      <c r="E9850" t="s">
        <v>24245</v>
      </c>
      <c r="F9850" t="s">
        <v>14136</v>
      </c>
    </row>
    <row r="9851" spans="1:6">
      <c r="A9851" t="s">
        <v>4616</v>
      </c>
      <c r="B9851" s="39" t="s">
        <v>29161</v>
      </c>
      <c r="C9851" t="s">
        <v>24246</v>
      </c>
      <c r="D9851" t="s">
        <v>24246</v>
      </c>
      <c r="E9851" t="s">
        <v>24246</v>
      </c>
      <c r="F9851" s="39" t="s">
        <v>14137</v>
      </c>
    </row>
    <row r="9852" spans="1:6">
      <c r="A9852" t="s">
        <v>4616</v>
      </c>
      <c r="B9852" s="39" t="s">
        <v>29162</v>
      </c>
      <c r="C9852" t="s">
        <v>24247</v>
      </c>
      <c r="D9852" t="s">
        <v>24247</v>
      </c>
      <c r="E9852" t="s">
        <v>24247</v>
      </c>
      <c r="F9852" s="39" t="s">
        <v>14137</v>
      </c>
    </row>
    <row r="9853" spans="1:6">
      <c r="A9853" t="s">
        <v>4616</v>
      </c>
      <c r="B9853" s="39" t="s">
        <v>29163</v>
      </c>
      <c r="C9853" t="s">
        <v>24248</v>
      </c>
      <c r="D9853" t="s">
        <v>24248</v>
      </c>
      <c r="E9853" t="s">
        <v>24248</v>
      </c>
      <c r="F9853" s="39" t="s">
        <v>14138</v>
      </c>
    </row>
    <row r="9854" spans="1:6">
      <c r="A9854" t="s">
        <v>4616</v>
      </c>
      <c r="B9854" s="39" t="s">
        <v>29164</v>
      </c>
      <c r="C9854" t="s">
        <v>24249</v>
      </c>
      <c r="D9854" t="s">
        <v>24249</v>
      </c>
      <c r="E9854" t="s">
        <v>24249</v>
      </c>
      <c r="F9854" s="39" t="s">
        <v>14139</v>
      </c>
    </row>
    <row r="9855" spans="1:6">
      <c r="A9855" t="s">
        <v>4616</v>
      </c>
      <c r="B9855" s="39" t="s">
        <v>29165</v>
      </c>
      <c r="C9855" t="s">
        <v>24250</v>
      </c>
      <c r="D9855" t="s">
        <v>24250</v>
      </c>
      <c r="E9855" t="s">
        <v>24250</v>
      </c>
      <c r="F9855" s="39" t="s">
        <v>14140</v>
      </c>
    </row>
    <row r="9856" spans="1:6">
      <c r="A9856" t="s">
        <v>4616</v>
      </c>
      <c r="B9856" s="39" t="s">
        <v>29166</v>
      </c>
      <c r="C9856" t="s">
        <v>24251</v>
      </c>
      <c r="D9856" t="s">
        <v>24251</v>
      </c>
      <c r="E9856" t="s">
        <v>24251</v>
      </c>
      <c r="F9856" s="39" t="s">
        <v>14141</v>
      </c>
    </row>
    <row r="9857" spans="1:6">
      <c r="A9857" t="s">
        <v>4616</v>
      </c>
      <c r="B9857" s="39" t="s">
        <v>29167</v>
      </c>
      <c r="C9857" t="s">
        <v>24252</v>
      </c>
      <c r="D9857" t="s">
        <v>24252</v>
      </c>
      <c r="E9857" t="s">
        <v>24252</v>
      </c>
      <c r="F9857" s="39" t="s">
        <v>14142</v>
      </c>
    </row>
    <row r="9858" spans="1:6">
      <c r="A9858" t="s">
        <v>4616</v>
      </c>
      <c r="B9858" s="39" t="s">
        <v>29168</v>
      </c>
      <c r="C9858" t="s">
        <v>24253</v>
      </c>
      <c r="D9858" t="s">
        <v>24253</v>
      </c>
      <c r="E9858" t="s">
        <v>24253</v>
      </c>
      <c r="F9858" s="39" t="s">
        <v>14142</v>
      </c>
    </row>
    <row r="9859" spans="1:6">
      <c r="A9859" t="s">
        <v>4616</v>
      </c>
      <c r="B9859" s="39" t="s">
        <v>29169</v>
      </c>
      <c r="C9859" t="s">
        <v>24254</v>
      </c>
      <c r="D9859" t="s">
        <v>24254</v>
      </c>
      <c r="E9859" t="s">
        <v>24254</v>
      </c>
      <c r="F9859" s="39" t="s">
        <v>14142</v>
      </c>
    </row>
    <row r="9860" spans="1:6">
      <c r="A9860" t="s">
        <v>4616</v>
      </c>
      <c r="B9860" s="39" t="s">
        <v>29170</v>
      </c>
      <c r="C9860" t="s">
        <v>24255</v>
      </c>
      <c r="D9860" t="s">
        <v>24255</v>
      </c>
      <c r="E9860" t="s">
        <v>24255</v>
      </c>
      <c r="F9860" s="39" t="s">
        <v>14143</v>
      </c>
    </row>
    <row r="9861" spans="1:6">
      <c r="A9861" t="s">
        <v>4616</v>
      </c>
      <c r="B9861" s="39" t="s">
        <v>29171</v>
      </c>
      <c r="C9861" t="s">
        <v>24256</v>
      </c>
      <c r="D9861" t="s">
        <v>24256</v>
      </c>
      <c r="E9861" t="s">
        <v>24256</v>
      </c>
      <c r="F9861" s="39" t="s">
        <v>14143</v>
      </c>
    </row>
    <row r="9862" spans="1:6">
      <c r="A9862" t="s">
        <v>4616</v>
      </c>
      <c r="B9862" s="39" t="s">
        <v>29172</v>
      </c>
      <c r="C9862" t="s">
        <v>24257</v>
      </c>
      <c r="D9862" t="s">
        <v>24257</v>
      </c>
      <c r="E9862" t="s">
        <v>24257</v>
      </c>
      <c r="F9862" s="39" t="s">
        <v>14144</v>
      </c>
    </row>
    <row r="9863" spans="1:6">
      <c r="A9863" t="s">
        <v>4616</v>
      </c>
      <c r="B9863" s="39" t="s">
        <v>29173</v>
      </c>
      <c r="C9863" t="s">
        <v>24258</v>
      </c>
      <c r="D9863" t="s">
        <v>24258</v>
      </c>
      <c r="E9863" t="s">
        <v>24258</v>
      </c>
      <c r="F9863" s="39" t="s">
        <v>14145</v>
      </c>
    </row>
    <row r="9864" spans="1:6">
      <c r="A9864" t="s">
        <v>4616</v>
      </c>
      <c r="B9864" s="39" t="s">
        <v>29174</v>
      </c>
      <c r="C9864" t="s">
        <v>24259</v>
      </c>
      <c r="D9864" t="s">
        <v>24259</v>
      </c>
      <c r="E9864" t="s">
        <v>24259</v>
      </c>
      <c r="F9864" s="39" t="s">
        <v>14145</v>
      </c>
    </row>
    <row r="9865" spans="1:6">
      <c r="A9865" t="s">
        <v>4616</v>
      </c>
      <c r="B9865" s="39" t="s">
        <v>29175</v>
      </c>
      <c r="C9865" t="s">
        <v>24260</v>
      </c>
      <c r="D9865" t="s">
        <v>24260</v>
      </c>
      <c r="E9865" t="s">
        <v>24260</v>
      </c>
      <c r="F9865" s="39" t="s">
        <v>14146</v>
      </c>
    </row>
    <row r="9866" spans="1:6">
      <c r="A9866" t="s">
        <v>4616</v>
      </c>
      <c r="B9866" s="39" t="s">
        <v>29176</v>
      </c>
      <c r="C9866" t="s">
        <v>24261</v>
      </c>
      <c r="D9866" t="s">
        <v>24261</v>
      </c>
      <c r="E9866" t="s">
        <v>24261</v>
      </c>
      <c r="F9866" s="39" t="s">
        <v>14147</v>
      </c>
    </row>
    <row r="9867" spans="1:6">
      <c r="A9867" t="s">
        <v>4616</v>
      </c>
      <c r="B9867" s="39" t="s">
        <v>29177</v>
      </c>
      <c r="C9867" t="s">
        <v>24262</v>
      </c>
      <c r="D9867" t="s">
        <v>24262</v>
      </c>
      <c r="E9867" t="s">
        <v>24262</v>
      </c>
      <c r="F9867" s="39" t="s">
        <v>14147</v>
      </c>
    </row>
    <row r="9868" spans="1:6">
      <c r="A9868" t="s">
        <v>4616</v>
      </c>
      <c r="B9868" s="39" t="s">
        <v>29178</v>
      </c>
      <c r="C9868" t="s">
        <v>24263</v>
      </c>
      <c r="D9868" t="s">
        <v>24263</v>
      </c>
      <c r="E9868" t="s">
        <v>24263</v>
      </c>
      <c r="F9868" s="39" t="s">
        <v>14148</v>
      </c>
    </row>
    <row r="9869" spans="1:6">
      <c r="A9869" t="s">
        <v>4616</v>
      </c>
      <c r="B9869" s="39" t="s">
        <v>29179</v>
      </c>
      <c r="C9869" t="s">
        <v>24264</v>
      </c>
      <c r="D9869" t="s">
        <v>24264</v>
      </c>
      <c r="E9869" t="s">
        <v>24264</v>
      </c>
      <c r="F9869" s="39" t="s">
        <v>14149</v>
      </c>
    </row>
    <row r="9870" spans="1:6">
      <c r="A9870" t="s">
        <v>4616</v>
      </c>
      <c r="B9870" s="39" t="s">
        <v>29180</v>
      </c>
      <c r="C9870" t="s">
        <v>24265</v>
      </c>
      <c r="D9870" t="s">
        <v>24265</v>
      </c>
      <c r="E9870" t="s">
        <v>24265</v>
      </c>
      <c r="F9870" s="39" t="s">
        <v>14149</v>
      </c>
    </row>
    <row r="9871" spans="1:6">
      <c r="A9871" t="s">
        <v>4616</v>
      </c>
      <c r="B9871" s="39" t="s">
        <v>29181</v>
      </c>
      <c r="C9871" t="s">
        <v>24266</v>
      </c>
      <c r="D9871" t="s">
        <v>24266</v>
      </c>
      <c r="E9871" t="s">
        <v>24266</v>
      </c>
      <c r="F9871" s="39" t="s">
        <v>14149</v>
      </c>
    </row>
    <row r="9872" spans="1:6">
      <c r="A9872" t="s">
        <v>4616</v>
      </c>
      <c r="B9872" s="39" t="s">
        <v>29182</v>
      </c>
      <c r="C9872" t="s">
        <v>24267</v>
      </c>
      <c r="D9872" t="s">
        <v>24267</v>
      </c>
      <c r="E9872" t="s">
        <v>24267</v>
      </c>
      <c r="F9872" s="39" t="s">
        <v>14150</v>
      </c>
    </row>
    <row r="9873" spans="1:6">
      <c r="A9873" t="s">
        <v>4616</v>
      </c>
      <c r="B9873" s="39" t="s">
        <v>29183</v>
      </c>
      <c r="C9873" t="s">
        <v>24268</v>
      </c>
      <c r="D9873" t="s">
        <v>24268</v>
      </c>
      <c r="E9873" t="s">
        <v>24268</v>
      </c>
      <c r="F9873" s="39" t="s">
        <v>14151</v>
      </c>
    </row>
    <row r="9874" spans="1:6">
      <c r="A9874" t="s">
        <v>4616</v>
      </c>
      <c r="B9874" s="39" t="s">
        <v>29184</v>
      </c>
      <c r="C9874" t="s">
        <v>24269</v>
      </c>
      <c r="D9874" t="s">
        <v>24269</v>
      </c>
      <c r="E9874" t="s">
        <v>24269</v>
      </c>
      <c r="F9874" s="39" t="s">
        <v>14151</v>
      </c>
    </row>
    <row r="9875" spans="1:6">
      <c r="A9875" t="s">
        <v>4616</v>
      </c>
      <c r="B9875" s="39" t="s">
        <v>29185</v>
      </c>
      <c r="C9875" t="s">
        <v>24270</v>
      </c>
      <c r="D9875" t="s">
        <v>24270</v>
      </c>
      <c r="E9875" t="s">
        <v>24270</v>
      </c>
      <c r="F9875" s="39" t="s">
        <v>14152</v>
      </c>
    </row>
    <row r="9876" spans="1:6">
      <c r="A9876" t="s">
        <v>4616</v>
      </c>
      <c r="B9876" s="39" t="s">
        <v>29186</v>
      </c>
      <c r="C9876" t="s">
        <v>24271</v>
      </c>
      <c r="D9876" t="s">
        <v>24271</v>
      </c>
      <c r="E9876" t="s">
        <v>24271</v>
      </c>
      <c r="F9876" s="39" t="s">
        <v>14153</v>
      </c>
    </row>
    <row r="9877" spans="1:6">
      <c r="A9877" t="s">
        <v>4616</v>
      </c>
      <c r="B9877" s="39" t="s">
        <v>29187</v>
      </c>
      <c r="C9877" t="s">
        <v>24272</v>
      </c>
      <c r="D9877" t="s">
        <v>24272</v>
      </c>
      <c r="E9877" t="s">
        <v>24272</v>
      </c>
      <c r="F9877" s="39" t="s">
        <v>14153</v>
      </c>
    </row>
    <row r="9878" spans="1:6">
      <c r="A9878" t="s">
        <v>4616</v>
      </c>
      <c r="B9878" s="39" t="s">
        <v>29188</v>
      </c>
      <c r="C9878" t="s">
        <v>24273</v>
      </c>
      <c r="D9878" t="s">
        <v>24273</v>
      </c>
      <c r="E9878" t="s">
        <v>24273</v>
      </c>
      <c r="F9878" s="39" t="s">
        <v>14154</v>
      </c>
    </row>
    <row r="9879" spans="1:6">
      <c r="A9879" t="s">
        <v>4616</v>
      </c>
      <c r="B9879" s="39" t="s">
        <v>29189</v>
      </c>
      <c r="C9879" t="s">
        <v>24274</v>
      </c>
      <c r="D9879" t="s">
        <v>24274</v>
      </c>
      <c r="E9879" t="s">
        <v>24274</v>
      </c>
      <c r="F9879" s="39" t="s">
        <v>14155</v>
      </c>
    </row>
    <row r="9880" spans="1:6">
      <c r="A9880" t="s">
        <v>4616</v>
      </c>
      <c r="B9880" s="39" t="s">
        <v>29190</v>
      </c>
      <c r="C9880" t="s">
        <v>24275</v>
      </c>
      <c r="D9880" t="s">
        <v>24275</v>
      </c>
      <c r="E9880" t="s">
        <v>24275</v>
      </c>
      <c r="F9880" s="39" t="s">
        <v>14156</v>
      </c>
    </row>
    <row r="9881" spans="1:6">
      <c r="A9881" t="s">
        <v>4616</v>
      </c>
      <c r="B9881" s="39" t="s">
        <v>29191</v>
      </c>
      <c r="C9881" t="s">
        <v>24276</v>
      </c>
      <c r="D9881" t="s">
        <v>24276</v>
      </c>
      <c r="E9881" t="s">
        <v>24276</v>
      </c>
      <c r="F9881" s="39" t="s">
        <v>14156</v>
      </c>
    </row>
    <row r="9882" spans="1:6">
      <c r="A9882" t="s">
        <v>4616</v>
      </c>
      <c r="B9882" s="39" t="s">
        <v>29192</v>
      </c>
      <c r="C9882" t="s">
        <v>24277</v>
      </c>
      <c r="D9882" t="s">
        <v>24277</v>
      </c>
      <c r="E9882" t="s">
        <v>24277</v>
      </c>
      <c r="F9882" s="39" t="s">
        <v>14156</v>
      </c>
    </row>
    <row r="9883" spans="1:6">
      <c r="A9883" t="s">
        <v>4616</v>
      </c>
      <c r="B9883" s="39" t="s">
        <v>29193</v>
      </c>
      <c r="C9883" t="s">
        <v>24278</v>
      </c>
      <c r="D9883" t="s">
        <v>24278</v>
      </c>
      <c r="E9883" t="s">
        <v>24278</v>
      </c>
      <c r="F9883" s="39" t="s">
        <v>14156</v>
      </c>
    </row>
    <row r="9884" spans="1:6">
      <c r="A9884" t="s">
        <v>4616</v>
      </c>
      <c r="B9884" s="39" t="s">
        <v>29194</v>
      </c>
      <c r="C9884" t="s">
        <v>24279</v>
      </c>
      <c r="D9884" t="s">
        <v>24279</v>
      </c>
      <c r="E9884" t="s">
        <v>24279</v>
      </c>
      <c r="F9884" s="39" t="s">
        <v>14156</v>
      </c>
    </row>
    <row r="9885" spans="1:6">
      <c r="A9885" t="s">
        <v>4616</v>
      </c>
      <c r="B9885" s="39" t="s">
        <v>29195</v>
      </c>
      <c r="C9885" t="s">
        <v>24280</v>
      </c>
      <c r="D9885" t="s">
        <v>24280</v>
      </c>
      <c r="E9885" t="s">
        <v>24280</v>
      </c>
      <c r="F9885" s="39" t="s">
        <v>14156</v>
      </c>
    </row>
    <row r="9886" spans="1:6">
      <c r="A9886" t="s">
        <v>4616</v>
      </c>
      <c r="B9886" s="39" t="s">
        <v>29196</v>
      </c>
      <c r="C9886" t="s">
        <v>24281</v>
      </c>
      <c r="D9886" t="s">
        <v>24281</v>
      </c>
      <c r="E9886" t="s">
        <v>24281</v>
      </c>
      <c r="F9886" s="39" t="s">
        <v>14156</v>
      </c>
    </row>
    <row r="9887" spans="1:6">
      <c r="A9887" t="s">
        <v>4616</v>
      </c>
      <c r="B9887" s="39" t="s">
        <v>29197</v>
      </c>
      <c r="C9887" t="s">
        <v>24282</v>
      </c>
      <c r="D9887" t="s">
        <v>24282</v>
      </c>
      <c r="E9887" t="s">
        <v>24282</v>
      </c>
      <c r="F9887" s="39" t="s">
        <v>14157</v>
      </c>
    </row>
    <row r="9888" spans="1:6">
      <c r="A9888" t="s">
        <v>4616</v>
      </c>
      <c r="B9888" s="39" t="s">
        <v>29198</v>
      </c>
      <c r="C9888" t="s">
        <v>24283</v>
      </c>
      <c r="D9888" t="s">
        <v>24283</v>
      </c>
      <c r="E9888" t="s">
        <v>24283</v>
      </c>
      <c r="F9888" s="39" t="s">
        <v>14158</v>
      </c>
    </row>
    <row r="9889" spans="1:6">
      <c r="A9889" t="s">
        <v>4616</v>
      </c>
      <c r="B9889" s="39" t="s">
        <v>29199</v>
      </c>
      <c r="C9889" t="s">
        <v>24284</v>
      </c>
      <c r="D9889" t="s">
        <v>24284</v>
      </c>
      <c r="E9889" t="s">
        <v>24284</v>
      </c>
      <c r="F9889" s="39" t="s">
        <v>14159</v>
      </c>
    </row>
    <row r="9890" spans="1:6">
      <c r="A9890" t="s">
        <v>4616</v>
      </c>
      <c r="B9890" s="39" t="s">
        <v>29200</v>
      </c>
      <c r="C9890" t="s">
        <v>24285</v>
      </c>
      <c r="D9890" t="s">
        <v>24285</v>
      </c>
      <c r="E9890" t="s">
        <v>24285</v>
      </c>
      <c r="F9890" s="39" t="s">
        <v>14159</v>
      </c>
    </row>
    <row r="9891" spans="1:6">
      <c r="A9891" t="s">
        <v>4616</v>
      </c>
      <c r="B9891" s="39" t="s">
        <v>29201</v>
      </c>
      <c r="C9891" t="s">
        <v>24286</v>
      </c>
      <c r="D9891" t="s">
        <v>24286</v>
      </c>
      <c r="E9891" t="s">
        <v>24286</v>
      </c>
      <c r="F9891" s="39" t="s">
        <v>14160</v>
      </c>
    </row>
    <row r="9892" spans="1:6">
      <c r="A9892" t="s">
        <v>4616</v>
      </c>
      <c r="B9892" s="39" t="s">
        <v>29202</v>
      </c>
      <c r="C9892" t="s">
        <v>24287</v>
      </c>
      <c r="D9892" t="s">
        <v>24287</v>
      </c>
      <c r="E9892" t="s">
        <v>24287</v>
      </c>
      <c r="F9892" s="39" t="s">
        <v>14161</v>
      </c>
    </row>
    <row r="9893" spans="1:6">
      <c r="A9893" t="s">
        <v>4616</v>
      </c>
      <c r="B9893" s="39" t="s">
        <v>29203</v>
      </c>
      <c r="C9893" t="s">
        <v>24288</v>
      </c>
      <c r="D9893" t="s">
        <v>24288</v>
      </c>
      <c r="E9893" t="s">
        <v>24288</v>
      </c>
      <c r="F9893" s="39" t="s">
        <v>14161</v>
      </c>
    </row>
    <row r="9894" spans="1:6">
      <c r="A9894" t="s">
        <v>4616</v>
      </c>
      <c r="B9894" s="39" t="s">
        <v>29204</v>
      </c>
      <c r="C9894" t="s">
        <v>24289</v>
      </c>
      <c r="D9894" t="s">
        <v>24289</v>
      </c>
      <c r="E9894" t="s">
        <v>24289</v>
      </c>
      <c r="F9894" s="39" t="s">
        <v>14162</v>
      </c>
    </row>
    <row r="9895" spans="1:6">
      <c r="A9895" t="s">
        <v>4616</v>
      </c>
      <c r="B9895" s="39" t="s">
        <v>29205</v>
      </c>
      <c r="C9895" t="s">
        <v>24290</v>
      </c>
      <c r="D9895" t="s">
        <v>24290</v>
      </c>
      <c r="E9895" t="s">
        <v>24290</v>
      </c>
      <c r="F9895" s="39" t="s">
        <v>14163</v>
      </c>
    </row>
    <row r="9896" spans="1:6">
      <c r="A9896" t="s">
        <v>4616</v>
      </c>
      <c r="B9896" s="39" t="s">
        <v>29206</v>
      </c>
      <c r="C9896" t="s">
        <v>24291</v>
      </c>
      <c r="D9896" t="s">
        <v>24291</v>
      </c>
      <c r="E9896" t="s">
        <v>24291</v>
      </c>
      <c r="F9896" s="39" t="s">
        <v>14164</v>
      </c>
    </row>
    <row r="9897" spans="1:6">
      <c r="A9897" t="s">
        <v>4616</v>
      </c>
      <c r="B9897" s="39" t="s">
        <v>29207</v>
      </c>
      <c r="C9897" t="s">
        <v>24292</v>
      </c>
      <c r="D9897" t="s">
        <v>24292</v>
      </c>
      <c r="E9897" t="s">
        <v>24292</v>
      </c>
      <c r="F9897" s="39" t="s">
        <v>14165</v>
      </c>
    </row>
    <row r="9898" spans="1:6">
      <c r="A9898" t="s">
        <v>4616</v>
      </c>
      <c r="B9898" s="789" t="s">
        <v>29208</v>
      </c>
      <c r="C9898" t="s">
        <v>24293</v>
      </c>
      <c r="D9898" t="s">
        <v>24293</v>
      </c>
      <c r="E9898" t="s">
        <v>24293</v>
      </c>
      <c r="F9898" s="39" t="s">
        <v>14166</v>
      </c>
    </row>
    <row r="9899" spans="1:6">
      <c r="A9899" t="s">
        <v>4616</v>
      </c>
      <c r="B9899" s="789" t="s">
        <v>29209</v>
      </c>
      <c r="C9899" t="s">
        <v>24294</v>
      </c>
      <c r="D9899" t="s">
        <v>24294</v>
      </c>
      <c r="E9899" t="s">
        <v>24294</v>
      </c>
      <c r="F9899" s="39" t="s">
        <v>14167</v>
      </c>
    </row>
    <row r="9900" spans="1:6">
      <c r="A9900" t="s">
        <v>4616</v>
      </c>
      <c r="B9900" s="39" t="s">
        <v>29210</v>
      </c>
      <c r="C9900" t="s">
        <v>24295</v>
      </c>
      <c r="D9900" t="s">
        <v>24295</v>
      </c>
      <c r="E9900" t="s">
        <v>24295</v>
      </c>
      <c r="F9900" s="39" t="s">
        <v>14168</v>
      </c>
    </row>
    <row r="9901" spans="1:6">
      <c r="A9901" t="s">
        <v>4616</v>
      </c>
      <c r="B9901" s="39" t="s">
        <v>29211</v>
      </c>
      <c r="C9901" t="s">
        <v>24296</v>
      </c>
      <c r="D9901" t="s">
        <v>24296</v>
      </c>
      <c r="E9901" t="s">
        <v>24296</v>
      </c>
      <c r="F9901" s="39" t="s">
        <v>14169</v>
      </c>
    </row>
    <row r="9902" spans="1:6">
      <c r="A9902" t="s">
        <v>4616</v>
      </c>
      <c r="B9902" s="39" t="s">
        <v>29212</v>
      </c>
      <c r="C9902" t="s">
        <v>24297</v>
      </c>
      <c r="D9902" t="s">
        <v>24297</v>
      </c>
      <c r="E9902" t="s">
        <v>24297</v>
      </c>
      <c r="F9902" s="39" t="s">
        <v>14170</v>
      </c>
    </row>
    <row r="9903" spans="1:6">
      <c r="A9903" t="s">
        <v>4616</v>
      </c>
      <c r="B9903" s="39" t="s">
        <v>29213</v>
      </c>
      <c r="C9903" t="s">
        <v>24298</v>
      </c>
      <c r="D9903" t="s">
        <v>24298</v>
      </c>
      <c r="E9903" t="s">
        <v>24298</v>
      </c>
      <c r="F9903" s="39" t="s">
        <v>14171</v>
      </c>
    </row>
    <row r="9904" spans="1:6">
      <c r="A9904" t="s">
        <v>4616</v>
      </c>
      <c r="B9904" s="39" t="s">
        <v>29214</v>
      </c>
      <c r="C9904" t="s">
        <v>24299</v>
      </c>
      <c r="D9904" t="s">
        <v>24299</v>
      </c>
      <c r="E9904" t="s">
        <v>24299</v>
      </c>
      <c r="F9904" s="39" t="s">
        <v>14171</v>
      </c>
    </row>
    <row r="9905" spans="1:6">
      <c r="A9905" t="s">
        <v>4616</v>
      </c>
      <c r="B9905" s="39" t="s">
        <v>29215</v>
      </c>
      <c r="C9905" t="s">
        <v>24300</v>
      </c>
      <c r="D9905" t="s">
        <v>24300</v>
      </c>
      <c r="E9905" t="s">
        <v>24300</v>
      </c>
      <c r="F9905" s="39" t="s">
        <v>14171</v>
      </c>
    </row>
    <row r="9906" spans="1:6">
      <c r="A9906" t="s">
        <v>4616</v>
      </c>
      <c r="B9906" s="39" t="s">
        <v>29216</v>
      </c>
      <c r="C9906" t="s">
        <v>24301</v>
      </c>
      <c r="D9906" t="s">
        <v>24301</v>
      </c>
      <c r="E9906" t="s">
        <v>24301</v>
      </c>
      <c r="F9906" s="39" t="s">
        <v>14171</v>
      </c>
    </row>
    <row r="9907" spans="1:6">
      <c r="A9907" t="s">
        <v>4616</v>
      </c>
      <c r="B9907" s="39" t="s">
        <v>29217</v>
      </c>
      <c r="C9907" t="s">
        <v>24302</v>
      </c>
      <c r="D9907" t="s">
        <v>24302</v>
      </c>
      <c r="E9907" t="s">
        <v>24302</v>
      </c>
      <c r="F9907" s="39" t="s">
        <v>14172</v>
      </c>
    </row>
    <row r="9908" spans="1:6">
      <c r="A9908" t="s">
        <v>4616</v>
      </c>
      <c r="B9908" s="39" t="s">
        <v>29218</v>
      </c>
      <c r="C9908" t="s">
        <v>24303</v>
      </c>
      <c r="D9908" t="s">
        <v>24303</v>
      </c>
      <c r="E9908" t="s">
        <v>24303</v>
      </c>
      <c r="F9908" s="39" t="s">
        <v>14173</v>
      </c>
    </row>
    <row r="9909" spans="1:6">
      <c r="A9909" t="s">
        <v>4616</v>
      </c>
      <c r="B9909" s="39" t="s">
        <v>29219</v>
      </c>
      <c r="C9909" t="s">
        <v>24304</v>
      </c>
      <c r="D9909" t="s">
        <v>24304</v>
      </c>
      <c r="E9909" t="s">
        <v>24304</v>
      </c>
      <c r="F9909" s="39" t="s">
        <v>14173</v>
      </c>
    </row>
    <row r="9910" spans="1:6">
      <c r="A9910" t="s">
        <v>4616</v>
      </c>
      <c r="B9910" s="39" t="s">
        <v>29220</v>
      </c>
      <c r="C9910" t="s">
        <v>24305</v>
      </c>
      <c r="D9910" t="s">
        <v>24305</v>
      </c>
      <c r="E9910" t="s">
        <v>24305</v>
      </c>
      <c r="F9910" s="39" t="s">
        <v>14173</v>
      </c>
    </row>
    <row r="9911" spans="1:6">
      <c r="A9911" t="s">
        <v>4616</v>
      </c>
      <c r="B9911" s="39" t="s">
        <v>29221</v>
      </c>
      <c r="C9911" t="s">
        <v>24306</v>
      </c>
      <c r="D9911" t="s">
        <v>24306</v>
      </c>
      <c r="E9911" t="s">
        <v>24306</v>
      </c>
      <c r="F9911" s="39" t="s">
        <v>14173</v>
      </c>
    </row>
    <row r="9912" spans="1:6">
      <c r="A9912" t="s">
        <v>4616</v>
      </c>
      <c r="B9912" s="789" t="s">
        <v>29222</v>
      </c>
      <c r="C9912" t="s">
        <v>24307</v>
      </c>
      <c r="D9912" t="s">
        <v>24307</v>
      </c>
      <c r="E9912" t="s">
        <v>24307</v>
      </c>
      <c r="F9912" s="39" t="s">
        <v>14173</v>
      </c>
    </row>
    <row r="9913" spans="1:6">
      <c r="A9913" t="s">
        <v>4616</v>
      </c>
      <c r="B9913" s="39" t="s">
        <v>29223</v>
      </c>
      <c r="C9913" t="s">
        <v>24308</v>
      </c>
      <c r="D9913" t="s">
        <v>24308</v>
      </c>
      <c r="E9913" t="s">
        <v>24308</v>
      </c>
      <c r="F9913" s="39" t="s">
        <v>14173</v>
      </c>
    </row>
    <row r="9914" spans="1:6">
      <c r="A9914" t="s">
        <v>4616</v>
      </c>
      <c r="B9914" s="39" t="s">
        <v>29224</v>
      </c>
      <c r="C9914" t="s">
        <v>24309</v>
      </c>
      <c r="D9914" t="s">
        <v>24309</v>
      </c>
      <c r="E9914" t="s">
        <v>24309</v>
      </c>
      <c r="F9914" s="39" t="s">
        <v>14173</v>
      </c>
    </row>
    <row r="9915" spans="1:6">
      <c r="A9915" t="s">
        <v>4616</v>
      </c>
      <c r="B9915" t="s">
        <v>29225</v>
      </c>
      <c r="C9915" t="s">
        <v>24310</v>
      </c>
      <c r="D9915" t="s">
        <v>24310</v>
      </c>
      <c r="E9915" t="s">
        <v>24310</v>
      </c>
      <c r="F9915" s="39" t="s">
        <v>14173</v>
      </c>
    </row>
    <row r="9916" spans="1:6">
      <c r="A9916" t="s">
        <v>4616</v>
      </c>
      <c r="B9916" s="39" t="s">
        <v>29226</v>
      </c>
      <c r="C9916" t="s">
        <v>24311</v>
      </c>
      <c r="D9916" t="s">
        <v>24311</v>
      </c>
      <c r="E9916" t="s">
        <v>24311</v>
      </c>
      <c r="F9916" s="39" t="s">
        <v>14173</v>
      </c>
    </row>
    <row r="9917" spans="1:6">
      <c r="A9917" t="s">
        <v>4616</v>
      </c>
      <c r="B9917" s="39" t="s">
        <v>29227</v>
      </c>
      <c r="C9917" t="s">
        <v>24312</v>
      </c>
      <c r="D9917" t="s">
        <v>24312</v>
      </c>
      <c r="E9917" t="s">
        <v>24312</v>
      </c>
      <c r="F9917" s="39" t="s">
        <v>14174</v>
      </c>
    </row>
    <row r="9918" spans="1:6">
      <c r="A9918" t="s">
        <v>4616</v>
      </c>
      <c r="B9918" s="39" t="s">
        <v>29228</v>
      </c>
      <c r="C9918" t="s">
        <v>24313</v>
      </c>
      <c r="D9918" t="s">
        <v>24313</v>
      </c>
      <c r="E9918" t="s">
        <v>24313</v>
      </c>
      <c r="F9918" s="39" t="s">
        <v>14175</v>
      </c>
    </row>
    <row r="9919" spans="1:6">
      <c r="A9919" t="s">
        <v>4616</v>
      </c>
      <c r="B9919" s="39" t="s">
        <v>29229</v>
      </c>
      <c r="C9919" t="s">
        <v>24314</v>
      </c>
      <c r="D9919" t="s">
        <v>24314</v>
      </c>
      <c r="E9919" t="s">
        <v>24314</v>
      </c>
      <c r="F9919" s="39" t="s">
        <v>14175</v>
      </c>
    </row>
    <row r="9920" spans="1:6">
      <c r="A9920" t="s">
        <v>4616</v>
      </c>
      <c r="B9920" s="39" t="s">
        <v>29230</v>
      </c>
      <c r="C9920" t="s">
        <v>24315</v>
      </c>
      <c r="D9920" t="s">
        <v>24315</v>
      </c>
      <c r="E9920" t="s">
        <v>24315</v>
      </c>
      <c r="F9920" s="39" t="s">
        <v>14176</v>
      </c>
    </row>
    <row r="9921" spans="1:6">
      <c r="A9921" t="s">
        <v>4616</v>
      </c>
      <c r="B9921" s="39" t="s">
        <v>29231</v>
      </c>
      <c r="C9921" t="s">
        <v>24316</v>
      </c>
      <c r="D9921" t="s">
        <v>24316</v>
      </c>
      <c r="E9921" t="s">
        <v>24316</v>
      </c>
      <c r="F9921" s="39" t="s">
        <v>14176</v>
      </c>
    </row>
    <row r="9922" spans="1:6">
      <c r="A9922" t="s">
        <v>4616</v>
      </c>
      <c r="B9922" s="39" t="s">
        <v>29232</v>
      </c>
      <c r="C9922" t="s">
        <v>24317</v>
      </c>
      <c r="D9922" t="s">
        <v>24317</v>
      </c>
      <c r="E9922" t="s">
        <v>24317</v>
      </c>
      <c r="F9922" s="39" t="s">
        <v>14176</v>
      </c>
    </row>
    <row r="9923" spans="1:6">
      <c r="A9923" t="s">
        <v>4616</v>
      </c>
      <c r="B9923" s="39" t="s">
        <v>29233</v>
      </c>
      <c r="C9923" t="s">
        <v>24318</v>
      </c>
      <c r="D9923" t="s">
        <v>24318</v>
      </c>
      <c r="E9923" t="s">
        <v>24318</v>
      </c>
      <c r="F9923" s="39" t="s">
        <v>14176</v>
      </c>
    </row>
    <row r="9924" spans="1:6">
      <c r="A9924" t="s">
        <v>4616</v>
      </c>
      <c r="B9924" s="39" t="s">
        <v>29234</v>
      </c>
      <c r="C9924" t="s">
        <v>24319</v>
      </c>
      <c r="D9924" t="s">
        <v>24319</v>
      </c>
      <c r="E9924" t="s">
        <v>24319</v>
      </c>
      <c r="F9924" s="39" t="s">
        <v>14176</v>
      </c>
    </row>
    <row r="9925" spans="1:6">
      <c r="A9925" t="s">
        <v>4616</v>
      </c>
      <c r="B9925" s="39" t="s">
        <v>29235</v>
      </c>
      <c r="C9925" t="s">
        <v>24320</v>
      </c>
      <c r="D9925" t="s">
        <v>24320</v>
      </c>
      <c r="E9925" t="s">
        <v>24320</v>
      </c>
      <c r="F9925" s="39" t="s">
        <v>14176</v>
      </c>
    </row>
    <row r="9926" spans="1:6">
      <c r="A9926" t="s">
        <v>4616</v>
      </c>
      <c r="B9926" s="39" t="s">
        <v>29236</v>
      </c>
      <c r="C9926" t="s">
        <v>24321</v>
      </c>
      <c r="D9926" t="s">
        <v>24321</v>
      </c>
      <c r="E9926" t="s">
        <v>24321</v>
      </c>
      <c r="F9926" s="39" t="s">
        <v>14176</v>
      </c>
    </row>
    <row r="9927" spans="1:6">
      <c r="A9927" t="s">
        <v>4616</v>
      </c>
      <c r="B9927" s="39" t="s">
        <v>29237</v>
      </c>
      <c r="C9927" t="s">
        <v>24322</v>
      </c>
      <c r="D9927" t="s">
        <v>24322</v>
      </c>
      <c r="E9927" t="s">
        <v>24322</v>
      </c>
      <c r="F9927" s="39" t="s">
        <v>14176</v>
      </c>
    </row>
    <row r="9928" spans="1:6">
      <c r="A9928" t="s">
        <v>4616</v>
      </c>
      <c r="B9928" s="39" t="s">
        <v>29238</v>
      </c>
      <c r="C9928" t="s">
        <v>24323</v>
      </c>
      <c r="D9928" t="s">
        <v>24323</v>
      </c>
      <c r="E9928" t="s">
        <v>24323</v>
      </c>
      <c r="F9928" s="39" t="s">
        <v>14176</v>
      </c>
    </row>
    <row r="9929" spans="1:6">
      <c r="A9929" t="s">
        <v>4616</v>
      </c>
      <c r="B9929" s="787" t="s">
        <v>29239</v>
      </c>
      <c r="C9929" t="s">
        <v>24324</v>
      </c>
      <c r="D9929" t="s">
        <v>24324</v>
      </c>
      <c r="E9929" t="s">
        <v>24324</v>
      </c>
      <c r="F9929" t="s">
        <v>14176</v>
      </c>
    </row>
    <row r="9930" spans="1:6">
      <c r="A9930" t="s">
        <v>4616</v>
      </c>
      <c r="B9930" s="39" t="s">
        <v>29240</v>
      </c>
      <c r="C9930" t="s">
        <v>24325</v>
      </c>
      <c r="D9930" t="s">
        <v>24325</v>
      </c>
      <c r="E9930" t="s">
        <v>24325</v>
      </c>
      <c r="F9930" s="39" t="s">
        <v>14176</v>
      </c>
    </row>
    <row r="9931" spans="1:6">
      <c r="A9931" t="s">
        <v>4616</v>
      </c>
      <c r="B9931" s="39" t="s">
        <v>29241</v>
      </c>
      <c r="C9931" t="s">
        <v>24326</v>
      </c>
      <c r="D9931" t="s">
        <v>24326</v>
      </c>
      <c r="E9931" t="s">
        <v>24326</v>
      </c>
      <c r="F9931" s="39" t="s">
        <v>14176</v>
      </c>
    </row>
    <row r="9932" spans="1:6">
      <c r="A9932" t="s">
        <v>4616</v>
      </c>
      <c r="B9932" s="39" t="s">
        <v>29242</v>
      </c>
      <c r="C9932" t="s">
        <v>24327</v>
      </c>
      <c r="D9932" t="s">
        <v>24327</v>
      </c>
      <c r="E9932" t="s">
        <v>24327</v>
      </c>
      <c r="F9932" s="39" t="s">
        <v>14176</v>
      </c>
    </row>
    <row r="9933" spans="1:6">
      <c r="A9933" t="s">
        <v>4616</v>
      </c>
      <c r="B9933" s="39" t="s">
        <v>29243</v>
      </c>
      <c r="C9933" t="s">
        <v>24328</v>
      </c>
      <c r="D9933" t="s">
        <v>24328</v>
      </c>
      <c r="E9933" t="s">
        <v>24328</v>
      </c>
      <c r="F9933" s="39" t="s">
        <v>14176</v>
      </c>
    </row>
    <row r="9934" spans="1:6">
      <c r="A9934" t="s">
        <v>4616</v>
      </c>
      <c r="B9934" s="39" t="s">
        <v>29244</v>
      </c>
      <c r="C9934" t="s">
        <v>24329</v>
      </c>
      <c r="D9934" t="s">
        <v>24329</v>
      </c>
      <c r="E9934" t="s">
        <v>24329</v>
      </c>
      <c r="F9934" s="39" t="s">
        <v>14176</v>
      </c>
    </row>
    <row r="9935" spans="1:6">
      <c r="A9935" t="s">
        <v>4616</v>
      </c>
      <c r="B9935" s="39" t="s">
        <v>29245</v>
      </c>
      <c r="C9935" t="s">
        <v>24330</v>
      </c>
      <c r="D9935" t="s">
        <v>24330</v>
      </c>
      <c r="E9935" t="s">
        <v>24330</v>
      </c>
      <c r="F9935" s="39" t="s">
        <v>14176</v>
      </c>
    </row>
    <row r="9936" spans="1:6">
      <c r="A9936" t="s">
        <v>4616</v>
      </c>
      <c r="B9936" s="39" t="s">
        <v>29246</v>
      </c>
      <c r="C9936" t="s">
        <v>24331</v>
      </c>
      <c r="D9936" t="s">
        <v>24331</v>
      </c>
      <c r="E9936" t="s">
        <v>24331</v>
      </c>
      <c r="F9936" s="39" t="s">
        <v>14176</v>
      </c>
    </row>
    <row r="9937" spans="1:6">
      <c r="A9937" t="s">
        <v>4616</v>
      </c>
      <c r="B9937" s="39" t="s">
        <v>29247</v>
      </c>
      <c r="C9937" t="s">
        <v>24332</v>
      </c>
      <c r="D9937" t="s">
        <v>24332</v>
      </c>
      <c r="E9937" t="s">
        <v>24332</v>
      </c>
      <c r="F9937" s="39" t="s">
        <v>14176</v>
      </c>
    </row>
    <row r="9938" spans="1:6">
      <c r="A9938" t="s">
        <v>4616</v>
      </c>
      <c r="B9938" s="39" t="s">
        <v>29248</v>
      </c>
      <c r="C9938" t="s">
        <v>24333</v>
      </c>
      <c r="D9938" t="s">
        <v>24333</v>
      </c>
      <c r="E9938" t="s">
        <v>24333</v>
      </c>
      <c r="F9938" s="39" t="s">
        <v>14176</v>
      </c>
    </row>
    <row r="9939" spans="1:6">
      <c r="A9939" t="s">
        <v>4616</v>
      </c>
      <c r="B9939" s="39" t="s">
        <v>29249</v>
      </c>
      <c r="C9939" t="s">
        <v>24334</v>
      </c>
      <c r="D9939" t="s">
        <v>24334</v>
      </c>
      <c r="E9939" t="s">
        <v>24334</v>
      </c>
      <c r="F9939" t="s">
        <v>14176</v>
      </c>
    </row>
    <row r="9940" spans="1:6">
      <c r="A9940" t="s">
        <v>4616</v>
      </c>
      <c r="B9940" s="39" t="s">
        <v>29250</v>
      </c>
      <c r="C9940" t="s">
        <v>24335</v>
      </c>
      <c r="D9940" t="s">
        <v>24335</v>
      </c>
      <c r="E9940" t="s">
        <v>24335</v>
      </c>
      <c r="F9940" s="39" t="s">
        <v>14176</v>
      </c>
    </row>
    <row r="9941" spans="1:6">
      <c r="A9941" t="s">
        <v>4616</v>
      </c>
      <c r="B9941" s="39" t="s">
        <v>29251</v>
      </c>
      <c r="C9941" t="s">
        <v>24336</v>
      </c>
      <c r="D9941" t="s">
        <v>24336</v>
      </c>
      <c r="E9941" t="s">
        <v>24336</v>
      </c>
      <c r="F9941" s="39" t="s">
        <v>14176</v>
      </c>
    </row>
    <row r="9942" spans="1:6">
      <c r="A9942" t="s">
        <v>4616</v>
      </c>
      <c r="B9942" s="39" t="s">
        <v>29252</v>
      </c>
      <c r="C9942" t="s">
        <v>24337</v>
      </c>
      <c r="D9942" t="s">
        <v>24337</v>
      </c>
      <c r="E9942" t="s">
        <v>24337</v>
      </c>
      <c r="F9942" s="39" t="s">
        <v>14176</v>
      </c>
    </row>
    <row r="9943" spans="1:6">
      <c r="A9943" t="s">
        <v>4616</v>
      </c>
      <c r="B9943" s="39" t="s">
        <v>29253</v>
      </c>
      <c r="C9943" t="s">
        <v>24338</v>
      </c>
      <c r="D9943" t="s">
        <v>24338</v>
      </c>
      <c r="E9943" t="s">
        <v>24338</v>
      </c>
      <c r="F9943" s="39" t="s">
        <v>14176</v>
      </c>
    </row>
    <row r="9944" spans="1:6">
      <c r="A9944" t="s">
        <v>4616</v>
      </c>
      <c r="B9944" s="39" t="s">
        <v>29254</v>
      </c>
      <c r="C9944" t="s">
        <v>24339</v>
      </c>
      <c r="D9944" t="s">
        <v>24339</v>
      </c>
      <c r="E9944" t="s">
        <v>24339</v>
      </c>
      <c r="F9944" s="39" t="s">
        <v>14176</v>
      </c>
    </row>
    <row r="9945" spans="1:6">
      <c r="A9945" t="s">
        <v>4616</v>
      </c>
      <c r="B9945" s="39" t="s">
        <v>29255</v>
      </c>
      <c r="C9945" t="s">
        <v>24340</v>
      </c>
      <c r="D9945" t="s">
        <v>24340</v>
      </c>
      <c r="E9945" t="s">
        <v>24340</v>
      </c>
      <c r="F9945" s="39" t="s">
        <v>14176</v>
      </c>
    </row>
    <row r="9946" spans="1:6">
      <c r="A9946" t="s">
        <v>4616</v>
      </c>
      <c r="B9946" s="39" t="s">
        <v>29256</v>
      </c>
      <c r="C9946" t="s">
        <v>24341</v>
      </c>
      <c r="D9946" t="s">
        <v>24341</v>
      </c>
      <c r="E9946" t="s">
        <v>24341</v>
      </c>
      <c r="F9946" s="39" t="s">
        <v>14177</v>
      </c>
    </row>
    <row r="9947" spans="1:6">
      <c r="A9947" t="s">
        <v>4616</v>
      </c>
      <c r="B9947" s="39" t="s">
        <v>29257</v>
      </c>
      <c r="C9947" t="s">
        <v>24342</v>
      </c>
      <c r="D9947" t="s">
        <v>24342</v>
      </c>
      <c r="E9947" t="s">
        <v>24342</v>
      </c>
      <c r="F9947" t="s">
        <v>14178</v>
      </c>
    </row>
    <row r="9948" spans="1:6">
      <c r="A9948" t="s">
        <v>4616</v>
      </c>
      <c r="B9948" t="s">
        <v>29258</v>
      </c>
      <c r="C9948" t="s">
        <v>24343</v>
      </c>
      <c r="D9948" t="s">
        <v>24343</v>
      </c>
      <c r="E9948" t="s">
        <v>24343</v>
      </c>
      <c r="F9948" s="39" t="s">
        <v>14179</v>
      </c>
    </row>
    <row r="9949" spans="1:6">
      <c r="A9949" t="s">
        <v>4616</v>
      </c>
      <c r="B9949" t="s">
        <v>29259</v>
      </c>
      <c r="C9949" t="s">
        <v>24344</v>
      </c>
      <c r="D9949" t="s">
        <v>24344</v>
      </c>
      <c r="E9949" t="s">
        <v>24344</v>
      </c>
      <c r="F9949" s="39" t="s">
        <v>14180</v>
      </c>
    </row>
    <row r="9950" spans="1:6">
      <c r="A9950" t="s">
        <v>4616</v>
      </c>
      <c r="B9950" s="39" t="s">
        <v>29260</v>
      </c>
      <c r="C9950" t="s">
        <v>24345</v>
      </c>
      <c r="D9950" t="s">
        <v>24345</v>
      </c>
      <c r="E9950" t="s">
        <v>24345</v>
      </c>
      <c r="F9950" s="39" t="s">
        <v>14181</v>
      </c>
    </row>
    <row r="9951" spans="1:6">
      <c r="A9951" t="s">
        <v>4616</v>
      </c>
      <c r="B9951" s="39" t="s">
        <v>29261</v>
      </c>
      <c r="C9951" t="s">
        <v>24346</v>
      </c>
      <c r="D9951" t="s">
        <v>24346</v>
      </c>
      <c r="E9951" t="s">
        <v>24346</v>
      </c>
      <c r="F9951" s="39" t="s">
        <v>14182</v>
      </c>
    </row>
    <row r="9952" spans="1:6">
      <c r="A9952" t="s">
        <v>4616</v>
      </c>
      <c r="B9952" s="39" t="s">
        <v>29262</v>
      </c>
      <c r="C9952" t="s">
        <v>24347</v>
      </c>
      <c r="D9952" t="s">
        <v>24347</v>
      </c>
      <c r="E9952" t="s">
        <v>24347</v>
      </c>
      <c r="F9952" s="39" t="s">
        <v>14183</v>
      </c>
    </row>
    <row r="9953" spans="1:6">
      <c r="A9953" t="s">
        <v>4616</v>
      </c>
      <c r="B9953" s="39" t="s">
        <v>29263</v>
      </c>
      <c r="C9953" t="s">
        <v>24348</v>
      </c>
      <c r="D9953" t="s">
        <v>24348</v>
      </c>
      <c r="E9953" t="s">
        <v>24348</v>
      </c>
      <c r="F9953" s="39" t="s">
        <v>14184</v>
      </c>
    </row>
    <row r="9954" spans="1:6">
      <c r="A9954" t="s">
        <v>4616</v>
      </c>
      <c r="B9954" s="39" t="s">
        <v>29264</v>
      </c>
      <c r="C9954" t="s">
        <v>24349</v>
      </c>
      <c r="D9954" t="s">
        <v>24349</v>
      </c>
      <c r="E9954" t="s">
        <v>24349</v>
      </c>
      <c r="F9954" s="39" t="s">
        <v>14185</v>
      </c>
    </row>
    <row r="9955" spans="1:6">
      <c r="A9955" t="s">
        <v>4616</v>
      </c>
      <c r="B9955" s="39" t="s">
        <v>29265</v>
      </c>
      <c r="C9955" t="s">
        <v>24350</v>
      </c>
      <c r="D9955" t="s">
        <v>24350</v>
      </c>
      <c r="E9955" t="s">
        <v>24350</v>
      </c>
      <c r="F9955" s="39" t="s">
        <v>14186</v>
      </c>
    </row>
    <row r="9956" spans="1:6">
      <c r="A9956" t="s">
        <v>4616</v>
      </c>
      <c r="B9956" t="s">
        <v>29266</v>
      </c>
      <c r="C9956" t="s">
        <v>24351</v>
      </c>
      <c r="D9956" t="s">
        <v>24351</v>
      </c>
      <c r="E9956" t="s">
        <v>24351</v>
      </c>
      <c r="F9956" s="39" t="s">
        <v>14186</v>
      </c>
    </row>
    <row r="9957" spans="1:6">
      <c r="A9957" t="s">
        <v>4616</v>
      </c>
      <c r="B9957" s="39" t="s">
        <v>29267</v>
      </c>
      <c r="C9957" t="s">
        <v>24352</v>
      </c>
      <c r="D9957" t="s">
        <v>24352</v>
      </c>
      <c r="E9957" t="s">
        <v>24352</v>
      </c>
      <c r="F9957" s="39" t="s">
        <v>14186</v>
      </c>
    </row>
    <row r="9958" spans="1:6">
      <c r="A9958" t="s">
        <v>4616</v>
      </c>
      <c r="B9958" s="39" t="s">
        <v>29268</v>
      </c>
      <c r="C9958" t="s">
        <v>24353</v>
      </c>
      <c r="D9958" t="s">
        <v>24353</v>
      </c>
      <c r="E9958" t="s">
        <v>24353</v>
      </c>
      <c r="F9958" s="39" t="s">
        <v>14186</v>
      </c>
    </row>
    <row r="9959" spans="1:6">
      <c r="A9959" t="s">
        <v>4616</v>
      </c>
      <c r="B9959" s="39" t="s">
        <v>29269</v>
      </c>
      <c r="C9959" t="s">
        <v>24354</v>
      </c>
      <c r="D9959" t="s">
        <v>24354</v>
      </c>
      <c r="E9959" t="s">
        <v>24354</v>
      </c>
      <c r="F9959" s="39" t="s">
        <v>14186</v>
      </c>
    </row>
    <row r="9960" spans="1:6">
      <c r="A9960" t="s">
        <v>4616</v>
      </c>
      <c r="B9960" s="39" t="s">
        <v>29270</v>
      </c>
      <c r="C9960" t="s">
        <v>24355</v>
      </c>
      <c r="D9960" t="s">
        <v>24355</v>
      </c>
      <c r="E9960" t="s">
        <v>24355</v>
      </c>
      <c r="F9960" s="39" t="s">
        <v>14187</v>
      </c>
    </row>
    <row r="9961" spans="1:6">
      <c r="A9961" t="s">
        <v>4616</v>
      </c>
      <c r="B9961" s="787" t="s">
        <v>29271</v>
      </c>
      <c r="C9961" t="s">
        <v>24356</v>
      </c>
      <c r="D9961" t="s">
        <v>24356</v>
      </c>
      <c r="E9961" t="s">
        <v>24356</v>
      </c>
      <c r="F9961" s="787" t="s">
        <v>14187</v>
      </c>
    </row>
    <row r="9962" spans="1:6">
      <c r="A9962" t="s">
        <v>4616</v>
      </c>
      <c r="B9962" s="39" t="s">
        <v>29272</v>
      </c>
      <c r="C9962" t="s">
        <v>24357</v>
      </c>
      <c r="D9962" t="s">
        <v>24357</v>
      </c>
      <c r="E9962" t="s">
        <v>24357</v>
      </c>
      <c r="F9962" s="39" t="s">
        <v>14188</v>
      </c>
    </row>
    <row r="9963" spans="1:6">
      <c r="A9963" t="s">
        <v>4616</v>
      </c>
      <c r="B9963" t="s">
        <v>29273</v>
      </c>
      <c r="C9963" t="s">
        <v>24358</v>
      </c>
      <c r="D9963" t="s">
        <v>24358</v>
      </c>
      <c r="E9963" t="s">
        <v>24358</v>
      </c>
      <c r="F9963" s="39" t="s">
        <v>14189</v>
      </c>
    </row>
    <row r="9964" spans="1:6">
      <c r="A9964" t="s">
        <v>4616</v>
      </c>
      <c r="B9964" s="39" t="s">
        <v>29274</v>
      </c>
      <c r="C9964" t="s">
        <v>24359</v>
      </c>
      <c r="D9964" t="s">
        <v>24359</v>
      </c>
      <c r="E9964" t="s">
        <v>24359</v>
      </c>
      <c r="F9964" s="39" t="s">
        <v>14189</v>
      </c>
    </row>
    <row r="9965" spans="1:6">
      <c r="A9965" t="s">
        <v>4616</v>
      </c>
      <c r="B9965" t="s">
        <v>29275</v>
      </c>
      <c r="C9965" t="s">
        <v>24360</v>
      </c>
      <c r="D9965" t="s">
        <v>24360</v>
      </c>
      <c r="E9965" t="s">
        <v>24360</v>
      </c>
      <c r="F9965" s="39" t="s">
        <v>14189</v>
      </c>
    </row>
    <row r="9966" spans="1:6">
      <c r="A9966" t="s">
        <v>4616</v>
      </c>
      <c r="B9966" t="s">
        <v>29276</v>
      </c>
      <c r="C9966" t="s">
        <v>24361</v>
      </c>
      <c r="D9966" t="s">
        <v>24361</v>
      </c>
      <c r="E9966" t="s">
        <v>24361</v>
      </c>
      <c r="F9966" s="39" t="s">
        <v>14189</v>
      </c>
    </row>
    <row r="9967" spans="1:6">
      <c r="A9967" t="s">
        <v>4616</v>
      </c>
      <c r="B9967" s="39" t="s">
        <v>29277</v>
      </c>
      <c r="C9967" t="s">
        <v>24362</v>
      </c>
      <c r="D9967" t="s">
        <v>24362</v>
      </c>
      <c r="E9967" t="s">
        <v>24362</v>
      </c>
      <c r="F9967" s="788" t="s">
        <v>14190</v>
      </c>
    </row>
    <row r="9968" spans="1:6">
      <c r="A9968" t="s">
        <v>4616</v>
      </c>
      <c r="B9968" t="s">
        <v>29278</v>
      </c>
      <c r="C9968" t="s">
        <v>24363</v>
      </c>
      <c r="D9968" t="s">
        <v>24363</v>
      </c>
      <c r="E9968" t="s">
        <v>24363</v>
      </c>
      <c r="F9968" t="s">
        <v>14191</v>
      </c>
    </row>
    <row r="9969" spans="1:6">
      <c r="A9969" t="s">
        <v>4616</v>
      </c>
      <c r="B9969" s="39" t="s">
        <v>29279</v>
      </c>
      <c r="C9969" t="s">
        <v>24364</v>
      </c>
      <c r="D9969" t="s">
        <v>24364</v>
      </c>
      <c r="E9969" t="s">
        <v>24364</v>
      </c>
      <c r="F9969" s="39" t="s">
        <v>14192</v>
      </c>
    </row>
    <row r="9970" spans="1:6">
      <c r="A9970" t="s">
        <v>4616</v>
      </c>
      <c r="B9970" t="s">
        <v>29280</v>
      </c>
      <c r="C9970" t="s">
        <v>24365</v>
      </c>
      <c r="D9970" t="s">
        <v>24365</v>
      </c>
      <c r="E9970" t="s">
        <v>24365</v>
      </c>
      <c r="F9970" s="39" t="s">
        <v>14193</v>
      </c>
    </row>
    <row r="9971" spans="1:6">
      <c r="A9971" t="s">
        <v>4616</v>
      </c>
      <c r="B9971" t="s">
        <v>29281</v>
      </c>
      <c r="C9971" t="s">
        <v>24366</v>
      </c>
      <c r="D9971" t="s">
        <v>24366</v>
      </c>
      <c r="E9971" t="s">
        <v>24366</v>
      </c>
      <c r="F9971" s="39" t="s">
        <v>14194</v>
      </c>
    </row>
    <row r="9972" spans="1:6">
      <c r="A9972" t="s">
        <v>4616</v>
      </c>
      <c r="B9972" s="39" t="s">
        <v>29282</v>
      </c>
      <c r="C9972" t="s">
        <v>24367</v>
      </c>
      <c r="D9972" t="s">
        <v>24367</v>
      </c>
      <c r="E9972" t="s">
        <v>24367</v>
      </c>
      <c r="F9972" s="39" t="s">
        <v>14195</v>
      </c>
    </row>
    <row r="9973" spans="1:6">
      <c r="A9973" t="s">
        <v>4616</v>
      </c>
      <c r="B9973" s="39" t="s">
        <v>29283</v>
      </c>
      <c r="C9973" t="s">
        <v>24368</v>
      </c>
      <c r="D9973" t="s">
        <v>24368</v>
      </c>
      <c r="E9973" t="s">
        <v>24368</v>
      </c>
      <c r="F9973" s="39" t="s">
        <v>14196</v>
      </c>
    </row>
    <row r="9974" spans="1:6">
      <c r="A9974" t="s">
        <v>4616</v>
      </c>
      <c r="B9974" s="39" t="s">
        <v>29284</v>
      </c>
      <c r="C9974" t="s">
        <v>24369</v>
      </c>
      <c r="D9974" t="s">
        <v>24369</v>
      </c>
      <c r="E9974" t="s">
        <v>24369</v>
      </c>
      <c r="F9974" s="39" t="s">
        <v>14196</v>
      </c>
    </row>
    <row r="9975" spans="1:6">
      <c r="A9975" t="s">
        <v>4616</v>
      </c>
      <c r="B9975" s="39" t="s">
        <v>29285</v>
      </c>
      <c r="C9975" t="s">
        <v>24370</v>
      </c>
      <c r="D9975" t="s">
        <v>24370</v>
      </c>
      <c r="E9975" t="s">
        <v>24370</v>
      </c>
      <c r="F9975" s="39" t="s">
        <v>14196</v>
      </c>
    </row>
    <row r="9976" spans="1:6">
      <c r="A9976" t="s">
        <v>4616</v>
      </c>
      <c r="B9976" t="s">
        <v>29286</v>
      </c>
      <c r="C9976" t="s">
        <v>24371</v>
      </c>
      <c r="D9976" t="s">
        <v>24371</v>
      </c>
      <c r="E9976" t="s">
        <v>24371</v>
      </c>
      <c r="F9976" s="39" t="s">
        <v>14197</v>
      </c>
    </row>
    <row r="9977" spans="1:6">
      <c r="A9977" t="s">
        <v>4616</v>
      </c>
      <c r="B9977" t="s">
        <v>29287</v>
      </c>
      <c r="C9977" t="s">
        <v>24372</v>
      </c>
      <c r="D9977" t="s">
        <v>24372</v>
      </c>
      <c r="E9977" t="s">
        <v>24372</v>
      </c>
      <c r="F9977" t="s">
        <v>14198</v>
      </c>
    </row>
    <row r="9978" spans="1:6">
      <c r="A9978" t="s">
        <v>4616</v>
      </c>
      <c r="B9978" t="s">
        <v>29288</v>
      </c>
      <c r="C9978" t="s">
        <v>24373</v>
      </c>
      <c r="D9978" t="s">
        <v>24373</v>
      </c>
      <c r="E9978" t="s">
        <v>24373</v>
      </c>
      <c r="F9978" s="39" t="s">
        <v>14199</v>
      </c>
    </row>
    <row r="9979" spans="1:6">
      <c r="A9979" t="s">
        <v>4616</v>
      </c>
      <c r="B9979" s="787" t="s">
        <v>29289</v>
      </c>
      <c r="C9979" t="s">
        <v>24374</v>
      </c>
      <c r="D9979" t="s">
        <v>24374</v>
      </c>
      <c r="E9979" t="s">
        <v>24374</v>
      </c>
      <c r="F9979" s="39" t="s">
        <v>14200</v>
      </c>
    </row>
    <row r="9980" spans="1:6">
      <c r="A9980" t="s">
        <v>4616</v>
      </c>
      <c r="B9980" s="39" t="s">
        <v>29290</v>
      </c>
      <c r="C9980" t="s">
        <v>24375</v>
      </c>
      <c r="D9980" t="s">
        <v>24375</v>
      </c>
      <c r="E9980" t="s">
        <v>24375</v>
      </c>
      <c r="F9980" s="788" t="s">
        <v>14201</v>
      </c>
    </row>
    <row r="9981" spans="1:6">
      <c r="A9981" t="s">
        <v>4616</v>
      </c>
      <c r="B9981" s="39" t="s">
        <v>29291</v>
      </c>
      <c r="C9981" t="s">
        <v>24376</v>
      </c>
      <c r="D9981" t="s">
        <v>24376</v>
      </c>
      <c r="E9981" t="s">
        <v>24376</v>
      </c>
      <c r="F9981" s="39" t="s">
        <v>14202</v>
      </c>
    </row>
    <row r="9982" spans="1:6">
      <c r="A9982" t="s">
        <v>4616</v>
      </c>
      <c r="B9982" s="39" t="s">
        <v>29292</v>
      </c>
      <c r="C9982" t="s">
        <v>24377</v>
      </c>
      <c r="D9982" t="s">
        <v>24377</v>
      </c>
      <c r="E9982" t="s">
        <v>24377</v>
      </c>
      <c r="F9982" s="39" t="s">
        <v>14203</v>
      </c>
    </row>
    <row r="9983" spans="1:6">
      <c r="A9983" t="s">
        <v>4616</v>
      </c>
      <c r="B9983" s="39" t="s">
        <v>29293</v>
      </c>
      <c r="C9983" t="s">
        <v>24378</v>
      </c>
      <c r="D9983" t="s">
        <v>24378</v>
      </c>
      <c r="E9983" t="s">
        <v>24378</v>
      </c>
      <c r="F9983" s="39" t="s">
        <v>14204</v>
      </c>
    </row>
    <row r="9984" spans="1:6">
      <c r="A9984" t="s">
        <v>4616</v>
      </c>
      <c r="B9984" s="787" t="s">
        <v>29294</v>
      </c>
      <c r="C9984" t="s">
        <v>24379</v>
      </c>
      <c r="D9984" t="s">
        <v>24379</v>
      </c>
      <c r="E9984" t="s">
        <v>24379</v>
      </c>
      <c r="F9984" s="39" t="s">
        <v>14205</v>
      </c>
    </row>
    <row r="9985" spans="1:6">
      <c r="A9985" t="s">
        <v>4616</v>
      </c>
      <c r="B9985" t="s">
        <v>29295</v>
      </c>
      <c r="C9985" t="s">
        <v>24380</v>
      </c>
      <c r="D9985" t="s">
        <v>24380</v>
      </c>
      <c r="E9985" t="s">
        <v>24380</v>
      </c>
      <c r="F9985" s="39" t="s">
        <v>14206</v>
      </c>
    </row>
    <row r="9986" spans="1:6">
      <c r="A9986" t="s">
        <v>4616</v>
      </c>
      <c r="B9986" t="s">
        <v>29296</v>
      </c>
      <c r="C9986" t="s">
        <v>24381</v>
      </c>
      <c r="D9986" t="s">
        <v>24381</v>
      </c>
      <c r="E9986" t="s">
        <v>24381</v>
      </c>
      <c r="F9986" t="s">
        <v>14207</v>
      </c>
    </row>
    <row r="9987" spans="1:6">
      <c r="A9987" t="s">
        <v>4616</v>
      </c>
      <c r="B9987" t="s">
        <v>29297</v>
      </c>
      <c r="C9987" t="s">
        <v>24382</v>
      </c>
      <c r="D9987" t="s">
        <v>24382</v>
      </c>
      <c r="E9987" t="s">
        <v>24382</v>
      </c>
      <c r="F9987" t="s">
        <v>14208</v>
      </c>
    </row>
    <row r="9988" spans="1:6">
      <c r="A9988" t="s">
        <v>4616</v>
      </c>
      <c r="B9988" t="s">
        <v>29298</v>
      </c>
      <c r="C9988" t="s">
        <v>24383</v>
      </c>
      <c r="D9988" t="s">
        <v>24383</v>
      </c>
      <c r="E9988" t="s">
        <v>24383</v>
      </c>
      <c r="F9988" s="39" t="s">
        <v>14209</v>
      </c>
    </row>
    <row r="9989" spans="1:6">
      <c r="A9989" t="s">
        <v>4616</v>
      </c>
      <c r="B9989" t="s">
        <v>29299</v>
      </c>
      <c r="C9989" t="s">
        <v>24384</v>
      </c>
      <c r="D9989" t="s">
        <v>24384</v>
      </c>
      <c r="E9989" t="s">
        <v>24384</v>
      </c>
      <c r="F9989" t="s">
        <v>14210</v>
      </c>
    </row>
    <row r="9990" spans="1:6">
      <c r="A9990" t="s">
        <v>4616</v>
      </c>
      <c r="B9990" t="s">
        <v>29300</v>
      </c>
      <c r="C9990" t="s">
        <v>24385</v>
      </c>
      <c r="D9990" t="s">
        <v>24385</v>
      </c>
      <c r="E9990" t="s">
        <v>24385</v>
      </c>
      <c r="F9990" s="39" t="s">
        <v>14211</v>
      </c>
    </row>
    <row r="9991" spans="1:6">
      <c r="A9991" t="s">
        <v>4616</v>
      </c>
      <c r="B9991" t="s">
        <v>29301</v>
      </c>
      <c r="C9991" t="s">
        <v>24386</v>
      </c>
      <c r="D9991" t="s">
        <v>24386</v>
      </c>
      <c r="E9991" t="s">
        <v>24386</v>
      </c>
      <c r="F9991" s="39" t="s">
        <v>14212</v>
      </c>
    </row>
    <row r="9992" spans="1:6">
      <c r="A9992" t="s">
        <v>4616</v>
      </c>
      <c r="B9992" s="39" t="s">
        <v>29302</v>
      </c>
      <c r="C9992" t="s">
        <v>24387</v>
      </c>
      <c r="D9992" t="s">
        <v>24387</v>
      </c>
      <c r="E9992" t="s">
        <v>24387</v>
      </c>
      <c r="F9992" s="39" t="s">
        <v>14212</v>
      </c>
    </row>
    <row r="9993" spans="1:6">
      <c r="A9993" t="s">
        <v>4616</v>
      </c>
      <c r="B9993" s="787" t="s">
        <v>29303</v>
      </c>
      <c r="C9993" t="s">
        <v>24388</v>
      </c>
      <c r="D9993" t="s">
        <v>24388</v>
      </c>
      <c r="E9993" t="s">
        <v>24388</v>
      </c>
      <c r="F9993" s="39" t="s">
        <v>14212</v>
      </c>
    </row>
    <row r="9994" spans="1:6">
      <c r="A9994" t="s">
        <v>4616</v>
      </c>
      <c r="B9994" s="39" t="s">
        <v>29304</v>
      </c>
      <c r="C9994" t="s">
        <v>24389</v>
      </c>
      <c r="D9994" t="s">
        <v>24389</v>
      </c>
      <c r="E9994" t="s">
        <v>24389</v>
      </c>
      <c r="F9994" s="39" t="s">
        <v>14212</v>
      </c>
    </row>
    <row r="9995" spans="1:6">
      <c r="A9995" t="s">
        <v>4616</v>
      </c>
      <c r="B9995" t="s">
        <v>29305</v>
      </c>
      <c r="C9995" t="s">
        <v>24390</v>
      </c>
      <c r="D9995" t="s">
        <v>24390</v>
      </c>
      <c r="E9995" t="s">
        <v>24390</v>
      </c>
      <c r="F9995" s="39" t="s">
        <v>14212</v>
      </c>
    </row>
    <row r="9996" spans="1:6">
      <c r="A9996" t="s">
        <v>4616</v>
      </c>
      <c r="B9996" s="39" t="s">
        <v>29306</v>
      </c>
      <c r="C9996" t="s">
        <v>24391</v>
      </c>
      <c r="D9996" t="s">
        <v>24391</v>
      </c>
      <c r="E9996" t="s">
        <v>24391</v>
      </c>
      <c r="F9996" s="39" t="s">
        <v>14212</v>
      </c>
    </row>
    <row r="9997" spans="1:6">
      <c r="A9997" t="s">
        <v>4616</v>
      </c>
      <c r="B9997" s="39" t="s">
        <v>29307</v>
      </c>
      <c r="C9997" t="s">
        <v>24392</v>
      </c>
      <c r="D9997" t="s">
        <v>24392</v>
      </c>
      <c r="E9997" t="s">
        <v>24392</v>
      </c>
      <c r="F9997" s="39" t="s">
        <v>14212</v>
      </c>
    </row>
    <row r="9998" spans="1:6">
      <c r="A9998" t="s">
        <v>4616</v>
      </c>
      <c r="B9998" t="s">
        <v>29308</v>
      </c>
      <c r="C9998" t="s">
        <v>24393</v>
      </c>
      <c r="D9998" t="s">
        <v>24393</v>
      </c>
      <c r="E9998" t="s">
        <v>24393</v>
      </c>
      <c r="F9998" s="39" t="s">
        <v>14212</v>
      </c>
    </row>
    <row r="9999" spans="1:6">
      <c r="A9999" t="s">
        <v>4616</v>
      </c>
      <c r="B9999" s="39" t="s">
        <v>29309</v>
      </c>
      <c r="C9999" t="s">
        <v>24394</v>
      </c>
      <c r="D9999" t="s">
        <v>24394</v>
      </c>
      <c r="E9999" t="s">
        <v>24394</v>
      </c>
      <c r="F9999" s="39" t="s">
        <v>14213</v>
      </c>
    </row>
    <row r="10000" spans="1:6">
      <c r="A10000" t="s">
        <v>4616</v>
      </c>
      <c r="B10000" t="s">
        <v>29310</v>
      </c>
      <c r="C10000" t="s">
        <v>24395</v>
      </c>
      <c r="D10000" t="s">
        <v>24395</v>
      </c>
      <c r="E10000" t="s">
        <v>24395</v>
      </c>
      <c r="F10000" t="s">
        <v>14214</v>
      </c>
    </row>
    <row r="10001" spans="1:6">
      <c r="A10001" t="s">
        <v>4616</v>
      </c>
      <c r="B10001" t="s">
        <v>29311</v>
      </c>
      <c r="C10001" t="s">
        <v>24396</v>
      </c>
      <c r="D10001" t="s">
        <v>24396</v>
      </c>
      <c r="E10001" t="s">
        <v>24396</v>
      </c>
      <c r="F10001" t="s">
        <v>14214</v>
      </c>
    </row>
    <row r="10002" spans="1:6">
      <c r="A10002" t="s">
        <v>4616</v>
      </c>
      <c r="B10002" t="s">
        <v>29312</v>
      </c>
      <c r="C10002" t="s">
        <v>24397</v>
      </c>
      <c r="D10002" t="s">
        <v>24397</v>
      </c>
      <c r="E10002" t="s">
        <v>24397</v>
      </c>
      <c r="F10002" t="s">
        <v>14214</v>
      </c>
    </row>
    <row r="10003" spans="1:6">
      <c r="A10003" t="s">
        <v>4616</v>
      </c>
      <c r="B10003" s="39" t="s">
        <v>29313</v>
      </c>
      <c r="C10003" t="s">
        <v>24398</v>
      </c>
      <c r="D10003" t="s">
        <v>24398</v>
      </c>
      <c r="E10003" t="s">
        <v>24398</v>
      </c>
      <c r="F10003" s="39" t="s">
        <v>14214</v>
      </c>
    </row>
    <row r="10004" spans="1:6">
      <c r="A10004" t="s">
        <v>4616</v>
      </c>
      <c r="B10004" t="s">
        <v>29314</v>
      </c>
      <c r="C10004" t="s">
        <v>24399</v>
      </c>
      <c r="D10004" t="s">
        <v>24399</v>
      </c>
      <c r="E10004" t="s">
        <v>24399</v>
      </c>
      <c r="F10004" t="s">
        <v>14215</v>
      </c>
    </row>
    <row r="10005" spans="1:6">
      <c r="A10005" t="s">
        <v>4616</v>
      </c>
      <c r="B10005" t="s">
        <v>29315</v>
      </c>
      <c r="C10005" t="s">
        <v>24400</v>
      </c>
      <c r="D10005" t="s">
        <v>24400</v>
      </c>
      <c r="E10005" t="s">
        <v>24400</v>
      </c>
      <c r="F10005" s="39" t="s">
        <v>14216</v>
      </c>
    </row>
    <row r="10006" spans="1:6">
      <c r="A10006" t="s">
        <v>4616</v>
      </c>
      <c r="B10006" s="39" t="s">
        <v>29316</v>
      </c>
      <c r="C10006" t="s">
        <v>24401</v>
      </c>
      <c r="D10006" t="s">
        <v>24401</v>
      </c>
      <c r="E10006" t="s">
        <v>24401</v>
      </c>
      <c r="F10006" s="39" t="s">
        <v>14217</v>
      </c>
    </row>
    <row r="10007" spans="1:6">
      <c r="A10007" t="s">
        <v>4616</v>
      </c>
      <c r="B10007" s="39" t="s">
        <v>29317</v>
      </c>
      <c r="C10007" t="s">
        <v>24402</v>
      </c>
      <c r="D10007" t="s">
        <v>24402</v>
      </c>
      <c r="E10007" t="s">
        <v>24402</v>
      </c>
      <c r="F10007" s="39" t="s">
        <v>14217</v>
      </c>
    </row>
    <row r="10008" spans="1:6">
      <c r="A10008" t="s">
        <v>4616</v>
      </c>
      <c r="B10008" s="39" t="s">
        <v>29318</v>
      </c>
      <c r="C10008" t="s">
        <v>24403</v>
      </c>
      <c r="D10008" t="s">
        <v>24403</v>
      </c>
      <c r="E10008" t="s">
        <v>24403</v>
      </c>
      <c r="F10008" s="39" t="s">
        <v>14218</v>
      </c>
    </row>
    <row r="10009" spans="1:6">
      <c r="A10009" t="s">
        <v>4616</v>
      </c>
      <c r="B10009" s="39" t="s">
        <v>29319</v>
      </c>
      <c r="C10009" t="s">
        <v>24404</v>
      </c>
      <c r="D10009" t="s">
        <v>24404</v>
      </c>
      <c r="E10009" t="s">
        <v>24404</v>
      </c>
      <c r="F10009" s="39" t="s">
        <v>14219</v>
      </c>
    </row>
    <row r="10010" spans="1:6">
      <c r="A10010" t="s">
        <v>4616</v>
      </c>
      <c r="B10010" s="789" t="s">
        <v>29320</v>
      </c>
      <c r="C10010" t="s">
        <v>24405</v>
      </c>
      <c r="D10010" t="s">
        <v>24405</v>
      </c>
      <c r="E10010" t="s">
        <v>24405</v>
      </c>
      <c r="F10010" s="39" t="s">
        <v>14219</v>
      </c>
    </row>
    <row r="10011" spans="1:6">
      <c r="A10011" t="s">
        <v>4616</v>
      </c>
      <c r="B10011" t="s">
        <v>29321</v>
      </c>
      <c r="C10011" t="s">
        <v>24406</v>
      </c>
      <c r="D10011" t="s">
        <v>24406</v>
      </c>
      <c r="E10011" t="s">
        <v>24406</v>
      </c>
      <c r="F10011" s="39" t="s">
        <v>14219</v>
      </c>
    </row>
    <row r="10012" spans="1:6">
      <c r="A10012" t="s">
        <v>4616</v>
      </c>
      <c r="B10012" s="789" t="s">
        <v>29322</v>
      </c>
      <c r="C10012" t="s">
        <v>24407</v>
      </c>
      <c r="D10012" t="s">
        <v>24407</v>
      </c>
      <c r="E10012" t="s">
        <v>24407</v>
      </c>
      <c r="F10012" s="39" t="s">
        <v>14219</v>
      </c>
    </row>
    <row r="10013" spans="1:6">
      <c r="A10013" t="s">
        <v>4616</v>
      </c>
      <c r="B10013" s="39" t="s">
        <v>29323</v>
      </c>
      <c r="C10013" t="s">
        <v>24408</v>
      </c>
      <c r="D10013" t="s">
        <v>24408</v>
      </c>
      <c r="E10013" t="s">
        <v>24408</v>
      </c>
      <c r="F10013" s="39" t="s">
        <v>14219</v>
      </c>
    </row>
    <row r="10014" spans="1:6">
      <c r="A10014" t="s">
        <v>4616</v>
      </c>
      <c r="B10014" s="39" t="s">
        <v>29324</v>
      </c>
      <c r="C10014" t="s">
        <v>24409</v>
      </c>
      <c r="D10014" t="s">
        <v>24409</v>
      </c>
      <c r="E10014" t="s">
        <v>24409</v>
      </c>
      <c r="F10014" s="39" t="s">
        <v>14219</v>
      </c>
    </row>
    <row r="10015" spans="1:6">
      <c r="A10015" t="s">
        <v>4616</v>
      </c>
      <c r="B10015" s="39" t="s">
        <v>29325</v>
      </c>
      <c r="C10015" t="s">
        <v>24410</v>
      </c>
      <c r="D10015" t="s">
        <v>24410</v>
      </c>
      <c r="E10015" t="s">
        <v>24410</v>
      </c>
      <c r="F10015" s="39" t="s">
        <v>14220</v>
      </c>
    </row>
    <row r="10016" spans="1:6">
      <c r="A10016" t="s">
        <v>4616</v>
      </c>
      <c r="B10016" s="39" t="s">
        <v>29326</v>
      </c>
      <c r="C10016" t="s">
        <v>24411</v>
      </c>
      <c r="D10016" t="s">
        <v>24411</v>
      </c>
      <c r="E10016" t="s">
        <v>24411</v>
      </c>
      <c r="F10016" t="s">
        <v>14221</v>
      </c>
    </row>
    <row r="10017" spans="1:6">
      <c r="A10017" t="s">
        <v>4616</v>
      </c>
      <c r="B10017" t="s">
        <v>29327</v>
      </c>
      <c r="C10017" t="s">
        <v>24412</v>
      </c>
      <c r="D10017" t="s">
        <v>24412</v>
      </c>
      <c r="E10017" t="s">
        <v>24412</v>
      </c>
      <c r="F10017" s="39" t="s">
        <v>14222</v>
      </c>
    </row>
    <row r="10018" spans="1:6">
      <c r="A10018" t="s">
        <v>4616</v>
      </c>
      <c r="B10018" s="39" t="s">
        <v>29328</v>
      </c>
      <c r="C10018" t="s">
        <v>24413</v>
      </c>
      <c r="D10018" t="s">
        <v>24413</v>
      </c>
      <c r="E10018" t="s">
        <v>24413</v>
      </c>
      <c r="F10018" s="39" t="s">
        <v>14222</v>
      </c>
    </row>
    <row r="10019" spans="1:6">
      <c r="A10019" t="s">
        <v>4616</v>
      </c>
      <c r="B10019" s="39" t="s">
        <v>29329</v>
      </c>
      <c r="C10019" t="s">
        <v>24414</v>
      </c>
      <c r="D10019" t="s">
        <v>24414</v>
      </c>
      <c r="E10019" t="s">
        <v>24414</v>
      </c>
      <c r="F10019" s="39" t="s">
        <v>14223</v>
      </c>
    </row>
    <row r="10020" spans="1:6">
      <c r="A10020" t="s">
        <v>4616</v>
      </c>
      <c r="B10020" s="39" t="s">
        <v>29330</v>
      </c>
      <c r="C10020" t="s">
        <v>24415</v>
      </c>
      <c r="D10020" t="s">
        <v>24415</v>
      </c>
      <c r="E10020" t="s">
        <v>24415</v>
      </c>
      <c r="F10020" s="39" t="s">
        <v>14224</v>
      </c>
    </row>
    <row r="10021" spans="1:6">
      <c r="A10021" t="s">
        <v>4616</v>
      </c>
      <c r="B10021" s="39" t="s">
        <v>29331</v>
      </c>
      <c r="C10021" t="s">
        <v>24416</v>
      </c>
      <c r="D10021" t="s">
        <v>24416</v>
      </c>
      <c r="E10021" t="s">
        <v>24416</v>
      </c>
      <c r="F10021" s="39" t="s">
        <v>14225</v>
      </c>
    </row>
    <row r="10022" spans="1:6">
      <c r="A10022" t="s">
        <v>4616</v>
      </c>
      <c r="B10022" s="39" t="s">
        <v>29332</v>
      </c>
      <c r="C10022" t="s">
        <v>24417</v>
      </c>
      <c r="D10022" t="s">
        <v>24417</v>
      </c>
      <c r="E10022" t="s">
        <v>24417</v>
      </c>
      <c r="F10022" s="39" t="s">
        <v>14225</v>
      </c>
    </row>
    <row r="10023" spans="1:6">
      <c r="A10023" t="s">
        <v>4616</v>
      </c>
      <c r="B10023" s="39" t="s">
        <v>29333</v>
      </c>
      <c r="C10023" t="s">
        <v>24418</v>
      </c>
      <c r="D10023" t="s">
        <v>24418</v>
      </c>
      <c r="E10023" t="s">
        <v>24418</v>
      </c>
      <c r="F10023" s="39" t="s">
        <v>14226</v>
      </c>
    </row>
    <row r="10024" spans="1:6">
      <c r="A10024" t="s">
        <v>4616</v>
      </c>
      <c r="B10024" s="39" t="s">
        <v>29334</v>
      </c>
      <c r="C10024" t="s">
        <v>24419</v>
      </c>
      <c r="D10024" t="s">
        <v>24419</v>
      </c>
      <c r="E10024" t="s">
        <v>24419</v>
      </c>
      <c r="F10024" s="39" t="s">
        <v>14227</v>
      </c>
    </row>
    <row r="10025" spans="1:6">
      <c r="A10025" t="s">
        <v>4616</v>
      </c>
      <c r="B10025" s="39" t="s">
        <v>29335</v>
      </c>
      <c r="C10025" t="s">
        <v>24420</v>
      </c>
      <c r="D10025" t="s">
        <v>24420</v>
      </c>
      <c r="E10025" t="s">
        <v>24420</v>
      </c>
      <c r="F10025" s="39" t="s">
        <v>14228</v>
      </c>
    </row>
    <row r="10026" spans="1:6">
      <c r="A10026" t="s">
        <v>4616</v>
      </c>
      <c r="B10026" s="789" t="s">
        <v>29336</v>
      </c>
      <c r="C10026" t="s">
        <v>24421</v>
      </c>
      <c r="D10026" t="s">
        <v>24421</v>
      </c>
      <c r="E10026" t="s">
        <v>24421</v>
      </c>
      <c r="F10026" s="39" t="s">
        <v>14229</v>
      </c>
    </row>
    <row r="10027" spans="1:6">
      <c r="A10027" t="s">
        <v>4616</v>
      </c>
      <c r="B10027" s="789" t="s">
        <v>29337</v>
      </c>
      <c r="C10027" t="s">
        <v>24422</v>
      </c>
      <c r="D10027" t="s">
        <v>24422</v>
      </c>
      <c r="E10027" t="s">
        <v>24422</v>
      </c>
      <c r="F10027" s="39" t="s">
        <v>14229</v>
      </c>
    </row>
    <row r="10028" spans="1:6">
      <c r="A10028" t="s">
        <v>4616</v>
      </c>
      <c r="B10028" s="39" t="s">
        <v>29338</v>
      </c>
      <c r="C10028" t="s">
        <v>24423</v>
      </c>
      <c r="D10028" t="s">
        <v>24423</v>
      </c>
      <c r="E10028" t="s">
        <v>24423</v>
      </c>
      <c r="F10028" s="39" t="s">
        <v>14230</v>
      </c>
    </row>
    <row r="10029" spans="1:6">
      <c r="A10029" t="s">
        <v>4616</v>
      </c>
      <c r="B10029" s="39" t="s">
        <v>29339</v>
      </c>
      <c r="C10029" t="s">
        <v>24424</v>
      </c>
      <c r="D10029" t="s">
        <v>24424</v>
      </c>
      <c r="E10029" t="s">
        <v>24424</v>
      </c>
      <c r="F10029" t="s">
        <v>14231</v>
      </c>
    </row>
    <row r="10030" spans="1:6">
      <c r="A10030" t="s">
        <v>4616</v>
      </c>
      <c r="B10030" s="39" t="s">
        <v>29340</v>
      </c>
      <c r="C10030" t="s">
        <v>24425</v>
      </c>
      <c r="D10030" t="s">
        <v>24425</v>
      </c>
      <c r="E10030" t="s">
        <v>24425</v>
      </c>
      <c r="F10030" s="39" t="s">
        <v>14231</v>
      </c>
    </row>
    <row r="10031" spans="1:6">
      <c r="A10031" t="s">
        <v>4616</v>
      </c>
      <c r="B10031" s="39" t="s">
        <v>29341</v>
      </c>
      <c r="C10031" t="s">
        <v>24426</v>
      </c>
      <c r="D10031" t="s">
        <v>24426</v>
      </c>
      <c r="E10031" t="s">
        <v>24426</v>
      </c>
      <c r="F10031" s="39" t="s">
        <v>14231</v>
      </c>
    </row>
    <row r="10032" spans="1:6">
      <c r="A10032" t="s">
        <v>4616</v>
      </c>
      <c r="B10032" s="789" t="s">
        <v>29342</v>
      </c>
      <c r="C10032" t="s">
        <v>24427</v>
      </c>
      <c r="D10032" t="s">
        <v>24427</v>
      </c>
      <c r="E10032" t="s">
        <v>24427</v>
      </c>
      <c r="F10032" s="39" t="s">
        <v>14231</v>
      </c>
    </row>
    <row r="10033" spans="1:6">
      <c r="A10033" t="s">
        <v>4616</v>
      </c>
      <c r="B10033" s="39" t="s">
        <v>29343</v>
      </c>
      <c r="C10033" t="s">
        <v>24428</v>
      </c>
      <c r="D10033" t="s">
        <v>24428</v>
      </c>
      <c r="E10033" t="s">
        <v>24428</v>
      </c>
      <c r="F10033" s="39" t="s">
        <v>14232</v>
      </c>
    </row>
    <row r="10034" spans="1:6">
      <c r="A10034" t="s">
        <v>4616</v>
      </c>
      <c r="B10034" s="39" t="s">
        <v>29344</v>
      </c>
      <c r="C10034" t="s">
        <v>24429</v>
      </c>
      <c r="D10034" t="s">
        <v>24429</v>
      </c>
      <c r="E10034" t="s">
        <v>24429</v>
      </c>
      <c r="F10034" s="39" t="s">
        <v>14232</v>
      </c>
    </row>
    <row r="10035" spans="1:6">
      <c r="A10035" t="s">
        <v>4616</v>
      </c>
      <c r="B10035" s="39" t="s">
        <v>29345</v>
      </c>
      <c r="C10035" t="s">
        <v>24430</v>
      </c>
      <c r="D10035" t="s">
        <v>24430</v>
      </c>
      <c r="E10035" t="s">
        <v>24430</v>
      </c>
      <c r="F10035" s="39" t="s">
        <v>14233</v>
      </c>
    </row>
    <row r="10036" spans="1:6">
      <c r="A10036" t="s">
        <v>4616</v>
      </c>
      <c r="B10036" s="39" t="s">
        <v>29346</v>
      </c>
      <c r="C10036" t="s">
        <v>24431</v>
      </c>
      <c r="D10036" t="s">
        <v>24431</v>
      </c>
      <c r="E10036" t="s">
        <v>24431</v>
      </c>
      <c r="F10036" s="39" t="s">
        <v>14234</v>
      </c>
    </row>
    <row r="10037" spans="1:6">
      <c r="A10037" t="s">
        <v>4616</v>
      </c>
      <c r="B10037" s="789" t="s">
        <v>29347</v>
      </c>
      <c r="C10037" t="s">
        <v>24432</v>
      </c>
      <c r="D10037" t="s">
        <v>24432</v>
      </c>
      <c r="E10037" t="s">
        <v>24432</v>
      </c>
      <c r="F10037" s="39" t="s">
        <v>14235</v>
      </c>
    </row>
    <row r="10038" spans="1:6">
      <c r="A10038" t="s">
        <v>4616</v>
      </c>
      <c r="B10038" s="39" t="s">
        <v>29348</v>
      </c>
      <c r="C10038" t="s">
        <v>24433</v>
      </c>
      <c r="D10038" t="s">
        <v>24433</v>
      </c>
      <c r="E10038" t="s">
        <v>24433</v>
      </c>
      <c r="F10038" s="39" t="s">
        <v>14236</v>
      </c>
    </row>
    <row r="10039" spans="1:6">
      <c r="A10039" t="s">
        <v>4616</v>
      </c>
      <c r="B10039" s="39" t="s">
        <v>29349</v>
      </c>
      <c r="C10039" t="s">
        <v>24434</v>
      </c>
      <c r="D10039" t="s">
        <v>24434</v>
      </c>
      <c r="E10039" t="s">
        <v>24434</v>
      </c>
      <c r="F10039" s="39" t="s">
        <v>14237</v>
      </c>
    </row>
    <row r="10040" spans="1:6">
      <c r="A10040" t="s">
        <v>4616</v>
      </c>
      <c r="B10040" s="39" t="s">
        <v>29350</v>
      </c>
      <c r="C10040" t="s">
        <v>24435</v>
      </c>
      <c r="D10040" t="s">
        <v>24435</v>
      </c>
      <c r="E10040" t="s">
        <v>24435</v>
      </c>
      <c r="F10040" s="39" t="s">
        <v>14238</v>
      </c>
    </row>
    <row r="10041" spans="1:6">
      <c r="A10041" t="s">
        <v>4616</v>
      </c>
      <c r="B10041" s="39" t="s">
        <v>29351</v>
      </c>
      <c r="C10041" t="s">
        <v>24436</v>
      </c>
      <c r="D10041" t="s">
        <v>24436</v>
      </c>
      <c r="E10041" t="s">
        <v>24436</v>
      </c>
      <c r="F10041" s="39" t="s">
        <v>14238</v>
      </c>
    </row>
    <row r="10042" spans="1:6">
      <c r="A10042" t="s">
        <v>4616</v>
      </c>
      <c r="B10042" s="789" t="s">
        <v>29352</v>
      </c>
      <c r="C10042" t="s">
        <v>24437</v>
      </c>
      <c r="D10042" t="s">
        <v>24437</v>
      </c>
      <c r="E10042" t="s">
        <v>24437</v>
      </c>
      <c r="F10042" s="39" t="s">
        <v>14239</v>
      </c>
    </row>
    <row r="10043" spans="1:6">
      <c r="A10043" t="s">
        <v>4616</v>
      </c>
      <c r="B10043" s="39" t="s">
        <v>29353</v>
      </c>
      <c r="C10043" t="s">
        <v>24438</v>
      </c>
      <c r="D10043" t="s">
        <v>24438</v>
      </c>
      <c r="E10043" t="s">
        <v>24438</v>
      </c>
      <c r="F10043" s="39" t="s">
        <v>14240</v>
      </c>
    </row>
    <row r="10044" spans="1:6">
      <c r="A10044" t="s">
        <v>4616</v>
      </c>
      <c r="B10044" s="39" t="s">
        <v>29354</v>
      </c>
      <c r="C10044" t="s">
        <v>24439</v>
      </c>
      <c r="D10044" t="s">
        <v>24439</v>
      </c>
      <c r="E10044" t="s">
        <v>24439</v>
      </c>
      <c r="F10044" s="39" t="s">
        <v>14241</v>
      </c>
    </row>
    <row r="10045" spans="1:6">
      <c r="A10045" t="s">
        <v>4616</v>
      </c>
      <c r="B10045" s="39" t="s">
        <v>29355</v>
      </c>
      <c r="C10045" t="s">
        <v>24440</v>
      </c>
      <c r="D10045" t="s">
        <v>24440</v>
      </c>
      <c r="E10045" t="s">
        <v>24440</v>
      </c>
      <c r="F10045" s="39" t="s">
        <v>14241</v>
      </c>
    </row>
    <row r="10046" spans="1:6">
      <c r="A10046" t="s">
        <v>4616</v>
      </c>
      <c r="B10046" s="39" t="s">
        <v>29356</v>
      </c>
      <c r="C10046" t="s">
        <v>24441</v>
      </c>
      <c r="D10046" t="s">
        <v>24441</v>
      </c>
      <c r="E10046" t="s">
        <v>24441</v>
      </c>
      <c r="F10046" s="39" t="s">
        <v>14241</v>
      </c>
    </row>
    <row r="10047" spans="1:6">
      <c r="A10047" t="s">
        <v>4616</v>
      </c>
      <c r="B10047" s="39" t="s">
        <v>29357</v>
      </c>
      <c r="C10047" t="s">
        <v>24442</v>
      </c>
      <c r="D10047" t="s">
        <v>24442</v>
      </c>
      <c r="E10047" t="s">
        <v>24442</v>
      </c>
      <c r="F10047" s="39" t="s">
        <v>14241</v>
      </c>
    </row>
    <row r="10048" spans="1:6">
      <c r="A10048" t="s">
        <v>4616</v>
      </c>
      <c r="B10048" s="39" t="s">
        <v>29358</v>
      </c>
      <c r="C10048" t="s">
        <v>24443</v>
      </c>
      <c r="D10048" t="s">
        <v>24443</v>
      </c>
      <c r="E10048" t="s">
        <v>24443</v>
      </c>
      <c r="F10048" s="39" t="s">
        <v>14242</v>
      </c>
    </row>
    <row r="10049" spans="1:6">
      <c r="A10049" t="s">
        <v>4616</v>
      </c>
      <c r="B10049" s="39" t="s">
        <v>29359</v>
      </c>
      <c r="C10049" t="s">
        <v>24444</v>
      </c>
      <c r="D10049" t="s">
        <v>24444</v>
      </c>
      <c r="E10049" t="s">
        <v>24444</v>
      </c>
      <c r="F10049" s="39" t="s">
        <v>14243</v>
      </c>
    </row>
    <row r="10050" spans="1:6">
      <c r="A10050" t="s">
        <v>4616</v>
      </c>
      <c r="B10050" s="39" t="s">
        <v>29360</v>
      </c>
      <c r="C10050" t="s">
        <v>24445</v>
      </c>
      <c r="D10050" t="s">
        <v>24445</v>
      </c>
      <c r="E10050" t="s">
        <v>24445</v>
      </c>
      <c r="F10050" s="39" t="s">
        <v>14244</v>
      </c>
    </row>
    <row r="10051" spans="1:6">
      <c r="A10051" t="s">
        <v>4616</v>
      </c>
      <c r="B10051" s="39" t="s">
        <v>29361</v>
      </c>
      <c r="C10051" t="s">
        <v>24446</v>
      </c>
      <c r="D10051" t="s">
        <v>24446</v>
      </c>
      <c r="E10051" t="s">
        <v>24446</v>
      </c>
      <c r="F10051" s="39" t="s">
        <v>14245</v>
      </c>
    </row>
    <row r="10052" spans="1:6">
      <c r="A10052" t="s">
        <v>4616</v>
      </c>
      <c r="B10052" s="39" t="s">
        <v>29362</v>
      </c>
      <c r="C10052" t="s">
        <v>24447</v>
      </c>
      <c r="D10052" t="s">
        <v>24447</v>
      </c>
      <c r="E10052" t="s">
        <v>24447</v>
      </c>
      <c r="F10052" s="39" t="s">
        <v>14246</v>
      </c>
    </row>
    <row r="10053" spans="1:6">
      <c r="A10053" t="s">
        <v>4616</v>
      </c>
      <c r="B10053" s="39" t="s">
        <v>29363</v>
      </c>
      <c r="C10053" t="s">
        <v>24448</v>
      </c>
      <c r="D10053" t="s">
        <v>24448</v>
      </c>
      <c r="E10053" t="s">
        <v>24448</v>
      </c>
      <c r="F10053" s="39" t="s">
        <v>14246</v>
      </c>
    </row>
    <row r="10054" spans="1:6">
      <c r="A10054" t="s">
        <v>4616</v>
      </c>
      <c r="B10054" s="39" t="s">
        <v>29364</v>
      </c>
      <c r="C10054" t="s">
        <v>24449</v>
      </c>
      <c r="D10054" t="s">
        <v>24449</v>
      </c>
      <c r="E10054" t="s">
        <v>24449</v>
      </c>
      <c r="F10054" s="39" t="s">
        <v>14247</v>
      </c>
    </row>
    <row r="10055" spans="1:6">
      <c r="A10055" t="s">
        <v>4616</v>
      </c>
      <c r="B10055" s="39" t="s">
        <v>29365</v>
      </c>
      <c r="C10055" t="s">
        <v>24450</v>
      </c>
      <c r="D10055" t="s">
        <v>24450</v>
      </c>
      <c r="E10055" t="s">
        <v>24450</v>
      </c>
      <c r="F10055" s="39" t="s">
        <v>14248</v>
      </c>
    </row>
    <row r="10056" spans="1:6">
      <c r="A10056" t="s">
        <v>4616</v>
      </c>
      <c r="B10056" s="39" t="s">
        <v>29366</v>
      </c>
      <c r="C10056" t="s">
        <v>24451</v>
      </c>
      <c r="D10056" t="s">
        <v>24451</v>
      </c>
      <c r="E10056" t="s">
        <v>24451</v>
      </c>
      <c r="F10056" s="39" t="s">
        <v>14248</v>
      </c>
    </row>
    <row r="10057" spans="1:6">
      <c r="A10057" t="s">
        <v>4616</v>
      </c>
      <c r="B10057" s="39" t="s">
        <v>29367</v>
      </c>
      <c r="C10057" t="s">
        <v>24452</v>
      </c>
      <c r="D10057" t="s">
        <v>24452</v>
      </c>
      <c r="E10057" t="s">
        <v>24452</v>
      </c>
      <c r="F10057" s="39" t="s">
        <v>14248</v>
      </c>
    </row>
    <row r="10058" spans="1:6">
      <c r="A10058" t="s">
        <v>4616</v>
      </c>
      <c r="B10058" s="39" t="s">
        <v>29368</v>
      </c>
      <c r="C10058" t="s">
        <v>24453</v>
      </c>
      <c r="D10058" t="s">
        <v>24453</v>
      </c>
      <c r="E10058" t="s">
        <v>24453</v>
      </c>
      <c r="F10058" s="39" t="s">
        <v>14249</v>
      </c>
    </row>
    <row r="10059" spans="1:6">
      <c r="A10059" t="s">
        <v>4616</v>
      </c>
      <c r="B10059" s="39" t="s">
        <v>29369</v>
      </c>
      <c r="C10059" t="s">
        <v>24454</v>
      </c>
      <c r="D10059" t="s">
        <v>24454</v>
      </c>
      <c r="E10059" t="s">
        <v>24454</v>
      </c>
      <c r="F10059" s="39" t="s">
        <v>14249</v>
      </c>
    </row>
    <row r="10060" spans="1:6">
      <c r="A10060" t="s">
        <v>4616</v>
      </c>
      <c r="B10060" s="39" t="s">
        <v>29370</v>
      </c>
      <c r="C10060" t="s">
        <v>24455</v>
      </c>
      <c r="D10060" t="s">
        <v>24455</v>
      </c>
      <c r="E10060" t="s">
        <v>24455</v>
      </c>
      <c r="F10060" s="39" t="s">
        <v>14249</v>
      </c>
    </row>
    <row r="10061" spans="1:6">
      <c r="A10061" t="s">
        <v>4616</v>
      </c>
      <c r="B10061" s="39" t="s">
        <v>29371</v>
      </c>
      <c r="C10061" t="s">
        <v>24456</v>
      </c>
      <c r="D10061" t="s">
        <v>24456</v>
      </c>
      <c r="E10061" t="s">
        <v>24456</v>
      </c>
      <c r="F10061" s="39" t="s">
        <v>14250</v>
      </c>
    </row>
    <row r="10062" spans="1:6">
      <c r="A10062" t="s">
        <v>4616</v>
      </c>
      <c r="B10062" s="39" t="s">
        <v>29372</v>
      </c>
      <c r="C10062" t="s">
        <v>24457</v>
      </c>
      <c r="D10062" t="s">
        <v>24457</v>
      </c>
      <c r="E10062" t="s">
        <v>24457</v>
      </c>
      <c r="F10062" s="39" t="s">
        <v>14251</v>
      </c>
    </row>
    <row r="10063" spans="1:6">
      <c r="A10063" t="s">
        <v>4616</v>
      </c>
      <c r="B10063" s="39" t="s">
        <v>29373</v>
      </c>
      <c r="C10063" t="s">
        <v>24458</v>
      </c>
      <c r="D10063" t="s">
        <v>24458</v>
      </c>
      <c r="E10063" t="s">
        <v>24458</v>
      </c>
      <c r="F10063" s="39" t="s">
        <v>14252</v>
      </c>
    </row>
    <row r="10064" spans="1:6">
      <c r="A10064" t="s">
        <v>4616</v>
      </c>
      <c r="B10064" s="39" t="s">
        <v>29374</v>
      </c>
      <c r="C10064" t="s">
        <v>24459</v>
      </c>
      <c r="D10064" t="s">
        <v>24459</v>
      </c>
      <c r="E10064" t="s">
        <v>24459</v>
      </c>
      <c r="F10064" s="39" t="s">
        <v>14253</v>
      </c>
    </row>
    <row r="10065" spans="1:6">
      <c r="A10065" t="s">
        <v>4616</v>
      </c>
      <c r="B10065" s="39" t="s">
        <v>29375</v>
      </c>
      <c r="C10065" t="s">
        <v>24460</v>
      </c>
      <c r="D10065" t="s">
        <v>24460</v>
      </c>
      <c r="E10065" t="s">
        <v>24460</v>
      </c>
      <c r="F10065" s="39" t="s">
        <v>14253</v>
      </c>
    </row>
    <row r="10066" spans="1:6">
      <c r="A10066" t="s">
        <v>4616</v>
      </c>
      <c r="B10066" s="39" t="s">
        <v>29376</v>
      </c>
      <c r="C10066" t="s">
        <v>24461</v>
      </c>
      <c r="D10066" t="s">
        <v>24461</v>
      </c>
      <c r="E10066" t="s">
        <v>24461</v>
      </c>
      <c r="F10066" s="39" t="s">
        <v>14254</v>
      </c>
    </row>
    <row r="10067" spans="1:6">
      <c r="A10067" t="s">
        <v>4616</v>
      </c>
      <c r="B10067" s="39" t="s">
        <v>29377</v>
      </c>
      <c r="C10067" t="s">
        <v>24462</v>
      </c>
      <c r="D10067" t="s">
        <v>24462</v>
      </c>
      <c r="E10067" t="s">
        <v>24462</v>
      </c>
      <c r="F10067" s="39" t="s">
        <v>14255</v>
      </c>
    </row>
    <row r="10068" spans="1:6">
      <c r="A10068" t="s">
        <v>4616</v>
      </c>
      <c r="B10068" s="39" t="s">
        <v>29378</v>
      </c>
      <c r="C10068" t="s">
        <v>24463</v>
      </c>
      <c r="D10068" t="s">
        <v>24463</v>
      </c>
      <c r="E10068" t="s">
        <v>24463</v>
      </c>
      <c r="F10068" s="39" t="s">
        <v>14255</v>
      </c>
    </row>
    <row r="10069" spans="1:6">
      <c r="A10069" t="s">
        <v>4616</v>
      </c>
      <c r="B10069" s="39" t="s">
        <v>29379</v>
      </c>
      <c r="C10069" t="s">
        <v>24464</v>
      </c>
      <c r="D10069" t="s">
        <v>24464</v>
      </c>
      <c r="E10069" t="s">
        <v>24464</v>
      </c>
      <c r="F10069" s="39" t="s">
        <v>14256</v>
      </c>
    </row>
    <row r="10070" spans="1:6">
      <c r="A10070" t="s">
        <v>4616</v>
      </c>
      <c r="B10070" s="39" t="s">
        <v>29380</v>
      </c>
      <c r="C10070" t="s">
        <v>24465</v>
      </c>
      <c r="D10070" t="s">
        <v>24465</v>
      </c>
      <c r="E10070" t="s">
        <v>24465</v>
      </c>
      <c r="F10070" s="39" t="s">
        <v>14256</v>
      </c>
    </row>
    <row r="10071" spans="1:6">
      <c r="A10071" t="s">
        <v>4616</v>
      </c>
      <c r="B10071" s="39" t="s">
        <v>29381</v>
      </c>
      <c r="C10071" t="s">
        <v>24466</v>
      </c>
      <c r="D10071" t="s">
        <v>24466</v>
      </c>
      <c r="E10071" t="s">
        <v>24466</v>
      </c>
      <c r="F10071" s="39" t="s">
        <v>14257</v>
      </c>
    </row>
    <row r="10072" spans="1:6">
      <c r="A10072" t="s">
        <v>4616</v>
      </c>
      <c r="B10072" s="39" t="s">
        <v>29382</v>
      </c>
      <c r="C10072" t="s">
        <v>24467</v>
      </c>
      <c r="D10072" t="s">
        <v>24467</v>
      </c>
      <c r="E10072" t="s">
        <v>24467</v>
      </c>
      <c r="F10072" s="39" t="s">
        <v>14258</v>
      </c>
    </row>
    <row r="10073" spans="1:6">
      <c r="A10073" t="s">
        <v>4616</v>
      </c>
      <c r="B10073" s="39" t="s">
        <v>29383</v>
      </c>
      <c r="C10073" t="s">
        <v>24468</v>
      </c>
      <c r="D10073" t="s">
        <v>24468</v>
      </c>
      <c r="E10073" t="s">
        <v>24468</v>
      </c>
      <c r="F10073" s="39" t="s">
        <v>14258</v>
      </c>
    </row>
    <row r="10074" spans="1:6">
      <c r="A10074" t="s">
        <v>4616</v>
      </c>
      <c r="B10074" s="39" t="s">
        <v>29384</v>
      </c>
      <c r="C10074" t="s">
        <v>24469</v>
      </c>
      <c r="D10074" t="s">
        <v>24469</v>
      </c>
      <c r="E10074" t="s">
        <v>24469</v>
      </c>
      <c r="F10074" s="39" t="s">
        <v>14259</v>
      </c>
    </row>
    <row r="10075" spans="1:6">
      <c r="A10075" t="s">
        <v>4616</v>
      </c>
      <c r="B10075" s="39" t="s">
        <v>29385</v>
      </c>
      <c r="C10075" t="s">
        <v>24470</v>
      </c>
      <c r="D10075" t="s">
        <v>24470</v>
      </c>
      <c r="E10075" t="s">
        <v>24470</v>
      </c>
      <c r="F10075" s="39" t="s">
        <v>14259</v>
      </c>
    </row>
    <row r="10076" spans="1:6">
      <c r="A10076" t="s">
        <v>4616</v>
      </c>
      <c r="B10076" s="39" t="s">
        <v>29386</v>
      </c>
      <c r="C10076" t="s">
        <v>24471</v>
      </c>
      <c r="D10076" t="s">
        <v>24471</v>
      </c>
      <c r="E10076" t="s">
        <v>24471</v>
      </c>
      <c r="F10076" s="39" t="s">
        <v>14260</v>
      </c>
    </row>
    <row r="10077" spans="1:6">
      <c r="A10077" t="s">
        <v>4616</v>
      </c>
      <c r="B10077" s="39" t="s">
        <v>29387</v>
      </c>
      <c r="C10077" t="s">
        <v>24472</v>
      </c>
      <c r="D10077" t="s">
        <v>24472</v>
      </c>
      <c r="E10077" t="s">
        <v>24472</v>
      </c>
      <c r="F10077" s="39" t="s">
        <v>14260</v>
      </c>
    </row>
    <row r="10078" spans="1:6">
      <c r="A10078" t="s">
        <v>4616</v>
      </c>
      <c r="B10078" s="39" t="s">
        <v>29388</v>
      </c>
      <c r="C10078" t="s">
        <v>24473</v>
      </c>
      <c r="D10078" t="s">
        <v>24473</v>
      </c>
      <c r="E10078" t="s">
        <v>24473</v>
      </c>
      <c r="F10078" s="39" t="s">
        <v>14260</v>
      </c>
    </row>
    <row r="10079" spans="1:6">
      <c r="A10079" t="s">
        <v>4616</v>
      </c>
      <c r="B10079" s="39" t="s">
        <v>29389</v>
      </c>
      <c r="C10079" t="s">
        <v>24474</v>
      </c>
      <c r="D10079" t="s">
        <v>24474</v>
      </c>
      <c r="E10079" t="s">
        <v>24474</v>
      </c>
      <c r="F10079" s="39" t="s">
        <v>14261</v>
      </c>
    </row>
    <row r="10080" spans="1:6">
      <c r="A10080" t="s">
        <v>4616</v>
      </c>
      <c r="B10080" s="39" t="s">
        <v>29390</v>
      </c>
      <c r="C10080" t="s">
        <v>24475</v>
      </c>
      <c r="D10080" t="s">
        <v>24475</v>
      </c>
      <c r="E10080" t="s">
        <v>24475</v>
      </c>
      <c r="F10080" s="39" t="s">
        <v>14261</v>
      </c>
    </row>
    <row r="10081" spans="1:6">
      <c r="A10081" t="s">
        <v>4616</v>
      </c>
      <c r="B10081" s="39" t="s">
        <v>29391</v>
      </c>
      <c r="C10081" t="s">
        <v>24476</v>
      </c>
      <c r="D10081" t="s">
        <v>24476</v>
      </c>
      <c r="E10081" t="s">
        <v>24476</v>
      </c>
      <c r="F10081" s="39" t="s">
        <v>14261</v>
      </c>
    </row>
    <row r="10082" spans="1:6">
      <c r="A10082" t="s">
        <v>4616</v>
      </c>
      <c r="B10082" s="39" t="s">
        <v>29392</v>
      </c>
      <c r="C10082" t="s">
        <v>24477</v>
      </c>
      <c r="D10082" t="s">
        <v>24477</v>
      </c>
      <c r="E10082" t="s">
        <v>24477</v>
      </c>
      <c r="F10082" s="39" t="s">
        <v>14262</v>
      </c>
    </row>
    <row r="10083" spans="1:6">
      <c r="A10083" t="s">
        <v>4616</v>
      </c>
      <c r="B10083" s="39" t="s">
        <v>29393</v>
      </c>
      <c r="C10083" t="s">
        <v>24478</v>
      </c>
      <c r="D10083" t="s">
        <v>24478</v>
      </c>
      <c r="E10083" t="s">
        <v>24478</v>
      </c>
      <c r="F10083" s="39" t="s">
        <v>14263</v>
      </c>
    </row>
    <row r="10084" spans="1:6">
      <c r="A10084" t="s">
        <v>4616</v>
      </c>
      <c r="B10084" s="39" t="s">
        <v>29394</v>
      </c>
      <c r="C10084" t="s">
        <v>24479</v>
      </c>
      <c r="D10084" t="s">
        <v>24479</v>
      </c>
      <c r="E10084" t="s">
        <v>24479</v>
      </c>
      <c r="F10084" s="39" t="s">
        <v>14264</v>
      </c>
    </row>
    <row r="10085" spans="1:6">
      <c r="A10085" t="s">
        <v>4616</v>
      </c>
      <c r="B10085" s="39" t="s">
        <v>29395</v>
      </c>
      <c r="C10085" t="s">
        <v>24480</v>
      </c>
      <c r="D10085" t="s">
        <v>24480</v>
      </c>
      <c r="E10085" t="s">
        <v>24480</v>
      </c>
      <c r="F10085" s="39" t="s">
        <v>14265</v>
      </c>
    </row>
    <row r="10086" spans="1:6">
      <c r="A10086" t="s">
        <v>4616</v>
      </c>
      <c r="B10086" s="39" t="s">
        <v>29396</v>
      </c>
      <c r="C10086" t="s">
        <v>24481</v>
      </c>
      <c r="D10086" t="s">
        <v>24481</v>
      </c>
      <c r="E10086" t="s">
        <v>24481</v>
      </c>
      <c r="F10086" s="39" t="s">
        <v>14266</v>
      </c>
    </row>
    <row r="10087" spans="1:6">
      <c r="A10087" t="s">
        <v>4616</v>
      </c>
      <c r="B10087" s="39" t="s">
        <v>29397</v>
      </c>
      <c r="C10087" t="s">
        <v>24482</v>
      </c>
      <c r="D10087" t="s">
        <v>24482</v>
      </c>
      <c r="E10087" t="s">
        <v>24482</v>
      </c>
      <c r="F10087" s="39" t="s">
        <v>14267</v>
      </c>
    </row>
    <row r="10088" spans="1:6">
      <c r="A10088" t="s">
        <v>4616</v>
      </c>
      <c r="B10088" s="39" t="s">
        <v>29398</v>
      </c>
      <c r="C10088" t="s">
        <v>24483</v>
      </c>
      <c r="D10088" t="s">
        <v>24483</v>
      </c>
      <c r="E10088" t="s">
        <v>24483</v>
      </c>
      <c r="F10088" s="39" t="s">
        <v>14268</v>
      </c>
    </row>
    <row r="10089" spans="1:6">
      <c r="A10089" t="s">
        <v>4616</v>
      </c>
      <c r="B10089" s="39" t="s">
        <v>29399</v>
      </c>
      <c r="C10089" t="s">
        <v>24484</v>
      </c>
      <c r="D10089" t="s">
        <v>24484</v>
      </c>
      <c r="E10089" t="s">
        <v>24484</v>
      </c>
      <c r="F10089" s="39" t="s">
        <v>14269</v>
      </c>
    </row>
    <row r="10090" spans="1:6">
      <c r="A10090" t="s">
        <v>4616</v>
      </c>
      <c r="B10090" s="39" t="s">
        <v>29400</v>
      </c>
      <c r="C10090" t="s">
        <v>24485</v>
      </c>
      <c r="D10090" t="s">
        <v>24485</v>
      </c>
      <c r="E10090" t="s">
        <v>24485</v>
      </c>
      <c r="F10090" s="39" t="s">
        <v>14270</v>
      </c>
    </row>
    <row r="10091" spans="1:6">
      <c r="A10091" t="s">
        <v>4616</v>
      </c>
      <c r="B10091" s="39" t="s">
        <v>29401</v>
      </c>
      <c r="C10091" t="s">
        <v>24486</v>
      </c>
      <c r="D10091" t="s">
        <v>24486</v>
      </c>
      <c r="E10091" t="s">
        <v>24486</v>
      </c>
      <c r="F10091" s="39" t="s">
        <v>14271</v>
      </c>
    </row>
    <row r="10092" spans="1:6">
      <c r="A10092" t="s">
        <v>4616</v>
      </c>
      <c r="B10092" s="39" t="s">
        <v>29402</v>
      </c>
      <c r="C10092" t="s">
        <v>24487</v>
      </c>
      <c r="D10092" t="s">
        <v>24487</v>
      </c>
      <c r="E10092" t="s">
        <v>24487</v>
      </c>
      <c r="F10092" s="39" t="s">
        <v>14272</v>
      </c>
    </row>
    <row r="10093" spans="1:6">
      <c r="A10093" t="s">
        <v>4616</v>
      </c>
      <c r="B10093" s="39" t="s">
        <v>29403</v>
      </c>
      <c r="C10093" t="s">
        <v>24488</v>
      </c>
      <c r="D10093" t="s">
        <v>24488</v>
      </c>
      <c r="E10093" t="s">
        <v>24488</v>
      </c>
      <c r="F10093" s="39" t="s">
        <v>14273</v>
      </c>
    </row>
    <row r="10094" spans="1:6">
      <c r="A10094" t="s">
        <v>4616</v>
      </c>
      <c r="B10094" s="789" t="s">
        <v>29404</v>
      </c>
      <c r="C10094" t="s">
        <v>24489</v>
      </c>
      <c r="D10094" t="s">
        <v>24489</v>
      </c>
      <c r="E10094" t="s">
        <v>24489</v>
      </c>
      <c r="F10094" s="39" t="s">
        <v>14274</v>
      </c>
    </row>
    <row r="10095" spans="1:6">
      <c r="A10095" t="s">
        <v>4616</v>
      </c>
      <c r="B10095" s="39" t="s">
        <v>29405</v>
      </c>
      <c r="C10095" t="s">
        <v>24490</v>
      </c>
      <c r="D10095" t="s">
        <v>24490</v>
      </c>
      <c r="E10095" t="s">
        <v>24490</v>
      </c>
      <c r="F10095" s="39" t="s">
        <v>14274</v>
      </c>
    </row>
    <row r="10096" spans="1:6">
      <c r="A10096" t="s">
        <v>4616</v>
      </c>
      <c r="B10096" s="789" t="s">
        <v>29406</v>
      </c>
      <c r="C10096" t="s">
        <v>24491</v>
      </c>
      <c r="D10096" t="s">
        <v>24491</v>
      </c>
      <c r="E10096" t="s">
        <v>24491</v>
      </c>
      <c r="F10096" s="39" t="s">
        <v>14274</v>
      </c>
    </row>
    <row r="10097" spans="1:6">
      <c r="A10097" t="s">
        <v>4616</v>
      </c>
      <c r="B10097" s="39" t="s">
        <v>29407</v>
      </c>
      <c r="C10097" t="s">
        <v>24492</v>
      </c>
      <c r="D10097" t="s">
        <v>24492</v>
      </c>
      <c r="E10097" t="s">
        <v>24492</v>
      </c>
      <c r="F10097" s="39" t="s">
        <v>14275</v>
      </c>
    </row>
    <row r="10098" spans="1:6">
      <c r="A10098" t="s">
        <v>4616</v>
      </c>
      <c r="B10098" s="39" t="s">
        <v>29408</v>
      </c>
      <c r="C10098" t="s">
        <v>24493</v>
      </c>
      <c r="D10098" t="s">
        <v>24493</v>
      </c>
      <c r="E10098" t="s">
        <v>24493</v>
      </c>
      <c r="F10098" s="39" t="s">
        <v>14276</v>
      </c>
    </row>
    <row r="10099" spans="1:6">
      <c r="A10099" t="s">
        <v>4616</v>
      </c>
      <c r="B10099" s="39" t="s">
        <v>29409</v>
      </c>
      <c r="C10099" t="s">
        <v>24494</v>
      </c>
      <c r="D10099" t="s">
        <v>24494</v>
      </c>
      <c r="E10099" t="s">
        <v>24494</v>
      </c>
      <c r="F10099" s="39" t="s">
        <v>14277</v>
      </c>
    </row>
    <row r="10100" spans="1:6">
      <c r="A10100" t="s">
        <v>4616</v>
      </c>
      <c r="B10100" s="39" t="s">
        <v>29410</v>
      </c>
      <c r="C10100" t="s">
        <v>24495</v>
      </c>
      <c r="D10100" t="s">
        <v>24495</v>
      </c>
      <c r="E10100" t="s">
        <v>24495</v>
      </c>
      <c r="F10100" s="39" t="s">
        <v>14278</v>
      </c>
    </row>
    <row r="10101" spans="1:6">
      <c r="A10101" t="s">
        <v>4616</v>
      </c>
      <c r="B10101" s="39" t="s">
        <v>29411</v>
      </c>
      <c r="C10101" t="s">
        <v>24496</v>
      </c>
      <c r="D10101" t="s">
        <v>24496</v>
      </c>
      <c r="E10101" t="s">
        <v>24496</v>
      </c>
      <c r="F10101" s="39" t="s">
        <v>14279</v>
      </c>
    </row>
    <row r="10102" spans="1:6">
      <c r="A10102" t="s">
        <v>4616</v>
      </c>
      <c r="B10102" s="39" t="s">
        <v>29412</v>
      </c>
      <c r="C10102" t="s">
        <v>24497</v>
      </c>
      <c r="D10102" t="s">
        <v>24497</v>
      </c>
      <c r="E10102" t="s">
        <v>24497</v>
      </c>
      <c r="F10102" s="39" t="s">
        <v>14280</v>
      </c>
    </row>
    <row r="10103" spans="1:6">
      <c r="A10103" t="s">
        <v>4616</v>
      </c>
      <c r="B10103" s="39" t="s">
        <v>29413</v>
      </c>
      <c r="C10103" t="s">
        <v>24498</v>
      </c>
      <c r="D10103" t="s">
        <v>24498</v>
      </c>
      <c r="E10103" t="s">
        <v>24498</v>
      </c>
      <c r="F10103" s="39" t="s">
        <v>14281</v>
      </c>
    </row>
    <row r="10104" spans="1:6">
      <c r="A10104" t="s">
        <v>4616</v>
      </c>
      <c r="B10104" s="39" t="s">
        <v>29414</v>
      </c>
      <c r="C10104" t="s">
        <v>24499</v>
      </c>
      <c r="D10104" t="s">
        <v>24499</v>
      </c>
      <c r="E10104" t="s">
        <v>24499</v>
      </c>
      <c r="F10104" s="39" t="s">
        <v>14282</v>
      </c>
    </row>
    <row r="10105" spans="1:6">
      <c r="A10105" t="s">
        <v>4616</v>
      </c>
      <c r="B10105" s="39" t="s">
        <v>29415</v>
      </c>
      <c r="C10105" t="s">
        <v>24500</v>
      </c>
      <c r="D10105" t="s">
        <v>24500</v>
      </c>
      <c r="E10105" t="s">
        <v>24500</v>
      </c>
      <c r="F10105" s="39" t="s">
        <v>14282</v>
      </c>
    </row>
    <row r="10106" spans="1:6">
      <c r="A10106" t="s">
        <v>4616</v>
      </c>
      <c r="B10106" s="39" t="s">
        <v>29416</v>
      </c>
      <c r="C10106" t="s">
        <v>24501</v>
      </c>
      <c r="D10106" t="s">
        <v>24501</v>
      </c>
      <c r="E10106" t="s">
        <v>24501</v>
      </c>
      <c r="F10106" s="39" t="s">
        <v>14283</v>
      </c>
    </row>
    <row r="10107" spans="1:6">
      <c r="A10107" t="s">
        <v>4616</v>
      </c>
      <c r="B10107" s="39" t="s">
        <v>29417</v>
      </c>
      <c r="C10107" t="s">
        <v>24502</v>
      </c>
      <c r="D10107" t="s">
        <v>24502</v>
      </c>
      <c r="E10107" t="s">
        <v>24502</v>
      </c>
      <c r="F10107" s="39" t="s">
        <v>14284</v>
      </c>
    </row>
    <row r="10108" spans="1:6">
      <c r="A10108" t="s">
        <v>4616</v>
      </c>
      <c r="B10108" t="s">
        <v>29418</v>
      </c>
      <c r="C10108" t="s">
        <v>24503</v>
      </c>
      <c r="D10108" t="s">
        <v>24503</v>
      </c>
      <c r="E10108" t="s">
        <v>24503</v>
      </c>
      <c r="F10108" s="39" t="s">
        <v>14285</v>
      </c>
    </row>
    <row r="10109" spans="1:6">
      <c r="A10109" t="s">
        <v>4616</v>
      </c>
      <c r="B10109" s="39" t="s">
        <v>29419</v>
      </c>
      <c r="C10109" t="s">
        <v>24504</v>
      </c>
      <c r="D10109" t="s">
        <v>24504</v>
      </c>
      <c r="E10109" t="s">
        <v>24504</v>
      </c>
      <c r="F10109" s="39" t="s">
        <v>14286</v>
      </c>
    </row>
    <row r="10110" spans="1:6">
      <c r="A10110" t="s">
        <v>4616</v>
      </c>
      <c r="B10110" s="39" t="s">
        <v>29420</v>
      </c>
      <c r="C10110" t="s">
        <v>24505</v>
      </c>
      <c r="D10110" t="s">
        <v>24505</v>
      </c>
      <c r="E10110" t="s">
        <v>24505</v>
      </c>
      <c r="F10110" s="39" t="s">
        <v>14287</v>
      </c>
    </row>
    <row r="10111" spans="1:6">
      <c r="A10111" t="s">
        <v>4616</v>
      </c>
      <c r="B10111" s="39" t="s">
        <v>29421</v>
      </c>
      <c r="C10111" t="s">
        <v>24506</v>
      </c>
      <c r="D10111" t="s">
        <v>24506</v>
      </c>
      <c r="E10111" t="s">
        <v>24506</v>
      </c>
      <c r="F10111" s="39" t="s">
        <v>14287</v>
      </c>
    </row>
    <row r="10112" spans="1:6">
      <c r="A10112" t="s">
        <v>4616</v>
      </c>
      <c r="B10112" s="39" t="s">
        <v>29422</v>
      </c>
      <c r="C10112" t="s">
        <v>24507</v>
      </c>
      <c r="D10112" t="s">
        <v>24507</v>
      </c>
      <c r="E10112" t="s">
        <v>24507</v>
      </c>
      <c r="F10112" s="39" t="s">
        <v>14287</v>
      </c>
    </row>
    <row r="10113" spans="1:6">
      <c r="A10113" t="s">
        <v>4616</v>
      </c>
      <c r="B10113" s="39" t="s">
        <v>29423</v>
      </c>
      <c r="C10113" t="s">
        <v>24508</v>
      </c>
      <c r="D10113" t="s">
        <v>24508</v>
      </c>
      <c r="E10113" t="s">
        <v>24508</v>
      </c>
      <c r="F10113" s="39" t="s">
        <v>14288</v>
      </c>
    </row>
    <row r="10114" spans="1:6">
      <c r="A10114" t="s">
        <v>4616</v>
      </c>
      <c r="B10114" t="s">
        <v>29424</v>
      </c>
      <c r="C10114" t="s">
        <v>24509</v>
      </c>
      <c r="D10114" t="s">
        <v>24509</v>
      </c>
      <c r="E10114" t="s">
        <v>24509</v>
      </c>
      <c r="F10114" s="39" t="s">
        <v>14288</v>
      </c>
    </row>
    <row r="10115" spans="1:6">
      <c r="A10115" t="s">
        <v>4616</v>
      </c>
      <c r="B10115" s="39" t="s">
        <v>29425</v>
      </c>
      <c r="C10115" t="s">
        <v>24510</v>
      </c>
      <c r="D10115" t="s">
        <v>24510</v>
      </c>
      <c r="E10115" t="s">
        <v>24510</v>
      </c>
      <c r="F10115" s="39" t="s">
        <v>14289</v>
      </c>
    </row>
    <row r="10116" spans="1:6">
      <c r="A10116" t="s">
        <v>4616</v>
      </c>
      <c r="B10116" s="39" t="s">
        <v>29426</v>
      </c>
      <c r="C10116" t="s">
        <v>24511</v>
      </c>
      <c r="D10116" t="s">
        <v>24511</v>
      </c>
      <c r="E10116" t="s">
        <v>24511</v>
      </c>
      <c r="F10116" s="39" t="s">
        <v>14290</v>
      </c>
    </row>
    <row r="10117" spans="1:6">
      <c r="A10117" t="s">
        <v>4616</v>
      </c>
      <c r="B10117" s="39" t="s">
        <v>29427</v>
      </c>
      <c r="C10117" t="s">
        <v>24512</v>
      </c>
      <c r="D10117" t="s">
        <v>24512</v>
      </c>
      <c r="E10117" t="s">
        <v>24512</v>
      </c>
      <c r="F10117" s="39" t="s">
        <v>14291</v>
      </c>
    </row>
    <row r="10118" spans="1:6">
      <c r="A10118" t="s">
        <v>4616</v>
      </c>
      <c r="B10118" s="789" t="s">
        <v>29428</v>
      </c>
      <c r="C10118" t="s">
        <v>24513</v>
      </c>
      <c r="D10118" t="s">
        <v>24513</v>
      </c>
      <c r="E10118" t="s">
        <v>24513</v>
      </c>
      <c r="F10118" s="39" t="s">
        <v>14292</v>
      </c>
    </row>
    <row r="10119" spans="1:6">
      <c r="A10119" t="s">
        <v>4616</v>
      </c>
      <c r="B10119" s="789" t="s">
        <v>29429</v>
      </c>
      <c r="C10119" t="s">
        <v>24514</v>
      </c>
      <c r="D10119" t="s">
        <v>24514</v>
      </c>
      <c r="E10119" t="s">
        <v>24514</v>
      </c>
      <c r="F10119" s="39" t="s">
        <v>14293</v>
      </c>
    </row>
    <row r="10120" spans="1:6">
      <c r="A10120" t="s">
        <v>4616</v>
      </c>
      <c r="B10120" s="789" t="s">
        <v>29430</v>
      </c>
      <c r="C10120" t="s">
        <v>24515</v>
      </c>
      <c r="D10120" t="s">
        <v>24515</v>
      </c>
      <c r="E10120" t="s">
        <v>24515</v>
      </c>
      <c r="F10120" s="39" t="s">
        <v>14293</v>
      </c>
    </row>
    <row r="10121" spans="1:6">
      <c r="A10121" t="s">
        <v>4616</v>
      </c>
      <c r="B10121" s="39" t="s">
        <v>29431</v>
      </c>
      <c r="C10121" t="s">
        <v>24516</v>
      </c>
      <c r="D10121" t="s">
        <v>24516</v>
      </c>
      <c r="E10121" t="s">
        <v>24516</v>
      </c>
      <c r="F10121" s="39" t="s">
        <v>14293</v>
      </c>
    </row>
    <row r="10122" spans="1:6">
      <c r="A10122" t="s">
        <v>4616</v>
      </c>
      <c r="B10122" s="39" t="s">
        <v>29432</v>
      </c>
      <c r="C10122" t="s">
        <v>24517</v>
      </c>
      <c r="D10122" t="s">
        <v>24517</v>
      </c>
      <c r="E10122" t="s">
        <v>24517</v>
      </c>
      <c r="F10122" s="39" t="s">
        <v>14294</v>
      </c>
    </row>
    <row r="10123" spans="1:6">
      <c r="A10123" t="s">
        <v>4616</v>
      </c>
      <c r="B10123" s="39" t="s">
        <v>29433</v>
      </c>
      <c r="C10123" t="s">
        <v>24518</v>
      </c>
      <c r="D10123" t="s">
        <v>24518</v>
      </c>
      <c r="E10123" t="s">
        <v>24518</v>
      </c>
      <c r="F10123" s="39" t="s">
        <v>14295</v>
      </c>
    </row>
    <row r="10124" spans="1:6">
      <c r="A10124" t="s">
        <v>4616</v>
      </c>
      <c r="B10124" s="39" t="s">
        <v>29434</v>
      </c>
      <c r="C10124" t="s">
        <v>24519</v>
      </c>
      <c r="D10124" t="s">
        <v>24519</v>
      </c>
      <c r="E10124" t="s">
        <v>24519</v>
      </c>
      <c r="F10124" s="39" t="s">
        <v>14296</v>
      </c>
    </row>
    <row r="10125" spans="1:6">
      <c r="A10125" t="s">
        <v>4616</v>
      </c>
      <c r="B10125" s="39" t="s">
        <v>29435</v>
      </c>
      <c r="C10125" t="s">
        <v>24520</v>
      </c>
      <c r="D10125" t="s">
        <v>24520</v>
      </c>
      <c r="E10125" t="s">
        <v>24520</v>
      </c>
      <c r="F10125" s="39" t="s">
        <v>14297</v>
      </c>
    </row>
    <row r="10126" spans="1:6">
      <c r="A10126" t="s">
        <v>4616</v>
      </c>
      <c r="B10126" s="39" t="s">
        <v>29436</v>
      </c>
      <c r="C10126" t="s">
        <v>24521</v>
      </c>
      <c r="D10126" t="s">
        <v>24521</v>
      </c>
      <c r="E10126" t="s">
        <v>24521</v>
      </c>
      <c r="F10126" s="39" t="s">
        <v>14298</v>
      </c>
    </row>
    <row r="10127" spans="1:6">
      <c r="A10127" t="s">
        <v>4616</v>
      </c>
      <c r="B10127" t="s">
        <v>29437</v>
      </c>
      <c r="C10127" t="s">
        <v>24522</v>
      </c>
      <c r="D10127" t="s">
        <v>24522</v>
      </c>
      <c r="E10127" t="s">
        <v>24522</v>
      </c>
      <c r="F10127" s="787" t="s">
        <v>14299</v>
      </c>
    </row>
    <row r="10128" spans="1:6">
      <c r="A10128" t="s">
        <v>4616</v>
      </c>
      <c r="B10128" s="39" t="s">
        <v>29438</v>
      </c>
      <c r="C10128" t="s">
        <v>24523</v>
      </c>
      <c r="D10128" t="s">
        <v>24523</v>
      </c>
      <c r="E10128" t="s">
        <v>24523</v>
      </c>
      <c r="F10128" s="39" t="s">
        <v>14300</v>
      </c>
    </row>
    <row r="10129" spans="1:6">
      <c r="A10129" t="s">
        <v>4616</v>
      </c>
      <c r="B10129" s="39" t="s">
        <v>29439</v>
      </c>
      <c r="C10129" t="s">
        <v>24524</v>
      </c>
      <c r="D10129" t="s">
        <v>24524</v>
      </c>
      <c r="E10129" t="s">
        <v>24524</v>
      </c>
      <c r="F10129" s="39" t="s">
        <v>14300</v>
      </c>
    </row>
    <row r="10130" spans="1:6">
      <c r="A10130" t="s">
        <v>4616</v>
      </c>
      <c r="B10130" s="39" t="s">
        <v>29440</v>
      </c>
      <c r="C10130" t="s">
        <v>24525</v>
      </c>
      <c r="D10130" t="s">
        <v>24525</v>
      </c>
      <c r="E10130" t="s">
        <v>24525</v>
      </c>
      <c r="F10130" s="39" t="s">
        <v>14300</v>
      </c>
    </row>
    <row r="10131" spans="1:6">
      <c r="A10131" t="s">
        <v>4616</v>
      </c>
      <c r="B10131" s="39" t="s">
        <v>29441</v>
      </c>
      <c r="C10131" t="s">
        <v>24526</v>
      </c>
      <c r="D10131" t="s">
        <v>24526</v>
      </c>
      <c r="E10131" t="s">
        <v>24526</v>
      </c>
      <c r="F10131" s="39" t="s">
        <v>14301</v>
      </c>
    </row>
    <row r="10132" spans="1:6">
      <c r="A10132" t="s">
        <v>4616</v>
      </c>
      <c r="B10132" s="39" t="s">
        <v>29442</v>
      </c>
      <c r="C10132" t="s">
        <v>24527</v>
      </c>
      <c r="D10132" t="s">
        <v>24527</v>
      </c>
      <c r="E10132" t="s">
        <v>24527</v>
      </c>
      <c r="F10132" s="39" t="s">
        <v>14301</v>
      </c>
    </row>
    <row r="10133" spans="1:6">
      <c r="A10133" t="s">
        <v>4616</v>
      </c>
      <c r="B10133" s="39" t="s">
        <v>29443</v>
      </c>
      <c r="C10133" t="s">
        <v>24528</v>
      </c>
      <c r="D10133" t="s">
        <v>24528</v>
      </c>
      <c r="E10133" t="s">
        <v>24528</v>
      </c>
      <c r="F10133" s="39" t="s">
        <v>14301</v>
      </c>
    </row>
    <row r="10134" spans="1:6">
      <c r="A10134" t="s">
        <v>4616</v>
      </c>
      <c r="B10134" s="789" t="s">
        <v>29444</v>
      </c>
      <c r="C10134" t="s">
        <v>24529</v>
      </c>
      <c r="D10134" t="s">
        <v>24529</v>
      </c>
      <c r="E10134" t="s">
        <v>24529</v>
      </c>
      <c r="F10134" s="39" t="s">
        <v>14301</v>
      </c>
    </row>
    <row r="10135" spans="1:6">
      <c r="A10135" t="s">
        <v>4616</v>
      </c>
      <c r="B10135" s="39" t="s">
        <v>29445</v>
      </c>
      <c r="C10135" t="s">
        <v>24530</v>
      </c>
      <c r="D10135" t="s">
        <v>24530</v>
      </c>
      <c r="E10135" t="s">
        <v>24530</v>
      </c>
      <c r="F10135" s="39" t="s">
        <v>14301</v>
      </c>
    </row>
    <row r="10136" spans="1:6">
      <c r="A10136" t="s">
        <v>4616</v>
      </c>
      <c r="B10136" s="39" t="s">
        <v>29446</v>
      </c>
      <c r="C10136" t="s">
        <v>24531</v>
      </c>
      <c r="D10136" t="s">
        <v>24531</v>
      </c>
      <c r="E10136" t="s">
        <v>24531</v>
      </c>
      <c r="F10136" s="39" t="s">
        <v>14301</v>
      </c>
    </row>
    <row r="10137" spans="1:6">
      <c r="A10137" t="s">
        <v>4616</v>
      </c>
      <c r="B10137" s="39" t="s">
        <v>29447</v>
      </c>
      <c r="C10137" t="s">
        <v>24532</v>
      </c>
      <c r="D10137" t="s">
        <v>24532</v>
      </c>
      <c r="E10137" t="s">
        <v>24532</v>
      </c>
      <c r="F10137" s="39" t="s">
        <v>14301</v>
      </c>
    </row>
    <row r="10138" spans="1:6">
      <c r="A10138" t="s">
        <v>4616</v>
      </c>
      <c r="B10138" s="789" t="s">
        <v>29448</v>
      </c>
      <c r="C10138" t="s">
        <v>24533</v>
      </c>
      <c r="D10138" t="s">
        <v>24533</v>
      </c>
      <c r="E10138" t="s">
        <v>24533</v>
      </c>
      <c r="F10138" s="39" t="s">
        <v>14301</v>
      </c>
    </row>
    <row r="10139" spans="1:6">
      <c r="A10139" t="s">
        <v>4616</v>
      </c>
      <c r="B10139" s="39" t="s">
        <v>29449</v>
      </c>
      <c r="C10139" t="s">
        <v>24534</v>
      </c>
      <c r="D10139" t="s">
        <v>24534</v>
      </c>
      <c r="E10139" t="s">
        <v>24534</v>
      </c>
      <c r="F10139" s="39" t="s">
        <v>14301</v>
      </c>
    </row>
    <row r="10140" spans="1:6">
      <c r="A10140" t="s">
        <v>4616</v>
      </c>
      <c r="B10140" s="39" t="s">
        <v>29450</v>
      </c>
      <c r="C10140" t="s">
        <v>24535</v>
      </c>
      <c r="D10140" t="s">
        <v>24535</v>
      </c>
      <c r="E10140" t="s">
        <v>24535</v>
      </c>
      <c r="F10140" s="39" t="s">
        <v>14301</v>
      </c>
    </row>
    <row r="10141" spans="1:6">
      <c r="A10141" t="s">
        <v>4616</v>
      </c>
      <c r="B10141" s="39" t="s">
        <v>29451</v>
      </c>
      <c r="C10141" t="s">
        <v>24536</v>
      </c>
      <c r="D10141" t="s">
        <v>24536</v>
      </c>
      <c r="E10141" t="s">
        <v>24536</v>
      </c>
      <c r="F10141" s="39" t="s">
        <v>14301</v>
      </c>
    </row>
    <row r="10142" spans="1:6">
      <c r="A10142" t="s">
        <v>4616</v>
      </c>
      <c r="B10142" s="39" t="s">
        <v>29452</v>
      </c>
      <c r="C10142" t="s">
        <v>24537</v>
      </c>
      <c r="D10142" t="s">
        <v>24537</v>
      </c>
      <c r="E10142" t="s">
        <v>24537</v>
      </c>
      <c r="F10142" s="39" t="s">
        <v>14301</v>
      </c>
    </row>
    <row r="10143" spans="1:6">
      <c r="A10143" t="s">
        <v>4616</v>
      </c>
      <c r="B10143" s="39" t="s">
        <v>29453</v>
      </c>
      <c r="C10143" t="s">
        <v>24538</v>
      </c>
      <c r="D10143" t="s">
        <v>24538</v>
      </c>
      <c r="E10143" t="s">
        <v>24538</v>
      </c>
      <c r="F10143" s="39" t="s">
        <v>14301</v>
      </c>
    </row>
    <row r="10144" spans="1:6">
      <c r="A10144" t="s">
        <v>4616</v>
      </c>
      <c r="B10144" s="39" t="s">
        <v>29454</v>
      </c>
      <c r="C10144" t="s">
        <v>24539</v>
      </c>
      <c r="D10144" t="s">
        <v>24539</v>
      </c>
      <c r="E10144" t="s">
        <v>24539</v>
      </c>
      <c r="F10144" s="39" t="s">
        <v>14302</v>
      </c>
    </row>
    <row r="10145" spans="1:6">
      <c r="A10145" t="s">
        <v>4616</v>
      </c>
      <c r="B10145" s="39" t="s">
        <v>29455</v>
      </c>
      <c r="C10145" t="s">
        <v>24540</v>
      </c>
      <c r="D10145" t="s">
        <v>24540</v>
      </c>
      <c r="E10145" t="s">
        <v>24540</v>
      </c>
      <c r="F10145" s="39" t="s">
        <v>14303</v>
      </c>
    </row>
    <row r="10146" spans="1:6">
      <c r="A10146" t="s">
        <v>4616</v>
      </c>
      <c r="B10146" s="39" t="s">
        <v>29456</v>
      </c>
      <c r="C10146" t="s">
        <v>24541</v>
      </c>
      <c r="D10146" t="s">
        <v>24541</v>
      </c>
      <c r="E10146" t="s">
        <v>24541</v>
      </c>
      <c r="F10146" s="39" t="s">
        <v>14304</v>
      </c>
    </row>
    <row r="10147" spans="1:6">
      <c r="A10147" t="s">
        <v>4616</v>
      </c>
      <c r="B10147" s="39" t="s">
        <v>29457</v>
      </c>
      <c r="C10147" t="s">
        <v>24542</v>
      </c>
      <c r="D10147" t="s">
        <v>24542</v>
      </c>
      <c r="E10147" t="s">
        <v>24542</v>
      </c>
      <c r="F10147" s="39" t="s">
        <v>14305</v>
      </c>
    </row>
    <row r="10148" spans="1:6">
      <c r="A10148" t="s">
        <v>4616</v>
      </c>
      <c r="B10148" s="39" t="s">
        <v>29458</v>
      </c>
      <c r="C10148" t="s">
        <v>24543</v>
      </c>
      <c r="D10148" t="s">
        <v>24543</v>
      </c>
      <c r="E10148" t="s">
        <v>24543</v>
      </c>
      <c r="F10148" s="39" t="s">
        <v>14306</v>
      </c>
    </row>
    <row r="10149" spans="1:6">
      <c r="A10149" t="s">
        <v>4616</v>
      </c>
      <c r="B10149" s="39" t="s">
        <v>29459</v>
      </c>
      <c r="C10149" t="s">
        <v>24544</v>
      </c>
      <c r="D10149" t="s">
        <v>24544</v>
      </c>
      <c r="E10149" t="s">
        <v>24544</v>
      </c>
      <c r="F10149" s="39" t="s">
        <v>14307</v>
      </c>
    </row>
    <row r="10150" spans="1:6">
      <c r="A10150" t="s">
        <v>4616</v>
      </c>
      <c r="B10150" s="39" t="s">
        <v>29460</v>
      </c>
      <c r="C10150" t="s">
        <v>24545</v>
      </c>
      <c r="D10150" t="s">
        <v>24545</v>
      </c>
      <c r="E10150" t="s">
        <v>24545</v>
      </c>
      <c r="F10150" s="39" t="s">
        <v>14308</v>
      </c>
    </row>
    <row r="10151" spans="1:6">
      <c r="A10151" t="s">
        <v>4616</v>
      </c>
      <c r="B10151" s="39" t="s">
        <v>29461</v>
      </c>
      <c r="C10151" t="s">
        <v>24546</v>
      </c>
      <c r="D10151" t="s">
        <v>24546</v>
      </c>
      <c r="E10151" t="s">
        <v>24546</v>
      </c>
      <c r="F10151" s="39" t="s">
        <v>14309</v>
      </c>
    </row>
    <row r="10152" spans="1:6">
      <c r="A10152" t="s">
        <v>4616</v>
      </c>
      <c r="B10152" s="39" t="s">
        <v>29462</v>
      </c>
      <c r="C10152" t="s">
        <v>24547</v>
      </c>
      <c r="D10152" t="s">
        <v>24547</v>
      </c>
      <c r="E10152" t="s">
        <v>24547</v>
      </c>
      <c r="F10152" s="39" t="s">
        <v>14310</v>
      </c>
    </row>
    <row r="10153" spans="1:6">
      <c r="A10153" t="s">
        <v>4616</v>
      </c>
      <c r="B10153" s="39" t="s">
        <v>29463</v>
      </c>
      <c r="C10153" t="s">
        <v>24548</v>
      </c>
      <c r="D10153" t="s">
        <v>24548</v>
      </c>
      <c r="E10153" t="s">
        <v>24548</v>
      </c>
      <c r="F10153" s="39" t="s">
        <v>14311</v>
      </c>
    </row>
    <row r="10154" spans="1:6">
      <c r="A10154" t="s">
        <v>4616</v>
      </c>
      <c r="B10154" s="39" t="s">
        <v>29464</v>
      </c>
      <c r="C10154" t="s">
        <v>24549</v>
      </c>
      <c r="D10154" t="s">
        <v>24549</v>
      </c>
      <c r="E10154" t="s">
        <v>24549</v>
      </c>
      <c r="F10154" s="39" t="s">
        <v>14312</v>
      </c>
    </row>
    <row r="10155" spans="1:6">
      <c r="A10155" t="s">
        <v>4616</v>
      </c>
      <c r="B10155" s="39" t="s">
        <v>29465</v>
      </c>
      <c r="C10155" t="s">
        <v>24550</v>
      </c>
      <c r="D10155" t="s">
        <v>24550</v>
      </c>
      <c r="E10155" t="s">
        <v>24550</v>
      </c>
      <c r="F10155" s="39" t="s">
        <v>14313</v>
      </c>
    </row>
    <row r="10156" spans="1:6">
      <c r="A10156" t="s">
        <v>4616</v>
      </c>
      <c r="B10156" s="789" t="s">
        <v>29466</v>
      </c>
      <c r="C10156" t="s">
        <v>24551</v>
      </c>
      <c r="D10156" t="s">
        <v>24551</v>
      </c>
      <c r="E10156" t="s">
        <v>24551</v>
      </c>
      <c r="F10156" s="39" t="s">
        <v>14314</v>
      </c>
    </row>
    <row r="10157" spans="1:6">
      <c r="A10157" t="s">
        <v>4616</v>
      </c>
      <c r="B10157" s="789" t="s">
        <v>29467</v>
      </c>
      <c r="C10157" t="s">
        <v>24552</v>
      </c>
      <c r="D10157" t="s">
        <v>24552</v>
      </c>
      <c r="E10157" t="s">
        <v>24552</v>
      </c>
      <c r="F10157" s="39" t="s">
        <v>14314</v>
      </c>
    </row>
    <row r="10158" spans="1:6">
      <c r="A10158" t="s">
        <v>4616</v>
      </c>
      <c r="B10158" s="39" t="s">
        <v>29468</v>
      </c>
      <c r="C10158" t="s">
        <v>24553</v>
      </c>
      <c r="D10158" t="s">
        <v>24553</v>
      </c>
      <c r="E10158" t="s">
        <v>24553</v>
      </c>
      <c r="F10158" s="39" t="s">
        <v>14315</v>
      </c>
    </row>
    <row r="10159" spans="1:6">
      <c r="A10159" t="s">
        <v>4616</v>
      </c>
      <c r="B10159" s="39" t="s">
        <v>29469</v>
      </c>
      <c r="C10159" t="s">
        <v>24554</v>
      </c>
      <c r="D10159" t="s">
        <v>24554</v>
      </c>
      <c r="E10159" t="s">
        <v>24554</v>
      </c>
      <c r="F10159" s="39" t="s">
        <v>14316</v>
      </c>
    </row>
    <row r="10160" spans="1:6">
      <c r="A10160" t="s">
        <v>4616</v>
      </c>
      <c r="B10160" s="39" t="s">
        <v>29470</v>
      </c>
      <c r="C10160" t="s">
        <v>24555</v>
      </c>
      <c r="D10160" t="s">
        <v>24555</v>
      </c>
      <c r="E10160" t="s">
        <v>24555</v>
      </c>
      <c r="F10160" s="39" t="s">
        <v>14317</v>
      </c>
    </row>
    <row r="10161" spans="1:6">
      <c r="A10161" t="s">
        <v>4616</v>
      </c>
      <c r="B10161" s="39" t="s">
        <v>29471</v>
      </c>
      <c r="C10161" t="s">
        <v>24556</v>
      </c>
      <c r="D10161" t="s">
        <v>24556</v>
      </c>
      <c r="E10161" t="s">
        <v>24556</v>
      </c>
      <c r="F10161" t="s">
        <v>14318</v>
      </c>
    </row>
    <row r="10162" spans="1:6">
      <c r="A10162" t="s">
        <v>4616</v>
      </c>
      <c r="B10162" s="39" t="s">
        <v>29472</v>
      </c>
      <c r="C10162" t="s">
        <v>24557</v>
      </c>
      <c r="D10162" t="s">
        <v>24557</v>
      </c>
      <c r="E10162" t="s">
        <v>24557</v>
      </c>
      <c r="F10162" s="39" t="s">
        <v>14319</v>
      </c>
    </row>
    <row r="10163" spans="1:6">
      <c r="A10163" t="s">
        <v>4616</v>
      </c>
      <c r="B10163" s="39" t="s">
        <v>29473</v>
      </c>
      <c r="C10163" t="s">
        <v>24558</v>
      </c>
      <c r="D10163" t="s">
        <v>24558</v>
      </c>
      <c r="E10163" t="s">
        <v>24558</v>
      </c>
      <c r="F10163" s="39" t="s">
        <v>14319</v>
      </c>
    </row>
    <row r="10164" spans="1:6">
      <c r="A10164" t="s">
        <v>4616</v>
      </c>
      <c r="B10164" s="789" t="s">
        <v>29474</v>
      </c>
      <c r="C10164" t="s">
        <v>24559</v>
      </c>
      <c r="D10164" t="s">
        <v>24559</v>
      </c>
      <c r="E10164" t="s">
        <v>24559</v>
      </c>
      <c r="F10164" s="39" t="s">
        <v>14320</v>
      </c>
    </row>
    <row r="10165" spans="1:6">
      <c r="A10165" t="s">
        <v>4616</v>
      </c>
      <c r="B10165" s="39" t="s">
        <v>29475</v>
      </c>
      <c r="C10165" t="s">
        <v>24560</v>
      </c>
      <c r="D10165" t="s">
        <v>24560</v>
      </c>
      <c r="E10165" t="s">
        <v>24560</v>
      </c>
      <c r="F10165" s="39" t="s">
        <v>14321</v>
      </c>
    </row>
    <row r="10166" spans="1:6">
      <c r="A10166" t="s">
        <v>4616</v>
      </c>
      <c r="B10166" s="39" t="s">
        <v>29476</v>
      </c>
      <c r="C10166" t="s">
        <v>24561</v>
      </c>
      <c r="D10166" t="s">
        <v>24561</v>
      </c>
      <c r="E10166" t="s">
        <v>24561</v>
      </c>
      <c r="F10166" s="39" t="s">
        <v>14321</v>
      </c>
    </row>
    <row r="10167" spans="1:6">
      <c r="A10167" t="s">
        <v>4616</v>
      </c>
      <c r="B10167" t="s">
        <v>29477</v>
      </c>
      <c r="C10167" t="s">
        <v>24562</v>
      </c>
      <c r="D10167" t="s">
        <v>24562</v>
      </c>
      <c r="E10167" t="s">
        <v>24562</v>
      </c>
      <c r="F10167" t="s">
        <v>14321</v>
      </c>
    </row>
    <row r="10168" spans="1:6">
      <c r="A10168" t="s">
        <v>4616</v>
      </c>
      <c r="B10168" s="39" t="s">
        <v>29478</v>
      </c>
      <c r="C10168" t="s">
        <v>24563</v>
      </c>
      <c r="D10168" t="s">
        <v>24563</v>
      </c>
      <c r="E10168" t="s">
        <v>24563</v>
      </c>
      <c r="F10168" s="39" t="s">
        <v>14321</v>
      </c>
    </row>
    <row r="10169" spans="1:6">
      <c r="A10169" t="s">
        <v>4616</v>
      </c>
      <c r="B10169" s="39" t="s">
        <v>29479</v>
      </c>
      <c r="C10169" t="s">
        <v>24564</v>
      </c>
      <c r="D10169" t="s">
        <v>24564</v>
      </c>
      <c r="E10169" t="s">
        <v>24564</v>
      </c>
      <c r="F10169" s="39" t="s">
        <v>14321</v>
      </c>
    </row>
    <row r="10170" spans="1:6">
      <c r="A10170" t="s">
        <v>4616</v>
      </c>
      <c r="B10170" s="39" t="s">
        <v>29480</v>
      </c>
      <c r="C10170" t="s">
        <v>24565</v>
      </c>
      <c r="D10170" t="s">
        <v>24565</v>
      </c>
      <c r="E10170" t="s">
        <v>24565</v>
      </c>
      <c r="F10170" s="39" t="s">
        <v>14322</v>
      </c>
    </row>
    <row r="10171" spans="1:6">
      <c r="A10171" t="s">
        <v>4616</v>
      </c>
      <c r="B10171" s="39" t="s">
        <v>29481</v>
      </c>
      <c r="C10171" t="s">
        <v>24566</v>
      </c>
      <c r="D10171" t="s">
        <v>24566</v>
      </c>
      <c r="E10171" t="s">
        <v>24566</v>
      </c>
      <c r="F10171" s="39" t="s">
        <v>14323</v>
      </c>
    </row>
    <row r="10172" spans="1:6">
      <c r="A10172" t="s">
        <v>4616</v>
      </c>
      <c r="B10172" s="39" t="s">
        <v>29482</v>
      </c>
      <c r="C10172" t="s">
        <v>24567</v>
      </c>
      <c r="D10172" t="s">
        <v>24567</v>
      </c>
      <c r="E10172" t="s">
        <v>24567</v>
      </c>
      <c r="F10172" s="39" t="s">
        <v>14324</v>
      </c>
    </row>
    <row r="10173" spans="1:6">
      <c r="A10173" t="s">
        <v>4616</v>
      </c>
      <c r="B10173" s="39" t="s">
        <v>29483</v>
      </c>
      <c r="C10173" t="s">
        <v>24568</v>
      </c>
      <c r="D10173" t="s">
        <v>24568</v>
      </c>
      <c r="E10173" t="s">
        <v>24568</v>
      </c>
      <c r="F10173" s="39" t="s">
        <v>14324</v>
      </c>
    </row>
    <row r="10174" spans="1:6">
      <c r="A10174" t="s">
        <v>4616</v>
      </c>
      <c r="B10174" s="39" t="s">
        <v>29484</v>
      </c>
      <c r="C10174" t="s">
        <v>24569</v>
      </c>
      <c r="D10174" t="s">
        <v>24569</v>
      </c>
      <c r="E10174" t="s">
        <v>24569</v>
      </c>
      <c r="F10174" s="39" t="s">
        <v>14325</v>
      </c>
    </row>
    <row r="10175" spans="1:6">
      <c r="A10175" t="s">
        <v>4616</v>
      </c>
      <c r="B10175" s="39" t="s">
        <v>29485</v>
      </c>
      <c r="C10175" t="s">
        <v>24570</v>
      </c>
      <c r="D10175" t="s">
        <v>24570</v>
      </c>
      <c r="E10175" t="s">
        <v>24570</v>
      </c>
      <c r="F10175" s="39" t="s">
        <v>14326</v>
      </c>
    </row>
    <row r="10176" spans="1:6">
      <c r="A10176" t="s">
        <v>4616</v>
      </c>
      <c r="B10176" s="39" t="s">
        <v>29486</v>
      </c>
      <c r="C10176" t="s">
        <v>24571</v>
      </c>
      <c r="D10176" t="s">
        <v>24571</v>
      </c>
      <c r="E10176" t="s">
        <v>24571</v>
      </c>
      <c r="F10176" t="s">
        <v>14326</v>
      </c>
    </row>
    <row r="10177" spans="1:6">
      <c r="A10177" t="s">
        <v>4616</v>
      </c>
      <c r="B10177" s="39" t="s">
        <v>29487</v>
      </c>
      <c r="C10177" t="s">
        <v>24572</v>
      </c>
      <c r="D10177" t="s">
        <v>24572</v>
      </c>
      <c r="E10177" t="s">
        <v>24572</v>
      </c>
      <c r="F10177" s="39" t="s">
        <v>14327</v>
      </c>
    </row>
    <row r="10178" spans="1:6">
      <c r="A10178" t="s">
        <v>4616</v>
      </c>
      <c r="B10178" s="39" t="s">
        <v>29488</v>
      </c>
      <c r="C10178" t="s">
        <v>24573</v>
      </c>
      <c r="D10178" t="s">
        <v>24573</v>
      </c>
      <c r="E10178" t="s">
        <v>24573</v>
      </c>
      <c r="F10178" s="39" t="s">
        <v>14327</v>
      </c>
    </row>
    <row r="10179" spans="1:6">
      <c r="A10179" t="s">
        <v>4616</v>
      </c>
      <c r="B10179" t="s">
        <v>29489</v>
      </c>
      <c r="C10179" t="s">
        <v>24574</v>
      </c>
      <c r="D10179" t="s">
        <v>24574</v>
      </c>
      <c r="E10179" t="s">
        <v>24574</v>
      </c>
      <c r="F10179" t="s">
        <v>14327</v>
      </c>
    </row>
    <row r="10180" spans="1:6">
      <c r="A10180" t="s">
        <v>4616</v>
      </c>
      <c r="B10180" s="39" t="s">
        <v>29490</v>
      </c>
      <c r="C10180" t="s">
        <v>24575</v>
      </c>
      <c r="D10180" t="s">
        <v>24575</v>
      </c>
      <c r="E10180" t="s">
        <v>24575</v>
      </c>
      <c r="F10180" s="39" t="s">
        <v>14328</v>
      </c>
    </row>
    <row r="10181" spans="1:6">
      <c r="A10181" t="s">
        <v>4616</v>
      </c>
      <c r="B10181" s="39" t="s">
        <v>29491</v>
      </c>
      <c r="C10181" t="s">
        <v>24576</v>
      </c>
      <c r="D10181" t="s">
        <v>24576</v>
      </c>
      <c r="E10181" t="s">
        <v>24576</v>
      </c>
      <c r="F10181" s="39" t="s">
        <v>14329</v>
      </c>
    </row>
    <row r="10182" spans="1:6">
      <c r="A10182" t="s">
        <v>4616</v>
      </c>
      <c r="B10182" s="39" t="s">
        <v>29492</v>
      </c>
      <c r="C10182" t="s">
        <v>24577</v>
      </c>
      <c r="D10182" t="s">
        <v>24577</v>
      </c>
      <c r="E10182" t="s">
        <v>24577</v>
      </c>
      <c r="F10182" s="39" t="s">
        <v>14329</v>
      </c>
    </row>
    <row r="10183" spans="1:6">
      <c r="A10183" t="s">
        <v>4616</v>
      </c>
      <c r="B10183" s="39" t="s">
        <v>29493</v>
      </c>
      <c r="C10183" t="s">
        <v>24578</v>
      </c>
      <c r="D10183" t="s">
        <v>24578</v>
      </c>
      <c r="E10183" t="s">
        <v>24578</v>
      </c>
      <c r="F10183" s="39" t="s">
        <v>14330</v>
      </c>
    </row>
    <row r="10184" spans="1:6">
      <c r="A10184" t="s">
        <v>4616</v>
      </c>
      <c r="B10184" s="39" t="s">
        <v>29494</v>
      </c>
      <c r="C10184" t="s">
        <v>24579</v>
      </c>
      <c r="D10184" t="s">
        <v>24579</v>
      </c>
      <c r="E10184" t="s">
        <v>24579</v>
      </c>
      <c r="F10184" s="39" t="s">
        <v>14331</v>
      </c>
    </row>
    <row r="10185" spans="1:6">
      <c r="A10185" t="s">
        <v>4616</v>
      </c>
      <c r="B10185" s="39" t="s">
        <v>29495</v>
      </c>
      <c r="C10185" t="s">
        <v>24580</v>
      </c>
      <c r="D10185" t="s">
        <v>24580</v>
      </c>
      <c r="E10185" t="s">
        <v>24580</v>
      </c>
      <c r="F10185" s="39" t="s">
        <v>14332</v>
      </c>
    </row>
    <row r="10186" spans="1:6">
      <c r="A10186" t="s">
        <v>4616</v>
      </c>
      <c r="B10186" s="39" t="s">
        <v>29496</v>
      </c>
      <c r="C10186" t="s">
        <v>24581</v>
      </c>
      <c r="D10186" t="s">
        <v>24581</v>
      </c>
      <c r="E10186" t="s">
        <v>24581</v>
      </c>
      <c r="F10186" s="39" t="s">
        <v>14333</v>
      </c>
    </row>
    <row r="10187" spans="1:6">
      <c r="A10187" t="s">
        <v>4616</v>
      </c>
      <c r="B10187" s="39" t="s">
        <v>29497</v>
      </c>
      <c r="C10187" t="s">
        <v>24582</v>
      </c>
      <c r="D10187" t="s">
        <v>24582</v>
      </c>
      <c r="E10187" t="s">
        <v>24582</v>
      </c>
      <c r="F10187" s="39" t="s">
        <v>14334</v>
      </c>
    </row>
    <row r="10188" spans="1:6">
      <c r="A10188" t="s">
        <v>4616</v>
      </c>
      <c r="B10188" s="39" t="s">
        <v>29498</v>
      </c>
      <c r="C10188" t="s">
        <v>24583</v>
      </c>
      <c r="D10188" t="s">
        <v>24583</v>
      </c>
      <c r="E10188" t="s">
        <v>24583</v>
      </c>
      <c r="F10188" s="39" t="s">
        <v>14335</v>
      </c>
    </row>
    <row r="10189" spans="1:6">
      <c r="A10189" t="s">
        <v>4616</v>
      </c>
      <c r="B10189" s="39" t="s">
        <v>29499</v>
      </c>
      <c r="C10189" t="s">
        <v>24584</v>
      </c>
      <c r="D10189" t="s">
        <v>24584</v>
      </c>
      <c r="E10189" t="s">
        <v>24584</v>
      </c>
      <c r="F10189" s="39" t="s">
        <v>14336</v>
      </c>
    </row>
    <row r="10190" spans="1:6">
      <c r="A10190" t="s">
        <v>4616</v>
      </c>
      <c r="B10190" s="39" t="s">
        <v>29500</v>
      </c>
      <c r="C10190" t="s">
        <v>24585</v>
      </c>
      <c r="D10190" t="s">
        <v>24585</v>
      </c>
      <c r="E10190" t="s">
        <v>24585</v>
      </c>
      <c r="F10190" s="39" t="s">
        <v>14337</v>
      </c>
    </row>
    <row r="10191" spans="1:6">
      <c r="A10191" t="s">
        <v>4616</v>
      </c>
      <c r="B10191" s="39" t="s">
        <v>29501</v>
      </c>
      <c r="C10191" t="s">
        <v>24586</v>
      </c>
      <c r="D10191" t="s">
        <v>24586</v>
      </c>
      <c r="E10191" t="s">
        <v>24586</v>
      </c>
      <c r="F10191" s="39" t="s">
        <v>14338</v>
      </c>
    </row>
    <row r="10192" spans="1:6">
      <c r="A10192" t="s">
        <v>4616</v>
      </c>
      <c r="B10192" s="39" t="s">
        <v>29502</v>
      </c>
      <c r="C10192" t="s">
        <v>24587</v>
      </c>
      <c r="D10192" t="s">
        <v>24587</v>
      </c>
      <c r="E10192" t="s">
        <v>24587</v>
      </c>
      <c r="F10192" s="39" t="s">
        <v>14339</v>
      </c>
    </row>
    <row r="10193" spans="1:6">
      <c r="A10193" t="s">
        <v>4616</v>
      </c>
      <c r="B10193" s="39" t="s">
        <v>29503</v>
      </c>
      <c r="C10193" t="s">
        <v>24588</v>
      </c>
      <c r="D10193" t="s">
        <v>24588</v>
      </c>
      <c r="E10193" t="s">
        <v>24588</v>
      </c>
      <c r="F10193" s="39" t="s">
        <v>14340</v>
      </c>
    </row>
    <row r="10194" spans="1:6">
      <c r="A10194" t="s">
        <v>4616</v>
      </c>
      <c r="B10194" s="39" t="s">
        <v>29504</v>
      </c>
      <c r="C10194" t="s">
        <v>24589</v>
      </c>
      <c r="D10194" t="s">
        <v>24589</v>
      </c>
      <c r="E10194" t="s">
        <v>24589</v>
      </c>
      <c r="F10194" s="39" t="s">
        <v>14340</v>
      </c>
    </row>
    <row r="10195" spans="1:6">
      <c r="A10195" t="s">
        <v>4616</v>
      </c>
      <c r="B10195" s="39" t="s">
        <v>29505</v>
      </c>
      <c r="C10195" t="s">
        <v>24590</v>
      </c>
      <c r="D10195" t="s">
        <v>24590</v>
      </c>
      <c r="E10195" t="s">
        <v>24590</v>
      </c>
      <c r="F10195" s="39" t="s">
        <v>14340</v>
      </c>
    </row>
    <row r="10196" spans="1:6">
      <c r="A10196" t="s">
        <v>4616</v>
      </c>
      <c r="B10196" s="39" t="s">
        <v>29506</v>
      </c>
      <c r="C10196" t="s">
        <v>24591</v>
      </c>
      <c r="D10196" t="s">
        <v>24591</v>
      </c>
      <c r="E10196" t="s">
        <v>24591</v>
      </c>
      <c r="F10196" s="39" t="s">
        <v>14341</v>
      </c>
    </row>
    <row r="10197" spans="1:6">
      <c r="A10197" t="s">
        <v>4616</v>
      </c>
      <c r="B10197" s="789" t="s">
        <v>29507</v>
      </c>
      <c r="C10197" t="s">
        <v>24592</v>
      </c>
      <c r="D10197" t="s">
        <v>24592</v>
      </c>
      <c r="E10197" t="s">
        <v>24592</v>
      </c>
      <c r="F10197" s="39" t="s">
        <v>14341</v>
      </c>
    </row>
    <row r="10198" spans="1:6">
      <c r="A10198" t="s">
        <v>4616</v>
      </c>
      <c r="B10198" s="39" t="s">
        <v>29508</v>
      </c>
      <c r="C10198" t="s">
        <v>24593</v>
      </c>
      <c r="D10198" t="s">
        <v>24593</v>
      </c>
      <c r="E10198" t="s">
        <v>24593</v>
      </c>
      <c r="F10198" s="39" t="s">
        <v>14341</v>
      </c>
    </row>
    <row r="10199" spans="1:6">
      <c r="A10199" t="s">
        <v>4616</v>
      </c>
      <c r="B10199" s="39" t="s">
        <v>29509</v>
      </c>
      <c r="C10199" t="s">
        <v>24594</v>
      </c>
      <c r="D10199" t="s">
        <v>24594</v>
      </c>
      <c r="E10199" t="s">
        <v>24594</v>
      </c>
      <c r="F10199" s="39" t="s">
        <v>14342</v>
      </c>
    </row>
    <row r="10200" spans="1:6">
      <c r="A10200" t="s">
        <v>4616</v>
      </c>
      <c r="B10200" s="39" t="s">
        <v>29510</v>
      </c>
      <c r="C10200" t="s">
        <v>24595</v>
      </c>
      <c r="D10200" t="s">
        <v>24595</v>
      </c>
      <c r="E10200" t="s">
        <v>24595</v>
      </c>
      <c r="F10200" s="39" t="s">
        <v>14343</v>
      </c>
    </row>
    <row r="10201" spans="1:6">
      <c r="A10201" t="s">
        <v>4616</v>
      </c>
      <c r="B10201" s="39" t="s">
        <v>29511</v>
      </c>
      <c r="C10201" t="s">
        <v>24596</v>
      </c>
      <c r="D10201" t="s">
        <v>24596</v>
      </c>
      <c r="E10201" t="s">
        <v>24596</v>
      </c>
      <c r="F10201" s="39" t="s">
        <v>14344</v>
      </c>
    </row>
    <row r="10202" spans="1:6">
      <c r="A10202" t="s">
        <v>4616</v>
      </c>
      <c r="B10202" s="39" t="s">
        <v>29512</v>
      </c>
      <c r="C10202" t="s">
        <v>24597</v>
      </c>
      <c r="D10202" t="s">
        <v>24597</v>
      </c>
      <c r="E10202" t="s">
        <v>24597</v>
      </c>
      <c r="F10202" s="39" t="s">
        <v>14345</v>
      </c>
    </row>
    <row r="10203" spans="1:6">
      <c r="A10203" t="s">
        <v>4616</v>
      </c>
      <c r="B10203" s="39" t="s">
        <v>29513</v>
      </c>
      <c r="C10203" t="s">
        <v>24598</v>
      </c>
      <c r="D10203" t="s">
        <v>24598</v>
      </c>
      <c r="E10203" t="s">
        <v>24598</v>
      </c>
      <c r="F10203" s="39" t="s">
        <v>14345</v>
      </c>
    </row>
    <row r="10204" spans="1:6">
      <c r="A10204" t="s">
        <v>4616</v>
      </c>
      <c r="B10204" s="39" t="s">
        <v>29514</v>
      </c>
      <c r="C10204" t="s">
        <v>24599</v>
      </c>
      <c r="D10204" t="s">
        <v>24599</v>
      </c>
      <c r="E10204" t="s">
        <v>24599</v>
      </c>
      <c r="F10204" s="39" t="s">
        <v>14345</v>
      </c>
    </row>
    <row r="10205" spans="1:6">
      <c r="A10205" t="s">
        <v>4616</v>
      </c>
      <c r="B10205" s="39" t="s">
        <v>29515</v>
      </c>
      <c r="C10205" t="s">
        <v>24600</v>
      </c>
      <c r="D10205" t="s">
        <v>24600</v>
      </c>
      <c r="E10205" t="s">
        <v>24600</v>
      </c>
      <c r="F10205" s="39" t="s">
        <v>14346</v>
      </c>
    </row>
    <row r="10206" spans="1:6">
      <c r="A10206" t="s">
        <v>4616</v>
      </c>
      <c r="B10206" t="s">
        <v>29516</v>
      </c>
      <c r="C10206" t="s">
        <v>24601</v>
      </c>
      <c r="D10206" t="s">
        <v>24601</v>
      </c>
      <c r="E10206" t="s">
        <v>24601</v>
      </c>
      <c r="F10206" s="39" t="s">
        <v>14347</v>
      </c>
    </row>
    <row r="10207" spans="1:6">
      <c r="A10207" t="s">
        <v>4616</v>
      </c>
      <c r="B10207" s="39" t="s">
        <v>29517</v>
      </c>
      <c r="C10207" t="s">
        <v>24602</v>
      </c>
      <c r="D10207" t="s">
        <v>24602</v>
      </c>
      <c r="E10207" t="s">
        <v>24602</v>
      </c>
      <c r="F10207" s="39" t="s">
        <v>14347</v>
      </c>
    </row>
    <row r="10208" spans="1:6">
      <c r="A10208" t="s">
        <v>4616</v>
      </c>
      <c r="B10208" s="39" t="s">
        <v>29518</v>
      </c>
      <c r="C10208" t="s">
        <v>24603</v>
      </c>
      <c r="D10208" t="s">
        <v>24603</v>
      </c>
      <c r="E10208" t="s">
        <v>24603</v>
      </c>
      <c r="F10208" s="39" t="s">
        <v>14347</v>
      </c>
    </row>
    <row r="10209" spans="1:6">
      <c r="A10209" t="s">
        <v>4616</v>
      </c>
      <c r="B10209" t="s">
        <v>29519</v>
      </c>
      <c r="C10209" t="s">
        <v>24604</v>
      </c>
      <c r="D10209" t="s">
        <v>24604</v>
      </c>
      <c r="E10209" t="s">
        <v>24604</v>
      </c>
      <c r="F10209" s="39" t="s">
        <v>14348</v>
      </c>
    </row>
    <row r="10210" spans="1:6">
      <c r="A10210" t="s">
        <v>4616</v>
      </c>
      <c r="B10210" t="s">
        <v>29520</v>
      </c>
      <c r="C10210" t="s">
        <v>24605</v>
      </c>
      <c r="D10210" t="s">
        <v>24605</v>
      </c>
      <c r="E10210" t="s">
        <v>24605</v>
      </c>
      <c r="F10210" s="39" t="s">
        <v>14349</v>
      </c>
    </row>
    <row r="10211" spans="1:6">
      <c r="A10211" t="s">
        <v>4616</v>
      </c>
      <c r="B10211" t="s">
        <v>29521</v>
      </c>
      <c r="C10211" t="s">
        <v>24606</v>
      </c>
      <c r="D10211" t="s">
        <v>24606</v>
      </c>
      <c r="E10211" t="s">
        <v>24606</v>
      </c>
      <c r="F10211" s="39" t="s">
        <v>14350</v>
      </c>
    </row>
    <row r="10212" spans="1:6">
      <c r="A10212" t="s">
        <v>4616</v>
      </c>
      <c r="B10212" t="s">
        <v>29522</v>
      </c>
      <c r="C10212" t="s">
        <v>24607</v>
      </c>
      <c r="D10212" t="s">
        <v>24607</v>
      </c>
      <c r="E10212" t="s">
        <v>24607</v>
      </c>
      <c r="F10212" s="39" t="s">
        <v>14351</v>
      </c>
    </row>
    <row r="10213" spans="1:6">
      <c r="A10213" t="s">
        <v>4616</v>
      </c>
      <c r="B10213" t="s">
        <v>29523</v>
      </c>
      <c r="C10213" t="s">
        <v>24608</v>
      </c>
      <c r="D10213" t="s">
        <v>24608</v>
      </c>
      <c r="E10213" t="s">
        <v>24608</v>
      </c>
      <c r="F10213" s="39" t="s">
        <v>14352</v>
      </c>
    </row>
    <row r="10214" spans="1:6">
      <c r="A10214" t="s">
        <v>4616</v>
      </c>
      <c r="B10214" t="s">
        <v>29524</v>
      </c>
      <c r="C10214" t="s">
        <v>24609</v>
      </c>
      <c r="D10214" t="s">
        <v>24609</v>
      </c>
      <c r="E10214" t="s">
        <v>24609</v>
      </c>
      <c r="F10214" s="39" t="s">
        <v>14353</v>
      </c>
    </row>
    <row r="10215" spans="1:6">
      <c r="A10215" t="s">
        <v>4616</v>
      </c>
      <c r="B10215" t="s">
        <v>29525</v>
      </c>
      <c r="C10215" t="s">
        <v>24610</v>
      </c>
      <c r="D10215" t="s">
        <v>24610</v>
      </c>
      <c r="E10215" t="s">
        <v>24610</v>
      </c>
      <c r="F10215" s="39" t="s">
        <v>14354</v>
      </c>
    </row>
    <row r="10216" spans="1:6">
      <c r="A10216" t="s">
        <v>4616</v>
      </c>
      <c r="B10216" t="s">
        <v>29526</v>
      </c>
      <c r="C10216" t="s">
        <v>24611</v>
      </c>
      <c r="D10216" t="s">
        <v>24611</v>
      </c>
      <c r="E10216" t="s">
        <v>24611</v>
      </c>
      <c r="F10216" s="39" t="s">
        <v>14355</v>
      </c>
    </row>
    <row r="10217" spans="1:6">
      <c r="A10217" t="s">
        <v>4616</v>
      </c>
      <c r="B10217" t="s">
        <v>29527</v>
      </c>
      <c r="C10217" t="s">
        <v>24612</v>
      </c>
      <c r="D10217" t="s">
        <v>24612</v>
      </c>
      <c r="E10217" t="s">
        <v>24612</v>
      </c>
      <c r="F10217" s="39" t="s">
        <v>14356</v>
      </c>
    </row>
    <row r="10218" spans="1:6">
      <c r="A10218" t="s">
        <v>4616</v>
      </c>
      <c r="B10218" t="s">
        <v>29528</v>
      </c>
      <c r="C10218" t="s">
        <v>24613</v>
      </c>
      <c r="D10218" t="s">
        <v>24613</v>
      </c>
      <c r="E10218" t="s">
        <v>24613</v>
      </c>
      <c r="F10218" s="39" t="s">
        <v>14357</v>
      </c>
    </row>
    <row r="10219" spans="1:6">
      <c r="A10219" t="s">
        <v>4616</v>
      </c>
      <c r="B10219" t="s">
        <v>29529</v>
      </c>
      <c r="C10219" t="s">
        <v>24614</v>
      </c>
      <c r="D10219" t="s">
        <v>24614</v>
      </c>
      <c r="E10219" t="s">
        <v>24614</v>
      </c>
      <c r="F10219" s="39" t="s">
        <v>14358</v>
      </c>
    </row>
    <row r="10220" spans="1:6">
      <c r="A10220" t="s">
        <v>4616</v>
      </c>
      <c r="B10220" t="s">
        <v>29530</v>
      </c>
      <c r="C10220" t="s">
        <v>24615</v>
      </c>
      <c r="D10220" t="s">
        <v>24615</v>
      </c>
      <c r="E10220" t="s">
        <v>24615</v>
      </c>
      <c r="F10220" s="39" t="s">
        <v>14359</v>
      </c>
    </row>
    <row r="10221" spans="1:6">
      <c r="A10221" t="s">
        <v>4616</v>
      </c>
      <c r="B10221" s="54" t="s">
        <v>29531</v>
      </c>
      <c r="C10221" t="s">
        <v>24616</v>
      </c>
      <c r="D10221" t="s">
        <v>24616</v>
      </c>
      <c r="E10221" t="s">
        <v>24616</v>
      </c>
      <c r="F10221" s="39" t="s">
        <v>14360</v>
      </c>
    </row>
    <row r="10222" spans="1:6">
      <c r="A10222" t="s">
        <v>4616</v>
      </c>
      <c r="B10222" s="39" t="s">
        <v>29532</v>
      </c>
      <c r="C10222" t="s">
        <v>24617</v>
      </c>
      <c r="D10222" t="s">
        <v>24617</v>
      </c>
      <c r="E10222" t="s">
        <v>24617</v>
      </c>
      <c r="F10222" t="s">
        <v>14360</v>
      </c>
    </row>
    <row r="10223" spans="1:6">
      <c r="A10223" t="s">
        <v>4616</v>
      </c>
      <c r="B10223" s="39" t="s">
        <v>29533</v>
      </c>
      <c r="C10223" t="s">
        <v>24618</v>
      </c>
      <c r="D10223" t="s">
        <v>24618</v>
      </c>
      <c r="E10223" t="s">
        <v>24618</v>
      </c>
      <c r="F10223" t="s">
        <v>14360</v>
      </c>
    </row>
    <row r="10224" spans="1:6">
      <c r="A10224" t="s">
        <v>4616</v>
      </c>
      <c r="B10224" s="39" t="s">
        <v>29534</v>
      </c>
      <c r="C10224" t="s">
        <v>24619</v>
      </c>
      <c r="D10224" t="s">
        <v>24619</v>
      </c>
      <c r="E10224" t="s">
        <v>24619</v>
      </c>
      <c r="F10224" s="39" t="s">
        <v>14361</v>
      </c>
    </row>
    <row r="10225" spans="1:6">
      <c r="A10225" t="s">
        <v>4616</v>
      </c>
      <c r="B10225" s="39" t="s">
        <v>29535</v>
      </c>
      <c r="C10225" t="s">
        <v>24620</v>
      </c>
      <c r="D10225" t="s">
        <v>24620</v>
      </c>
      <c r="E10225" t="s">
        <v>24620</v>
      </c>
      <c r="F10225" s="39" t="s">
        <v>14362</v>
      </c>
    </row>
    <row r="10226" spans="1:6">
      <c r="A10226" t="s">
        <v>4616</v>
      </c>
      <c r="B10226" s="39" t="s">
        <v>29536</v>
      </c>
      <c r="C10226" t="s">
        <v>24621</v>
      </c>
      <c r="D10226" t="s">
        <v>24621</v>
      </c>
      <c r="E10226" t="s">
        <v>24621</v>
      </c>
      <c r="F10226" s="39" t="s">
        <v>14363</v>
      </c>
    </row>
    <row r="10227" spans="1:6">
      <c r="A10227" t="s">
        <v>4616</v>
      </c>
      <c r="B10227" s="39" t="s">
        <v>29537</v>
      </c>
      <c r="C10227" t="s">
        <v>24622</v>
      </c>
      <c r="D10227" t="s">
        <v>24622</v>
      </c>
      <c r="E10227" t="s">
        <v>24622</v>
      </c>
      <c r="F10227" s="39" t="s">
        <v>14363</v>
      </c>
    </row>
    <row r="10228" spans="1:6">
      <c r="A10228" t="s">
        <v>4616</v>
      </c>
      <c r="B10228" s="39" t="s">
        <v>29538</v>
      </c>
      <c r="C10228" t="s">
        <v>24623</v>
      </c>
      <c r="D10228" t="s">
        <v>24623</v>
      </c>
      <c r="E10228" t="s">
        <v>24623</v>
      </c>
      <c r="F10228" s="39" t="s">
        <v>14363</v>
      </c>
    </row>
    <row r="10229" spans="1:6">
      <c r="A10229" t="s">
        <v>4616</v>
      </c>
      <c r="B10229" s="39" t="s">
        <v>29539</v>
      </c>
      <c r="C10229" t="s">
        <v>24624</v>
      </c>
      <c r="D10229" t="s">
        <v>24624</v>
      </c>
      <c r="E10229" t="s">
        <v>24624</v>
      </c>
      <c r="F10229" t="s">
        <v>14364</v>
      </c>
    </row>
    <row r="10230" spans="1:6">
      <c r="A10230" t="s">
        <v>4616</v>
      </c>
      <c r="B10230" s="39" t="s">
        <v>29540</v>
      </c>
      <c r="C10230" t="s">
        <v>24625</v>
      </c>
      <c r="D10230" t="s">
        <v>24625</v>
      </c>
      <c r="E10230" t="s">
        <v>24625</v>
      </c>
      <c r="F10230" s="39" t="s">
        <v>14364</v>
      </c>
    </row>
    <row r="10231" spans="1:6">
      <c r="A10231" t="s">
        <v>4616</v>
      </c>
      <c r="B10231" s="39" t="s">
        <v>29541</v>
      </c>
      <c r="C10231" t="s">
        <v>24626</v>
      </c>
      <c r="D10231" t="s">
        <v>24626</v>
      </c>
      <c r="E10231" t="s">
        <v>24626</v>
      </c>
      <c r="F10231" s="39" t="s">
        <v>14364</v>
      </c>
    </row>
    <row r="10232" spans="1:6">
      <c r="A10232" t="s">
        <v>4616</v>
      </c>
      <c r="B10232" s="39" t="s">
        <v>29542</v>
      </c>
      <c r="C10232" t="s">
        <v>24627</v>
      </c>
      <c r="D10232" t="s">
        <v>24627</v>
      </c>
      <c r="E10232" t="s">
        <v>24627</v>
      </c>
      <c r="F10232" s="39" t="s">
        <v>14364</v>
      </c>
    </row>
    <row r="10233" spans="1:6">
      <c r="A10233" t="s">
        <v>4616</v>
      </c>
      <c r="B10233" t="s">
        <v>29543</v>
      </c>
      <c r="C10233" t="s">
        <v>24628</v>
      </c>
      <c r="D10233" t="s">
        <v>24628</v>
      </c>
      <c r="E10233" t="s">
        <v>24628</v>
      </c>
      <c r="F10233" s="39" t="s">
        <v>14365</v>
      </c>
    </row>
    <row r="10234" spans="1:6">
      <c r="A10234" t="s">
        <v>4616</v>
      </c>
      <c r="B10234" s="787" t="s">
        <v>29544</v>
      </c>
      <c r="C10234" t="s">
        <v>24629</v>
      </c>
      <c r="D10234" t="s">
        <v>24629</v>
      </c>
      <c r="E10234" t="s">
        <v>24629</v>
      </c>
      <c r="F10234" s="787" t="s">
        <v>14365</v>
      </c>
    </row>
    <row r="10235" spans="1:6">
      <c r="A10235" t="s">
        <v>4616</v>
      </c>
      <c r="B10235" s="39" t="s">
        <v>29545</v>
      </c>
      <c r="C10235" t="s">
        <v>24630</v>
      </c>
      <c r="D10235" t="s">
        <v>24630</v>
      </c>
      <c r="E10235" t="s">
        <v>24630</v>
      </c>
      <c r="F10235" s="39" t="s">
        <v>14366</v>
      </c>
    </row>
    <row r="10236" spans="1:6">
      <c r="A10236" t="s">
        <v>4616</v>
      </c>
      <c r="B10236" s="39" t="s">
        <v>29546</v>
      </c>
      <c r="C10236" t="s">
        <v>24631</v>
      </c>
      <c r="D10236" t="s">
        <v>24631</v>
      </c>
      <c r="E10236" t="s">
        <v>24631</v>
      </c>
      <c r="F10236" s="39" t="s">
        <v>14367</v>
      </c>
    </row>
    <row r="10237" spans="1:6">
      <c r="A10237" t="s">
        <v>4616</v>
      </c>
      <c r="B10237" s="39" t="s">
        <v>29547</v>
      </c>
      <c r="C10237" t="s">
        <v>24632</v>
      </c>
      <c r="D10237" t="s">
        <v>24632</v>
      </c>
      <c r="E10237" t="s">
        <v>24632</v>
      </c>
      <c r="F10237" s="39" t="s">
        <v>14368</v>
      </c>
    </row>
    <row r="10238" spans="1:6">
      <c r="A10238" t="s">
        <v>4616</v>
      </c>
      <c r="B10238" s="787" t="s">
        <v>29548</v>
      </c>
      <c r="C10238" t="s">
        <v>24633</v>
      </c>
      <c r="D10238" t="s">
        <v>24633</v>
      </c>
      <c r="E10238" t="s">
        <v>24633</v>
      </c>
      <c r="F10238" s="787" t="s">
        <v>14369</v>
      </c>
    </row>
    <row r="10239" spans="1:6">
      <c r="A10239" t="s">
        <v>4616</v>
      </c>
      <c r="B10239" s="787" t="s">
        <v>29549</v>
      </c>
      <c r="C10239" t="s">
        <v>24634</v>
      </c>
      <c r="D10239" t="s">
        <v>24634</v>
      </c>
      <c r="E10239" t="s">
        <v>24634</v>
      </c>
      <c r="F10239" s="787" t="s">
        <v>14370</v>
      </c>
    </row>
    <row r="10240" spans="1:6">
      <c r="A10240" t="s">
        <v>4616</v>
      </c>
      <c r="B10240" s="787" t="s">
        <v>29550</v>
      </c>
      <c r="C10240" t="s">
        <v>24635</v>
      </c>
      <c r="D10240" t="s">
        <v>24635</v>
      </c>
      <c r="E10240" t="s">
        <v>24635</v>
      </c>
      <c r="F10240" s="787" t="s">
        <v>14371</v>
      </c>
    </row>
    <row r="10241" spans="1:6">
      <c r="A10241" t="s">
        <v>4616</v>
      </c>
      <c r="B10241" s="787" t="s">
        <v>29551</v>
      </c>
      <c r="C10241" t="s">
        <v>24636</v>
      </c>
      <c r="D10241" t="s">
        <v>24636</v>
      </c>
      <c r="E10241" t="s">
        <v>24636</v>
      </c>
      <c r="F10241" s="787" t="s">
        <v>14371</v>
      </c>
    </row>
    <row r="10242" spans="1:6">
      <c r="A10242" t="s">
        <v>4616</v>
      </c>
      <c r="B10242" s="39" t="s">
        <v>29552</v>
      </c>
      <c r="C10242" t="s">
        <v>24637</v>
      </c>
      <c r="D10242" t="s">
        <v>24637</v>
      </c>
      <c r="E10242" t="s">
        <v>24637</v>
      </c>
      <c r="F10242" s="39" t="s">
        <v>14372</v>
      </c>
    </row>
    <row r="10243" spans="1:6">
      <c r="A10243" t="s">
        <v>4616</v>
      </c>
      <c r="B10243" s="787" t="s">
        <v>29553</v>
      </c>
      <c r="C10243" t="s">
        <v>24638</v>
      </c>
      <c r="D10243" t="s">
        <v>24638</v>
      </c>
      <c r="E10243" t="s">
        <v>24638</v>
      </c>
      <c r="F10243" s="787" t="s">
        <v>14373</v>
      </c>
    </row>
    <row r="10244" spans="1:6">
      <c r="A10244" t="s">
        <v>4616</v>
      </c>
      <c r="B10244" s="787" t="s">
        <v>29554</v>
      </c>
      <c r="C10244" t="s">
        <v>24639</v>
      </c>
      <c r="D10244" t="s">
        <v>24639</v>
      </c>
      <c r="E10244" t="s">
        <v>24639</v>
      </c>
      <c r="F10244" s="787" t="s">
        <v>14373</v>
      </c>
    </row>
    <row r="10245" spans="1:6">
      <c r="A10245" t="s">
        <v>4616</v>
      </c>
      <c r="B10245" s="787" t="s">
        <v>29555</v>
      </c>
      <c r="C10245" t="s">
        <v>24640</v>
      </c>
      <c r="D10245" t="s">
        <v>24640</v>
      </c>
      <c r="E10245" t="s">
        <v>24640</v>
      </c>
      <c r="F10245" s="787" t="s">
        <v>14373</v>
      </c>
    </row>
    <row r="10246" spans="1:6">
      <c r="A10246" t="s">
        <v>4616</v>
      </c>
      <c r="B10246" s="787" t="s">
        <v>29556</v>
      </c>
      <c r="C10246" t="s">
        <v>24641</v>
      </c>
      <c r="D10246" t="s">
        <v>24641</v>
      </c>
      <c r="E10246" t="s">
        <v>24641</v>
      </c>
      <c r="F10246" s="787" t="s">
        <v>14373</v>
      </c>
    </row>
    <row r="10247" spans="1:6">
      <c r="A10247" t="s">
        <v>4616</v>
      </c>
      <c r="B10247" s="787" t="s">
        <v>29557</v>
      </c>
      <c r="C10247" t="s">
        <v>24642</v>
      </c>
      <c r="D10247" t="s">
        <v>24642</v>
      </c>
      <c r="E10247" t="s">
        <v>24642</v>
      </c>
      <c r="F10247" s="787" t="s">
        <v>14373</v>
      </c>
    </row>
    <row r="10248" spans="1:6">
      <c r="A10248" t="s">
        <v>4616</v>
      </c>
      <c r="B10248" s="39" t="s">
        <v>29558</v>
      </c>
      <c r="C10248" t="s">
        <v>24643</v>
      </c>
      <c r="D10248" t="s">
        <v>24643</v>
      </c>
      <c r="E10248" t="s">
        <v>24643</v>
      </c>
      <c r="F10248" s="39" t="s">
        <v>14373</v>
      </c>
    </row>
    <row r="10249" spans="1:6">
      <c r="A10249" t="s">
        <v>4616</v>
      </c>
      <c r="B10249" s="787" t="s">
        <v>29559</v>
      </c>
      <c r="C10249" t="s">
        <v>24644</v>
      </c>
      <c r="D10249" t="s">
        <v>24644</v>
      </c>
      <c r="E10249" t="s">
        <v>24644</v>
      </c>
      <c r="F10249" s="787" t="s">
        <v>14373</v>
      </c>
    </row>
    <row r="10250" spans="1:6">
      <c r="A10250" t="s">
        <v>4616</v>
      </c>
      <c r="B10250" s="787" t="s">
        <v>29560</v>
      </c>
      <c r="C10250" t="s">
        <v>24645</v>
      </c>
      <c r="D10250" t="s">
        <v>24645</v>
      </c>
      <c r="E10250" t="s">
        <v>24645</v>
      </c>
      <c r="F10250" s="787" t="s">
        <v>14373</v>
      </c>
    </row>
    <row r="10251" spans="1:6">
      <c r="A10251" t="s">
        <v>4616</v>
      </c>
      <c r="B10251" s="39" t="s">
        <v>29561</v>
      </c>
      <c r="C10251" t="s">
        <v>24646</v>
      </c>
      <c r="D10251" t="s">
        <v>24646</v>
      </c>
      <c r="E10251" t="s">
        <v>24646</v>
      </c>
      <c r="F10251" s="39" t="s">
        <v>14373</v>
      </c>
    </row>
    <row r="10252" spans="1:6">
      <c r="A10252" t="s">
        <v>4616</v>
      </c>
      <c r="B10252" s="39" t="s">
        <v>29562</v>
      </c>
      <c r="C10252" t="s">
        <v>24647</v>
      </c>
      <c r="D10252" t="s">
        <v>24647</v>
      </c>
      <c r="E10252" t="s">
        <v>24647</v>
      </c>
      <c r="F10252" s="39" t="s">
        <v>14373</v>
      </c>
    </row>
    <row r="10253" spans="1:6">
      <c r="A10253" t="s">
        <v>4616</v>
      </c>
      <c r="B10253" s="39" t="s">
        <v>29563</v>
      </c>
      <c r="C10253" t="s">
        <v>24648</v>
      </c>
      <c r="D10253" t="s">
        <v>24648</v>
      </c>
      <c r="E10253" t="s">
        <v>24648</v>
      </c>
      <c r="F10253" t="s">
        <v>14373</v>
      </c>
    </row>
    <row r="10254" spans="1:6">
      <c r="A10254" t="s">
        <v>4616</v>
      </c>
      <c r="B10254" s="39" t="s">
        <v>29564</v>
      </c>
      <c r="C10254" t="s">
        <v>24649</v>
      </c>
      <c r="D10254" t="s">
        <v>24649</v>
      </c>
      <c r="E10254" t="s">
        <v>24649</v>
      </c>
      <c r="F10254" s="39" t="s">
        <v>14373</v>
      </c>
    </row>
    <row r="10255" spans="1:6">
      <c r="A10255" t="s">
        <v>4616</v>
      </c>
      <c r="B10255" s="39" t="s">
        <v>29565</v>
      </c>
      <c r="C10255" t="s">
        <v>24650</v>
      </c>
      <c r="D10255" t="s">
        <v>24650</v>
      </c>
      <c r="E10255" t="s">
        <v>24650</v>
      </c>
      <c r="F10255" s="793" t="s">
        <v>14373</v>
      </c>
    </row>
    <row r="10256" spans="1:6">
      <c r="A10256" t="s">
        <v>4616</v>
      </c>
      <c r="B10256" s="39" t="s">
        <v>29566</v>
      </c>
      <c r="C10256" t="s">
        <v>24651</v>
      </c>
      <c r="D10256" t="s">
        <v>24651</v>
      </c>
      <c r="E10256" t="s">
        <v>24651</v>
      </c>
      <c r="F10256" s="39" t="s">
        <v>14373</v>
      </c>
    </row>
    <row r="10257" spans="1:6">
      <c r="A10257" t="s">
        <v>4616</v>
      </c>
      <c r="B10257" s="787" t="s">
        <v>29567</v>
      </c>
      <c r="C10257" t="s">
        <v>24652</v>
      </c>
      <c r="D10257" t="s">
        <v>24652</v>
      </c>
      <c r="E10257" t="s">
        <v>24652</v>
      </c>
      <c r="F10257" s="787" t="s">
        <v>14373</v>
      </c>
    </row>
    <row r="10258" spans="1:6">
      <c r="A10258" t="s">
        <v>4616</v>
      </c>
      <c r="B10258" s="39" t="s">
        <v>29568</v>
      </c>
      <c r="C10258" t="s">
        <v>24653</v>
      </c>
      <c r="D10258" t="s">
        <v>24653</v>
      </c>
      <c r="E10258" t="s">
        <v>24653</v>
      </c>
      <c r="F10258" s="39" t="s">
        <v>14373</v>
      </c>
    </row>
    <row r="10259" spans="1:6">
      <c r="A10259" t="s">
        <v>4616</v>
      </c>
      <c r="B10259" s="39" t="s">
        <v>29569</v>
      </c>
      <c r="C10259" t="s">
        <v>24654</v>
      </c>
      <c r="D10259" t="s">
        <v>24654</v>
      </c>
      <c r="E10259" t="s">
        <v>24654</v>
      </c>
      <c r="F10259" s="39" t="s">
        <v>14373</v>
      </c>
    </row>
    <row r="10260" spans="1:6">
      <c r="A10260" t="s">
        <v>4616</v>
      </c>
      <c r="B10260" s="789" t="s">
        <v>29570</v>
      </c>
      <c r="C10260" t="s">
        <v>24655</v>
      </c>
      <c r="D10260" t="s">
        <v>24655</v>
      </c>
      <c r="E10260" t="s">
        <v>24655</v>
      </c>
      <c r="F10260" s="39" t="s">
        <v>14373</v>
      </c>
    </row>
    <row r="10261" spans="1:6">
      <c r="A10261" t="s">
        <v>4616</v>
      </c>
      <c r="B10261" s="39" t="s">
        <v>29571</v>
      </c>
      <c r="C10261" t="s">
        <v>24656</v>
      </c>
      <c r="D10261" t="s">
        <v>24656</v>
      </c>
      <c r="E10261" t="s">
        <v>24656</v>
      </c>
      <c r="F10261" t="s">
        <v>14373</v>
      </c>
    </row>
    <row r="10262" spans="1:6">
      <c r="A10262" t="s">
        <v>4616</v>
      </c>
      <c r="B10262" s="39" t="s">
        <v>29572</v>
      </c>
      <c r="C10262" t="s">
        <v>24657</v>
      </c>
      <c r="D10262" t="s">
        <v>24657</v>
      </c>
      <c r="E10262" t="s">
        <v>24657</v>
      </c>
      <c r="F10262" s="39" t="s">
        <v>14373</v>
      </c>
    </row>
    <row r="10263" spans="1:6">
      <c r="A10263" t="s">
        <v>4616</v>
      </c>
      <c r="B10263" s="39" t="s">
        <v>29573</v>
      </c>
      <c r="C10263" t="s">
        <v>24658</v>
      </c>
      <c r="D10263" t="s">
        <v>24658</v>
      </c>
      <c r="E10263" t="s">
        <v>24658</v>
      </c>
      <c r="F10263" s="39" t="s">
        <v>14373</v>
      </c>
    </row>
    <row r="10264" spans="1:6">
      <c r="A10264" t="s">
        <v>4616</v>
      </c>
      <c r="B10264" s="787" t="s">
        <v>29574</v>
      </c>
      <c r="C10264" t="s">
        <v>24659</v>
      </c>
      <c r="D10264" t="s">
        <v>24659</v>
      </c>
      <c r="E10264" t="s">
        <v>24659</v>
      </c>
      <c r="F10264" s="787" t="s">
        <v>14373</v>
      </c>
    </row>
    <row r="10265" spans="1:6">
      <c r="A10265" t="s">
        <v>4616</v>
      </c>
      <c r="B10265" s="39" t="s">
        <v>29575</v>
      </c>
      <c r="C10265" t="s">
        <v>24660</v>
      </c>
      <c r="D10265" t="s">
        <v>24660</v>
      </c>
      <c r="E10265" t="s">
        <v>24660</v>
      </c>
      <c r="F10265" s="788" t="s">
        <v>14373</v>
      </c>
    </row>
    <row r="10266" spans="1:6">
      <c r="A10266" t="s">
        <v>4616</v>
      </c>
      <c r="B10266" t="s">
        <v>29576</v>
      </c>
      <c r="C10266" t="s">
        <v>24661</v>
      </c>
      <c r="D10266" t="s">
        <v>24661</v>
      </c>
      <c r="E10266" t="s">
        <v>24661</v>
      </c>
      <c r="F10266" s="39" t="s">
        <v>14373</v>
      </c>
    </row>
    <row r="10267" spans="1:6">
      <c r="A10267" t="s">
        <v>4616</v>
      </c>
      <c r="B10267" t="s">
        <v>29577</v>
      </c>
      <c r="C10267" t="s">
        <v>24662</v>
      </c>
      <c r="D10267" t="s">
        <v>24662</v>
      </c>
      <c r="E10267" t="s">
        <v>24662</v>
      </c>
      <c r="F10267" s="39" t="s">
        <v>14373</v>
      </c>
    </row>
    <row r="10268" spans="1:6">
      <c r="A10268" t="s">
        <v>4616</v>
      </c>
      <c r="B10268" s="39" t="s">
        <v>29578</v>
      </c>
      <c r="C10268" t="s">
        <v>24663</v>
      </c>
      <c r="D10268" t="s">
        <v>24663</v>
      </c>
      <c r="E10268" t="s">
        <v>24663</v>
      </c>
      <c r="F10268" s="39" t="s">
        <v>14373</v>
      </c>
    </row>
    <row r="10269" spans="1:6">
      <c r="A10269" t="s">
        <v>4616</v>
      </c>
      <c r="B10269" s="39" t="s">
        <v>29579</v>
      </c>
      <c r="C10269" t="s">
        <v>24664</v>
      </c>
      <c r="D10269" t="s">
        <v>24664</v>
      </c>
      <c r="E10269" t="s">
        <v>24664</v>
      </c>
      <c r="F10269" s="39" t="s">
        <v>14373</v>
      </c>
    </row>
    <row r="10270" spans="1:6">
      <c r="A10270" t="s">
        <v>4616</v>
      </c>
      <c r="B10270" s="39" t="s">
        <v>29580</v>
      </c>
      <c r="C10270" t="s">
        <v>24665</v>
      </c>
      <c r="D10270" t="s">
        <v>24665</v>
      </c>
      <c r="E10270" t="s">
        <v>24665</v>
      </c>
      <c r="F10270" s="39" t="s">
        <v>14373</v>
      </c>
    </row>
    <row r="10271" spans="1:6">
      <c r="A10271" t="s">
        <v>4616</v>
      </c>
      <c r="B10271" s="787" t="s">
        <v>29581</v>
      </c>
      <c r="C10271" t="s">
        <v>24666</v>
      </c>
      <c r="D10271" t="s">
        <v>24666</v>
      </c>
      <c r="E10271" t="s">
        <v>24666</v>
      </c>
      <c r="F10271" s="787" t="s">
        <v>14373</v>
      </c>
    </row>
    <row r="10272" spans="1:6">
      <c r="A10272" t="s">
        <v>4616</v>
      </c>
      <c r="B10272" s="787" t="s">
        <v>29582</v>
      </c>
      <c r="C10272" t="s">
        <v>24667</v>
      </c>
      <c r="D10272" t="s">
        <v>24667</v>
      </c>
      <c r="E10272" t="s">
        <v>24667</v>
      </c>
      <c r="F10272" s="787" t="s">
        <v>14373</v>
      </c>
    </row>
    <row r="10273" spans="1:6">
      <c r="A10273" t="s">
        <v>4616</v>
      </c>
      <c r="B10273" s="789" t="s">
        <v>29583</v>
      </c>
      <c r="C10273" t="s">
        <v>24668</v>
      </c>
      <c r="D10273" t="s">
        <v>24668</v>
      </c>
      <c r="E10273" t="s">
        <v>24668</v>
      </c>
      <c r="F10273" s="39" t="s">
        <v>14373</v>
      </c>
    </row>
    <row r="10274" spans="1:6">
      <c r="A10274" t="s">
        <v>4616</v>
      </c>
      <c r="B10274" t="s">
        <v>29584</v>
      </c>
      <c r="C10274" t="s">
        <v>24669</v>
      </c>
      <c r="D10274" t="s">
        <v>24669</v>
      </c>
      <c r="E10274" t="s">
        <v>24669</v>
      </c>
      <c r="F10274" s="39" t="s">
        <v>14373</v>
      </c>
    </row>
    <row r="10275" spans="1:6">
      <c r="A10275" t="s">
        <v>4616</v>
      </c>
      <c r="B10275" s="39" t="s">
        <v>29585</v>
      </c>
      <c r="C10275" t="s">
        <v>24670</v>
      </c>
      <c r="D10275" t="s">
        <v>24670</v>
      </c>
      <c r="E10275" t="s">
        <v>24670</v>
      </c>
      <c r="F10275" s="39" t="s">
        <v>14373</v>
      </c>
    </row>
    <row r="10276" spans="1:6">
      <c r="A10276" t="s">
        <v>4616</v>
      </c>
      <c r="B10276" s="39" t="s">
        <v>29586</v>
      </c>
      <c r="C10276" t="s">
        <v>24671</v>
      </c>
      <c r="D10276" t="s">
        <v>24671</v>
      </c>
      <c r="E10276" t="s">
        <v>24671</v>
      </c>
      <c r="F10276" s="39" t="s">
        <v>14373</v>
      </c>
    </row>
    <row r="10277" spans="1:6">
      <c r="A10277" t="s">
        <v>4616</v>
      </c>
      <c r="B10277" s="39" t="s">
        <v>29587</v>
      </c>
      <c r="C10277" t="s">
        <v>24672</v>
      </c>
      <c r="D10277" t="s">
        <v>24672</v>
      </c>
      <c r="E10277" t="s">
        <v>24672</v>
      </c>
      <c r="F10277" s="39" t="s">
        <v>14373</v>
      </c>
    </row>
    <row r="10278" spans="1:6">
      <c r="A10278" t="s">
        <v>4616</v>
      </c>
      <c r="B10278" s="39" t="s">
        <v>29588</v>
      </c>
      <c r="C10278" t="s">
        <v>24673</v>
      </c>
      <c r="D10278" t="s">
        <v>24673</v>
      </c>
      <c r="E10278" t="s">
        <v>24673</v>
      </c>
      <c r="F10278" s="39" t="s">
        <v>14373</v>
      </c>
    </row>
    <row r="10279" spans="1:6">
      <c r="A10279" t="s">
        <v>4616</v>
      </c>
      <c r="B10279" s="789" t="s">
        <v>29589</v>
      </c>
      <c r="C10279" t="s">
        <v>24674</v>
      </c>
      <c r="D10279" t="s">
        <v>24674</v>
      </c>
      <c r="E10279" t="s">
        <v>24674</v>
      </c>
      <c r="F10279" s="39" t="s">
        <v>14373</v>
      </c>
    </row>
    <row r="10280" spans="1:6">
      <c r="A10280" t="s">
        <v>4616</v>
      </c>
      <c r="B10280" s="39" t="s">
        <v>29590</v>
      </c>
      <c r="C10280" t="s">
        <v>24675</v>
      </c>
      <c r="D10280" t="s">
        <v>24675</v>
      </c>
      <c r="E10280" t="s">
        <v>24675</v>
      </c>
      <c r="F10280" t="s">
        <v>14373</v>
      </c>
    </row>
    <row r="10281" spans="1:6">
      <c r="A10281" t="s">
        <v>4616</v>
      </c>
      <c r="B10281" s="787" t="s">
        <v>29591</v>
      </c>
      <c r="C10281" t="s">
        <v>24676</v>
      </c>
      <c r="D10281" t="s">
        <v>24676</v>
      </c>
      <c r="E10281" t="s">
        <v>24676</v>
      </c>
      <c r="F10281" s="787" t="s">
        <v>14373</v>
      </c>
    </row>
    <row r="10282" spans="1:6">
      <c r="A10282" t="s">
        <v>4616</v>
      </c>
      <c r="B10282" s="789" t="s">
        <v>29592</v>
      </c>
      <c r="C10282" t="s">
        <v>24677</v>
      </c>
      <c r="D10282" t="s">
        <v>24677</v>
      </c>
      <c r="E10282" t="s">
        <v>24677</v>
      </c>
      <c r="F10282" s="39" t="s">
        <v>14373</v>
      </c>
    </row>
    <row r="10283" spans="1:6">
      <c r="A10283" t="s">
        <v>4616</v>
      </c>
      <c r="B10283" s="39" t="s">
        <v>29593</v>
      </c>
      <c r="C10283" t="s">
        <v>24678</v>
      </c>
      <c r="D10283" t="s">
        <v>24678</v>
      </c>
      <c r="E10283" t="s">
        <v>24678</v>
      </c>
      <c r="F10283" s="39" t="s">
        <v>14373</v>
      </c>
    </row>
    <row r="10284" spans="1:6">
      <c r="A10284" t="s">
        <v>4616</v>
      </c>
      <c r="B10284" s="39" t="s">
        <v>29594</v>
      </c>
      <c r="C10284" t="s">
        <v>24679</v>
      </c>
      <c r="D10284" t="s">
        <v>24679</v>
      </c>
      <c r="E10284" t="s">
        <v>24679</v>
      </c>
      <c r="F10284" s="793" t="s">
        <v>14373</v>
      </c>
    </row>
    <row r="10285" spans="1:6">
      <c r="A10285" t="s">
        <v>4616</v>
      </c>
      <c r="B10285" s="39" t="s">
        <v>29595</v>
      </c>
      <c r="C10285" t="s">
        <v>24680</v>
      </c>
      <c r="D10285" t="s">
        <v>24680</v>
      </c>
      <c r="E10285" t="s">
        <v>24680</v>
      </c>
      <c r="F10285" s="39" t="s">
        <v>14373</v>
      </c>
    </row>
    <row r="10286" spans="1:6">
      <c r="A10286" t="s">
        <v>4616</v>
      </c>
      <c r="B10286" s="39" t="s">
        <v>29596</v>
      </c>
      <c r="C10286" t="s">
        <v>24681</v>
      </c>
      <c r="D10286" t="s">
        <v>24681</v>
      </c>
      <c r="E10286" t="s">
        <v>24681</v>
      </c>
      <c r="F10286" s="39" t="s">
        <v>14373</v>
      </c>
    </row>
    <row r="10287" spans="1:6">
      <c r="A10287" t="s">
        <v>4616</v>
      </c>
      <c r="B10287" s="39" t="s">
        <v>29597</v>
      </c>
      <c r="C10287" t="s">
        <v>24682</v>
      </c>
      <c r="D10287" t="s">
        <v>24682</v>
      </c>
      <c r="E10287" t="s">
        <v>24682</v>
      </c>
      <c r="F10287" s="39" t="s">
        <v>14374</v>
      </c>
    </row>
    <row r="10288" spans="1:6">
      <c r="A10288" t="s">
        <v>4616</v>
      </c>
      <c r="B10288" s="39" t="s">
        <v>29598</v>
      </c>
      <c r="C10288" t="s">
        <v>24683</v>
      </c>
      <c r="D10288" t="s">
        <v>24683</v>
      </c>
      <c r="E10288" t="s">
        <v>24683</v>
      </c>
      <c r="F10288" s="39" t="s">
        <v>14374</v>
      </c>
    </row>
    <row r="10289" spans="1:6">
      <c r="A10289" t="s">
        <v>4616</v>
      </c>
      <c r="B10289" s="787" t="s">
        <v>29599</v>
      </c>
      <c r="C10289" t="s">
        <v>24684</v>
      </c>
      <c r="D10289" t="s">
        <v>24684</v>
      </c>
      <c r="E10289" t="s">
        <v>24684</v>
      </c>
      <c r="F10289" s="787" t="s">
        <v>14375</v>
      </c>
    </row>
    <row r="10290" spans="1:6">
      <c r="A10290" t="s">
        <v>4616</v>
      </c>
      <c r="B10290" s="39" t="s">
        <v>29600</v>
      </c>
      <c r="C10290" t="s">
        <v>24685</v>
      </c>
      <c r="D10290" t="s">
        <v>24685</v>
      </c>
      <c r="E10290" t="s">
        <v>24685</v>
      </c>
      <c r="F10290" s="39" t="s">
        <v>14376</v>
      </c>
    </row>
    <row r="10291" spans="1:6">
      <c r="A10291" t="s">
        <v>4616</v>
      </c>
      <c r="B10291" s="39" t="s">
        <v>29601</v>
      </c>
      <c r="C10291" t="s">
        <v>24686</v>
      </c>
      <c r="D10291" t="s">
        <v>24686</v>
      </c>
      <c r="E10291" t="s">
        <v>24686</v>
      </c>
      <c r="F10291" s="39" t="s">
        <v>14377</v>
      </c>
    </row>
    <row r="10292" spans="1:6">
      <c r="A10292" t="s">
        <v>4616</v>
      </c>
      <c r="B10292" s="39" t="s">
        <v>29602</v>
      </c>
      <c r="C10292" t="s">
        <v>24687</v>
      </c>
      <c r="D10292" t="s">
        <v>24687</v>
      </c>
      <c r="E10292" t="s">
        <v>24687</v>
      </c>
      <c r="F10292" s="39" t="s">
        <v>14378</v>
      </c>
    </row>
    <row r="10293" spans="1:6">
      <c r="A10293" t="s">
        <v>4616</v>
      </c>
      <c r="B10293" s="789" t="s">
        <v>29603</v>
      </c>
      <c r="C10293" t="s">
        <v>24688</v>
      </c>
      <c r="D10293" t="s">
        <v>24688</v>
      </c>
      <c r="E10293" t="s">
        <v>24688</v>
      </c>
      <c r="F10293" s="39" t="s">
        <v>14379</v>
      </c>
    </row>
    <row r="10294" spans="1:6">
      <c r="A10294" t="s">
        <v>4616</v>
      </c>
      <c r="B10294" s="54" t="s">
        <v>29604</v>
      </c>
      <c r="C10294" t="s">
        <v>24689</v>
      </c>
      <c r="D10294" t="s">
        <v>24689</v>
      </c>
      <c r="E10294" t="s">
        <v>24689</v>
      </c>
      <c r="F10294" s="39" t="s">
        <v>14380</v>
      </c>
    </row>
    <row r="10295" spans="1:6">
      <c r="A10295" t="s">
        <v>4616</v>
      </c>
      <c r="B10295" s="39" t="s">
        <v>29605</v>
      </c>
      <c r="C10295" t="s">
        <v>24690</v>
      </c>
      <c r="D10295" t="s">
        <v>24690</v>
      </c>
      <c r="E10295" t="s">
        <v>24690</v>
      </c>
      <c r="F10295" s="788" t="s">
        <v>14381</v>
      </c>
    </row>
    <row r="10296" spans="1:6">
      <c r="A10296" t="s">
        <v>4616</v>
      </c>
      <c r="B10296" s="54" t="s">
        <v>29606</v>
      </c>
      <c r="C10296" t="s">
        <v>24691</v>
      </c>
      <c r="D10296" t="s">
        <v>24691</v>
      </c>
      <c r="E10296" t="s">
        <v>24691</v>
      </c>
      <c r="F10296" s="39" t="s">
        <v>14381</v>
      </c>
    </row>
    <row r="10297" spans="1:6">
      <c r="A10297" t="s">
        <v>4616</v>
      </c>
      <c r="B10297" s="54" t="s">
        <v>29607</v>
      </c>
      <c r="C10297" t="s">
        <v>24692</v>
      </c>
      <c r="D10297" t="s">
        <v>24692</v>
      </c>
      <c r="E10297" t="s">
        <v>24692</v>
      </c>
      <c r="F10297" s="39" t="s">
        <v>14381</v>
      </c>
    </row>
    <row r="10298" spans="1:6">
      <c r="A10298" t="s">
        <v>4616</v>
      </c>
      <c r="B10298" s="54" t="s">
        <v>29608</v>
      </c>
      <c r="C10298" t="s">
        <v>24693</v>
      </c>
      <c r="D10298" t="s">
        <v>24693</v>
      </c>
      <c r="E10298" t="s">
        <v>24693</v>
      </c>
      <c r="F10298" s="39" t="s">
        <v>14381</v>
      </c>
    </row>
    <row r="10299" spans="1:6">
      <c r="A10299" t="s">
        <v>4616</v>
      </c>
      <c r="B10299" s="39" t="s">
        <v>29609</v>
      </c>
      <c r="C10299" t="s">
        <v>24694</v>
      </c>
      <c r="D10299" t="s">
        <v>24694</v>
      </c>
      <c r="E10299" t="s">
        <v>24694</v>
      </c>
      <c r="F10299" t="s">
        <v>14381</v>
      </c>
    </row>
    <row r="10300" spans="1:6">
      <c r="A10300" t="s">
        <v>4616</v>
      </c>
      <c r="B10300" s="54" t="s">
        <v>29610</v>
      </c>
      <c r="C10300" t="s">
        <v>24695</v>
      </c>
      <c r="D10300" t="s">
        <v>24695</v>
      </c>
      <c r="E10300" t="s">
        <v>24695</v>
      </c>
      <c r="F10300" s="39" t="s">
        <v>14381</v>
      </c>
    </row>
    <row r="10301" spans="1:6">
      <c r="A10301" t="s">
        <v>4616</v>
      </c>
      <c r="B10301" s="54" t="s">
        <v>29611</v>
      </c>
      <c r="C10301" t="s">
        <v>24696</v>
      </c>
      <c r="D10301" t="s">
        <v>24696</v>
      </c>
      <c r="E10301" t="s">
        <v>24696</v>
      </c>
      <c r="F10301" s="39" t="s">
        <v>14381</v>
      </c>
    </row>
    <row r="10302" spans="1:6">
      <c r="A10302" t="s">
        <v>4616</v>
      </c>
      <c r="B10302" s="54" t="s">
        <v>29612</v>
      </c>
      <c r="C10302" t="s">
        <v>24697</v>
      </c>
      <c r="D10302" t="s">
        <v>24697</v>
      </c>
      <c r="E10302" t="s">
        <v>24697</v>
      </c>
      <c r="F10302" s="39" t="s">
        <v>14381</v>
      </c>
    </row>
    <row r="10303" spans="1:6">
      <c r="A10303" t="s">
        <v>4616</v>
      </c>
      <c r="B10303" s="787" t="s">
        <v>29613</v>
      </c>
      <c r="C10303" t="s">
        <v>24698</v>
      </c>
      <c r="D10303" t="s">
        <v>24698</v>
      </c>
      <c r="E10303" t="s">
        <v>24698</v>
      </c>
      <c r="F10303" s="39" t="s">
        <v>14381</v>
      </c>
    </row>
    <row r="10304" spans="1:6">
      <c r="A10304" t="s">
        <v>4616</v>
      </c>
      <c r="B10304" s="54" t="s">
        <v>29614</v>
      </c>
      <c r="C10304" t="s">
        <v>24699</v>
      </c>
      <c r="D10304" t="s">
        <v>24699</v>
      </c>
      <c r="E10304" t="s">
        <v>24699</v>
      </c>
      <c r="F10304" s="39" t="s">
        <v>14381</v>
      </c>
    </row>
    <row r="10305" spans="1:6">
      <c r="A10305" t="s">
        <v>4616</v>
      </c>
      <c r="B10305" s="39" t="s">
        <v>29615</v>
      </c>
      <c r="C10305" t="s">
        <v>24700</v>
      </c>
      <c r="D10305" t="s">
        <v>24700</v>
      </c>
      <c r="E10305" t="s">
        <v>24700</v>
      </c>
      <c r="F10305" s="788" t="s">
        <v>14381</v>
      </c>
    </row>
    <row r="10306" spans="1:6">
      <c r="A10306" t="s">
        <v>4616</v>
      </c>
      <c r="B10306" t="s">
        <v>29616</v>
      </c>
      <c r="C10306" t="s">
        <v>24701</v>
      </c>
      <c r="D10306" t="s">
        <v>24701</v>
      </c>
      <c r="E10306" t="s">
        <v>24701</v>
      </c>
      <c r="F10306" t="s">
        <v>14381</v>
      </c>
    </row>
    <row r="10307" spans="1:6">
      <c r="A10307" t="s">
        <v>4616</v>
      </c>
      <c r="B10307" s="54" t="s">
        <v>29617</v>
      </c>
      <c r="C10307" t="s">
        <v>24702</v>
      </c>
      <c r="D10307" t="s">
        <v>24702</v>
      </c>
      <c r="E10307" t="s">
        <v>24702</v>
      </c>
      <c r="F10307" s="39" t="s">
        <v>14381</v>
      </c>
    </row>
    <row r="10308" spans="1:6">
      <c r="A10308" t="s">
        <v>4616</v>
      </c>
      <c r="B10308" s="54" t="s">
        <v>29618</v>
      </c>
      <c r="C10308" t="s">
        <v>24703</v>
      </c>
      <c r="D10308" t="s">
        <v>24703</v>
      </c>
      <c r="E10308" t="s">
        <v>24703</v>
      </c>
      <c r="F10308" s="39" t="s">
        <v>14381</v>
      </c>
    </row>
    <row r="10309" spans="1:6">
      <c r="A10309" t="s">
        <v>4616</v>
      </c>
      <c r="B10309" s="54" t="s">
        <v>29619</v>
      </c>
      <c r="C10309" t="s">
        <v>24704</v>
      </c>
      <c r="D10309" t="s">
        <v>24704</v>
      </c>
      <c r="E10309" t="s">
        <v>24704</v>
      </c>
      <c r="F10309" s="39" t="s">
        <v>14381</v>
      </c>
    </row>
    <row r="10310" spans="1:6">
      <c r="A10310" t="s">
        <v>4616</v>
      </c>
      <c r="B10310" s="39" t="s">
        <v>29620</v>
      </c>
      <c r="C10310" t="s">
        <v>24705</v>
      </c>
      <c r="D10310" t="s">
        <v>24705</v>
      </c>
      <c r="E10310" t="s">
        <v>24705</v>
      </c>
      <c r="F10310" s="788" t="s">
        <v>14381</v>
      </c>
    </row>
    <row r="10311" spans="1:6">
      <c r="A10311" t="s">
        <v>4616</v>
      </c>
      <c r="B10311" s="39" t="s">
        <v>29621</v>
      </c>
      <c r="C10311" t="s">
        <v>24706</v>
      </c>
      <c r="D10311" t="s">
        <v>24706</v>
      </c>
      <c r="E10311" t="s">
        <v>24706</v>
      </c>
      <c r="F10311" s="788" t="s">
        <v>14381</v>
      </c>
    </row>
    <row r="10312" spans="1:6">
      <c r="A10312" t="s">
        <v>4616</v>
      </c>
      <c r="B10312" s="39" t="s">
        <v>29622</v>
      </c>
      <c r="C10312" t="s">
        <v>24707</v>
      </c>
      <c r="D10312" t="s">
        <v>24707</v>
      </c>
      <c r="E10312" t="s">
        <v>24707</v>
      </c>
      <c r="F10312" s="39" t="s">
        <v>14382</v>
      </c>
    </row>
    <row r="10313" spans="1:6">
      <c r="A10313" t="s">
        <v>4616</v>
      </c>
      <c r="B10313" s="39" t="s">
        <v>29623</v>
      </c>
      <c r="C10313" t="s">
        <v>24708</v>
      </c>
      <c r="D10313" t="s">
        <v>24708</v>
      </c>
      <c r="E10313" t="s">
        <v>24708</v>
      </c>
      <c r="F10313" s="39" t="s">
        <v>14383</v>
      </c>
    </row>
    <row r="10314" spans="1:6">
      <c r="A10314" t="s">
        <v>4616</v>
      </c>
      <c r="B10314" s="39" t="s">
        <v>29624</v>
      </c>
      <c r="C10314" t="s">
        <v>24709</v>
      </c>
      <c r="D10314" t="s">
        <v>24709</v>
      </c>
      <c r="E10314" t="s">
        <v>24709</v>
      </c>
      <c r="F10314" s="39" t="s">
        <v>14383</v>
      </c>
    </row>
    <row r="10315" spans="1:6">
      <c r="A10315" t="s">
        <v>4616</v>
      </c>
      <c r="B10315" s="39" t="s">
        <v>29625</v>
      </c>
      <c r="C10315" t="s">
        <v>24710</v>
      </c>
      <c r="D10315" t="s">
        <v>24710</v>
      </c>
      <c r="E10315" t="s">
        <v>24710</v>
      </c>
      <c r="F10315" s="39" t="s">
        <v>14383</v>
      </c>
    </row>
    <row r="10316" spans="1:6">
      <c r="A10316" t="s">
        <v>4616</v>
      </c>
      <c r="B10316" s="39" t="s">
        <v>29626</v>
      </c>
      <c r="C10316" t="s">
        <v>24711</v>
      </c>
      <c r="D10316" t="s">
        <v>24711</v>
      </c>
      <c r="E10316" t="s">
        <v>24711</v>
      </c>
      <c r="F10316" s="790" t="s">
        <v>14384</v>
      </c>
    </row>
    <row r="10317" spans="1:6">
      <c r="A10317" t="s">
        <v>4616</v>
      </c>
      <c r="B10317" s="39" t="s">
        <v>29627</v>
      </c>
      <c r="C10317" t="s">
        <v>24712</v>
      </c>
      <c r="D10317" t="s">
        <v>24712</v>
      </c>
      <c r="E10317" t="s">
        <v>24712</v>
      </c>
      <c r="F10317" s="790" t="s">
        <v>14385</v>
      </c>
    </row>
    <row r="10318" spans="1:6">
      <c r="A10318" t="s">
        <v>4616</v>
      </c>
      <c r="B10318" s="39" t="s">
        <v>29628</v>
      </c>
      <c r="C10318" t="s">
        <v>24713</v>
      </c>
      <c r="D10318" t="s">
        <v>24713</v>
      </c>
      <c r="E10318" t="s">
        <v>24713</v>
      </c>
      <c r="F10318" s="39" t="s">
        <v>14386</v>
      </c>
    </row>
    <row r="10319" spans="1:6">
      <c r="A10319" t="s">
        <v>4616</v>
      </c>
      <c r="B10319" s="39" t="s">
        <v>29629</v>
      </c>
      <c r="C10319" t="s">
        <v>24714</v>
      </c>
      <c r="D10319" t="s">
        <v>24714</v>
      </c>
      <c r="E10319" t="s">
        <v>24714</v>
      </c>
      <c r="F10319" s="39" t="s">
        <v>14386</v>
      </c>
    </row>
    <row r="10320" spans="1:6">
      <c r="A10320" t="s">
        <v>4616</v>
      </c>
      <c r="B10320" s="39" t="s">
        <v>29630</v>
      </c>
      <c r="C10320" t="s">
        <v>24715</v>
      </c>
      <c r="D10320" t="s">
        <v>24715</v>
      </c>
      <c r="E10320" t="s">
        <v>24715</v>
      </c>
      <c r="F10320" s="39" t="s">
        <v>14387</v>
      </c>
    </row>
    <row r="10321" spans="1:6">
      <c r="A10321" t="s">
        <v>4616</v>
      </c>
      <c r="B10321" s="39" t="s">
        <v>29631</v>
      </c>
      <c r="C10321" t="s">
        <v>24716</v>
      </c>
      <c r="D10321" t="s">
        <v>24716</v>
      </c>
      <c r="E10321" t="s">
        <v>24716</v>
      </c>
      <c r="F10321" s="39" t="s">
        <v>14388</v>
      </c>
    </row>
    <row r="10322" spans="1:6">
      <c r="A10322" t="s">
        <v>4616</v>
      </c>
      <c r="B10322" s="39" t="s">
        <v>29632</v>
      </c>
      <c r="C10322" t="s">
        <v>24717</v>
      </c>
      <c r="D10322" t="s">
        <v>24717</v>
      </c>
      <c r="E10322" t="s">
        <v>24717</v>
      </c>
      <c r="F10322" s="39" t="s">
        <v>14389</v>
      </c>
    </row>
    <row r="10323" spans="1:6">
      <c r="A10323" t="s">
        <v>4616</v>
      </c>
      <c r="B10323" s="39" t="s">
        <v>29633</v>
      </c>
      <c r="C10323" t="s">
        <v>24718</v>
      </c>
      <c r="D10323" t="s">
        <v>24718</v>
      </c>
      <c r="E10323" t="s">
        <v>24718</v>
      </c>
      <c r="F10323" s="39" t="s">
        <v>14390</v>
      </c>
    </row>
    <row r="10324" spans="1:6">
      <c r="A10324" t="s">
        <v>4616</v>
      </c>
      <c r="B10324" s="39" t="s">
        <v>29634</v>
      </c>
      <c r="C10324" t="s">
        <v>24719</v>
      </c>
      <c r="D10324" t="s">
        <v>24719</v>
      </c>
      <c r="E10324" t="s">
        <v>24719</v>
      </c>
      <c r="F10324" s="39" t="s">
        <v>14391</v>
      </c>
    </row>
    <row r="10325" spans="1:6">
      <c r="A10325" t="s">
        <v>4616</v>
      </c>
      <c r="B10325" s="39" t="s">
        <v>29635</v>
      </c>
      <c r="C10325" t="s">
        <v>24720</v>
      </c>
      <c r="D10325" t="s">
        <v>24720</v>
      </c>
      <c r="E10325" t="s">
        <v>24720</v>
      </c>
      <c r="F10325" s="39" t="s">
        <v>14392</v>
      </c>
    </row>
    <row r="10326" spans="1:6">
      <c r="A10326" t="s">
        <v>4616</v>
      </c>
      <c r="B10326" s="39" t="s">
        <v>29636</v>
      </c>
      <c r="C10326" t="s">
        <v>24721</v>
      </c>
      <c r="D10326" t="s">
        <v>24721</v>
      </c>
      <c r="E10326" t="s">
        <v>24721</v>
      </c>
      <c r="F10326" s="39" t="s">
        <v>14393</v>
      </c>
    </row>
    <row r="10327" spans="1:6">
      <c r="A10327" t="s">
        <v>4616</v>
      </c>
      <c r="B10327" s="39" t="s">
        <v>29637</v>
      </c>
      <c r="C10327" t="s">
        <v>24722</v>
      </c>
      <c r="D10327" t="s">
        <v>24722</v>
      </c>
      <c r="E10327" t="s">
        <v>24722</v>
      </c>
      <c r="F10327" s="39" t="s">
        <v>14394</v>
      </c>
    </row>
    <row r="10328" spans="1:6">
      <c r="A10328" t="s">
        <v>4616</v>
      </c>
      <c r="B10328" s="39" t="s">
        <v>29638</v>
      </c>
      <c r="C10328" t="s">
        <v>24723</v>
      </c>
      <c r="D10328" t="s">
        <v>24723</v>
      </c>
      <c r="E10328" t="s">
        <v>24723</v>
      </c>
      <c r="F10328" s="788" t="s">
        <v>14395</v>
      </c>
    </row>
    <row r="10329" spans="1:6">
      <c r="A10329" t="s">
        <v>4616</v>
      </c>
      <c r="B10329" s="39" t="s">
        <v>29639</v>
      </c>
      <c r="C10329" t="s">
        <v>24724</v>
      </c>
      <c r="D10329" t="s">
        <v>24724</v>
      </c>
      <c r="E10329" t="s">
        <v>24724</v>
      </c>
      <c r="F10329" s="39" t="s">
        <v>14396</v>
      </c>
    </row>
    <row r="10330" spans="1:6">
      <c r="A10330" t="s">
        <v>4616</v>
      </c>
      <c r="B10330" s="39" t="s">
        <v>29640</v>
      </c>
      <c r="C10330" t="s">
        <v>24725</v>
      </c>
      <c r="D10330" t="s">
        <v>24725</v>
      </c>
      <c r="E10330" t="s">
        <v>24725</v>
      </c>
      <c r="F10330" s="39" t="s">
        <v>14397</v>
      </c>
    </row>
    <row r="10331" spans="1:6">
      <c r="A10331" t="s">
        <v>4616</v>
      </c>
      <c r="B10331" s="39" t="s">
        <v>29641</v>
      </c>
      <c r="C10331" t="s">
        <v>24726</v>
      </c>
      <c r="D10331" t="s">
        <v>24726</v>
      </c>
      <c r="E10331" t="s">
        <v>24726</v>
      </c>
      <c r="F10331" s="39" t="s">
        <v>14398</v>
      </c>
    </row>
    <row r="10332" spans="1:6">
      <c r="A10332" t="s">
        <v>4616</v>
      </c>
      <c r="B10332" s="39" t="s">
        <v>29642</v>
      </c>
      <c r="C10332" t="s">
        <v>24727</v>
      </c>
      <c r="D10332" t="s">
        <v>24727</v>
      </c>
      <c r="E10332" t="s">
        <v>24727</v>
      </c>
      <c r="F10332" s="39" t="s">
        <v>14399</v>
      </c>
    </row>
    <row r="10333" spans="1:6">
      <c r="A10333" t="s">
        <v>4616</v>
      </c>
      <c r="B10333" s="39" t="s">
        <v>29643</v>
      </c>
      <c r="C10333" t="s">
        <v>24728</v>
      </c>
      <c r="D10333" t="s">
        <v>24728</v>
      </c>
      <c r="E10333" t="s">
        <v>24728</v>
      </c>
      <c r="F10333" s="39" t="s">
        <v>14400</v>
      </c>
    </row>
    <row r="10334" spans="1:6">
      <c r="A10334" t="s">
        <v>4616</v>
      </c>
      <c r="B10334" s="39" t="s">
        <v>29644</v>
      </c>
      <c r="C10334" t="s">
        <v>24729</v>
      </c>
      <c r="D10334" t="s">
        <v>24729</v>
      </c>
      <c r="E10334" t="s">
        <v>24729</v>
      </c>
      <c r="F10334" s="39" t="s">
        <v>14401</v>
      </c>
    </row>
    <row r="10335" spans="1:6">
      <c r="A10335" t="s">
        <v>4616</v>
      </c>
      <c r="B10335" s="39" t="s">
        <v>29645</v>
      </c>
      <c r="C10335" t="s">
        <v>24730</v>
      </c>
      <c r="D10335" t="s">
        <v>24730</v>
      </c>
      <c r="E10335" t="s">
        <v>24730</v>
      </c>
      <c r="F10335" s="39" t="s">
        <v>14401</v>
      </c>
    </row>
    <row r="10336" spans="1:6">
      <c r="A10336" t="s">
        <v>4616</v>
      </c>
      <c r="B10336" s="39" t="s">
        <v>29646</v>
      </c>
      <c r="C10336" t="s">
        <v>24731</v>
      </c>
      <c r="D10336" t="s">
        <v>24731</v>
      </c>
      <c r="E10336" t="s">
        <v>24731</v>
      </c>
      <c r="F10336" s="39" t="s">
        <v>14401</v>
      </c>
    </row>
    <row r="10337" spans="1:6">
      <c r="A10337" t="s">
        <v>4616</v>
      </c>
      <c r="B10337" s="39" t="s">
        <v>29647</v>
      </c>
      <c r="C10337" t="s">
        <v>24732</v>
      </c>
      <c r="D10337" t="s">
        <v>24732</v>
      </c>
      <c r="E10337" t="s">
        <v>24732</v>
      </c>
      <c r="F10337" s="39" t="s">
        <v>14401</v>
      </c>
    </row>
    <row r="10338" spans="1:6">
      <c r="A10338" t="s">
        <v>4616</v>
      </c>
      <c r="B10338" s="39" t="s">
        <v>29648</v>
      </c>
      <c r="C10338" t="s">
        <v>24733</v>
      </c>
      <c r="D10338" t="s">
        <v>24733</v>
      </c>
      <c r="E10338" t="s">
        <v>24733</v>
      </c>
      <c r="F10338" s="39" t="s">
        <v>14401</v>
      </c>
    </row>
    <row r="10339" spans="1:6">
      <c r="A10339" t="s">
        <v>4616</v>
      </c>
      <c r="B10339" s="39" t="s">
        <v>29649</v>
      </c>
      <c r="C10339" t="s">
        <v>24734</v>
      </c>
      <c r="D10339" t="s">
        <v>24734</v>
      </c>
      <c r="E10339" t="s">
        <v>24734</v>
      </c>
      <c r="F10339" s="39" t="s">
        <v>14401</v>
      </c>
    </row>
    <row r="10340" spans="1:6">
      <c r="A10340" t="s">
        <v>4616</v>
      </c>
      <c r="B10340" s="39" t="s">
        <v>29650</v>
      </c>
      <c r="C10340" t="s">
        <v>24735</v>
      </c>
      <c r="D10340" t="s">
        <v>24735</v>
      </c>
      <c r="E10340" t="s">
        <v>24735</v>
      </c>
      <c r="F10340" s="39" t="s">
        <v>14401</v>
      </c>
    </row>
    <row r="10341" spans="1:6">
      <c r="A10341" t="s">
        <v>4616</v>
      </c>
      <c r="B10341" s="39" t="s">
        <v>29651</v>
      </c>
      <c r="C10341" t="s">
        <v>24736</v>
      </c>
      <c r="D10341" t="s">
        <v>24736</v>
      </c>
      <c r="E10341" t="s">
        <v>24736</v>
      </c>
      <c r="F10341" s="39" t="s">
        <v>14401</v>
      </c>
    </row>
    <row r="10342" spans="1:6">
      <c r="A10342" t="s">
        <v>4616</v>
      </c>
      <c r="B10342" s="39" t="s">
        <v>29652</v>
      </c>
      <c r="C10342" t="s">
        <v>24737</v>
      </c>
      <c r="D10342" t="s">
        <v>24737</v>
      </c>
      <c r="E10342" t="s">
        <v>24737</v>
      </c>
      <c r="F10342" s="39" t="s">
        <v>14401</v>
      </c>
    </row>
    <row r="10343" spans="1:6">
      <c r="A10343" t="s">
        <v>4616</v>
      </c>
      <c r="B10343" s="39" t="s">
        <v>29653</v>
      </c>
      <c r="C10343" t="s">
        <v>24738</v>
      </c>
      <c r="D10343" t="s">
        <v>24738</v>
      </c>
      <c r="E10343" t="s">
        <v>24738</v>
      </c>
      <c r="F10343" s="39" t="s">
        <v>14401</v>
      </c>
    </row>
    <row r="10344" spans="1:6">
      <c r="A10344" t="s">
        <v>4616</v>
      </c>
      <c r="B10344" s="39" t="s">
        <v>29654</v>
      </c>
      <c r="C10344" t="s">
        <v>24739</v>
      </c>
      <c r="D10344" t="s">
        <v>24739</v>
      </c>
      <c r="E10344" t="s">
        <v>24739</v>
      </c>
      <c r="F10344" s="39" t="s">
        <v>14401</v>
      </c>
    </row>
    <row r="10345" spans="1:6">
      <c r="A10345" t="s">
        <v>4616</v>
      </c>
      <c r="B10345" s="39" t="s">
        <v>29655</v>
      </c>
      <c r="C10345" t="s">
        <v>24740</v>
      </c>
      <c r="D10345" t="s">
        <v>24740</v>
      </c>
      <c r="E10345" t="s">
        <v>24740</v>
      </c>
      <c r="F10345" s="39" t="s">
        <v>14401</v>
      </c>
    </row>
    <row r="10346" spans="1:6">
      <c r="A10346" t="s">
        <v>4616</v>
      </c>
      <c r="B10346" s="39" t="s">
        <v>29656</v>
      </c>
      <c r="C10346" t="s">
        <v>24741</v>
      </c>
      <c r="D10346" t="s">
        <v>24741</v>
      </c>
      <c r="E10346" t="s">
        <v>24741</v>
      </c>
      <c r="F10346" s="39" t="s">
        <v>14401</v>
      </c>
    </row>
    <row r="10347" spans="1:6">
      <c r="A10347" t="s">
        <v>4616</v>
      </c>
      <c r="B10347" s="54" t="s">
        <v>29657</v>
      </c>
      <c r="C10347" t="s">
        <v>24742</v>
      </c>
      <c r="D10347" t="s">
        <v>24742</v>
      </c>
      <c r="E10347" t="s">
        <v>24742</v>
      </c>
      <c r="F10347" s="39" t="s">
        <v>14401</v>
      </c>
    </row>
    <row r="10348" spans="1:6">
      <c r="A10348" t="s">
        <v>4616</v>
      </c>
      <c r="B10348" s="39" t="s">
        <v>29658</v>
      </c>
      <c r="C10348" t="s">
        <v>24743</v>
      </c>
      <c r="D10348" t="s">
        <v>24743</v>
      </c>
      <c r="E10348" t="s">
        <v>24743</v>
      </c>
      <c r="F10348" s="39" t="s">
        <v>14401</v>
      </c>
    </row>
    <row r="10349" spans="1:6">
      <c r="A10349" t="s">
        <v>4616</v>
      </c>
      <c r="B10349" t="s">
        <v>29659</v>
      </c>
      <c r="C10349" t="s">
        <v>24744</v>
      </c>
      <c r="D10349" t="s">
        <v>24744</v>
      </c>
      <c r="E10349" t="s">
        <v>24744</v>
      </c>
      <c r="F10349" s="787" t="s">
        <v>14401</v>
      </c>
    </row>
    <row r="10350" spans="1:6">
      <c r="A10350" t="s">
        <v>4616</v>
      </c>
      <c r="B10350" s="39" t="s">
        <v>29660</v>
      </c>
      <c r="C10350" t="s">
        <v>24745</v>
      </c>
      <c r="D10350" t="s">
        <v>24745</v>
      </c>
      <c r="E10350" t="s">
        <v>24745</v>
      </c>
      <c r="F10350" s="39" t="s">
        <v>14401</v>
      </c>
    </row>
    <row r="10351" spans="1:6">
      <c r="A10351" t="s">
        <v>4616</v>
      </c>
      <c r="B10351" s="39" t="s">
        <v>29661</v>
      </c>
      <c r="C10351" t="s">
        <v>24746</v>
      </c>
      <c r="D10351" t="s">
        <v>24746</v>
      </c>
      <c r="E10351" t="s">
        <v>24746</v>
      </c>
      <c r="F10351" s="39" t="s">
        <v>14401</v>
      </c>
    </row>
    <row r="10352" spans="1:6">
      <c r="A10352" t="s">
        <v>4616</v>
      </c>
      <c r="B10352" s="39" t="s">
        <v>29662</v>
      </c>
      <c r="C10352" t="s">
        <v>24747</v>
      </c>
      <c r="D10352" t="s">
        <v>24747</v>
      </c>
      <c r="E10352" t="s">
        <v>24747</v>
      </c>
      <c r="F10352" t="s">
        <v>14402</v>
      </c>
    </row>
    <row r="10353" spans="1:6">
      <c r="A10353" t="s">
        <v>4616</v>
      </c>
      <c r="B10353" s="39" t="s">
        <v>29663</v>
      </c>
      <c r="C10353" t="s">
        <v>24748</v>
      </c>
      <c r="D10353" t="s">
        <v>24748</v>
      </c>
      <c r="E10353" t="s">
        <v>24748</v>
      </c>
      <c r="F10353" s="39" t="s">
        <v>14403</v>
      </c>
    </row>
    <row r="10354" spans="1:6">
      <c r="A10354" t="s">
        <v>4616</v>
      </c>
      <c r="B10354" s="39" t="s">
        <v>29664</v>
      </c>
      <c r="C10354" t="s">
        <v>24749</v>
      </c>
      <c r="D10354" t="s">
        <v>24749</v>
      </c>
      <c r="E10354" t="s">
        <v>24749</v>
      </c>
      <c r="F10354" s="790" t="s">
        <v>14404</v>
      </c>
    </row>
    <row r="10355" spans="1:6">
      <c r="A10355" t="s">
        <v>4616</v>
      </c>
      <c r="B10355" s="39" t="s">
        <v>29665</v>
      </c>
      <c r="C10355" t="s">
        <v>24750</v>
      </c>
      <c r="D10355" t="s">
        <v>24750</v>
      </c>
      <c r="E10355" t="s">
        <v>24750</v>
      </c>
      <c r="F10355" s="39" t="s">
        <v>14405</v>
      </c>
    </row>
    <row r="10356" spans="1:6">
      <c r="A10356" t="s">
        <v>4616</v>
      </c>
      <c r="B10356" s="39" t="s">
        <v>29666</v>
      </c>
      <c r="C10356" t="s">
        <v>24751</v>
      </c>
      <c r="D10356" t="s">
        <v>24751</v>
      </c>
      <c r="E10356" t="s">
        <v>24751</v>
      </c>
      <c r="F10356" s="39" t="s">
        <v>14405</v>
      </c>
    </row>
    <row r="10357" spans="1:6">
      <c r="A10357" t="s">
        <v>4616</v>
      </c>
      <c r="B10357" s="39" t="s">
        <v>29667</v>
      </c>
      <c r="C10357" t="s">
        <v>24752</v>
      </c>
      <c r="D10357" t="s">
        <v>24752</v>
      </c>
      <c r="E10357" t="s">
        <v>24752</v>
      </c>
      <c r="F10357" s="39" t="s">
        <v>14406</v>
      </c>
    </row>
    <row r="10358" spans="1:6">
      <c r="A10358" t="s">
        <v>4616</v>
      </c>
      <c r="B10358" s="39" t="s">
        <v>29668</v>
      </c>
      <c r="C10358" t="s">
        <v>24753</v>
      </c>
      <c r="D10358" t="s">
        <v>24753</v>
      </c>
      <c r="E10358" t="s">
        <v>24753</v>
      </c>
      <c r="F10358" s="790" t="s">
        <v>14406</v>
      </c>
    </row>
    <row r="10359" spans="1:6">
      <c r="A10359" t="s">
        <v>4616</v>
      </c>
      <c r="B10359" s="39" t="s">
        <v>29669</v>
      </c>
      <c r="C10359" t="s">
        <v>24754</v>
      </c>
      <c r="D10359" t="s">
        <v>24754</v>
      </c>
      <c r="E10359" t="s">
        <v>24754</v>
      </c>
      <c r="F10359" s="39" t="s">
        <v>14407</v>
      </c>
    </row>
    <row r="10360" spans="1:6">
      <c r="A10360" t="s">
        <v>4616</v>
      </c>
      <c r="B10360" s="39" t="s">
        <v>29670</v>
      </c>
      <c r="C10360" t="s">
        <v>24755</v>
      </c>
      <c r="D10360" t="s">
        <v>24755</v>
      </c>
      <c r="E10360" t="s">
        <v>24755</v>
      </c>
      <c r="F10360" s="39" t="s">
        <v>14408</v>
      </c>
    </row>
    <row r="10361" spans="1:6">
      <c r="A10361" t="s">
        <v>4616</v>
      </c>
      <c r="B10361" s="39" t="s">
        <v>29671</v>
      </c>
      <c r="C10361" t="s">
        <v>24756</v>
      </c>
      <c r="D10361" t="s">
        <v>24756</v>
      </c>
      <c r="E10361" t="s">
        <v>24756</v>
      </c>
      <c r="F10361" s="39" t="s">
        <v>14409</v>
      </c>
    </row>
    <row r="10362" spans="1:6">
      <c r="A10362" t="s">
        <v>4616</v>
      </c>
      <c r="B10362" s="39" t="s">
        <v>29672</v>
      </c>
      <c r="C10362" t="s">
        <v>24757</v>
      </c>
      <c r="D10362" t="s">
        <v>24757</v>
      </c>
      <c r="E10362" t="s">
        <v>24757</v>
      </c>
      <c r="F10362" s="39" t="s">
        <v>14409</v>
      </c>
    </row>
    <row r="10363" spans="1:6">
      <c r="A10363" t="s">
        <v>4616</v>
      </c>
      <c r="B10363" s="39" t="s">
        <v>29673</v>
      </c>
      <c r="C10363" t="s">
        <v>24758</v>
      </c>
      <c r="D10363" t="s">
        <v>24758</v>
      </c>
      <c r="E10363" t="s">
        <v>24758</v>
      </c>
      <c r="F10363" s="790" t="s">
        <v>14409</v>
      </c>
    </row>
    <row r="10364" spans="1:6">
      <c r="A10364" t="s">
        <v>4616</v>
      </c>
      <c r="B10364" s="39" t="s">
        <v>29674</v>
      </c>
      <c r="C10364" t="s">
        <v>24759</v>
      </c>
      <c r="D10364" t="s">
        <v>24759</v>
      </c>
      <c r="E10364" t="s">
        <v>24759</v>
      </c>
      <c r="F10364" s="790" t="s">
        <v>14409</v>
      </c>
    </row>
    <row r="10365" spans="1:6">
      <c r="A10365" t="s">
        <v>4616</v>
      </c>
      <c r="B10365" s="39" t="s">
        <v>29675</v>
      </c>
      <c r="C10365" t="s">
        <v>24760</v>
      </c>
      <c r="D10365" t="s">
        <v>24760</v>
      </c>
      <c r="E10365" t="s">
        <v>24760</v>
      </c>
      <c r="F10365" s="790" t="s">
        <v>14410</v>
      </c>
    </row>
    <row r="10366" spans="1:6">
      <c r="A10366" t="s">
        <v>4616</v>
      </c>
      <c r="B10366" s="39" t="s">
        <v>29676</v>
      </c>
      <c r="C10366" t="s">
        <v>24761</v>
      </c>
      <c r="D10366" t="s">
        <v>24761</v>
      </c>
      <c r="E10366" t="s">
        <v>24761</v>
      </c>
      <c r="F10366" s="790" t="s">
        <v>14411</v>
      </c>
    </row>
    <row r="10367" spans="1:6">
      <c r="A10367" t="s">
        <v>4616</v>
      </c>
      <c r="B10367" s="39" t="s">
        <v>29677</v>
      </c>
      <c r="C10367" t="s">
        <v>24762</v>
      </c>
      <c r="D10367" t="s">
        <v>24762</v>
      </c>
      <c r="E10367" t="s">
        <v>24762</v>
      </c>
      <c r="F10367" s="39" t="s">
        <v>14412</v>
      </c>
    </row>
    <row r="10368" spans="1:6">
      <c r="A10368" t="s">
        <v>4616</v>
      </c>
      <c r="B10368" s="39" t="s">
        <v>29678</v>
      </c>
      <c r="C10368" t="s">
        <v>24763</v>
      </c>
      <c r="D10368" t="s">
        <v>24763</v>
      </c>
      <c r="E10368" t="s">
        <v>24763</v>
      </c>
      <c r="F10368" s="39" t="s">
        <v>14413</v>
      </c>
    </row>
    <row r="10369" spans="1:6">
      <c r="A10369" t="s">
        <v>4616</v>
      </c>
      <c r="B10369" s="39" t="s">
        <v>29679</v>
      </c>
      <c r="C10369" t="s">
        <v>24764</v>
      </c>
      <c r="D10369" t="s">
        <v>24764</v>
      </c>
      <c r="E10369" t="s">
        <v>24764</v>
      </c>
      <c r="F10369" s="39" t="s">
        <v>14414</v>
      </c>
    </row>
    <row r="10370" spans="1:6">
      <c r="A10370" t="s">
        <v>4616</v>
      </c>
      <c r="B10370" s="39" t="s">
        <v>29680</v>
      </c>
      <c r="C10370" t="s">
        <v>24765</v>
      </c>
      <c r="D10370" t="s">
        <v>24765</v>
      </c>
      <c r="E10370" t="s">
        <v>24765</v>
      </c>
      <c r="F10370" s="39" t="s">
        <v>14415</v>
      </c>
    </row>
    <row r="10371" spans="1:6">
      <c r="A10371" t="s">
        <v>4616</v>
      </c>
      <c r="B10371" s="39" t="s">
        <v>29681</v>
      </c>
      <c r="C10371" t="s">
        <v>24766</v>
      </c>
      <c r="D10371" t="s">
        <v>24766</v>
      </c>
      <c r="E10371" t="s">
        <v>24766</v>
      </c>
      <c r="F10371" s="39" t="s">
        <v>14416</v>
      </c>
    </row>
    <row r="10372" spans="1:6">
      <c r="A10372" t="s">
        <v>4616</v>
      </c>
      <c r="B10372" s="39" t="s">
        <v>29682</v>
      </c>
      <c r="C10372" t="s">
        <v>24767</v>
      </c>
      <c r="D10372" t="s">
        <v>24767</v>
      </c>
      <c r="E10372" t="s">
        <v>24767</v>
      </c>
      <c r="F10372" s="39" t="s">
        <v>14417</v>
      </c>
    </row>
    <row r="10373" spans="1:6">
      <c r="A10373" t="s">
        <v>4616</v>
      </c>
      <c r="B10373" s="39" t="s">
        <v>29683</v>
      </c>
      <c r="C10373" t="s">
        <v>24768</v>
      </c>
      <c r="D10373" t="s">
        <v>24768</v>
      </c>
      <c r="E10373" t="s">
        <v>24768</v>
      </c>
      <c r="F10373" s="39" t="s">
        <v>14417</v>
      </c>
    </row>
    <row r="10374" spans="1:6">
      <c r="A10374" t="s">
        <v>4616</v>
      </c>
      <c r="B10374" s="39" t="s">
        <v>29684</v>
      </c>
      <c r="C10374" t="s">
        <v>24769</v>
      </c>
      <c r="D10374" t="s">
        <v>24769</v>
      </c>
      <c r="E10374" t="s">
        <v>24769</v>
      </c>
      <c r="F10374" s="39" t="s">
        <v>14417</v>
      </c>
    </row>
    <row r="10375" spans="1:6">
      <c r="A10375" t="s">
        <v>4616</v>
      </c>
      <c r="B10375" s="39" t="s">
        <v>29685</v>
      </c>
      <c r="C10375" t="s">
        <v>24770</v>
      </c>
      <c r="D10375" t="s">
        <v>24770</v>
      </c>
      <c r="E10375" t="s">
        <v>24770</v>
      </c>
      <c r="F10375" s="39" t="s">
        <v>14418</v>
      </c>
    </row>
    <row r="10376" spans="1:6">
      <c r="A10376" t="s">
        <v>4616</v>
      </c>
      <c r="B10376" s="39" t="s">
        <v>29686</v>
      </c>
      <c r="C10376" t="s">
        <v>24771</v>
      </c>
      <c r="D10376" t="s">
        <v>24771</v>
      </c>
      <c r="E10376" t="s">
        <v>24771</v>
      </c>
      <c r="F10376" s="39" t="s">
        <v>14419</v>
      </c>
    </row>
    <row r="10377" spans="1:6">
      <c r="A10377" t="s">
        <v>4616</v>
      </c>
      <c r="B10377" s="39" t="s">
        <v>29687</v>
      </c>
      <c r="C10377" t="s">
        <v>24772</v>
      </c>
      <c r="D10377" t="s">
        <v>24772</v>
      </c>
      <c r="E10377" t="s">
        <v>24772</v>
      </c>
      <c r="F10377" s="39" t="s">
        <v>14420</v>
      </c>
    </row>
    <row r="10378" spans="1:6">
      <c r="A10378" t="s">
        <v>4616</v>
      </c>
      <c r="B10378" s="39" t="s">
        <v>29688</v>
      </c>
      <c r="C10378" t="s">
        <v>24773</v>
      </c>
      <c r="D10378" t="s">
        <v>24773</v>
      </c>
      <c r="E10378" t="s">
        <v>24773</v>
      </c>
      <c r="F10378" s="39" t="s">
        <v>14420</v>
      </c>
    </row>
    <row r="10379" spans="1:6">
      <c r="A10379" t="s">
        <v>4616</v>
      </c>
      <c r="B10379" s="39" t="s">
        <v>29689</v>
      </c>
      <c r="C10379" t="s">
        <v>24774</v>
      </c>
      <c r="D10379" t="s">
        <v>24774</v>
      </c>
      <c r="E10379" t="s">
        <v>24774</v>
      </c>
      <c r="F10379" s="39" t="s">
        <v>14420</v>
      </c>
    </row>
    <row r="10380" spans="1:6">
      <c r="A10380" t="s">
        <v>4616</v>
      </c>
      <c r="B10380" s="39" t="s">
        <v>29690</v>
      </c>
      <c r="C10380" t="s">
        <v>24775</v>
      </c>
      <c r="D10380" t="s">
        <v>24775</v>
      </c>
      <c r="E10380" t="s">
        <v>24775</v>
      </c>
      <c r="F10380" s="39" t="s">
        <v>14420</v>
      </c>
    </row>
    <row r="10381" spans="1:6">
      <c r="A10381" t="s">
        <v>4616</v>
      </c>
      <c r="B10381" s="54" t="s">
        <v>29691</v>
      </c>
      <c r="C10381" t="s">
        <v>24776</v>
      </c>
      <c r="D10381" t="s">
        <v>24776</v>
      </c>
      <c r="E10381" t="s">
        <v>24776</v>
      </c>
      <c r="F10381" s="39" t="s">
        <v>14420</v>
      </c>
    </row>
    <row r="10382" spans="1:6">
      <c r="A10382" t="s">
        <v>4616</v>
      </c>
      <c r="B10382" s="39" t="s">
        <v>29692</v>
      </c>
      <c r="C10382" t="s">
        <v>24777</v>
      </c>
      <c r="D10382" t="s">
        <v>24777</v>
      </c>
      <c r="E10382" t="s">
        <v>24777</v>
      </c>
      <c r="F10382" s="39" t="s">
        <v>14421</v>
      </c>
    </row>
    <row r="10383" spans="1:6">
      <c r="A10383" t="s">
        <v>4616</v>
      </c>
      <c r="B10383" s="39" t="s">
        <v>29693</v>
      </c>
      <c r="C10383" t="s">
        <v>24778</v>
      </c>
      <c r="D10383" t="s">
        <v>24778</v>
      </c>
      <c r="E10383" t="s">
        <v>24778</v>
      </c>
      <c r="F10383" s="39" t="s">
        <v>14422</v>
      </c>
    </row>
    <row r="10384" spans="1:6">
      <c r="A10384" t="s">
        <v>4616</v>
      </c>
      <c r="B10384" s="789" t="s">
        <v>29694</v>
      </c>
      <c r="C10384" t="s">
        <v>24779</v>
      </c>
      <c r="D10384" t="s">
        <v>24779</v>
      </c>
      <c r="E10384" t="s">
        <v>24779</v>
      </c>
      <c r="F10384" s="39" t="s">
        <v>14423</v>
      </c>
    </row>
    <row r="10385" spans="1:6">
      <c r="A10385" t="s">
        <v>4616</v>
      </c>
      <c r="B10385" s="39" t="s">
        <v>29695</v>
      </c>
      <c r="C10385" t="s">
        <v>24780</v>
      </c>
      <c r="D10385" t="s">
        <v>24780</v>
      </c>
      <c r="E10385" t="s">
        <v>24780</v>
      </c>
      <c r="F10385" s="39" t="s">
        <v>14423</v>
      </c>
    </row>
    <row r="10386" spans="1:6">
      <c r="A10386" t="s">
        <v>4616</v>
      </c>
      <c r="B10386" s="39" t="s">
        <v>29696</v>
      </c>
      <c r="C10386" t="s">
        <v>24781</v>
      </c>
      <c r="D10386" t="s">
        <v>24781</v>
      </c>
      <c r="E10386" t="s">
        <v>24781</v>
      </c>
      <c r="F10386" s="39" t="s">
        <v>14424</v>
      </c>
    </row>
    <row r="10387" spans="1:6">
      <c r="A10387" t="s">
        <v>4616</v>
      </c>
      <c r="B10387" s="39" t="s">
        <v>29697</v>
      </c>
      <c r="C10387" t="s">
        <v>24782</v>
      </c>
      <c r="D10387" t="s">
        <v>24782</v>
      </c>
      <c r="E10387" t="s">
        <v>24782</v>
      </c>
      <c r="F10387" s="39" t="s">
        <v>14425</v>
      </c>
    </row>
    <row r="10388" spans="1:6">
      <c r="A10388" t="s">
        <v>4616</v>
      </c>
      <c r="B10388" s="39" t="s">
        <v>29698</v>
      </c>
      <c r="C10388" t="s">
        <v>24783</v>
      </c>
      <c r="D10388" t="s">
        <v>24783</v>
      </c>
      <c r="E10388" t="s">
        <v>24783</v>
      </c>
      <c r="F10388" s="39" t="s">
        <v>14426</v>
      </c>
    </row>
    <row r="10389" spans="1:6">
      <c r="A10389" t="s">
        <v>4616</v>
      </c>
      <c r="B10389" s="39" t="s">
        <v>29699</v>
      </c>
      <c r="C10389" t="s">
        <v>24784</v>
      </c>
      <c r="D10389" t="s">
        <v>24784</v>
      </c>
      <c r="E10389" t="s">
        <v>24784</v>
      </c>
      <c r="F10389" s="39" t="s">
        <v>14427</v>
      </c>
    </row>
    <row r="10390" spans="1:6">
      <c r="A10390" t="s">
        <v>4616</v>
      </c>
      <c r="B10390" s="39" t="s">
        <v>29700</v>
      </c>
      <c r="C10390" t="s">
        <v>24785</v>
      </c>
      <c r="D10390" t="s">
        <v>24785</v>
      </c>
      <c r="E10390" t="s">
        <v>24785</v>
      </c>
      <c r="F10390" s="39" t="s">
        <v>14428</v>
      </c>
    </row>
    <row r="10391" spans="1:6">
      <c r="A10391" t="s">
        <v>4616</v>
      </c>
      <c r="B10391" s="39" t="s">
        <v>29701</v>
      </c>
      <c r="C10391" t="s">
        <v>24786</v>
      </c>
      <c r="D10391" t="s">
        <v>24786</v>
      </c>
      <c r="E10391" t="s">
        <v>24786</v>
      </c>
      <c r="F10391" s="39" t="s">
        <v>14429</v>
      </c>
    </row>
    <row r="10392" spans="1:6">
      <c r="A10392" t="s">
        <v>4616</v>
      </c>
      <c r="B10392" s="39" t="s">
        <v>29702</v>
      </c>
      <c r="C10392" t="s">
        <v>24787</v>
      </c>
      <c r="D10392" t="s">
        <v>24787</v>
      </c>
      <c r="E10392" t="s">
        <v>24787</v>
      </c>
      <c r="F10392" s="39" t="s">
        <v>14430</v>
      </c>
    </row>
    <row r="10393" spans="1:6">
      <c r="A10393" t="s">
        <v>4616</v>
      </c>
      <c r="B10393" t="s">
        <v>29703</v>
      </c>
      <c r="C10393" t="s">
        <v>24788</v>
      </c>
      <c r="D10393" t="s">
        <v>24788</v>
      </c>
      <c r="E10393" t="s">
        <v>24788</v>
      </c>
      <c r="F10393" s="787" t="s">
        <v>14431</v>
      </c>
    </row>
    <row r="10394" spans="1:6">
      <c r="A10394" t="s">
        <v>4616</v>
      </c>
      <c r="B10394" s="39" t="s">
        <v>29704</v>
      </c>
      <c r="C10394" t="s">
        <v>24789</v>
      </c>
      <c r="D10394" t="s">
        <v>24789</v>
      </c>
      <c r="E10394" t="s">
        <v>24789</v>
      </c>
      <c r="F10394" s="39" t="s">
        <v>14432</v>
      </c>
    </row>
    <row r="10395" spans="1:6">
      <c r="A10395" t="s">
        <v>4616</v>
      </c>
      <c r="B10395" s="39" t="s">
        <v>29705</v>
      </c>
      <c r="C10395" t="s">
        <v>24790</v>
      </c>
      <c r="D10395" t="s">
        <v>24790</v>
      </c>
      <c r="E10395" t="s">
        <v>24790</v>
      </c>
      <c r="F10395" s="39" t="s">
        <v>14433</v>
      </c>
    </row>
    <row r="10396" spans="1:6">
      <c r="A10396" t="s">
        <v>4616</v>
      </c>
      <c r="B10396" s="39" t="s">
        <v>29706</v>
      </c>
      <c r="C10396" t="s">
        <v>24791</v>
      </c>
      <c r="D10396" t="s">
        <v>24791</v>
      </c>
      <c r="E10396" t="s">
        <v>24791</v>
      </c>
      <c r="F10396" s="39" t="s">
        <v>14434</v>
      </c>
    </row>
    <row r="10397" spans="1:6">
      <c r="A10397" t="s">
        <v>4616</v>
      </c>
      <c r="B10397" t="s">
        <v>29707</v>
      </c>
      <c r="C10397" t="s">
        <v>24792</v>
      </c>
      <c r="D10397" t="s">
        <v>24792</v>
      </c>
      <c r="E10397" t="s">
        <v>24792</v>
      </c>
      <c r="F10397" t="s">
        <v>14435</v>
      </c>
    </row>
    <row r="10398" spans="1:6">
      <c r="A10398" t="s">
        <v>4616</v>
      </c>
      <c r="B10398" s="39" t="s">
        <v>29708</v>
      </c>
      <c r="C10398" t="s">
        <v>24793</v>
      </c>
      <c r="D10398" t="s">
        <v>24793</v>
      </c>
      <c r="E10398" t="s">
        <v>24793</v>
      </c>
      <c r="F10398" s="39" t="s">
        <v>14436</v>
      </c>
    </row>
    <row r="10399" spans="1:6">
      <c r="A10399" t="s">
        <v>4616</v>
      </c>
      <c r="B10399" s="39" t="s">
        <v>29709</v>
      </c>
      <c r="C10399" t="s">
        <v>24794</v>
      </c>
      <c r="D10399" t="s">
        <v>24794</v>
      </c>
      <c r="E10399" t="s">
        <v>24794</v>
      </c>
      <c r="F10399" s="39" t="s">
        <v>14436</v>
      </c>
    </row>
    <row r="10400" spans="1:6">
      <c r="A10400" t="s">
        <v>4616</v>
      </c>
      <c r="B10400" s="39" t="s">
        <v>29710</v>
      </c>
      <c r="C10400" t="s">
        <v>24795</v>
      </c>
      <c r="D10400" t="s">
        <v>24795</v>
      </c>
      <c r="E10400" t="s">
        <v>24795</v>
      </c>
      <c r="F10400" s="39" t="s">
        <v>14437</v>
      </c>
    </row>
    <row r="10401" spans="1:6">
      <c r="A10401" t="s">
        <v>4616</v>
      </c>
      <c r="B10401" s="39" t="s">
        <v>29711</v>
      </c>
      <c r="C10401" t="s">
        <v>24796</v>
      </c>
      <c r="D10401" t="s">
        <v>24796</v>
      </c>
      <c r="E10401" t="s">
        <v>24796</v>
      </c>
      <c r="F10401" s="39" t="s">
        <v>14438</v>
      </c>
    </row>
    <row r="10402" spans="1:6">
      <c r="A10402" t="s">
        <v>4616</v>
      </c>
      <c r="B10402" s="39" t="s">
        <v>29712</v>
      </c>
      <c r="C10402" t="s">
        <v>24797</v>
      </c>
      <c r="D10402" t="s">
        <v>24797</v>
      </c>
      <c r="E10402" t="s">
        <v>24797</v>
      </c>
      <c r="F10402" s="39" t="s">
        <v>14439</v>
      </c>
    </row>
    <row r="10403" spans="1:6">
      <c r="A10403" t="s">
        <v>4616</v>
      </c>
      <c r="B10403" s="39" t="s">
        <v>29713</v>
      </c>
      <c r="C10403" t="s">
        <v>24798</v>
      </c>
      <c r="D10403" t="s">
        <v>24798</v>
      </c>
      <c r="E10403" t="s">
        <v>24798</v>
      </c>
      <c r="F10403" s="39" t="s">
        <v>14440</v>
      </c>
    </row>
    <row r="10404" spans="1:6">
      <c r="A10404" t="s">
        <v>4616</v>
      </c>
      <c r="B10404" s="39" t="s">
        <v>29714</v>
      </c>
      <c r="C10404" t="s">
        <v>24799</v>
      </c>
      <c r="D10404" t="s">
        <v>24799</v>
      </c>
      <c r="E10404" t="s">
        <v>24799</v>
      </c>
      <c r="F10404" s="39" t="s">
        <v>14441</v>
      </c>
    </row>
    <row r="10405" spans="1:6">
      <c r="A10405" t="s">
        <v>4616</v>
      </c>
      <c r="B10405" s="39" t="s">
        <v>29715</v>
      </c>
      <c r="C10405" t="s">
        <v>24800</v>
      </c>
      <c r="D10405" t="s">
        <v>24800</v>
      </c>
      <c r="E10405" t="s">
        <v>24800</v>
      </c>
      <c r="F10405" s="39" t="s">
        <v>14442</v>
      </c>
    </row>
    <row r="10406" spans="1:6">
      <c r="A10406" t="s">
        <v>4616</v>
      </c>
      <c r="B10406" s="39" t="s">
        <v>29716</v>
      </c>
      <c r="C10406" t="s">
        <v>24801</v>
      </c>
      <c r="D10406" t="s">
        <v>24801</v>
      </c>
      <c r="E10406" t="s">
        <v>24801</v>
      </c>
      <c r="F10406" s="39" t="s">
        <v>14443</v>
      </c>
    </row>
    <row r="10407" spans="1:6">
      <c r="A10407" t="s">
        <v>4616</v>
      </c>
      <c r="B10407" s="39" t="s">
        <v>29717</v>
      </c>
      <c r="C10407" t="s">
        <v>24802</v>
      </c>
      <c r="D10407" t="s">
        <v>24802</v>
      </c>
      <c r="E10407" t="s">
        <v>24802</v>
      </c>
      <c r="F10407" s="39" t="s">
        <v>14444</v>
      </c>
    </row>
    <row r="10408" spans="1:6">
      <c r="A10408" t="s">
        <v>4616</v>
      </c>
      <c r="B10408" s="39" t="s">
        <v>29718</v>
      </c>
      <c r="C10408" t="s">
        <v>24803</v>
      </c>
      <c r="D10408" t="s">
        <v>24803</v>
      </c>
      <c r="E10408" t="s">
        <v>24803</v>
      </c>
      <c r="F10408" s="39" t="s">
        <v>14445</v>
      </c>
    </row>
    <row r="10409" spans="1:6">
      <c r="A10409" t="s">
        <v>4616</v>
      </c>
      <c r="B10409" s="39" t="s">
        <v>29719</v>
      </c>
      <c r="C10409" t="s">
        <v>24804</v>
      </c>
      <c r="D10409" t="s">
        <v>24804</v>
      </c>
      <c r="E10409" t="s">
        <v>24804</v>
      </c>
      <c r="F10409" s="39" t="s">
        <v>14446</v>
      </c>
    </row>
    <row r="10410" spans="1:6">
      <c r="A10410" t="s">
        <v>4616</v>
      </c>
      <c r="B10410" s="39" t="s">
        <v>29720</v>
      </c>
      <c r="C10410" t="s">
        <v>24805</v>
      </c>
      <c r="D10410" t="s">
        <v>24805</v>
      </c>
      <c r="E10410" t="s">
        <v>24805</v>
      </c>
      <c r="F10410" s="39" t="s">
        <v>14447</v>
      </c>
    </row>
    <row r="10411" spans="1:6">
      <c r="A10411" t="s">
        <v>4616</v>
      </c>
      <c r="B10411" s="39" t="s">
        <v>29721</v>
      </c>
      <c r="C10411" t="s">
        <v>24806</v>
      </c>
      <c r="D10411" t="s">
        <v>24806</v>
      </c>
      <c r="E10411" t="s">
        <v>24806</v>
      </c>
      <c r="F10411" s="39" t="s">
        <v>14448</v>
      </c>
    </row>
    <row r="10412" spans="1:6">
      <c r="A10412" t="s">
        <v>4616</v>
      </c>
      <c r="B10412" s="39" t="s">
        <v>29722</v>
      </c>
      <c r="C10412" t="s">
        <v>24807</v>
      </c>
      <c r="D10412" t="s">
        <v>24807</v>
      </c>
      <c r="E10412" t="s">
        <v>24807</v>
      </c>
      <c r="F10412" s="39" t="s">
        <v>14448</v>
      </c>
    </row>
    <row r="10413" spans="1:6">
      <c r="A10413" t="s">
        <v>4616</v>
      </c>
      <c r="B10413" s="39" t="s">
        <v>29723</v>
      </c>
      <c r="C10413" t="s">
        <v>24808</v>
      </c>
      <c r="D10413" t="s">
        <v>24808</v>
      </c>
      <c r="E10413" t="s">
        <v>24808</v>
      </c>
      <c r="F10413" s="39" t="s">
        <v>14449</v>
      </c>
    </row>
    <row r="10414" spans="1:6">
      <c r="A10414" t="s">
        <v>4616</v>
      </c>
      <c r="B10414" s="39" t="s">
        <v>29724</v>
      </c>
      <c r="C10414" t="s">
        <v>24809</v>
      </c>
      <c r="D10414" t="s">
        <v>24809</v>
      </c>
      <c r="E10414" t="s">
        <v>24809</v>
      </c>
      <c r="F10414" s="39" t="s">
        <v>14450</v>
      </c>
    </row>
    <row r="10415" spans="1:6">
      <c r="A10415" t="s">
        <v>4616</v>
      </c>
      <c r="B10415" s="39" t="s">
        <v>29725</v>
      </c>
      <c r="C10415" t="s">
        <v>24810</v>
      </c>
      <c r="D10415" t="s">
        <v>24810</v>
      </c>
      <c r="E10415" t="s">
        <v>24810</v>
      </c>
      <c r="F10415" s="39" t="s">
        <v>14451</v>
      </c>
    </row>
    <row r="10416" spans="1:6">
      <c r="A10416" t="s">
        <v>4616</v>
      </c>
      <c r="B10416" s="39" t="s">
        <v>29726</v>
      </c>
      <c r="C10416" t="s">
        <v>24811</v>
      </c>
      <c r="D10416" t="s">
        <v>24811</v>
      </c>
      <c r="E10416" t="s">
        <v>24811</v>
      </c>
      <c r="F10416" t="s">
        <v>14452</v>
      </c>
    </row>
    <row r="10417" spans="1:6">
      <c r="A10417" t="s">
        <v>4616</v>
      </c>
      <c r="B10417" s="39" t="s">
        <v>29727</v>
      </c>
      <c r="C10417" t="s">
        <v>24812</v>
      </c>
      <c r="D10417" t="s">
        <v>24812</v>
      </c>
      <c r="E10417" t="s">
        <v>24812</v>
      </c>
      <c r="F10417" s="39" t="s">
        <v>14452</v>
      </c>
    </row>
    <row r="10418" spans="1:6">
      <c r="A10418" t="s">
        <v>4616</v>
      </c>
      <c r="B10418" s="39" t="s">
        <v>29728</v>
      </c>
      <c r="C10418" t="s">
        <v>24813</v>
      </c>
      <c r="D10418" t="s">
        <v>24813</v>
      </c>
      <c r="E10418" t="s">
        <v>24813</v>
      </c>
      <c r="F10418" s="39" t="s">
        <v>14453</v>
      </c>
    </row>
    <row r="10419" spans="1:6">
      <c r="A10419" t="s">
        <v>4616</v>
      </c>
      <c r="B10419" s="39" t="s">
        <v>29729</v>
      </c>
      <c r="C10419" t="s">
        <v>24814</v>
      </c>
      <c r="D10419" t="s">
        <v>24814</v>
      </c>
      <c r="E10419" t="s">
        <v>24814</v>
      </c>
      <c r="F10419" s="39" t="s">
        <v>14453</v>
      </c>
    </row>
    <row r="10420" spans="1:6">
      <c r="A10420" t="s">
        <v>4616</v>
      </c>
      <c r="B10420" s="39" t="s">
        <v>29730</v>
      </c>
      <c r="C10420" t="s">
        <v>24815</v>
      </c>
      <c r="D10420" t="s">
        <v>24815</v>
      </c>
      <c r="E10420" t="s">
        <v>24815</v>
      </c>
      <c r="F10420" s="39" t="s">
        <v>14453</v>
      </c>
    </row>
    <row r="10421" spans="1:6">
      <c r="A10421" t="s">
        <v>4616</v>
      </c>
      <c r="B10421" s="39" t="s">
        <v>29731</v>
      </c>
      <c r="C10421" t="s">
        <v>24816</v>
      </c>
      <c r="D10421" t="s">
        <v>24816</v>
      </c>
      <c r="E10421" t="s">
        <v>24816</v>
      </c>
      <c r="F10421" s="39" t="s">
        <v>14454</v>
      </c>
    </row>
    <row r="10422" spans="1:6">
      <c r="A10422" t="s">
        <v>4616</v>
      </c>
      <c r="B10422" s="39" t="s">
        <v>29732</v>
      </c>
      <c r="C10422" t="s">
        <v>24817</v>
      </c>
      <c r="D10422" t="s">
        <v>24817</v>
      </c>
      <c r="E10422" t="s">
        <v>24817</v>
      </c>
      <c r="F10422" s="39" t="s">
        <v>14455</v>
      </c>
    </row>
    <row r="10423" spans="1:6">
      <c r="A10423" t="s">
        <v>4616</v>
      </c>
      <c r="B10423" s="39" t="s">
        <v>29733</v>
      </c>
      <c r="C10423" t="s">
        <v>24818</v>
      </c>
      <c r="D10423" t="s">
        <v>24818</v>
      </c>
      <c r="E10423" t="s">
        <v>24818</v>
      </c>
      <c r="F10423" s="39" t="s">
        <v>14456</v>
      </c>
    </row>
    <row r="10424" spans="1:6">
      <c r="A10424" t="s">
        <v>4616</v>
      </c>
      <c r="B10424" s="39" t="s">
        <v>29734</v>
      </c>
      <c r="C10424" t="s">
        <v>24819</v>
      </c>
      <c r="D10424" t="s">
        <v>24819</v>
      </c>
      <c r="E10424" t="s">
        <v>24819</v>
      </c>
      <c r="F10424" s="39" t="s">
        <v>14457</v>
      </c>
    </row>
    <row r="10425" spans="1:6">
      <c r="A10425" t="s">
        <v>4616</v>
      </c>
      <c r="B10425" s="39" t="s">
        <v>29735</v>
      </c>
      <c r="C10425" t="s">
        <v>24820</v>
      </c>
      <c r="D10425" t="s">
        <v>24820</v>
      </c>
      <c r="E10425" t="s">
        <v>24820</v>
      </c>
      <c r="F10425" s="39" t="s">
        <v>14458</v>
      </c>
    </row>
    <row r="10426" spans="1:6">
      <c r="A10426" t="s">
        <v>4616</v>
      </c>
      <c r="B10426" s="39" t="s">
        <v>29736</v>
      </c>
      <c r="C10426" t="s">
        <v>24821</v>
      </c>
      <c r="D10426" t="s">
        <v>24821</v>
      </c>
      <c r="E10426" t="s">
        <v>24821</v>
      </c>
      <c r="F10426" s="39" t="s">
        <v>14459</v>
      </c>
    </row>
    <row r="10427" spans="1:6">
      <c r="A10427" t="s">
        <v>4616</v>
      </c>
      <c r="B10427" s="39" t="s">
        <v>29737</v>
      </c>
      <c r="C10427" t="s">
        <v>24822</v>
      </c>
      <c r="D10427" t="s">
        <v>24822</v>
      </c>
      <c r="E10427" t="s">
        <v>24822</v>
      </c>
      <c r="F10427" s="39" t="s">
        <v>14460</v>
      </c>
    </row>
    <row r="10428" spans="1:6">
      <c r="A10428" t="s">
        <v>4616</v>
      </c>
      <c r="B10428" s="39" t="s">
        <v>29738</v>
      </c>
      <c r="C10428" t="s">
        <v>24823</v>
      </c>
      <c r="D10428" t="s">
        <v>24823</v>
      </c>
      <c r="E10428" t="s">
        <v>24823</v>
      </c>
      <c r="F10428" t="s">
        <v>14461</v>
      </c>
    </row>
    <row r="10429" spans="1:6">
      <c r="A10429" t="s">
        <v>4616</v>
      </c>
      <c r="B10429" s="39" t="s">
        <v>29739</v>
      </c>
      <c r="C10429" t="s">
        <v>24824</v>
      </c>
      <c r="D10429" t="s">
        <v>24824</v>
      </c>
      <c r="E10429" t="s">
        <v>24824</v>
      </c>
      <c r="F10429" s="39" t="s">
        <v>14462</v>
      </c>
    </row>
    <row r="10430" spans="1:6">
      <c r="A10430" t="s">
        <v>4616</v>
      </c>
      <c r="B10430" s="39" t="s">
        <v>29740</v>
      </c>
      <c r="C10430" t="s">
        <v>24825</v>
      </c>
      <c r="D10430" t="s">
        <v>24825</v>
      </c>
      <c r="E10430" t="s">
        <v>24825</v>
      </c>
      <c r="F10430" s="39" t="s">
        <v>14463</v>
      </c>
    </row>
    <row r="10431" spans="1:6">
      <c r="A10431" t="s">
        <v>4616</v>
      </c>
      <c r="B10431" s="39" t="s">
        <v>29741</v>
      </c>
      <c r="C10431" t="s">
        <v>24826</v>
      </c>
      <c r="D10431" t="s">
        <v>24826</v>
      </c>
      <c r="E10431" t="s">
        <v>24826</v>
      </c>
      <c r="F10431" s="39" t="s">
        <v>14463</v>
      </c>
    </row>
    <row r="10432" spans="1:6">
      <c r="A10432" t="s">
        <v>4616</v>
      </c>
      <c r="B10432" s="39" t="s">
        <v>29742</v>
      </c>
      <c r="C10432" t="s">
        <v>24827</v>
      </c>
      <c r="D10432" t="s">
        <v>24827</v>
      </c>
      <c r="E10432" t="s">
        <v>24827</v>
      </c>
      <c r="F10432" s="39" t="s">
        <v>14464</v>
      </c>
    </row>
    <row r="10433" spans="1:6">
      <c r="A10433" t="s">
        <v>4616</v>
      </c>
      <c r="B10433" s="39" t="s">
        <v>29743</v>
      </c>
      <c r="C10433" t="s">
        <v>24828</v>
      </c>
      <c r="D10433" t="s">
        <v>24828</v>
      </c>
      <c r="E10433" t="s">
        <v>24828</v>
      </c>
      <c r="F10433" s="39" t="s">
        <v>14465</v>
      </c>
    </row>
    <row r="10434" spans="1:6">
      <c r="A10434" t="s">
        <v>4616</v>
      </c>
      <c r="B10434" s="39" t="s">
        <v>29744</v>
      </c>
      <c r="C10434" t="s">
        <v>24829</v>
      </c>
      <c r="D10434" t="s">
        <v>24829</v>
      </c>
      <c r="E10434" t="s">
        <v>24829</v>
      </c>
      <c r="F10434" s="39" t="s">
        <v>14466</v>
      </c>
    </row>
    <row r="10435" spans="1:6">
      <c r="A10435" t="s">
        <v>4616</v>
      </c>
      <c r="B10435" s="39" t="s">
        <v>29745</v>
      </c>
      <c r="C10435" t="s">
        <v>24830</v>
      </c>
      <c r="D10435" t="s">
        <v>24830</v>
      </c>
      <c r="E10435" t="s">
        <v>24830</v>
      </c>
      <c r="F10435" s="39" t="s">
        <v>14467</v>
      </c>
    </row>
    <row r="10436" spans="1:6">
      <c r="A10436" t="s">
        <v>4616</v>
      </c>
      <c r="B10436" s="39" t="s">
        <v>29746</v>
      </c>
      <c r="C10436" t="s">
        <v>24831</v>
      </c>
      <c r="D10436" t="s">
        <v>24831</v>
      </c>
      <c r="E10436" t="s">
        <v>24831</v>
      </c>
      <c r="F10436" s="39" t="s">
        <v>14467</v>
      </c>
    </row>
    <row r="10437" spans="1:6">
      <c r="A10437" t="s">
        <v>4616</v>
      </c>
      <c r="B10437" s="39" t="s">
        <v>29747</v>
      </c>
      <c r="C10437" t="s">
        <v>24832</v>
      </c>
      <c r="D10437" t="s">
        <v>24832</v>
      </c>
      <c r="E10437" t="s">
        <v>24832</v>
      </c>
      <c r="F10437" s="39" t="s">
        <v>14468</v>
      </c>
    </row>
    <row r="10438" spans="1:6">
      <c r="A10438" t="s">
        <v>4616</v>
      </c>
      <c r="B10438" s="789" t="s">
        <v>29748</v>
      </c>
      <c r="C10438" t="s">
        <v>24833</v>
      </c>
      <c r="D10438" t="s">
        <v>24833</v>
      </c>
      <c r="E10438" t="s">
        <v>24833</v>
      </c>
      <c r="F10438" s="39" t="s">
        <v>14468</v>
      </c>
    </row>
    <row r="10439" spans="1:6">
      <c r="A10439" t="s">
        <v>4616</v>
      </c>
      <c r="B10439" s="39" t="s">
        <v>29749</v>
      </c>
      <c r="C10439" t="s">
        <v>24834</v>
      </c>
      <c r="D10439" t="s">
        <v>24834</v>
      </c>
      <c r="E10439" t="s">
        <v>24834</v>
      </c>
      <c r="F10439" s="39" t="s">
        <v>14469</v>
      </c>
    </row>
    <row r="10440" spans="1:6">
      <c r="A10440" t="s">
        <v>4616</v>
      </c>
      <c r="B10440" s="39" t="s">
        <v>29750</v>
      </c>
      <c r="C10440" t="s">
        <v>24835</v>
      </c>
      <c r="D10440" t="s">
        <v>24835</v>
      </c>
      <c r="E10440" t="s">
        <v>24835</v>
      </c>
      <c r="F10440" s="39" t="s">
        <v>14469</v>
      </c>
    </row>
    <row r="10441" spans="1:6">
      <c r="A10441" t="s">
        <v>4616</v>
      </c>
      <c r="B10441" s="39" t="s">
        <v>29751</v>
      </c>
      <c r="C10441" t="s">
        <v>24836</v>
      </c>
      <c r="D10441" t="s">
        <v>24836</v>
      </c>
      <c r="E10441" t="s">
        <v>24836</v>
      </c>
      <c r="F10441" s="39" t="s">
        <v>14470</v>
      </c>
    </row>
    <row r="10442" spans="1:6">
      <c r="A10442" t="s">
        <v>4616</v>
      </c>
      <c r="B10442" s="39" t="s">
        <v>29752</v>
      </c>
      <c r="C10442" t="s">
        <v>24837</v>
      </c>
      <c r="D10442" t="s">
        <v>24837</v>
      </c>
      <c r="E10442" t="s">
        <v>24837</v>
      </c>
      <c r="F10442" s="39" t="s">
        <v>14470</v>
      </c>
    </row>
    <row r="10443" spans="1:6">
      <c r="A10443" t="s">
        <v>4616</v>
      </c>
      <c r="B10443" s="39" t="s">
        <v>29753</v>
      </c>
      <c r="C10443" t="s">
        <v>24838</v>
      </c>
      <c r="D10443" t="s">
        <v>24838</v>
      </c>
      <c r="E10443" t="s">
        <v>24838</v>
      </c>
      <c r="F10443" s="39" t="s">
        <v>14471</v>
      </c>
    </row>
    <row r="10444" spans="1:6">
      <c r="A10444" t="s">
        <v>4616</v>
      </c>
      <c r="B10444" s="39" t="s">
        <v>29754</v>
      </c>
      <c r="C10444" t="s">
        <v>24839</v>
      </c>
      <c r="D10444" t="s">
        <v>24839</v>
      </c>
      <c r="E10444" t="s">
        <v>24839</v>
      </c>
      <c r="F10444" s="39" t="s">
        <v>14472</v>
      </c>
    </row>
    <row r="10445" spans="1:6">
      <c r="A10445" t="s">
        <v>4616</v>
      </c>
      <c r="B10445" t="s">
        <v>29755</v>
      </c>
      <c r="C10445" t="s">
        <v>24840</v>
      </c>
      <c r="D10445" t="s">
        <v>24840</v>
      </c>
      <c r="E10445" t="s">
        <v>24840</v>
      </c>
      <c r="F10445" t="s">
        <v>14473</v>
      </c>
    </row>
    <row r="10446" spans="1:6">
      <c r="A10446" t="s">
        <v>4616</v>
      </c>
      <c r="B10446" s="39" t="s">
        <v>29756</v>
      </c>
      <c r="C10446" t="s">
        <v>24841</v>
      </c>
      <c r="D10446" t="s">
        <v>24841</v>
      </c>
      <c r="E10446" t="s">
        <v>24841</v>
      </c>
      <c r="F10446" s="39" t="s">
        <v>14474</v>
      </c>
    </row>
    <row r="10447" spans="1:6">
      <c r="A10447" t="s">
        <v>4616</v>
      </c>
      <c r="B10447" s="39" t="s">
        <v>29757</v>
      </c>
      <c r="C10447" t="s">
        <v>24842</v>
      </c>
      <c r="D10447" t="s">
        <v>24842</v>
      </c>
      <c r="E10447" t="s">
        <v>24842</v>
      </c>
      <c r="F10447" s="39" t="s">
        <v>14475</v>
      </c>
    </row>
    <row r="10448" spans="1:6">
      <c r="A10448" t="s">
        <v>4616</v>
      </c>
      <c r="B10448" s="39" t="s">
        <v>29758</v>
      </c>
      <c r="C10448" t="s">
        <v>24843</v>
      </c>
      <c r="D10448" t="s">
        <v>24843</v>
      </c>
      <c r="E10448" t="s">
        <v>24843</v>
      </c>
      <c r="F10448" s="39" t="s">
        <v>14476</v>
      </c>
    </row>
    <row r="10449" spans="1:6">
      <c r="A10449" t="s">
        <v>4616</v>
      </c>
      <c r="B10449" s="39" t="s">
        <v>29759</v>
      </c>
      <c r="C10449" t="s">
        <v>24844</v>
      </c>
      <c r="D10449" t="s">
        <v>24844</v>
      </c>
      <c r="E10449" t="s">
        <v>24844</v>
      </c>
      <c r="F10449" s="39" t="s">
        <v>14477</v>
      </c>
    </row>
    <row r="10450" spans="1:6">
      <c r="A10450" t="s">
        <v>4616</v>
      </c>
      <c r="B10450" s="39" t="s">
        <v>29760</v>
      </c>
      <c r="C10450" t="s">
        <v>24845</v>
      </c>
      <c r="D10450" t="s">
        <v>24845</v>
      </c>
      <c r="E10450" t="s">
        <v>24845</v>
      </c>
      <c r="F10450" s="39" t="s">
        <v>14478</v>
      </c>
    </row>
    <row r="10451" spans="1:6">
      <c r="A10451" t="s">
        <v>4616</v>
      </c>
      <c r="B10451" s="39" t="s">
        <v>29761</v>
      </c>
      <c r="C10451" t="s">
        <v>24846</v>
      </c>
      <c r="D10451" t="s">
        <v>24846</v>
      </c>
      <c r="E10451" t="s">
        <v>24846</v>
      </c>
      <c r="F10451" s="39" t="s">
        <v>14479</v>
      </c>
    </row>
    <row r="10452" spans="1:6">
      <c r="A10452" t="s">
        <v>4616</v>
      </c>
      <c r="B10452" s="39" t="s">
        <v>29762</v>
      </c>
      <c r="C10452" t="s">
        <v>24847</v>
      </c>
      <c r="D10452" t="s">
        <v>24847</v>
      </c>
      <c r="E10452" t="s">
        <v>24847</v>
      </c>
      <c r="F10452" s="39" t="s">
        <v>14480</v>
      </c>
    </row>
    <row r="10453" spans="1:6">
      <c r="A10453" t="s">
        <v>4616</v>
      </c>
      <c r="B10453" s="39" t="s">
        <v>29763</v>
      </c>
      <c r="C10453" t="s">
        <v>24848</v>
      </c>
      <c r="D10453" t="s">
        <v>24848</v>
      </c>
      <c r="E10453" t="s">
        <v>24848</v>
      </c>
      <c r="F10453" s="39" t="s">
        <v>14481</v>
      </c>
    </row>
    <row r="10454" spans="1:6">
      <c r="A10454" t="s">
        <v>4616</v>
      </c>
      <c r="B10454" s="39" t="s">
        <v>29764</v>
      </c>
      <c r="C10454" t="s">
        <v>24849</v>
      </c>
      <c r="D10454" t="s">
        <v>24849</v>
      </c>
      <c r="E10454" t="s">
        <v>24849</v>
      </c>
      <c r="F10454" s="39" t="s">
        <v>14481</v>
      </c>
    </row>
    <row r="10455" spans="1:6">
      <c r="A10455" t="s">
        <v>4616</v>
      </c>
      <c r="B10455" s="39" t="s">
        <v>29765</v>
      </c>
      <c r="C10455" t="s">
        <v>24850</v>
      </c>
      <c r="D10455" t="s">
        <v>24850</v>
      </c>
      <c r="E10455" t="s">
        <v>24850</v>
      </c>
      <c r="F10455" s="39" t="s">
        <v>14482</v>
      </c>
    </row>
    <row r="10456" spans="1:6">
      <c r="A10456" t="s">
        <v>4616</v>
      </c>
      <c r="B10456" s="39" t="s">
        <v>29766</v>
      </c>
      <c r="C10456" t="s">
        <v>24851</v>
      </c>
      <c r="D10456" t="s">
        <v>24851</v>
      </c>
      <c r="E10456" t="s">
        <v>24851</v>
      </c>
      <c r="F10456" t="s">
        <v>14482</v>
      </c>
    </row>
    <row r="10457" spans="1:6">
      <c r="A10457" t="s">
        <v>4616</v>
      </c>
      <c r="B10457" s="39" t="s">
        <v>29767</v>
      </c>
      <c r="C10457" t="s">
        <v>24852</v>
      </c>
      <c r="D10457" t="s">
        <v>24852</v>
      </c>
      <c r="E10457" t="s">
        <v>24852</v>
      </c>
      <c r="F10457" s="39" t="s">
        <v>14483</v>
      </c>
    </row>
    <row r="10458" spans="1:6">
      <c r="A10458" t="s">
        <v>4616</v>
      </c>
      <c r="B10458" s="789" t="s">
        <v>29768</v>
      </c>
      <c r="C10458" t="s">
        <v>24853</v>
      </c>
      <c r="D10458" t="s">
        <v>24853</v>
      </c>
      <c r="E10458" t="s">
        <v>24853</v>
      </c>
      <c r="F10458" s="39" t="s">
        <v>14484</v>
      </c>
    </row>
    <row r="10459" spans="1:6">
      <c r="A10459" t="s">
        <v>4616</v>
      </c>
      <c r="B10459" s="39" t="s">
        <v>29769</v>
      </c>
      <c r="C10459" t="s">
        <v>24854</v>
      </c>
      <c r="D10459" t="s">
        <v>24854</v>
      </c>
      <c r="E10459" t="s">
        <v>24854</v>
      </c>
      <c r="F10459" s="39" t="s">
        <v>14485</v>
      </c>
    </row>
    <row r="10460" spans="1:6">
      <c r="A10460" t="s">
        <v>4616</v>
      </c>
      <c r="B10460" s="39" t="s">
        <v>29770</v>
      </c>
      <c r="C10460" t="s">
        <v>24855</v>
      </c>
      <c r="D10460" t="s">
        <v>24855</v>
      </c>
      <c r="E10460" t="s">
        <v>24855</v>
      </c>
      <c r="F10460" s="39" t="s">
        <v>14486</v>
      </c>
    </row>
    <row r="10461" spans="1:6">
      <c r="A10461" t="s">
        <v>4616</v>
      </c>
      <c r="B10461" s="39" t="s">
        <v>29771</v>
      </c>
      <c r="C10461" t="s">
        <v>24856</v>
      </c>
      <c r="D10461" t="s">
        <v>24856</v>
      </c>
      <c r="E10461" t="s">
        <v>24856</v>
      </c>
      <c r="F10461" s="39" t="s">
        <v>14487</v>
      </c>
    </row>
    <row r="10462" spans="1:6">
      <c r="A10462" t="s">
        <v>4616</v>
      </c>
      <c r="B10462" s="39" t="s">
        <v>29772</v>
      </c>
      <c r="C10462" t="s">
        <v>24857</v>
      </c>
      <c r="D10462" t="s">
        <v>24857</v>
      </c>
      <c r="E10462" t="s">
        <v>24857</v>
      </c>
      <c r="F10462" s="39" t="s">
        <v>14488</v>
      </c>
    </row>
    <row r="10463" spans="1:6">
      <c r="A10463" t="s">
        <v>4616</v>
      </c>
      <c r="B10463" s="39" t="s">
        <v>29773</v>
      </c>
      <c r="C10463" t="s">
        <v>24858</v>
      </c>
      <c r="D10463" t="s">
        <v>24858</v>
      </c>
      <c r="E10463" t="s">
        <v>24858</v>
      </c>
      <c r="F10463" s="39" t="s">
        <v>14488</v>
      </c>
    </row>
    <row r="10464" spans="1:6">
      <c r="A10464" t="s">
        <v>4616</v>
      </c>
      <c r="B10464" s="39" t="s">
        <v>29774</v>
      </c>
      <c r="C10464" t="s">
        <v>24859</v>
      </c>
      <c r="D10464" t="s">
        <v>24859</v>
      </c>
      <c r="E10464" t="s">
        <v>24859</v>
      </c>
      <c r="F10464" s="39" t="s">
        <v>14489</v>
      </c>
    </row>
    <row r="10465" spans="1:6">
      <c r="A10465" t="s">
        <v>4616</v>
      </c>
      <c r="B10465" s="39" t="s">
        <v>29775</v>
      </c>
      <c r="C10465" t="s">
        <v>24860</v>
      </c>
      <c r="D10465" t="s">
        <v>24860</v>
      </c>
      <c r="E10465" t="s">
        <v>24860</v>
      </c>
      <c r="F10465" s="39" t="s">
        <v>14490</v>
      </c>
    </row>
    <row r="10466" spans="1:6">
      <c r="A10466" t="s">
        <v>4616</v>
      </c>
      <c r="B10466" s="39" t="s">
        <v>29776</v>
      </c>
      <c r="C10466" t="s">
        <v>24861</v>
      </c>
      <c r="D10466" t="s">
        <v>24861</v>
      </c>
      <c r="E10466" t="s">
        <v>24861</v>
      </c>
      <c r="F10466" s="39" t="s">
        <v>14491</v>
      </c>
    </row>
    <row r="10467" spans="1:6">
      <c r="A10467" t="s">
        <v>4616</v>
      </c>
      <c r="B10467" s="39" t="s">
        <v>29777</v>
      </c>
      <c r="C10467" t="s">
        <v>24862</v>
      </c>
      <c r="D10467" t="s">
        <v>24862</v>
      </c>
      <c r="E10467" t="s">
        <v>24862</v>
      </c>
      <c r="F10467" s="39" t="s">
        <v>14492</v>
      </c>
    </row>
    <row r="10468" spans="1:6">
      <c r="A10468" t="s">
        <v>4616</v>
      </c>
      <c r="B10468" s="39" t="s">
        <v>29778</v>
      </c>
      <c r="C10468" t="s">
        <v>24863</v>
      </c>
      <c r="D10468" t="s">
        <v>24863</v>
      </c>
      <c r="E10468" t="s">
        <v>24863</v>
      </c>
      <c r="F10468" s="39" t="s">
        <v>14493</v>
      </c>
    </row>
    <row r="10469" spans="1:6">
      <c r="A10469" t="s">
        <v>4616</v>
      </c>
      <c r="B10469" s="39" t="s">
        <v>29779</v>
      </c>
      <c r="C10469" t="s">
        <v>24864</v>
      </c>
      <c r="D10469" t="s">
        <v>24864</v>
      </c>
      <c r="E10469" t="s">
        <v>24864</v>
      </c>
      <c r="F10469" s="39" t="s">
        <v>14494</v>
      </c>
    </row>
    <row r="10470" spans="1:6">
      <c r="A10470" t="s">
        <v>4616</v>
      </c>
      <c r="B10470" s="39" t="s">
        <v>29780</v>
      </c>
      <c r="C10470" t="s">
        <v>24865</v>
      </c>
      <c r="D10470" t="s">
        <v>24865</v>
      </c>
      <c r="E10470" t="s">
        <v>24865</v>
      </c>
      <c r="F10470" s="39" t="s">
        <v>14495</v>
      </c>
    </row>
    <row r="10471" spans="1:6">
      <c r="A10471" t="s">
        <v>4616</v>
      </c>
      <c r="B10471" s="39" t="s">
        <v>29781</v>
      </c>
      <c r="C10471" t="s">
        <v>24866</v>
      </c>
      <c r="D10471" t="s">
        <v>24866</v>
      </c>
      <c r="E10471" t="s">
        <v>24866</v>
      </c>
      <c r="F10471" s="39" t="s">
        <v>14496</v>
      </c>
    </row>
    <row r="10472" spans="1:6">
      <c r="A10472" t="s">
        <v>4616</v>
      </c>
      <c r="B10472" s="39" t="s">
        <v>29782</v>
      </c>
      <c r="C10472" t="s">
        <v>24867</v>
      </c>
      <c r="D10472" t="s">
        <v>24867</v>
      </c>
      <c r="E10472" t="s">
        <v>24867</v>
      </c>
      <c r="F10472" s="39" t="s">
        <v>14497</v>
      </c>
    </row>
    <row r="10473" spans="1:6">
      <c r="A10473" t="s">
        <v>4616</v>
      </c>
      <c r="B10473" s="39" t="s">
        <v>29783</v>
      </c>
      <c r="C10473" t="s">
        <v>24868</v>
      </c>
      <c r="D10473" t="s">
        <v>24868</v>
      </c>
      <c r="E10473" t="s">
        <v>24868</v>
      </c>
      <c r="F10473" t="s">
        <v>14497</v>
      </c>
    </row>
    <row r="10474" spans="1:6">
      <c r="A10474" t="s">
        <v>4616</v>
      </c>
      <c r="B10474" s="39" t="s">
        <v>29784</v>
      </c>
      <c r="C10474" t="s">
        <v>24869</v>
      </c>
      <c r="D10474" t="s">
        <v>24869</v>
      </c>
      <c r="E10474" t="s">
        <v>24869</v>
      </c>
      <c r="F10474" s="39" t="s">
        <v>14498</v>
      </c>
    </row>
    <row r="10475" spans="1:6">
      <c r="A10475" t="s">
        <v>4616</v>
      </c>
      <c r="B10475" s="39" t="s">
        <v>29785</v>
      </c>
      <c r="C10475" t="s">
        <v>24870</v>
      </c>
      <c r="D10475" t="s">
        <v>24870</v>
      </c>
      <c r="E10475" t="s">
        <v>24870</v>
      </c>
      <c r="F10475" s="39" t="s">
        <v>14499</v>
      </c>
    </row>
    <row r="10476" spans="1:6">
      <c r="A10476" t="s">
        <v>4616</v>
      </c>
      <c r="B10476" s="39" t="s">
        <v>29786</v>
      </c>
      <c r="C10476" t="s">
        <v>24871</v>
      </c>
      <c r="D10476" t="s">
        <v>24871</v>
      </c>
      <c r="E10476" t="s">
        <v>24871</v>
      </c>
      <c r="F10476" s="39" t="s">
        <v>14499</v>
      </c>
    </row>
    <row r="10477" spans="1:6">
      <c r="A10477" t="s">
        <v>4616</v>
      </c>
      <c r="B10477" s="39" t="s">
        <v>29787</v>
      </c>
      <c r="C10477" t="s">
        <v>24872</v>
      </c>
      <c r="D10477" t="s">
        <v>24872</v>
      </c>
      <c r="E10477" t="s">
        <v>24872</v>
      </c>
      <c r="F10477" s="39" t="s">
        <v>14500</v>
      </c>
    </row>
    <row r="10478" spans="1:6">
      <c r="A10478" t="s">
        <v>4616</v>
      </c>
      <c r="B10478" s="39" t="s">
        <v>29788</v>
      </c>
      <c r="C10478" t="s">
        <v>24873</v>
      </c>
      <c r="D10478" t="s">
        <v>24873</v>
      </c>
      <c r="E10478" t="s">
        <v>24873</v>
      </c>
      <c r="F10478" s="39" t="s">
        <v>14501</v>
      </c>
    </row>
    <row r="10479" spans="1:6">
      <c r="A10479" t="s">
        <v>4616</v>
      </c>
      <c r="B10479" s="39" t="s">
        <v>29789</v>
      </c>
      <c r="C10479" t="s">
        <v>24874</v>
      </c>
      <c r="D10479" t="s">
        <v>24874</v>
      </c>
      <c r="E10479" t="s">
        <v>24874</v>
      </c>
      <c r="F10479" s="39" t="s">
        <v>14502</v>
      </c>
    </row>
    <row r="10480" spans="1:6">
      <c r="A10480" t="s">
        <v>4616</v>
      </c>
      <c r="B10480" s="39" t="s">
        <v>29790</v>
      </c>
      <c r="C10480" t="s">
        <v>24875</v>
      </c>
      <c r="D10480" t="s">
        <v>24875</v>
      </c>
      <c r="E10480" t="s">
        <v>24875</v>
      </c>
      <c r="F10480" s="39" t="s">
        <v>14503</v>
      </c>
    </row>
    <row r="10481" spans="1:6">
      <c r="A10481" t="s">
        <v>4616</v>
      </c>
      <c r="B10481" s="39" t="s">
        <v>29791</v>
      </c>
      <c r="C10481" t="s">
        <v>24876</v>
      </c>
      <c r="D10481" t="s">
        <v>24876</v>
      </c>
      <c r="E10481" t="s">
        <v>24876</v>
      </c>
      <c r="F10481" s="39" t="s">
        <v>14503</v>
      </c>
    </row>
    <row r="10482" spans="1:6">
      <c r="A10482" t="s">
        <v>4616</v>
      </c>
      <c r="B10482" s="39" t="s">
        <v>29792</v>
      </c>
      <c r="C10482" t="s">
        <v>24877</v>
      </c>
      <c r="D10482" t="s">
        <v>24877</v>
      </c>
      <c r="E10482" t="s">
        <v>24877</v>
      </c>
      <c r="F10482" s="39" t="s">
        <v>14504</v>
      </c>
    </row>
    <row r="10483" spans="1:6">
      <c r="A10483" t="s">
        <v>4616</v>
      </c>
      <c r="B10483" s="39" t="s">
        <v>29793</v>
      </c>
      <c r="C10483" t="s">
        <v>24878</v>
      </c>
      <c r="D10483" t="s">
        <v>24878</v>
      </c>
      <c r="E10483" t="s">
        <v>24878</v>
      </c>
      <c r="F10483" s="39" t="s">
        <v>14504</v>
      </c>
    </row>
    <row r="10484" spans="1:6">
      <c r="A10484" t="s">
        <v>4616</v>
      </c>
      <c r="B10484" s="39" t="s">
        <v>29794</v>
      </c>
      <c r="C10484" t="s">
        <v>24879</v>
      </c>
      <c r="D10484" t="s">
        <v>24879</v>
      </c>
      <c r="E10484" t="s">
        <v>24879</v>
      </c>
      <c r="F10484" s="39" t="s">
        <v>14505</v>
      </c>
    </row>
    <row r="10485" spans="1:6">
      <c r="A10485" t="s">
        <v>4616</v>
      </c>
      <c r="B10485" s="39" t="s">
        <v>29795</v>
      </c>
      <c r="C10485" t="s">
        <v>24880</v>
      </c>
      <c r="D10485" t="s">
        <v>24880</v>
      </c>
      <c r="E10485" t="s">
        <v>24880</v>
      </c>
      <c r="F10485" s="39" t="s">
        <v>14506</v>
      </c>
    </row>
    <row r="10486" spans="1:6">
      <c r="A10486" t="s">
        <v>4616</v>
      </c>
      <c r="B10486" s="39" t="s">
        <v>29796</v>
      </c>
      <c r="C10486" t="s">
        <v>24881</v>
      </c>
      <c r="D10486" t="s">
        <v>24881</v>
      </c>
      <c r="E10486" t="s">
        <v>24881</v>
      </c>
      <c r="F10486" s="39" t="s">
        <v>14507</v>
      </c>
    </row>
    <row r="10487" spans="1:6">
      <c r="A10487" t="s">
        <v>4616</v>
      </c>
      <c r="B10487" s="39" t="s">
        <v>29797</v>
      </c>
      <c r="C10487" t="s">
        <v>24882</v>
      </c>
      <c r="D10487" t="s">
        <v>24882</v>
      </c>
      <c r="E10487" t="s">
        <v>24882</v>
      </c>
      <c r="F10487" s="39" t="s">
        <v>14507</v>
      </c>
    </row>
    <row r="10488" spans="1:6">
      <c r="A10488" t="s">
        <v>4616</v>
      </c>
      <c r="B10488" s="39" t="s">
        <v>29798</v>
      </c>
      <c r="C10488" t="s">
        <v>24883</v>
      </c>
      <c r="D10488" t="s">
        <v>24883</v>
      </c>
      <c r="E10488" t="s">
        <v>24883</v>
      </c>
      <c r="F10488" s="39" t="s">
        <v>14508</v>
      </c>
    </row>
    <row r="10489" spans="1:6">
      <c r="A10489" t="s">
        <v>4616</v>
      </c>
      <c r="B10489" s="39" t="s">
        <v>29799</v>
      </c>
      <c r="C10489" t="s">
        <v>24884</v>
      </c>
      <c r="D10489" t="s">
        <v>24884</v>
      </c>
      <c r="E10489" t="s">
        <v>24884</v>
      </c>
      <c r="F10489" s="39" t="s">
        <v>14509</v>
      </c>
    </row>
    <row r="10490" spans="1:6">
      <c r="A10490" t="s">
        <v>4616</v>
      </c>
      <c r="B10490" s="39" t="s">
        <v>29800</v>
      </c>
      <c r="C10490" t="s">
        <v>24885</v>
      </c>
      <c r="D10490" t="s">
        <v>24885</v>
      </c>
      <c r="E10490" t="s">
        <v>24885</v>
      </c>
      <c r="F10490" s="39" t="s">
        <v>14509</v>
      </c>
    </row>
    <row r="10491" spans="1:6">
      <c r="A10491" t="s">
        <v>4616</v>
      </c>
      <c r="B10491" s="39" t="s">
        <v>29801</v>
      </c>
      <c r="C10491" t="s">
        <v>24886</v>
      </c>
      <c r="D10491" t="s">
        <v>24886</v>
      </c>
      <c r="E10491" t="s">
        <v>24886</v>
      </c>
      <c r="F10491" s="39" t="s">
        <v>14509</v>
      </c>
    </row>
    <row r="10492" spans="1:6">
      <c r="A10492" t="s">
        <v>4616</v>
      </c>
      <c r="B10492" s="39" t="s">
        <v>29802</v>
      </c>
      <c r="C10492" t="s">
        <v>24887</v>
      </c>
      <c r="D10492" t="s">
        <v>24887</v>
      </c>
      <c r="E10492" t="s">
        <v>24887</v>
      </c>
      <c r="F10492" s="39" t="s">
        <v>14510</v>
      </c>
    </row>
    <row r="10493" spans="1:6">
      <c r="A10493" t="s">
        <v>4616</v>
      </c>
      <c r="B10493" s="39" t="s">
        <v>29803</v>
      </c>
      <c r="C10493" t="s">
        <v>24888</v>
      </c>
      <c r="D10493" t="s">
        <v>24888</v>
      </c>
      <c r="E10493" t="s">
        <v>24888</v>
      </c>
      <c r="F10493" s="39" t="s">
        <v>14511</v>
      </c>
    </row>
    <row r="10494" spans="1:6">
      <c r="A10494" t="s">
        <v>4616</v>
      </c>
      <c r="B10494" s="39" t="s">
        <v>29804</v>
      </c>
      <c r="C10494" t="s">
        <v>24889</v>
      </c>
      <c r="D10494" t="s">
        <v>24889</v>
      </c>
      <c r="E10494" t="s">
        <v>24889</v>
      </c>
      <c r="F10494" s="39" t="s">
        <v>14512</v>
      </c>
    </row>
    <row r="10495" spans="1:6">
      <c r="A10495" t="s">
        <v>4616</v>
      </c>
      <c r="B10495" s="39" t="s">
        <v>29805</v>
      </c>
      <c r="C10495" t="s">
        <v>24890</v>
      </c>
      <c r="D10495" t="s">
        <v>24890</v>
      </c>
      <c r="E10495" t="s">
        <v>24890</v>
      </c>
      <c r="F10495" s="39" t="s">
        <v>14512</v>
      </c>
    </row>
    <row r="10496" spans="1:6">
      <c r="A10496" t="s">
        <v>4616</v>
      </c>
      <c r="B10496" s="39" t="s">
        <v>29806</v>
      </c>
      <c r="C10496" t="s">
        <v>24891</v>
      </c>
      <c r="D10496" t="s">
        <v>24891</v>
      </c>
      <c r="E10496" t="s">
        <v>24891</v>
      </c>
      <c r="F10496" s="39" t="s">
        <v>14513</v>
      </c>
    </row>
    <row r="10497" spans="1:6">
      <c r="A10497" t="s">
        <v>4616</v>
      </c>
      <c r="B10497" s="39" t="s">
        <v>29807</v>
      </c>
      <c r="C10497" t="s">
        <v>24892</v>
      </c>
      <c r="D10497" t="s">
        <v>24892</v>
      </c>
      <c r="E10497" t="s">
        <v>24892</v>
      </c>
      <c r="F10497" s="39" t="s">
        <v>14513</v>
      </c>
    </row>
    <row r="10498" spans="1:6">
      <c r="A10498" t="s">
        <v>4616</v>
      </c>
      <c r="B10498" s="39" t="s">
        <v>29808</v>
      </c>
      <c r="C10498" t="s">
        <v>24893</v>
      </c>
      <c r="D10498" t="s">
        <v>24893</v>
      </c>
      <c r="E10498" t="s">
        <v>24893</v>
      </c>
      <c r="F10498" s="39" t="s">
        <v>14514</v>
      </c>
    </row>
    <row r="10499" spans="1:6">
      <c r="A10499" t="s">
        <v>4616</v>
      </c>
      <c r="B10499" s="39" t="s">
        <v>29809</v>
      </c>
      <c r="C10499" t="s">
        <v>24894</v>
      </c>
      <c r="D10499" t="s">
        <v>24894</v>
      </c>
      <c r="E10499" t="s">
        <v>24894</v>
      </c>
      <c r="F10499" s="39" t="s">
        <v>14514</v>
      </c>
    </row>
    <row r="10500" spans="1:6">
      <c r="A10500" t="s">
        <v>4616</v>
      </c>
      <c r="B10500" s="39" t="s">
        <v>29810</v>
      </c>
      <c r="C10500" t="s">
        <v>24895</v>
      </c>
      <c r="D10500" t="s">
        <v>24895</v>
      </c>
      <c r="E10500" t="s">
        <v>24895</v>
      </c>
      <c r="F10500" s="39" t="s">
        <v>14515</v>
      </c>
    </row>
    <row r="10501" spans="1:6">
      <c r="A10501" t="s">
        <v>4616</v>
      </c>
      <c r="B10501" s="39" t="s">
        <v>29811</v>
      </c>
      <c r="C10501" t="s">
        <v>24896</v>
      </c>
      <c r="D10501" t="s">
        <v>24896</v>
      </c>
      <c r="E10501" t="s">
        <v>24896</v>
      </c>
      <c r="F10501" s="39" t="s">
        <v>14515</v>
      </c>
    </row>
    <row r="10502" spans="1:6">
      <c r="A10502" t="s">
        <v>4616</v>
      </c>
      <c r="B10502" s="39" t="s">
        <v>29812</v>
      </c>
      <c r="C10502" t="s">
        <v>24897</v>
      </c>
      <c r="D10502" t="s">
        <v>24897</v>
      </c>
      <c r="E10502" t="s">
        <v>24897</v>
      </c>
      <c r="F10502" s="39" t="s">
        <v>14515</v>
      </c>
    </row>
    <row r="10503" spans="1:6">
      <c r="A10503" t="s">
        <v>4616</v>
      </c>
      <c r="B10503" s="39" t="s">
        <v>29813</v>
      </c>
      <c r="C10503" t="s">
        <v>24898</v>
      </c>
      <c r="D10503" t="s">
        <v>24898</v>
      </c>
      <c r="E10503" t="s">
        <v>24898</v>
      </c>
      <c r="F10503" s="39" t="s">
        <v>14515</v>
      </c>
    </row>
    <row r="10504" spans="1:6">
      <c r="A10504" t="s">
        <v>4616</v>
      </c>
      <c r="B10504" s="39" t="s">
        <v>29814</v>
      </c>
      <c r="C10504" t="s">
        <v>24899</v>
      </c>
      <c r="D10504" t="s">
        <v>24899</v>
      </c>
      <c r="E10504" t="s">
        <v>24899</v>
      </c>
      <c r="F10504" s="39" t="s">
        <v>14515</v>
      </c>
    </row>
    <row r="10505" spans="1:6">
      <c r="A10505" t="s">
        <v>4616</v>
      </c>
      <c r="B10505" s="39" t="s">
        <v>29815</v>
      </c>
      <c r="C10505" t="s">
        <v>24900</v>
      </c>
      <c r="D10505" t="s">
        <v>24900</v>
      </c>
      <c r="E10505" t="s">
        <v>24900</v>
      </c>
      <c r="F10505" s="39" t="s">
        <v>14515</v>
      </c>
    </row>
    <row r="10506" spans="1:6">
      <c r="A10506" t="s">
        <v>4616</v>
      </c>
      <c r="B10506" s="39" t="s">
        <v>29816</v>
      </c>
      <c r="C10506" t="s">
        <v>24901</v>
      </c>
      <c r="D10506" t="s">
        <v>24901</v>
      </c>
      <c r="E10506" t="s">
        <v>24901</v>
      </c>
      <c r="F10506" s="39" t="s">
        <v>14515</v>
      </c>
    </row>
    <row r="10507" spans="1:6">
      <c r="A10507" t="s">
        <v>4616</v>
      </c>
      <c r="B10507" s="39" t="s">
        <v>29817</v>
      </c>
      <c r="C10507" t="s">
        <v>24902</v>
      </c>
      <c r="D10507" t="s">
        <v>24902</v>
      </c>
      <c r="E10507" t="s">
        <v>24902</v>
      </c>
      <c r="F10507" s="39" t="s">
        <v>14515</v>
      </c>
    </row>
    <row r="10508" spans="1:6">
      <c r="A10508" t="s">
        <v>4616</v>
      </c>
      <c r="B10508" s="39" t="s">
        <v>29818</v>
      </c>
      <c r="C10508" t="s">
        <v>24903</v>
      </c>
      <c r="D10508" t="s">
        <v>24903</v>
      </c>
      <c r="E10508" t="s">
        <v>24903</v>
      </c>
      <c r="F10508" s="39" t="s">
        <v>14515</v>
      </c>
    </row>
    <row r="10509" spans="1:6">
      <c r="A10509" t="s">
        <v>4616</v>
      </c>
      <c r="B10509" s="39" t="s">
        <v>29819</v>
      </c>
      <c r="C10509" t="s">
        <v>24904</v>
      </c>
      <c r="D10509" t="s">
        <v>24904</v>
      </c>
      <c r="E10509" t="s">
        <v>24904</v>
      </c>
      <c r="F10509" s="39" t="s">
        <v>14515</v>
      </c>
    </row>
    <row r="10510" spans="1:6">
      <c r="A10510" t="s">
        <v>4616</v>
      </c>
      <c r="B10510" s="39" t="s">
        <v>29820</v>
      </c>
      <c r="C10510" t="s">
        <v>24905</v>
      </c>
      <c r="D10510" t="s">
        <v>24905</v>
      </c>
      <c r="E10510" t="s">
        <v>24905</v>
      </c>
      <c r="F10510" s="39" t="s">
        <v>14515</v>
      </c>
    </row>
    <row r="10511" spans="1:6">
      <c r="A10511" t="s">
        <v>4616</v>
      </c>
      <c r="B10511" s="789" t="s">
        <v>29821</v>
      </c>
      <c r="C10511" t="s">
        <v>24906</v>
      </c>
      <c r="D10511" t="s">
        <v>24906</v>
      </c>
      <c r="E10511" t="s">
        <v>24906</v>
      </c>
      <c r="F10511" s="39" t="s">
        <v>14515</v>
      </c>
    </row>
    <row r="10512" spans="1:6">
      <c r="A10512" t="s">
        <v>4616</v>
      </c>
      <c r="B10512" s="39" t="s">
        <v>29822</v>
      </c>
      <c r="C10512" t="s">
        <v>24907</v>
      </c>
      <c r="D10512" t="s">
        <v>24907</v>
      </c>
      <c r="E10512" t="s">
        <v>24907</v>
      </c>
      <c r="F10512" s="39" t="s">
        <v>14515</v>
      </c>
    </row>
    <row r="10513" spans="1:6">
      <c r="A10513" t="s">
        <v>4616</v>
      </c>
      <c r="B10513" s="39" t="s">
        <v>29823</v>
      </c>
      <c r="C10513" t="s">
        <v>24908</v>
      </c>
      <c r="D10513" t="s">
        <v>24908</v>
      </c>
      <c r="E10513" t="s">
        <v>24908</v>
      </c>
      <c r="F10513" s="39" t="s">
        <v>14515</v>
      </c>
    </row>
    <row r="10514" spans="1:6">
      <c r="A10514" t="s">
        <v>4616</v>
      </c>
      <c r="B10514" s="39" t="s">
        <v>29824</v>
      </c>
      <c r="C10514" t="s">
        <v>24909</v>
      </c>
      <c r="D10514" t="s">
        <v>24909</v>
      </c>
      <c r="E10514" t="s">
        <v>24909</v>
      </c>
      <c r="F10514" s="39" t="s">
        <v>14515</v>
      </c>
    </row>
    <row r="10515" spans="1:6">
      <c r="A10515" t="s">
        <v>4616</v>
      </c>
      <c r="B10515" s="39" t="s">
        <v>29825</v>
      </c>
      <c r="C10515" t="s">
        <v>24910</v>
      </c>
      <c r="D10515" t="s">
        <v>24910</v>
      </c>
      <c r="E10515" t="s">
        <v>24910</v>
      </c>
      <c r="F10515" s="39" t="s">
        <v>14515</v>
      </c>
    </row>
    <row r="10516" spans="1:6">
      <c r="A10516" t="s">
        <v>4616</v>
      </c>
      <c r="B10516" s="39" t="s">
        <v>29826</v>
      </c>
      <c r="C10516" t="s">
        <v>24911</v>
      </c>
      <c r="D10516" t="s">
        <v>24911</v>
      </c>
      <c r="E10516" t="s">
        <v>24911</v>
      </c>
      <c r="F10516" s="39" t="s">
        <v>14515</v>
      </c>
    </row>
    <row r="10517" spans="1:6">
      <c r="A10517" t="s">
        <v>4616</v>
      </c>
      <c r="B10517" s="39" t="s">
        <v>29827</v>
      </c>
      <c r="C10517" t="s">
        <v>24912</v>
      </c>
      <c r="D10517" t="s">
        <v>24912</v>
      </c>
      <c r="E10517" t="s">
        <v>24912</v>
      </c>
      <c r="F10517" s="39" t="s">
        <v>14515</v>
      </c>
    </row>
    <row r="10518" spans="1:6">
      <c r="A10518" t="s">
        <v>4616</v>
      </c>
      <c r="B10518" s="39" t="s">
        <v>29828</v>
      </c>
      <c r="C10518" t="s">
        <v>24913</v>
      </c>
      <c r="D10518" t="s">
        <v>24913</v>
      </c>
      <c r="E10518" t="s">
        <v>24913</v>
      </c>
      <c r="F10518" s="39" t="s">
        <v>14515</v>
      </c>
    </row>
    <row r="10519" spans="1:6">
      <c r="A10519" t="s">
        <v>4616</v>
      </c>
      <c r="B10519" s="39" t="s">
        <v>29829</v>
      </c>
      <c r="C10519" t="s">
        <v>24914</v>
      </c>
      <c r="D10519" t="s">
        <v>24914</v>
      </c>
      <c r="E10519" t="s">
        <v>24914</v>
      </c>
      <c r="F10519" s="39" t="s">
        <v>14515</v>
      </c>
    </row>
    <row r="10520" spans="1:6">
      <c r="A10520" t="s">
        <v>4616</v>
      </c>
      <c r="B10520" s="39" t="s">
        <v>29830</v>
      </c>
      <c r="C10520" t="s">
        <v>24915</v>
      </c>
      <c r="D10520" t="s">
        <v>24915</v>
      </c>
      <c r="E10520" t="s">
        <v>24915</v>
      </c>
      <c r="F10520" s="39" t="s">
        <v>14515</v>
      </c>
    </row>
    <row r="10521" spans="1:6">
      <c r="A10521" t="s">
        <v>4616</v>
      </c>
      <c r="B10521" s="39" t="s">
        <v>29831</v>
      </c>
      <c r="C10521" t="s">
        <v>24916</v>
      </c>
      <c r="D10521" t="s">
        <v>24916</v>
      </c>
      <c r="E10521" t="s">
        <v>24916</v>
      </c>
      <c r="F10521" s="39" t="s">
        <v>14515</v>
      </c>
    </row>
    <row r="10522" spans="1:6">
      <c r="A10522" t="s">
        <v>4616</v>
      </c>
      <c r="B10522" s="39" t="s">
        <v>29832</v>
      </c>
      <c r="C10522" t="s">
        <v>24917</v>
      </c>
      <c r="D10522" t="s">
        <v>24917</v>
      </c>
      <c r="E10522" t="s">
        <v>24917</v>
      </c>
      <c r="F10522" s="39" t="s">
        <v>14515</v>
      </c>
    </row>
    <row r="10523" spans="1:6">
      <c r="A10523" t="s">
        <v>4616</v>
      </c>
      <c r="B10523" s="39" t="s">
        <v>29833</v>
      </c>
      <c r="C10523" t="s">
        <v>24918</v>
      </c>
      <c r="D10523" t="s">
        <v>24918</v>
      </c>
      <c r="E10523" t="s">
        <v>24918</v>
      </c>
      <c r="F10523" s="39" t="s">
        <v>14515</v>
      </c>
    </row>
    <row r="10524" spans="1:6">
      <c r="A10524" t="s">
        <v>4616</v>
      </c>
      <c r="B10524" s="787" t="s">
        <v>29834</v>
      </c>
      <c r="C10524" t="s">
        <v>24919</v>
      </c>
      <c r="D10524" t="s">
        <v>24919</v>
      </c>
      <c r="E10524" t="s">
        <v>24919</v>
      </c>
      <c r="F10524" s="39" t="s">
        <v>14515</v>
      </c>
    </row>
    <row r="10525" spans="1:6">
      <c r="A10525" t="s">
        <v>4616</v>
      </c>
      <c r="B10525" s="39" t="s">
        <v>29835</v>
      </c>
      <c r="C10525" t="s">
        <v>24920</v>
      </c>
      <c r="D10525" t="s">
        <v>24920</v>
      </c>
      <c r="E10525" t="s">
        <v>24920</v>
      </c>
      <c r="F10525" s="39" t="s">
        <v>14515</v>
      </c>
    </row>
    <row r="10526" spans="1:6">
      <c r="A10526" t="s">
        <v>4616</v>
      </c>
      <c r="B10526" s="39" t="s">
        <v>29836</v>
      </c>
      <c r="C10526" t="s">
        <v>24921</v>
      </c>
      <c r="D10526" t="s">
        <v>24921</v>
      </c>
      <c r="E10526" t="s">
        <v>24921</v>
      </c>
      <c r="F10526" s="39" t="s">
        <v>14515</v>
      </c>
    </row>
    <row r="10527" spans="1:6">
      <c r="A10527" t="s">
        <v>4616</v>
      </c>
      <c r="B10527" s="39" t="s">
        <v>29837</v>
      </c>
      <c r="C10527" t="s">
        <v>24922</v>
      </c>
      <c r="D10527" t="s">
        <v>24922</v>
      </c>
      <c r="E10527" t="s">
        <v>24922</v>
      </c>
      <c r="F10527" s="39" t="s">
        <v>14515</v>
      </c>
    </row>
    <row r="10528" spans="1:6">
      <c r="A10528" t="s">
        <v>4616</v>
      </c>
      <c r="B10528" s="39" t="s">
        <v>29838</v>
      </c>
      <c r="C10528" t="s">
        <v>24923</v>
      </c>
      <c r="D10528" t="s">
        <v>24923</v>
      </c>
      <c r="E10528" t="s">
        <v>24923</v>
      </c>
      <c r="F10528" s="39" t="s">
        <v>14515</v>
      </c>
    </row>
    <row r="10529" spans="1:6">
      <c r="A10529" t="s">
        <v>4616</v>
      </c>
      <c r="B10529" s="39" t="s">
        <v>29839</v>
      </c>
      <c r="C10529" t="s">
        <v>24924</v>
      </c>
      <c r="D10529" t="s">
        <v>24924</v>
      </c>
      <c r="E10529" t="s">
        <v>24924</v>
      </c>
      <c r="F10529" s="39" t="s">
        <v>14515</v>
      </c>
    </row>
    <row r="10530" spans="1:6">
      <c r="A10530" t="s">
        <v>4616</v>
      </c>
      <c r="B10530" s="54" t="s">
        <v>29840</v>
      </c>
      <c r="C10530" t="s">
        <v>24925</v>
      </c>
      <c r="D10530" t="s">
        <v>24925</v>
      </c>
      <c r="E10530" t="s">
        <v>24925</v>
      </c>
      <c r="F10530" s="39" t="s">
        <v>14515</v>
      </c>
    </row>
    <row r="10531" spans="1:6">
      <c r="A10531" t="s">
        <v>4616</v>
      </c>
      <c r="B10531" s="39" t="s">
        <v>29841</v>
      </c>
      <c r="C10531" t="s">
        <v>24926</v>
      </c>
      <c r="D10531" t="s">
        <v>24926</v>
      </c>
      <c r="E10531" t="s">
        <v>24926</v>
      </c>
      <c r="F10531" s="39" t="s">
        <v>14515</v>
      </c>
    </row>
    <row r="10532" spans="1:6">
      <c r="A10532" t="s">
        <v>4616</v>
      </c>
      <c r="B10532" s="39" t="s">
        <v>29842</v>
      </c>
      <c r="C10532" t="s">
        <v>24927</v>
      </c>
      <c r="D10532" t="s">
        <v>24927</v>
      </c>
      <c r="E10532" t="s">
        <v>24927</v>
      </c>
      <c r="F10532" s="39" t="s">
        <v>14515</v>
      </c>
    </row>
    <row r="10533" spans="1:6">
      <c r="A10533" t="s">
        <v>4616</v>
      </c>
      <c r="B10533" s="39" t="s">
        <v>29843</v>
      </c>
      <c r="C10533" t="s">
        <v>24928</v>
      </c>
      <c r="D10533" t="s">
        <v>24928</v>
      </c>
      <c r="E10533" t="s">
        <v>24928</v>
      </c>
      <c r="F10533" s="39" t="s">
        <v>14515</v>
      </c>
    </row>
    <row r="10534" spans="1:6">
      <c r="A10534" t="s">
        <v>4616</v>
      </c>
      <c r="B10534" s="39" t="s">
        <v>29844</v>
      </c>
      <c r="C10534" t="s">
        <v>24929</v>
      </c>
      <c r="D10534" t="s">
        <v>24929</v>
      </c>
      <c r="E10534" t="s">
        <v>24929</v>
      </c>
      <c r="F10534" s="39" t="s">
        <v>14515</v>
      </c>
    </row>
    <row r="10535" spans="1:6">
      <c r="A10535" t="s">
        <v>4616</v>
      </c>
      <c r="B10535" s="39" t="s">
        <v>29845</v>
      </c>
      <c r="C10535" t="s">
        <v>24930</v>
      </c>
      <c r="D10535" t="s">
        <v>24930</v>
      </c>
      <c r="E10535" t="s">
        <v>24930</v>
      </c>
      <c r="F10535" s="39" t="s">
        <v>14515</v>
      </c>
    </row>
    <row r="10536" spans="1:6">
      <c r="A10536" t="s">
        <v>4616</v>
      </c>
      <c r="B10536" s="39" t="s">
        <v>29846</v>
      </c>
      <c r="C10536" t="s">
        <v>24931</v>
      </c>
      <c r="D10536" t="s">
        <v>24931</v>
      </c>
      <c r="E10536" t="s">
        <v>24931</v>
      </c>
      <c r="F10536" s="39" t="s">
        <v>14515</v>
      </c>
    </row>
    <row r="10537" spans="1:6">
      <c r="A10537" t="s">
        <v>4616</v>
      </c>
      <c r="B10537" s="39" t="s">
        <v>29847</v>
      </c>
      <c r="C10537" t="s">
        <v>24932</v>
      </c>
      <c r="D10537" t="s">
        <v>24932</v>
      </c>
      <c r="E10537" t="s">
        <v>24932</v>
      </c>
      <c r="F10537" s="39" t="s">
        <v>14515</v>
      </c>
    </row>
    <row r="10538" spans="1:6">
      <c r="A10538" t="s">
        <v>4616</v>
      </c>
      <c r="B10538" s="39" t="s">
        <v>29848</v>
      </c>
      <c r="C10538" t="s">
        <v>24933</v>
      </c>
      <c r="D10538" t="s">
        <v>24933</v>
      </c>
      <c r="E10538" t="s">
        <v>24933</v>
      </c>
      <c r="F10538" s="39" t="s">
        <v>14516</v>
      </c>
    </row>
    <row r="10539" spans="1:6">
      <c r="A10539" t="s">
        <v>4616</v>
      </c>
      <c r="B10539" s="39" t="s">
        <v>29849</v>
      </c>
      <c r="C10539" t="s">
        <v>24934</v>
      </c>
      <c r="D10539" t="s">
        <v>24934</v>
      </c>
      <c r="E10539" t="s">
        <v>24934</v>
      </c>
      <c r="F10539" s="39" t="s">
        <v>14517</v>
      </c>
    </row>
    <row r="10540" spans="1:6">
      <c r="A10540" t="s">
        <v>4616</v>
      </c>
      <c r="B10540" s="39" t="s">
        <v>29850</v>
      </c>
      <c r="C10540" t="s">
        <v>24935</v>
      </c>
      <c r="D10540" t="s">
        <v>24935</v>
      </c>
      <c r="E10540" t="s">
        <v>24935</v>
      </c>
      <c r="F10540" s="39" t="s">
        <v>14517</v>
      </c>
    </row>
    <row r="10541" spans="1:6">
      <c r="A10541" t="s">
        <v>4616</v>
      </c>
      <c r="B10541" s="39" t="s">
        <v>29851</v>
      </c>
      <c r="C10541" t="s">
        <v>24936</v>
      </c>
      <c r="D10541" t="s">
        <v>24936</v>
      </c>
      <c r="E10541" t="s">
        <v>24936</v>
      </c>
      <c r="F10541" s="39" t="s">
        <v>14518</v>
      </c>
    </row>
    <row r="10542" spans="1:6">
      <c r="A10542" t="s">
        <v>4616</v>
      </c>
      <c r="B10542" s="39" t="s">
        <v>29852</v>
      </c>
      <c r="C10542" t="s">
        <v>24937</v>
      </c>
      <c r="D10542" t="s">
        <v>24937</v>
      </c>
      <c r="E10542" t="s">
        <v>24937</v>
      </c>
      <c r="F10542" s="39" t="s">
        <v>14519</v>
      </c>
    </row>
    <row r="10543" spans="1:6">
      <c r="A10543" t="s">
        <v>4616</v>
      </c>
      <c r="B10543" s="39" t="s">
        <v>29853</v>
      </c>
      <c r="C10543" t="s">
        <v>24938</v>
      </c>
      <c r="D10543" t="s">
        <v>24938</v>
      </c>
      <c r="E10543" t="s">
        <v>24938</v>
      </c>
      <c r="F10543" s="39" t="s">
        <v>14520</v>
      </c>
    </row>
    <row r="10544" spans="1:6">
      <c r="A10544" t="s">
        <v>4616</v>
      </c>
      <c r="B10544" s="39" t="s">
        <v>29854</v>
      </c>
      <c r="C10544" t="s">
        <v>24939</v>
      </c>
      <c r="D10544" t="s">
        <v>24939</v>
      </c>
      <c r="E10544" t="s">
        <v>24939</v>
      </c>
      <c r="F10544" s="39" t="s">
        <v>14521</v>
      </c>
    </row>
    <row r="10545" spans="1:6">
      <c r="A10545" t="s">
        <v>4616</v>
      </c>
      <c r="B10545" s="39" t="s">
        <v>29855</v>
      </c>
      <c r="C10545" t="s">
        <v>24940</v>
      </c>
      <c r="D10545" t="s">
        <v>24940</v>
      </c>
      <c r="E10545" t="s">
        <v>24940</v>
      </c>
      <c r="F10545" s="39" t="s">
        <v>14522</v>
      </c>
    </row>
    <row r="10546" spans="1:6">
      <c r="A10546" t="s">
        <v>4616</v>
      </c>
      <c r="B10546" s="39" t="s">
        <v>29856</v>
      </c>
      <c r="C10546" t="s">
        <v>24941</v>
      </c>
      <c r="D10546" t="s">
        <v>24941</v>
      </c>
      <c r="E10546" t="s">
        <v>24941</v>
      </c>
      <c r="F10546" s="39" t="s">
        <v>14523</v>
      </c>
    </row>
    <row r="10547" spans="1:6">
      <c r="A10547" t="s">
        <v>4616</v>
      </c>
      <c r="B10547" s="39" t="s">
        <v>29857</v>
      </c>
      <c r="C10547" t="s">
        <v>24942</v>
      </c>
      <c r="D10547" t="s">
        <v>24942</v>
      </c>
      <c r="E10547" t="s">
        <v>24942</v>
      </c>
      <c r="F10547" s="39" t="s">
        <v>14524</v>
      </c>
    </row>
    <row r="10548" spans="1:6">
      <c r="A10548" t="s">
        <v>4616</v>
      </c>
      <c r="B10548" s="39" t="s">
        <v>29858</v>
      </c>
      <c r="C10548" t="s">
        <v>24943</v>
      </c>
      <c r="D10548" t="s">
        <v>24943</v>
      </c>
      <c r="E10548" t="s">
        <v>24943</v>
      </c>
      <c r="F10548" s="39" t="s">
        <v>14525</v>
      </c>
    </row>
    <row r="10549" spans="1:6">
      <c r="A10549" t="s">
        <v>4616</v>
      </c>
      <c r="B10549" s="39" t="s">
        <v>29859</v>
      </c>
      <c r="C10549" t="s">
        <v>24944</v>
      </c>
      <c r="D10549" t="s">
        <v>24944</v>
      </c>
      <c r="E10549" t="s">
        <v>24944</v>
      </c>
      <c r="F10549" s="39" t="s">
        <v>14526</v>
      </c>
    </row>
    <row r="10550" spans="1:6">
      <c r="A10550" t="s">
        <v>4616</v>
      </c>
      <c r="B10550" s="39" t="s">
        <v>29860</v>
      </c>
      <c r="C10550" t="s">
        <v>24945</v>
      </c>
      <c r="D10550" t="s">
        <v>24945</v>
      </c>
      <c r="E10550" t="s">
        <v>24945</v>
      </c>
      <c r="F10550" s="39" t="s">
        <v>14526</v>
      </c>
    </row>
    <row r="10551" spans="1:6">
      <c r="A10551" t="s">
        <v>4616</v>
      </c>
      <c r="B10551" s="39" t="s">
        <v>29861</v>
      </c>
      <c r="C10551" t="s">
        <v>24946</v>
      </c>
      <c r="D10551" t="s">
        <v>24946</v>
      </c>
      <c r="E10551" t="s">
        <v>24946</v>
      </c>
      <c r="F10551" s="39" t="s">
        <v>14526</v>
      </c>
    </row>
    <row r="10552" spans="1:6">
      <c r="A10552" t="s">
        <v>4616</v>
      </c>
      <c r="B10552" s="39" t="s">
        <v>29862</v>
      </c>
      <c r="C10552" t="s">
        <v>24947</v>
      </c>
      <c r="D10552" t="s">
        <v>24947</v>
      </c>
      <c r="E10552" t="s">
        <v>24947</v>
      </c>
      <c r="F10552" s="39" t="s">
        <v>14527</v>
      </c>
    </row>
    <row r="10553" spans="1:6">
      <c r="A10553" t="s">
        <v>4616</v>
      </c>
      <c r="B10553" s="39" t="s">
        <v>29863</v>
      </c>
      <c r="C10553" t="s">
        <v>24948</v>
      </c>
      <c r="D10553" t="s">
        <v>24948</v>
      </c>
      <c r="E10553" t="s">
        <v>24948</v>
      </c>
      <c r="F10553" s="39" t="s">
        <v>14528</v>
      </c>
    </row>
    <row r="10554" spans="1:6">
      <c r="A10554" t="s">
        <v>4616</v>
      </c>
      <c r="B10554" s="39" t="s">
        <v>29864</v>
      </c>
      <c r="C10554" t="s">
        <v>24949</v>
      </c>
      <c r="D10554" t="s">
        <v>24949</v>
      </c>
      <c r="E10554" t="s">
        <v>24949</v>
      </c>
      <c r="F10554" s="39" t="s">
        <v>14529</v>
      </c>
    </row>
    <row r="10555" spans="1:6">
      <c r="A10555" t="s">
        <v>4616</v>
      </c>
      <c r="B10555" s="39" t="s">
        <v>29865</v>
      </c>
      <c r="C10555" t="s">
        <v>24950</v>
      </c>
      <c r="D10555" t="s">
        <v>24950</v>
      </c>
      <c r="E10555" t="s">
        <v>24950</v>
      </c>
      <c r="F10555" s="39" t="s">
        <v>14530</v>
      </c>
    </row>
    <row r="10556" spans="1:6">
      <c r="A10556" t="s">
        <v>4616</v>
      </c>
      <c r="B10556" s="39" t="s">
        <v>29866</v>
      </c>
      <c r="C10556" t="s">
        <v>24951</v>
      </c>
      <c r="D10556" t="s">
        <v>24951</v>
      </c>
      <c r="E10556" t="s">
        <v>24951</v>
      </c>
      <c r="F10556" s="39" t="s">
        <v>14531</v>
      </c>
    </row>
    <row r="10557" spans="1:6">
      <c r="A10557" t="s">
        <v>4616</v>
      </c>
      <c r="B10557" s="39" t="s">
        <v>29867</v>
      </c>
      <c r="C10557" t="s">
        <v>24952</v>
      </c>
      <c r="D10557" t="s">
        <v>24952</v>
      </c>
      <c r="E10557" t="s">
        <v>24952</v>
      </c>
      <c r="F10557" s="39" t="s">
        <v>14532</v>
      </c>
    </row>
    <row r="10558" spans="1:6">
      <c r="A10558" t="s">
        <v>4616</v>
      </c>
      <c r="B10558" s="39" t="s">
        <v>29868</v>
      </c>
      <c r="C10558" t="s">
        <v>24953</v>
      </c>
      <c r="D10558" t="s">
        <v>24953</v>
      </c>
      <c r="E10558" t="s">
        <v>24953</v>
      </c>
      <c r="F10558" s="39" t="s">
        <v>14533</v>
      </c>
    </row>
    <row r="10559" spans="1:6">
      <c r="A10559" t="s">
        <v>4616</v>
      </c>
      <c r="B10559" s="39" t="s">
        <v>29869</v>
      </c>
      <c r="C10559" t="s">
        <v>24954</v>
      </c>
      <c r="D10559" t="s">
        <v>24954</v>
      </c>
      <c r="E10559" t="s">
        <v>24954</v>
      </c>
      <c r="F10559" s="39" t="s">
        <v>14533</v>
      </c>
    </row>
    <row r="10560" spans="1:6">
      <c r="A10560" t="s">
        <v>4616</v>
      </c>
      <c r="B10560" s="39" t="s">
        <v>29870</v>
      </c>
      <c r="C10560" t="s">
        <v>24955</v>
      </c>
      <c r="D10560" t="s">
        <v>24955</v>
      </c>
      <c r="E10560" t="s">
        <v>24955</v>
      </c>
      <c r="F10560" s="39" t="s">
        <v>14534</v>
      </c>
    </row>
    <row r="10561" spans="1:6">
      <c r="A10561" t="s">
        <v>4616</v>
      </c>
      <c r="B10561" s="39" t="s">
        <v>29871</v>
      </c>
      <c r="C10561" t="s">
        <v>24956</v>
      </c>
      <c r="D10561" t="s">
        <v>24956</v>
      </c>
      <c r="E10561" t="s">
        <v>24956</v>
      </c>
      <c r="F10561" s="39" t="s">
        <v>14535</v>
      </c>
    </row>
    <row r="10562" spans="1:6">
      <c r="A10562" t="s">
        <v>4616</v>
      </c>
      <c r="B10562" s="39" t="s">
        <v>29872</v>
      </c>
      <c r="C10562" t="s">
        <v>24957</v>
      </c>
      <c r="D10562" t="s">
        <v>24957</v>
      </c>
      <c r="E10562" t="s">
        <v>24957</v>
      </c>
      <c r="F10562" s="39" t="s">
        <v>14536</v>
      </c>
    </row>
    <row r="10563" spans="1:6">
      <c r="A10563" t="s">
        <v>4616</v>
      </c>
      <c r="B10563" s="39" t="s">
        <v>29873</v>
      </c>
      <c r="C10563" t="s">
        <v>24958</v>
      </c>
      <c r="D10563" t="s">
        <v>24958</v>
      </c>
      <c r="E10563" t="s">
        <v>24958</v>
      </c>
      <c r="F10563" s="39" t="s">
        <v>14537</v>
      </c>
    </row>
    <row r="10564" spans="1:6">
      <c r="A10564" t="s">
        <v>4616</v>
      </c>
      <c r="B10564" s="39" t="s">
        <v>29874</v>
      </c>
      <c r="C10564" t="s">
        <v>24959</v>
      </c>
      <c r="D10564" t="s">
        <v>24959</v>
      </c>
      <c r="E10564" t="s">
        <v>24959</v>
      </c>
      <c r="F10564" s="39" t="s">
        <v>14538</v>
      </c>
    </row>
    <row r="10565" spans="1:6">
      <c r="A10565" t="s">
        <v>4616</v>
      </c>
      <c r="B10565" s="39" t="s">
        <v>29875</v>
      </c>
      <c r="C10565" t="s">
        <v>24960</v>
      </c>
      <c r="D10565" t="s">
        <v>24960</v>
      </c>
      <c r="E10565" t="s">
        <v>24960</v>
      </c>
      <c r="F10565" s="39" t="s">
        <v>14538</v>
      </c>
    </row>
    <row r="10566" spans="1:6">
      <c r="A10566" t="s">
        <v>4616</v>
      </c>
      <c r="B10566" s="39" t="s">
        <v>29876</v>
      </c>
      <c r="C10566" t="s">
        <v>24961</v>
      </c>
      <c r="D10566" t="s">
        <v>24961</v>
      </c>
      <c r="E10566" t="s">
        <v>24961</v>
      </c>
      <c r="F10566" s="39" t="s">
        <v>14539</v>
      </c>
    </row>
    <row r="10567" spans="1:6">
      <c r="A10567" t="s">
        <v>4616</v>
      </c>
      <c r="B10567" s="39" t="s">
        <v>29877</v>
      </c>
      <c r="C10567" t="s">
        <v>24962</v>
      </c>
      <c r="D10567" t="s">
        <v>24962</v>
      </c>
      <c r="E10567" t="s">
        <v>24962</v>
      </c>
      <c r="F10567" s="39" t="s">
        <v>14539</v>
      </c>
    </row>
    <row r="10568" spans="1:6">
      <c r="A10568" t="s">
        <v>4616</v>
      </c>
      <c r="B10568" s="39" t="s">
        <v>29878</v>
      </c>
      <c r="C10568" t="s">
        <v>24963</v>
      </c>
      <c r="D10568" t="s">
        <v>24963</v>
      </c>
      <c r="E10568" t="s">
        <v>24963</v>
      </c>
      <c r="F10568" s="39" t="s">
        <v>14539</v>
      </c>
    </row>
    <row r="10569" spans="1:6">
      <c r="A10569" t="s">
        <v>4616</v>
      </c>
      <c r="B10569" s="39" t="s">
        <v>29879</v>
      </c>
      <c r="C10569" t="s">
        <v>24964</v>
      </c>
      <c r="D10569" t="s">
        <v>24964</v>
      </c>
      <c r="E10569" t="s">
        <v>24964</v>
      </c>
      <c r="F10569" s="39" t="s">
        <v>14540</v>
      </c>
    </row>
    <row r="10570" spans="1:6">
      <c r="A10570" t="s">
        <v>4616</v>
      </c>
      <c r="B10570" s="39" t="s">
        <v>29880</v>
      </c>
      <c r="C10570" t="s">
        <v>24965</v>
      </c>
      <c r="D10570" t="s">
        <v>24965</v>
      </c>
      <c r="E10570" t="s">
        <v>24965</v>
      </c>
      <c r="F10570" s="39" t="s">
        <v>14540</v>
      </c>
    </row>
    <row r="10571" spans="1:6">
      <c r="A10571" t="s">
        <v>4616</v>
      </c>
      <c r="B10571" s="39" t="s">
        <v>29881</v>
      </c>
      <c r="C10571" t="s">
        <v>24966</v>
      </c>
      <c r="D10571" t="s">
        <v>24966</v>
      </c>
      <c r="E10571" t="s">
        <v>24966</v>
      </c>
      <c r="F10571" s="39" t="s">
        <v>14541</v>
      </c>
    </row>
    <row r="10572" spans="1:6">
      <c r="A10572" t="s">
        <v>4616</v>
      </c>
      <c r="B10572" s="39" t="s">
        <v>29882</v>
      </c>
      <c r="C10572" t="s">
        <v>24967</v>
      </c>
      <c r="D10572" t="s">
        <v>24967</v>
      </c>
      <c r="E10572" t="s">
        <v>24967</v>
      </c>
      <c r="F10572" s="39" t="s">
        <v>14542</v>
      </c>
    </row>
    <row r="10573" spans="1:6">
      <c r="A10573" t="s">
        <v>4616</v>
      </c>
      <c r="B10573" s="39" t="s">
        <v>29883</v>
      </c>
      <c r="C10573" t="s">
        <v>24968</v>
      </c>
      <c r="D10573" t="s">
        <v>24968</v>
      </c>
      <c r="E10573" t="s">
        <v>24968</v>
      </c>
      <c r="F10573" s="39" t="s">
        <v>14543</v>
      </c>
    </row>
    <row r="10574" spans="1:6">
      <c r="A10574" t="s">
        <v>4616</v>
      </c>
      <c r="B10574" s="39" t="s">
        <v>29884</v>
      </c>
      <c r="C10574" t="s">
        <v>24969</v>
      </c>
      <c r="D10574" t="s">
        <v>24969</v>
      </c>
      <c r="E10574" t="s">
        <v>24969</v>
      </c>
      <c r="F10574" s="39" t="s">
        <v>14544</v>
      </c>
    </row>
    <row r="10575" spans="1:6">
      <c r="A10575" t="s">
        <v>4616</v>
      </c>
      <c r="B10575" s="39" t="s">
        <v>29885</v>
      </c>
      <c r="C10575" t="s">
        <v>24970</v>
      </c>
      <c r="D10575" t="s">
        <v>24970</v>
      </c>
      <c r="E10575" t="s">
        <v>24970</v>
      </c>
      <c r="F10575" s="39" t="s">
        <v>14545</v>
      </c>
    </row>
    <row r="10576" spans="1:6">
      <c r="A10576" t="s">
        <v>4616</v>
      </c>
      <c r="B10576" s="39" t="s">
        <v>29886</v>
      </c>
      <c r="C10576" t="s">
        <v>24971</v>
      </c>
      <c r="D10576" t="s">
        <v>24971</v>
      </c>
      <c r="E10576" t="s">
        <v>24971</v>
      </c>
      <c r="F10576" s="39" t="s">
        <v>14545</v>
      </c>
    </row>
    <row r="10577" spans="1:6">
      <c r="A10577" t="s">
        <v>4616</v>
      </c>
      <c r="B10577" s="39" t="s">
        <v>29887</v>
      </c>
      <c r="C10577" t="s">
        <v>24972</v>
      </c>
      <c r="D10577" t="s">
        <v>24972</v>
      </c>
      <c r="E10577" t="s">
        <v>24972</v>
      </c>
      <c r="F10577" s="39" t="s">
        <v>14546</v>
      </c>
    </row>
    <row r="10578" spans="1:6">
      <c r="A10578" t="s">
        <v>4616</v>
      </c>
      <c r="B10578" s="39" t="s">
        <v>29888</v>
      </c>
      <c r="C10578" t="s">
        <v>24973</v>
      </c>
      <c r="D10578" t="s">
        <v>24973</v>
      </c>
      <c r="E10578" t="s">
        <v>24973</v>
      </c>
      <c r="F10578" s="39" t="s">
        <v>14547</v>
      </c>
    </row>
    <row r="10579" spans="1:6">
      <c r="A10579" t="s">
        <v>4616</v>
      </c>
      <c r="B10579" s="39" t="s">
        <v>29889</v>
      </c>
      <c r="C10579" t="s">
        <v>24974</v>
      </c>
      <c r="D10579" t="s">
        <v>24974</v>
      </c>
      <c r="E10579" t="s">
        <v>24974</v>
      </c>
      <c r="F10579" s="39" t="s">
        <v>14548</v>
      </c>
    </row>
    <row r="10580" spans="1:6">
      <c r="A10580" t="s">
        <v>4616</v>
      </c>
      <c r="B10580" s="39" t="s">
        <v>29890</v>
      </c>
      <c r="C10580" t="s">
        <v>24975</v>
      </c>
      <c r="D10580" t="s">
        <v>24975</v>
      </c>
      <c r="E10580" t="s">
        <v>24975</v>
      </c>
      <c r="F10580" s="39" t="s">
        <v>14548</v>
      </c>
    </row>
    <row r="10581" spans="1:6">
      <c r="A10581" t="s">
        <v>4616</v>
      </c>
      <c r="B10581" s="39" t="s">
        <v>29891</v>
      </c>
      <c r="C10581" t="s">
        <v>24976</v>
      </c>
      <c r="D10581" t="s">
        <v>24976</v>
      </c>
      <c r="E10581" t="s">
        <v>24976</v>
      </c>
      <c r="F10581" s="39" t="s">
        <v>14548</v>
      </c>
    </row>
    <row r="10582" spans="1:6">
      <c r="A10582" t="s">
        <v>4616</v>
      </c>
      <c r="B10582" s="39" t="s">
        <v>29892</v>
      </c>
      <c r="C10582" t="s">
        <v>24977</v>
      </c>
      <c r="D10582" t="s">
        <v>24977</v>
      </c>
      <c r="E10582" t="s">
        <v>24977</v>
      </c>
      <c r="F10582" s="39" t="s">
        <v>14548</v>
      </c>
    </row>
    <row r="10583" spans="1:6">
      <c r="A10583" t="s">
        <v>4616</v>
      </c>
      <c r="B10583" s="39" t="s">
        <v>29893</v>
      </c>
      <c r="C10583" t="s">
        <v>24978</v>
      </c>
      <c r="D10583" t="s">
        <v>24978</v>
      </c>
      <c r="E10583" t="s">
        <v>24978</v>
      </c>
      <c r="F10583" s="39" t="s">
        <v>14549</v>
      </c>
    </row>
    <row r="10584" spans="1:6">
      <c r="A10584" t="s">
        <v>4616</v>
      </c>
      <c r="B10584" s="39" t="s">
        <v>29894</v>
      </c>
      <c r="C10584" t="s">
        <v>24979</v>
      </c>
      <c r="D10584" t="s">
        <v>24979</v>
      </c>
      <c r="E10584" t="s">
        <v>24979</v>
      </c>
      <c r="F10584" s="39" t="s">
        <v>14550</v>
      </c>
    </row>
    <row r="10585" spans="1:6">
      <c r="A10585" t="s">
        <v>4616</v>
      </c>
      <c r="B10585" s="39" t="s">
        <v>29895</v>
      </c>
      <c r="C10585" t="s">
        <v>24980</v>
      </c>
      <c r="D10585" t="s">
        <v>24980</v>
      </c>
      <c r="E10585" t="s">
        <v>24980</v>
      </c>
      <c r="F10585" s="39" t="s">
        <v>14551</v>
      </c>
    </row>
    <row r="10586" spans="1:6">
      <c r="A10586" t="s">
        <v>4616</v>
      </c>
      <c r="B10586" s="39" t="s">
        <v>29896</v>
      </c>
      <c r="C10586" t="s">
        <v>24981</v>
      </c>
      <c r="D10586" t="s">
        <v>24981</v>
      </c>
      <c r="E10586" t="s">
        <v>24981</v>
      </c>
      <c r="F10586" s="39" t="s">
        <v>14552</v>
      </c>
    </row>
    <row r="10587" spans="1:6">
      <c r="A10587" t="s">
        <v>4616</v>
      </c>
      <c r="B10587" s="39" t="s">
        <v>29897</v>
      </c>
      <c r="C10587" t="s">
        <v>24982</v>
      </c>
      <c r="D10587" t="s">
        <v>24982</v>
      </c>
      <c r="E10587" t="s">
        <v>24982</v>
      </c>
      <c r="F10587" s="39" t="s">
        <v>14552</v>
      </c>
    </row>
    <row r="10588" spans="1:6">
      <c r="A10588" t="s">
        <v>4616</v>
      </c>
      <c r="B10588" s="39" t="s">
        <v>29898</v>
      </c>
      <c r="C10588" t="s">
        <v>24983</v>
      </c>
      <c r="D10588" t="s">
        <v>24983</v>
      </c>
      <c r="E10588" t="s">
        <v>24983</v>
      </c>
      <c r="F10588" s="39" t="s">
        <v>14552</v>
      </c>
    </row>
    <row r="10589" spans="1:6">
      <c r="A10589" t="s">
        <v>4616</v>
      </c>
      <c r="B10589" s="39" t="s">
        <v>29899</v>
      </c>
      <c r="C10589" t="s">
        <v>24984</v>
      </c>
      <c r="D10589" t="s">
        <v>24984</v>
      </c>
      <c r="E10589" t="s">
        <v>24984</v>
      </c>
      <c r="F10589" s="39" t="s">
        <v>14552</v>
      </c>
    </row>
    <row r="10590" spans="1:6">
      <c r="A10590" t="s">
        <v>4616</v>
      </c>
      <c r="B10590" s="39" t="s">
        <v>29900</v>
      </c>
      <c r="C10590" t="s">
        <v>24985</v>
      </c>
      <c r="D10590" t="s">
        <v>24985</v>
      </c>
      <c r="E10590" t="s">
        <v>24985</v>
      </c>
      <c r="F10590" s="39" t="s">
        <v>14552</v>
      </c>
    </row>
    <row r="10591" spans="1:6">
      <c r="A10591" t="s">
        <v>4616</v>
      </c>
      <c r="B10591" s="39" t="s">
        <v>29901</v>
      </c>
      <c r="C10591" t="s">
        <v>24986</v>
      </c>
      <c r="D10591" t="s">
        <v>24986</v>
      </c>
      <c r="E10591" t="s">
        <v>24986</v>
      </c>
      <c r="F10591" s="39" t="s">
        <v>14553</v>
      </c>
    </row>
    <row r="10592" spans="1:6">
      <c r="A10592" t="s">
        <v>4616</v>
      </c>
      <c r="B10592" s="39" t="s">
        <v>29902</v>
      </c>
      <c r="C10592" t="s">
        <v>24987</v>
      </c>
      <c r="D10592" t="s">
        <v>24987</v>
      </c>
      <c r="E10592" t="s">
        <v>24987</v>
      </c>
      <c r="F10592" s="39" t="s">
        <v>14553</v>
      </c>
    </row>
    <row r="10593" spans="1:6">
      <c r="A10593" t="s">
        <v>4616</v>
      </c>
      <c r="B10593" s="39" t="s">
        <v>29903</v>
      </c>
      <c r="C10593" t="s">
        <v>24988</v>
      </c>
      <c r="D10593" t="s">
        <v>24988</v>
      </c>
      <c r="E10593" t="s">
        <v>24988</v>
      </c>
      <c r="F10593" s="39" t="s">
        <v>14554</v>
      </c>
    </row>
    <row r="10594" spans="1:6">
      <c r="A10594" t="s">
        <v>4616</v>
      </c>
      <c r="B10594" s="39" t="s">
        <v>29904</v>
      </c>
      <c r="C10594" t="s">
        <v>24989</v>
      </c>
      <c r="D10594" t="s">
        <v>24989</v>
      </c>
      <c r="E10594" t="s">
        <v>24989</v>
      </c>
      <c r="F10594" s="39" t="s">
        <v>14555</v>
      </c>
    </row>
    <row r="10595" spans="1:6">
      <c r="A10595" t="s">
        <v>4616</v>
      </c>
      <c r="B10595" s="39" t="s">
        <v>29905</v>
      </c>
      <c r="C10595" t="s">
        <v>24990</v>
      </c>
      <c r="D10595" t="s">
        <v>24990</v>
      </c>
      <c r="E10595" t="s">
        <v>24990</v>
      </c>
      <c r="F10595" s="39" t="s">
        <v>14556</v>
      </c>
    </row>
    <row r="10596" spans="1:6">
      <c r="A10596" t="s">
        <v>4616</v>
      </c>
      <c r="B10596" s="39" t="s">
        <v>29906</v>
      </c>
      <c r="C10596" t="s">
        <v>24991</v>
      </c>
      <c r="D10596" t="s">
        <v>24991</v>
      </c>
      <c r="E10596" t="s">
        <v>24991</v>
      </c>
      <c r="F10596" s="39" t="s">
        <v>14556</v>
      </c>
    </row>
    <row r="10597" spans="1:6">
      <c r="A10597" t="s">
        <v>4616</v>
      </c>
      <c r="B10597" s="39" t="s">
        <v>29907</v>
      </c>
      <c r="C10597" t="s">
        <v>24992</v>
      </c>
      <c r="D10597" t="s">
        <v>24992</v>
      </c>
      <c r="E10597" t="s">
        <v>24992</v>
      </c>
      <c r="F10597" s="39" t="s">
        <v>14557</v>
      </c>
    </row>
    <row r="10598" spans="1:6">
      <c r="A10598" t="s">
        <v>4616</v>
      </c>
      <c r="B10598" s="39" t="s">
        <v>29908</v>
      </c>
      <c r="C10598" t="s">
        <v>24993</v>
      </c>
      <c r="D10598" t="s">
        <v>24993</v>
      </c>
      <c r="E10598" t="s">
        <v>24993</v>
      </c>
      <c r="F10598" s="39" t="s">
        <v>14558</v>
      </c>
    </row>
    <row r="10599" spans="1:6">
      <c r="A10599" t="s">
        <v>4616</v>
      </c>
      <c r="B10599" s="39" t="s">
        <v>29909</v>
      </c>
      <c r="C10599" t="s">
        <v>24994</v>
      </c>
      <c r="D10599" t="s">
        <v>24994</v>
      </c>
      <c r="E10599" t="s">
        <v>24994</v>
      </c>
      <c r="F10599" s="39" t="s">
        <v>14558</v>
      </c>
    </row>
    <row r="10600" spans="1:6">
      <c r="A10600" t="s">
        <v>4616</v>
      </c>
      <c r="B10600" s="39" t="s">
        <v>29910</v>
      </c>
      <c r="C10600" t="s">
        <v>24995</v>
      </c>
      <c r="D10600" t="s">
        <v>24995</v>
      </c>
      <c r="E10600" t="s">
        <v>24995</v>
      </c>
      <c r="F10600" s="39" t="s">
        <v>14559</v>
      </c>
    </row>
    <row r="10601" spans="1:6">
      <c r="A10601" t="s">
        <v>4616</v>
      </c>
      <c r="B10601" s="39" t="s">
        <v>29911</v>
      </c>
      <c r="C10601" t="s">
        <v>24996</v>
      </c>
      <c r="D10601" t="s">
        <v>24996</v>
      </c>
      <c r="E10601" t="s">
        <v>24996</v>
      </c>
      <c r="F10601" s="39" t="s">
        <v>14560</v>
      </c>
    </row>
    <row r="10602" spans="1:6">
      <c r="A10602" t="s">
        <v>4616</v>
      </c>
      <c r="B10602" s="39" t="s">
        <v>29912</v>
      </c>
      <c r="C10602" t="s">
        <v>24997</v>
      </c>
      <c r="D10602" t="s">
        <v>24997</v>
      </c>
      <c r="E10602" t="s">
        <v>24997</v>
      </c>
      <c r="F10602" s="39" t="s">
        <v>14560</v>
      </c>
    </row>
    <row r="10603" spans="1:6">
      <c r="A10603" t="s">
        <v>4616</v>
      </c>
      <c r="B10603" s="39" t="s">
        <v>29913</v>
      </c>
      <c r="C10603" t="s">
        <v>24998</v>
      </c>
      <c r="D10603" t="s">
        <v>24998</v>
      </c>
      <c r="E10603" t="s">
        <v>24998</v>
      </c>
      <c r="F10603" s="39" t="s">
        <v>14560</v>
      </c>
    </row>
    <row r="10604" spans="1:6">
      <c r="A10604" t="s">
        <v>4616</v>
      </c>
      <c r="B10604" s="39" t="s">
        <v>29914</v>
      </c>
      <c r="C10604" t="s">
        <v>24999</v>
      </c>
      <c r="D10604" t="s">
        <v>24999</v>
      </c>
      <c r="E10604" t="s">
        <v>24999</v>
      </c>
      <c r="F10604" s="39" t="s">
        <v>14560</v>
      </c>
    </row>
    <row r="10605" spans="1:6">
      <c r="A10605" t="s">
        <v>4616</v>
      </c>
      <c r="B10605" s="39" t="s">
        <v>29915</v>
      </c>
      <c r="C10605" t="s">
        <v>25000</v>
      </c>
      <c r="D10605" t="s">
        <v>25000</v>
      </c>
      <c r="E10605" t="s">
        <v>25000</v>
      </c>
      <c r="F10605" s="39" t="s">
        <v>14560</v>
      </c>
    </row>
    <row r="10606" spans="1:6">
      <c r="A10606" t="s">
        <v>4616</v>
      </c>
      <c r="B10606" s="39" t="s">
        <v>29916</v>
      </c>
      <c r="C10606" t="s">
        <v>25001</v>
      </c>
      <c r="D10606" t="s">
        <v>25001</v>
      </c>
      <c r="E10606" t="s">
        <v>25001</v>
      </c>
      <c r="F10606" s="39" t="s">
        <v>14560</v>
      </c>
    </row>
    <row r="10607" spans="1:6">
      <c r="A10607" t="s">
        <v>4616</v>
      </c>
      <c r="B10607" s="39" t="s">
        <v>29917</v>
      </c>
      <c r="C10607" t="s">
        <v>25002</v>
      </c>
      <c r="D10607" t="s">
        <v>25002</v>
      </c>
      <c r="E10607" t="s">
        <v>25002</v>
      </c>
      <c r="F10607" s="39" t="s">
        <v>14560</v>
      </c>
    </row>
    <row r="10608" spans="1:6">
      <c r="A10608" t="s">
        <v>4616</v>
      </c>
      <c r="B10608" s="39" t="s">
        <v>29918</v>
      </c>
      <c r="C10608" t="s">
        <v>25003</v>
      </c>
      <c r="D10608" t="s">
        <v>25003</v>
      </c>
      <c r="E10608" t="s">
        <v>25003</v>
      </c>
      <c r="F10608" s="39" t="s">
        <v>14560</v>
      </c>
    </row>
    <row r="10609" spans="1:6">
      <c r="A10609" t="s">
        <v>4616</v>
      </c>
      <c r="B10609" s="39" t="s">
        <v>29919</v>
      </c>
      <c r="C10609" t="s">
        <v>25004</v>
      </c>
      <c r="D10609" t="s">
        <v>25004</v>
      </c>
      <c r="E10609" t="s">
        <v>25004</v>
      </c>
      <c r="F10609" s="39" t="s">
        <v>14560</v>
      </c>
    </row>
    <row r="10610" spans="1:6">
      <c r="A10610" t="s">
        <v>4616</v>
      </c>
      <c r="B10610" s="39" t="s">
        <v>29920</v>
      </c>
      <c r="C10610" t="s">
        <v>25005</v>
      </c>
      <c r="D10610" t="s">
        <v>25005</v>
      </c>
      <c r="E10610" t="s">
        <v>25005</v>
      </c>
      <c r="F10610" s="39" t="s">
        <v>14560</v>
      </c>
    </row>
    <row r="10611" spans="1:6">
      <c r="A10611" t="s">
        <v>4616</v>
      </c>
      <c r="B10611" s="39" t="s">
        <v>29921</v>
      </c>
      <c r="C10611" t="s">
        <v>25006</v>
      </c>
      <c r="D10611" t="s">
        <v>25006</v>
      </c>
      <c r="E10611" t="s">
        <v>25006</v>
      </c>
      <c r="F10611" s="39" t="s">
        <v>14560</v>
      </c>
    </row>
    <row r="10612" spans="1:6">
      <c r="A10612" t="s">
        <v>4616</v>
      </c>
      <c r="B10612" s="39" t="s">
        <v>29922</v>
      </c>
      <c r="C10612" t="s">
        <v>25007</v>
      </c>
      <c r="D10612" t="s">
        <v>25007</v>
      </c>
      <c r="E10612" t="s">
        <v>25007</v>
      </c>
      <c r="F10612" s="39" t="s">
        <v>14560</v>
      </c>
    </row>
    <row r="10613" spans="1:6">
      <c r="A10613" t="s">
        <v>4616</v>
      </c>
      <c r="B10613" s="39" t="s">
        <v>29923</v>
      </c>
      <c r="C10613" t="s">
        <v>25008</v>
      </c>
      <c r="D10613" t="s">
        <v>25008</v>
      </c>
      <c r="E10613" t="s">
        <v>25008</v>
      </c>
      <c r="F10613" s="39" t="s">
        <v>14560</v>
      </c>
    </row>
    <row r="10614" spans="1:6">
      <c r="A10614" t="s">
        <v>4616</v>
      </c>
      <c r="B10614" s="39" t="s">
        <v>29924</v>
      </c>
      <c r="C10614" t="s">
        <v>25009</v>
      </c>
      <c r="D10614" t="s">
        <v>25009</v>
      </c>
      <c r="E10614" t="s">
        <v>25009</v>
      </c>
      <c r="F10614" s="39" t="s">
        <v>14560</v>
      </c>
    </row>
    <row r="10615" spans="1:6">
      <c r="A10615" t="s">
        <v>4616</v>
      </c>
      <c r="B10615" s="39" t="s">
        <v>29925</v>
      </c>
      <c r="C10615" t="s">
        <v>25010</v>
      </c>
      <c r="D10615" t="s">
        <v>25010</v>
      </c>
      <c r="E10615" t="s">
        <v>25010</v>
      </c>
      <c r="F10615" s="39" t="s">
        <v>14560</v>
      </c>
    </row>
    <row r="10616" spans="1:6">
      <c r="A10616" t="s">
        <v>4616</v>
      </c>
      <c r="B10616" s="39" t="s">
        <v>29926</v>
      </c>
      <c r="C10616" t="s">
        <v>25011</v>
      </c>
      <c r="D10616" t="s">
        <v>25011</v>
      </c>
      <c r="E10616" t="s">
        <v>25011</v>
      </c>
      <c r="F10616" s="39" t="s">
        <v>14560</v>
      </c>
    </row>
    <row r="10617" spans="1:6">
      <c r="A10617" t="s">
        <v>4616</v>
      </c>
      <c r="B10617" s="39" t="s">
        <v>29927</v>
      </c>
      <c r="C10617" t="s">
        <v>25012</v>
      </c>
      <c r="D10617" t="s">
        <v>25012</v>
      </c>
      <c r="E10617" t="s">
        <v>25012</v>
      </c>
      <c r="F10617" s="39" t="s">
        <v>14560</v>
      </c>
    </row>
    <row r="10618" spans="1:6">
      <c r="A10618" t="s">
        <v>4616</v>
      </c>
      <c r="B10618" s="39" t="s">
        <v>29928</v>
      </c>
      <c r="C10618" t="s">
        <v>25013</v>
      </c>
      <c r="D10618" t="s">
        <v>25013</v>
      </c>
      <c r="E10618" t="s">
        <v>25013</v>
      </c>
      <c r="F10618" s="39" t="s">
        <v>14560</v>
      </c>
    </row>
    <row r="10619" spans="1:6">
      <c r="A10619" t="s">
        <v>4616</v>
      </c>
      <c r="B10619" s="39" t="s">
        <v>29929</v>
      </c>
      <c r="C10619" t="s">
        <v>25014</v>
      </c>
      <c r="D10619" t="s">
        <v>25014</v>
      </c>
      <c r="E10619" t="s">
        <v>25014</v>
      </c>
      <c r="F10619" s="39" t="s">
        <v>14560</v>
      </c>
    </row>
    <row r="10620" spans="1:6">
      <c r="A10620" t="s">
        <v>4616</v>
      </c>
      <c r="B10620" s="39" t="s">
        <v>29930</v>
      </c>
      <c r="C10620" t="s">
        <v>25015</v>
      </c>
      <c r="D10620" t="s">
        <v>25015</v>
      </c>
      <c r="E10620" t="s">
        <v>25015</v>
      </c>
      <c r="F10620" s="39" t="s">
        <v>14561</v>
      </c>
    </row>
    <row r="10621" spans="1:6">
      <c r="A10621" t="s">
        <v>4616</v>
      </c>
      <c r="B10621" s="39" t="s">
        <v>29931</v>
      </c>
      <c r="C10621" t="s">
        <v>25016</v>
      </c>
      <c r="D10621" t="s">
        <v>25016</v>
      </c>
      <c r="E10621" t="s">
        <v>25016</v>
      </c>
      <c r="F10621" s="39" t="s">
        <v>14562</v>
      </c>
    </row>
    <row r="10622" spans="1:6">
      <c r="A10622" t="s">
        <v>4616</v>
      </c>
      <c r="B10622" s="39" t="s">
        <v>29932</v>
      </c>
      <c r="C10622" t="s">
        <v>25017</v>
      </c>
      <c r="D10622" t="s">
        <v>25017</v>
      </c>
      <c r="E10622" t="s">
        <v>25017</v>
      </c>
      <c r="F10622" s="39" t="s">
        <v>14563</v>
      </c>
    </row>
    <row r="10623" spans="1:6">
      <c r="A10623" t="s">
        <v>4616</v>
      </c>
      <c r="B10623" s="39" t="s">
        <v>29933</v>
      </c>
      <c r="C10623" t="s">
        <v>25018</v>
      </c>
      <c r="D10623" t="s">
        <v>25018</v>
      </c>
      <c r="E10623" t="s">
        <v>25018</v>
      </c>
      <c r="F10623" s="39" t="s">
        <v>14563</v>
      </c>
    </row>
    <row r="10624" spans="1:6">
      <c r="A10624" t="s">
        <v>4616</v>
      </c>
      <c r="B10624" s="39" t="s">
        <v>29934</v>
      </c>
      <c r="C10624" t="s">
        <v>25019</v>
      </c>
      <c r="D10624" t="s">
        <v>25019</v>
      </c>
      <c r="E10624" t="s">
        <v>25019</v>
      </c>
      <c r="F10624" s="39" t="s">
        <v>14564</v>
      </c>
    </row>
    <row r="10625" spans="1:6">
      <c r="A10625" t="s">
        <v>4616</v>
      </c>
      <c r="B10625" s="39" t="s">
        <v>29935</v>
      </c>
      <c r="C10625" t="s">
        <v>25020</v>
      </c>
      <c r="D10625" t="s">
        <v>25020</v>
      </c>
      <c r="E10625" t="s">
        <v>25020</v>
      </c>
      <c r="F10625" s="39" t="s">
        <v>14564</v>
      </c>
    </row>
    <row r="10626" spans="1:6">
      <c r="A10626" t="s">
        <v>4616</v>
      </c>
      <c r="B10626" s="39" t="s">
        <v>29936</v>
      </c>
      <c r="C10626" t="s">
        <v>25021</v>
      </c>
      <c r="D10626" t="s">
        <v>25021</v>
      </c>
      <c r="E10626" t="s">
        <v>25021</v>
      </c>
      <c r="F10626" s="39" t="s">
        <v>14565</v>
      </c>
    </row>
    <row r="10627" spans="1:6">
      <c r="A10627" t="s">
        <v>4616</v>
      </c>
      <c r="B10627" s="39" t="s">
        <v>29937</v>
      </c>
      <c r="C10627" t="s">
        <v>25022</v>
      </c>
      <c r="D10627" t="s">
        <v>25022</v>
      </c>
      <c r="E10627" t="s">
        <v>25022</v>
      </c>
      <c r="F10627" s="39" t="s">
        <v>14565</v>
      </c>
    </row>
    <row r="10628" spans="1:6">
      <c r="A10628" t="s">
        <v>4616</v>
      </c>
      <c r="B10628" s="39" t="s">
        <v>29938</v>
      </c>
      <c r="C10628" t="s">
        <v>25023</v>
      </c>
      <c r="D10628" t="s">
        <v>25023</v>
      </c>
      <c r="E10628" t="s">
        <v>25023</v>
      </c>
      <c r="F10628" s="39" t="s">
        <v>14566</v>
      </c>
    </row>
    <row r="10629" spans="1:6">
      <c r="A10629" t="s">
        <v>4616</v>
      </c>
      <c r="B10629" s="39" t="s">
        <v>29939</v>
      </c>
      <c r="C10629" t="s">
        <v>25024</v>
      </c>
      <c r="D10629" t="s">
        <v>25024</v>
      </c>
      <c r="E10629" t="s">
        <v>25024</v>
      </c>
      <c r="F10629" s="39" t="s">
        <v>14567</v>
      </c>
    </row>
    <row r="10630" spans="1:6">
      <c r="A10630" t="s">
        <v>4616</v>
      </c>
      <c r="B10630" s="787" t="s">
        <v>29940</v>
      </c>
      <c r="C10630" t="s">
        <v>25025</v>
      </c>
      <c r="D10630" t="s">
        <v>25025</v>
      </c>
      <c r="E10630" t="s">
        <v>25025</v>
      </c>
      <c r="F10630" s="787" t="s">
        <v>14568</v>
      </c>
    </row>
    <row r="10631" spans="1:6">
      <c r="A10631" t="s">
        <v>4616</v>
      </c>
      <c r="B10631" s="39" t="s">
        <v>29941</v>
      </c>
      <c r="C10631" t="s">
        <v>25026</v>
      </c>
      <c r="D10631" t="s">
        <v>25026</v>
      </c>
      <c r="E10631" t="s">
        <v>25026</v>
      </c>
      <c r="F10631" s="39" t="s">
        <v>14569</v>
      </c>
    </row>
    <row r="10632" spans="1:6">
      <c r="A10632" t="s">
        <v>4616</v>
      </c>
      <c r="B10632" s="39" t="s">
        <v>29942</v>
      </c>
      <c r="C10632" t="s">
        <v>25027</v>
      </c>
      <c r="D10632" t="s">
        <v>25027</v>
      </c>
      <c r="E10632" t="s">
        <v>25027</v>
      </c>
      <c r="F10632" s="39" t="s">
        <v>14570</v>
      </c>
    </row>
    <row r="10633" spans="1:6">
      <c r="A10633" t="s">
        <v>4616</v>
      </c>
      <c r="B10633" s="39" t="s">
        <v>29943</v>
      </c>
      <c r="C10633" t="s">
        <v>25028</v>
      </c>
      <c r="D10633" t="s">
        <v>25028</v>
      </c>
      <c r="E10633" t="s">
        <v>25028</v>
      </c>
      <c r="F10633" s="39" t="s">
        <v>14571</v>
      </c>
    </row>
    <row r="10634" spans="1:6">
      <c r="A10634" t="s">
        <v>4616</v>
      </c>
      <c r="B10634" s="39" t="s">
        <v>29944</v>
      </c>
      <c r="C10634" t="s">
        <v>25029</v>
      </c>
      <c r="D10634" t="s">
        <v>25029</v>
      </c>
      <c r="E10634" t="s">
        <v>25029</v>
      </c>
      <c r="F10634" s="39" t="s">
        <v>14572</v>
      </c>
    </row>
    <row r="10635" spans="1:6">
      <c r="A10635" t="s">
        <v>4616</v>
      </c>
      <c r="B10635" s="39" t="s">
        <v>29945</v>
      </c>
      <c r="C10635" t="s">
        <v>25030</v>
      </c>
      <c r="D10635" t="s">
        <v>25030</v>
      </c>
      <c r="E10635" t="s">
        <v>25030</v>
      </c>
      <c r="F10635" s="39" t="s">
        <v>14573</v>
      </c>
    </row>
    <row r="10636" spans="1:6">
      <c r="A10636" t="s">
        <v>4616</v>
      </c>
      <c r="B10636" s="39" t="s">
        <v>29946</v>
      </c>
      <c r="C10636" t="s">
        <v>25031</v>
      </c>
      <c r="D10636" t="s">
        <v>25031</v>
      </c>
      <c r="E10636" t="s">
        <v>25031</v>
      </c>
      <c r="F10636" s="39" t="s">
        <v>14573</v>
      </c>
    </row>
    <row r="10637" spans="1:6">
      <c r="A10637" t="s">
        <v>4616</v>
      </c>
      <c r="B10637" s="39" t="s">
        <v>29947</v>
      </c>
      <c r="C10637" t="s">
        <v>25032</v>
      </c>
      <c r="D10637" t="s">
        <v>25032</v>
      </c>
      <c r="E10637" t="s">
        <v>25032</v>
      </c>
      <c r="F10637" s="39" t="s">
        <v>14574</v>
      </c>
    </row>
    <row r="10638" spans="1:6">
      <c r="A10638" t="s">
        <v>4616</v>
      </c>
      <c r="B10638" s="39" t="s">
        <v>29948</v>
      </c>
      <c r="C10638" t="s">
        <v>25033</v>
      </c>
      <c r="D10638" t="s">
        <v>25033</v>
      </c>
      <c r="E10638" t="s">
        <v>25033</v>
      </c>
      <c r="F10638" s="39" t="s">
        <v>14575</v>
      </c>
    </row>
    <row r="10639" spans="1:6">
      <c r="A10639" t="s">
        <v>4616</v>
      </c>
      <c r="B10639" s="39" t="s">
        <v>29949</v>
      </c>
      <c r="C10639" t="s">
        <v>25034</v>
      </c>
      <c r="D10639" t="s">
        <v>25034</v>
      </c>
      <c r="E10639" t="s">
        <v>25034</v>
      </c>
      <c r="F10639" s="39" t="s">
        <v>14576</v>
      </c>
    </row>
    <row r="10640" spans="1:6">
      <c r="A10640" t="s">
        <v>4616</v>
      </c>
      <c r="B10640" s="39" t="s">
        <v>29950</v>
      </c>
      <c r="C10640" t="s">
        <v>25035</v>
      </c>
      <c r="D10640" t="s">
        <v>25035</v>
      </c>
      <c r="E10640" t="s">
        <v>25035</v>
      </c>
      <c r="F10640" s="39" t="s">
        <v>14577</v>
      </c>
    </row>
    <row r="10641" spans="1:6">
      <c r="A10641" t="s">
        <v>4616</v>
      </c>
      <c r="B10641" s="39" t="s">
        <v>29951</v>
      </c>
      <c r="C10641" t="s">
        <v>25036</v>
      </c>
      <c r="D10641" t="s">
        <v>25036</v>
      </c>
      <c r="E10641" t="s">
        <v>25036</v>
      </c>
      <c r="F10641" s="39" t="s">
        <v>14578</v>
      </c>
    </row>
    <row r="10642" spans="1:6">
      <c r="A10642" t="s">
        <v>4616</v>
      </c>
      <c r="B10642" s="39" t="s">
        <v>29952</v>
      </c>
      <c r="C10642" t="s">
        <v>25037</v>
      </c>
      <c r="D10642" t="s">
        <v>25037</v>
      </c>
      <c r="E10642" t="s">
        <v>25037</v>
      </c>
      <c r="F10642" s="39" t="s">
        <v>14578</v>
      </c>
    </row>
    <row r="10643" spans="1:6">
      <c r="A10643" t="s">
        <v>4616</v>
      </c>
      <c r="B10643" s="39" t="s">
        <v>29953</v>
      </c>
      <c r="C10643" t="s">
        <v>25038</v>
      </c>
      <c r="D10643" t="s">
        <v>25038</v>
      </c>
      <c r="E10643" t="s">
        <v>25038</v>
      </c>
      <c r="F10643" s="39" t="s">
        <v>14578</v>
      </c>
    </row>
    <row r="10644" spans="1:6">
      <c r="A10644" t="s">
        <v>4616</v>
      </c>
      <c r="B10644" s="39" t="s">
        <v>29954</v>
      </c>
      <c r="C10644" t="s">
        <v>25039</v>
      </c>
      <c r="D10644" t="s">
        <v>25039</v>
      </c>
      <c r="E10644" t="s">
        <v>25039</v>
      </c>
      <c r="F10644" s="39" t="s">
        <v>14579</v>
      </c>
    </row>
    <row r="10645" spans="1:6">
      <c r="A10645" t="s">
        <v>4616</v>
      </c>
      <c r="B10645" s="39" t="s">
        <v>29955</v>
      </c>
      <c r="C10645" t="s">
        <v>25040</v>
      </c>
      <c r="D10645" t="s">
        <v>25040</v>
      </c>
      <c r="E10645" t="s">
        <v>25040</v>
      </c>
      <c r="F10645" s="39" t="s">
        <v>14580</v>
      </c>
    </row>
    <row r="10646" spans="1:6">
      <c r="A10646" t="s">
        <v>4616</v>
      </c>
      <c r="B10646" s="39" t="s">
        <v>29956</v>
      </c>
      <c r="C10646" t="s">
        <v>25041</v>
      </c>
      <c r="D10646" t="s">
        <v>25041</v>
      </c>
      <c r="E10646" t="s">
        <v>25041</v>
      </c>
      <c r="F10646" s="39" t="s">
        <v>14581</v>
      </c>
    </row>
    <row r="10647" spans="1:6">
      <c r="A10647" t="s">
        <v>4616</v>
      </c>
      <c r="B10647" s="39" t="s">
        <v>29957</v>
      </c>
      <c r="C10647" t="s">
        <v>25042</v>
      </c>
      <c r="D10647" t="s">
        <v>25042</v>
      </c>
      <c r="E10647" t="s">
        <v>25042</v>
      </c>
      <c r="F10647" s="788" t="s">
        <v>14582</v>
      </c>
    </row>
    <row r="10648" spans="1:6">
      <c r="A10648" t="s">
        <v>4616</v>
      </c>
      <c r="B10648" s="39" t="s">
        <v>29958</v>
      </c>
      <c r="C10648" t="s">
        <v>25043</v>
      </c>
      <c r="D10648" t="s">
        <v>25043</v>
      </c>
      <c r="E10648" t="s">
        <v>25043</v>
      </c>
      <c r="F10648" s="39" t="s">
        <v>14583</v>
      </c>
    </row>
    <row r="10649" spans="1:6">
      <c r="A10649" t="s">
        <v>4616</v>
      </c>
      <c r="B10649" s="39" t="s">
        <v>29959</v>
      </c>
      <c r="C10649" t="s">
        <v>25044</v>
      </c>
      <c r="D10649" t="s">
        <v>25044</v>
      </c>
      <c r="E10649" t="s">
        <v>25044</v>
      </c>
      <c r="F10649" s="39" t="s">
        <v>14584</v>
      </c>
    </row>
    <row r="10650" spans="1:6">
      <c r="A10650" t="s">
        <v>4616</v>
      </c>
      <c r="B10650" s="39" t="s">
        <v>29960</v>
      </c>
      <c r="C10650" t="s">
        <v>25045</v>
      </c>
      <c r="D10650" t="s">
        <v>25045</v>
      </c>
      <c r="E10650" t="s">
        <v>25045</v>
      </c>
      <c r="F10650" s="39" t="s">
        <v>14585</v>
      </c>
    </row>
    <row r="10651" spans="1:6">
      <c r="A10651" t="s">
        <v>4616</v>
      </c>
      <c r="B10651" s="39" t="s">
        <v>29961</v>
      </c>
      <c r="C10651" t="s">
        <v>25046</v>
      </c>
      <c r="D10651" t="s">
        <v>25046</v>
      </c>
      <c r="E10651" t="s">
        <v>25046</v>
      </c>
      <c r="F10651" s="39" t="s">
        <v>14586</v>
      </c>
    </row>
    <row r="10652" spans="1:6">
      <c r="A10652" t="s">
        <v>4616</v>
      </c>
      <c r="B10652" s="39" t="s">
        <v>29962</v>
      </c>
      <c r="C10652" t="s">
        <v>25047</v>
      </c>
      <c r="D10652" t="s">
        <v>25047</v>
      </c>
      <c r="E10652" t="s">
        <v>25047</v>
      </c>
      <c r="F10652" s="39" t="s">
        <v>14587</v>
      </c>
    </row>
    <row r="10653" spans="1:6">
      <c r="A10653" t="s">
        <v>4616</v>
      </c>
      <c r="B10653" s="39" t="s">
        <v>29963</v>
      </c>
      <c r="C10653" t="s">
        <v>25048</v>
      </c>
      <c r="D10653" t="s">
        <v>25048</v>
      </c>
      <c r="E10653" t="s">
        <v>25048</v>
      </c>
      <c r="F10653" s="39" t="s">
        <v>14588</v>
      </c>
    </row>
    <row r="10654" spans="1:6">
      <c r="A10654" t="s">
        <v>4616</v>
      </c>
      <c r="B10654" s="39" t="s">
        <v>29964</v>
      </c>
      <c r="C10654" t="s">
        <v>25049</v>
      </c>
      <c r="D10654" t="s">
        <v>25049</v>
      </c>
      <c r="E10654" t="s">
        <v>25049</v>
      </c>
      <c r="F10654" s="39" t="s">
        <v>14589</v>
      </c>
    </row>
    <row r="10655" spans="1:6">
      <c r="A10655" t="s">
        <v>4616</v>
      </c>
      <c r="B10655" s="39" t="s">
        <v>29965</v>
      </c>
      <c r="C10655" t="s">
        <v>25050</v>
      </c>
      <c r="D10655" t="s">
        <v>25050</v>
      </c>
      <c r="E10655" t="s">
        <v>25050</v>
      </c>
      <c r="F10655" s="39" t="s">
        <v>14589</v>
      </c>
    </row>
    <row r="10656" spans="1:6">
      <c r="A10656" t="s">
        <v>4616</v>
      </c>
      <c r="B10656" s="789" t="s">
        <v>29966</v>
      </c>
      <c r="C10656" t="s">
        <v>25051</v>
      </c>
      <c r="D10656" t="s">
        <v>25051</v>
      </c>
      <c r="E10656" t="s">
        <v>25051</v>
      </c>
      <c r="F10656" s="39" t="s">
        <v>14590</v>
      </c>
    </row>
    <row r="10657" spans="1:6">
      <c r="A10657" t="s">
        <v>4616</v>
      </c>
      <c r="B10657" s="789" t="s">
        <v>29967</v>
      </c>
      <c r="C10657" t="s">
        <v>25052</v>
      </c>
      <c r="D10657" t="s">
        <v>25052</v>
      </c>
      <c r="E10657" t="s">
        <v>25052</v>
      </c>
      <c r="F10657" s="39" t="s">
        <v>14591</v>
      </c>
    </row>
    <row r="10658" spans="1:6">
      <c r="A10658" t="s">
        <v>4616</v>
      </c>
      <c r="B10658" s="789" t="s">
        <v>29968</v>
      </c>
      <c r="C10658" t="s">
        <v>25053</v>
      </c>
      <c r="D10658" t="s">
        <v>25053</v>
      </c>
      <c r="E10658" t="s">
        <v>25053</v>
      </c>
      <c r="F10658" s="39" t="s">
        <v>14592</v>
      </c>
    </row>
    <row r="10659" spans="1:6">
      <c r="A10659" t="s">
        <v>4616</v>
      </c>
      <c r="B10659" s="39" t="s">
        <v>29969</v>
      </c>
      <c r="C10659" t="s">
        <v>25054</v>
      </c>
      <c r="D10659" t="s">
        <v>25054</v>
      </c>
      <c r="E10659" t="s">
        <v>25054</v>
      </c>
      <c r="F10659" s="39" t="s">
        <v>14593</v>
      </c>
    </row>
    <row r="10660" spans="1:6">
      <c r="A10660" t="s">
        <v>4616</v>
      </c>
      <c r="B10660" s="39" t="s">
        <v>29970</v>
      </c>
      <c r="C10660" t="s">
        <v>25055</v>
      </c>
      <c r="D10660" t="s">
        <v>25055</v>
      </c>
      <c r="E10660" t="s">
        <v>25055</v>
      </c>
      <c r="F10660" s="39" t="s">
        <v>14594</v>
      </c>
    </row>
    <row r="10661" spans="1:6">
      <c r="A10661" t="s">
        <v>4616</v>
      </c>
      <c r="B10661" s="39" t="s">
        <v>29971</v>
      </c>
      <c r="C10661" t="s">
        <v>25056</v>
      </c>
      <c r="D10661" t="s">
        <v>25056</v>
      </c>
      <c r="E10661" t="s">
        <v>25056</v>
      </c>
      <c r="F10661" s="39" t="s">
        <v>14595</v>
      </c>
    </row>
    <row r="10662" spans="1:6">
      <c r="A10662" t="s">
        <v>4616</v>
      </c>
      <c r="B10662" t="s">
        <v>29972</v>
      </c>
      <c r="C10662" t="s">
        <v>25057</v>
      </c>
      <c r="D10662" t="s">
        <v>25057</v>
      </c>
      <c r="E10662" t="s">
        <v>25057</v>
      </c>
      <c r="F10662" s="39" t="s">
        <v>14595</v>
      </c>
    </row>
    <row r="10663" spans="1:6">
      <c r="A10663" t="s">
        <v>4616</v>
      </c>
      <c r="B10663" s="39" t="s">
        <v>29973</v>
      </c>
      <c r="C10663" t="s">
        <v>25058</v>
      </c>
      <c r="D10663" t="s">
        <v>25058</v>
      </c>
      <c r="E10663" t="s">
        <v>25058</v>
      </c>
      <c r="F10663" s="39" t="s">
        <v>14595</v>
      </c>
    </row>
    <row r="10664" spans="1:6">
      <c r="A10664" t="s">
        <v>4616</v>
      </c>
      <c r="B10664" s="39" t="s">
        <v>29974</v>
      </c>
      <c r="C10664" t="s">
        <v>25059</v>
      </c>
      <c r="D10664" t="s">
        <v>25059</v>
      </c>
      <c r="E10664" t="s">
        <v>25059</v>
      </c>
      <c r="F10664" s="788" t="s">
        <v>14596</v>
      </c>
    </row>
    <row r="10665" spans="1:6">
      <c r="A10665" t="s">
        <v>4616</v>
      </c>
      <c r="B10665" s="39" t="s">
        <v>29975</v>
      </c>
      <c r="C10665" t="s">
        <v>25060</v>
      </c>
      <c r="D10665" t="s">
        <v>25060</v>
      </c>
      <c r="E10665" t="s">
        <v>25060</v>
      </c>
      <c r="F10665" s="39" t="s">
        <v>14597</v>
      </c>
    </row>
    <row r="10666" spans="1:6">
      <c r="A10666" t="s">
        <v>4616</v>
      </c>
      <c r="B10666" s="39" t="s">
        <v>29976</v>
      </c>
      <c r="C10666" t="s">
        <v>25061</v>
      </c>
      <c r="D10666" t="s">
        <v>25061</v>
      </c>
      <c r="E10666" t="s">
        <v>25061</v>
      </c>
      <c r="F10666" s="39" t="s">
        <v>14598</v>
      </c>
    </row>
    <row r="10667" spans="1:6">
      <c r="A10667" t="s">
        <v>4616</v>
      </c>
      <c r="B10667" s="39" t="s">
        <v>29977</v>
      </c>
      <c r="C10667" t="s">
        <v>25062</v>
      </c>
      <c r="D10667" t="s">
        <v>25062</v>
      </c>
      <c r="E10667" t="s">
        <v>25062</v>
      </c>
      <c r="F10667" s="39" t="s">
        <v>14598</v>
      </c>
    </row>
    <row r="10668" spans="1:6">
      <c r="A10668" t="s">
        <v>4616</v>
      </c>
      <c r="B10668" s="39" t="s">
        <v>29978</v>
      </c>
      <c r="C10668" t="s">
        <v>25063</v>
      </c>
      <c r="D10668" t="s">
        <v>25063</v>
      </c>
      <c r="E10668" t="s">
        <v>25063</v>
      </c>
      <c r="F10668" s="39" t="s">
        <v>14598</v>
      </c>
    </row>
    <row r="10669" spans="1:6">
      <c r="A10669" t="s">
        <v>4616</v>
      </c>
      <c r="B10669" s="39" t="s">
        <v>29979</v>
      </c>
      <c r="C10669" t="s">
        <v>25064</v>
      </c>
      <c r="D10669" t="s">
        <v>25064</v>
      </c>
      <c r="E10669" t="s">
        <v>25064</v>
      </c>
      <c r="F10669" s="39" t="s">
        <v>14599</v>
      </c>
    </row>
    <row r="10670" spans="1:6">
      <c r="A10670" t="s">
        <v>4616</v>
      </c>
      <c r="B10670" s="39" t="s">
        <v>29980</v>
      </c>
      <c r="C10670" t="s">
        <v>25065</v>
      </c>
      <c r="D10670" t="s">
        <v>25065</v>
      </c>
      <c r="E10670" t="s">
        <v>25065</v>
      </c>
      <c r="F10670" s="39" t="s">
        <v>14600</v>
      </c>
    </row>
    <row r="10671" spans="1:6">
      <c r="A10671" t="s">
        <v>4616</v>
      </c>
      <c r="B10671" s="39" t="s">
        <v>29981</v>
      </c>
      <c r="C10671" t="s">
        <v>25066</v>
      </c>
      <c r="D10671" t="s">
        <v>25066</v>
      </c>
      <c r="E10671" t="s">
        <v>25066</v>
      </c>
      <c r="F10671" s="39" t="s">
        <v>14601</v>
      </c>
    </row>
    <row r="10672" spans="1:6">
      <c r="A10672" t="s">
        <v>4616</v>
      </c>
      <c r="B10672" s="39" t="s">
        <v>29982</v>
      </c>
      <c r="C10672" t="s">
        <v>25067</v>
      </c>
      <c r="D10672" t="s">
        <v>25067</v>
      </c>
      <c r="E10672" t="s">
        <v>25067</v>
      </c>
      <c r="F10672" s="39" t="s">
        <v>14601</v>
      </c>
    </row>
    <row r="10673" spans="1:6">
      <c r="A10673" t="s">
        <v>4616</v>
      </c>
      <c r="B10673" s="39" t="s">
        <v>29983</v>
      </c>
      <c r="C10673" t="s">
        <v>25068</v>
      </c>
      <c r="D10673" t="s">
        <v>25068</v>
      </c>
      <c r="E10673" t="s">
        <v>25068</v>
      </c>
      <c r="F10673" s="39" t="s">
        <v>14601</v>
      </c>
    </row>
    <row r="10674" spans="1:6">
      <c r="A10674" t="s">
        <v>4616</v>
      </c>
      <c r="B10674" s="789" t="s">
        <v>29984</v>
      </c>
      <c r="C10674" t="s">
        <v>25069</v>
      </c>
      <c r="D10674" t="s">
        <v>25069</v>
      </c>
      <c r="E10674" t="s">
        <v>25069</v>
      </c>
      <c r="F10674" s="39" t="s">
        <v>14602</v>
      </c>
    </row>
    <row r="10675" spans="1:6">
      <c r="A10675" t="s">
        <v>4616</v>
      </c>
      <c r="B10675" s="789" t="s">
        <v>29985</v>
      </c>
      <c r="C10675" t="s">
        <v>25070</v>
      </c>
      <c r="D10675" t="s">
        <v>25070</v>
      </c>
      <c r="E10675" t="s">
        <v>25070</v>
      </c>
      <c r="F10675" s="39" t="s">
        <v>14602</v>
      </c>
    </row>
    <row r="10676" spans="1:6">
      <c r="A10676" t="s">
        <v>4616</v>
      </c>
      <c r="B10676" s="789" t="s">
        <v>29986</v>
      </c>
      <c r="C10676" t="s">
        <v>25071</v>
      </c>
      <c r="D10676" t="s">
        <v>25071</v>
      </c>
      <c r="E10676" t="s">
        <v>25071</v>
      </c>
      <c r="F10676" s="39" t="s">
        <v>14603</v>
      </c>
    </row>
    <row r="10677" spans="1:6">
      <c r="A10677" t="s">
        <v>4616</v>
      </c>
      <c r="B10677" s="789" t="s">
        <v>29987</v>
      </c>
      <c r="C10677" t="s">
        <v>25072</v>
      </c>
      <c r="D10677" t="s">
        <v>25072</v>
      </c>
      <c r="E10677" t="s">
        <v>25072</v>
      </c>
      <c r="F10677" s="39" t="s">
        <v>14604</v>
      </c>
    </row>
    <row r="10678" spans="1:6">
      <c r="A10678" t="s">
        <v>4616</v>
      </c>
      <c r="B10678" s="789" t="s">
        <v>29988</v>
      </c>
      <c r="C10678" t="s">
        <v>25073</v>
      </c>
      <c r="D10678" t="s">
        <v>25073</v>
      </c>
      <c r="E10678" t="s">
        <v>25073</v>
      </c>
      <c r="F10678" s="39" t="s">
        <v>14605</v>
      </c>
    </row>
    <row r="10679" spans="1:6">
      <c r="A10679" t="s">
        <v>4616</v>
      </c>
      <c r="B10679" s="39" t="s">
        <v>29989</v>
      </c>
      <c r="C10679" t="s">
        <v>25074</v>
      </c>
      <c r="D10679" t="s">
        <v>25074</v>
      </c>
      <c r="E10679" t="s">
        <v>25074</v>
      </c>
      <c r="F10679" s="39" t="s">
        <v>14606</v>
      </c>
    </row>
    <row r="10680" spans="1:6">
      <c r="A10680" t="s">
        <v>4616</v>
      </c>
      <c r="B10680" s="39" t="s">
        <v>29990</v>
      </c>
      <c r="C10680" t="s">
        <v>25075</v>
      </c>
      <c r="D10680" t="s">
        <v>25075</v>
      </c>
      <c r="E10680" t="s">
        <v>25075</v>
      </c>
      <c r="F10680" s="39" t="s">
        <v>14607</v>
      </c>
    </row>
    <row r="10681" spans="1:6">
      <c r="A10681" t="s">
        <v>4616</v>
      </c>
      <c r="B10681" s="39" t="s">
        <v>29991</v>
      </c>
      <c r="C10681" t="s">
        <v>25076</v>
      </c>
      <c r="D10681" t="s">
        <v>25076</v>
      </c>
      <c r="E10681" t="s">
        <v>25076</v>
      </c>
      <c r="F10681" s="39" t="s">
        <v>14607</v>
      </c>
    </row>
    <row r="10682" spans="1:6">
      <c r="A10682" t="s">
        <v>4616</v>
      </c>
      <c r="B10682" s="39" t="s">
        <v>29992</v>
      </c>
      <c r="C10682" t="s">
        <v>25077</v>
      </c>
      <c r="D10682" t="s">
        <v>25077</v>
      </c>
      <c r="E10682" t="s">
        <v>25077</v>
      </c>
      <c r="F10682" s="39" t="s">
        <v>14607</v>
      </c>
    </row>
    <row r="10683" spans="1:6">
      <c r="A10683" t="s">
        <v>4616</v>
      </c>
      <c r="B10683" t="s">
        <v>29993</v>
      </c>
      <c r="C10683" t="s">
        <v>25078</v>
      </c>
      <c r="D10683" t="s">
        <v>25078</v>
      </c>
      <c r="E10683" t="s">
        <v>25078</v>
      </c>
      <c r="F10683" s="787" t="s">
        <v>14608</v>
      </c>
    </row>
    <row r="10684" spans="1:6">
      <c r="A10684" t="s">
        <v>4616</v>
      </c>
      <c r="B10684" s="39" t="s">
        <v>29994</v>
      </c>
      <c r="C10684" t="s">
        <v>25079</v>
      </c>
      <c r="D10684" t="s">
        <v>25079</v>
      </c>
      <c r="E10684" t="s">
        <v>25079</v>
      </c>
      <c r="F10684" s="39" t="s">
        <v>14609</v>
      </c>
    </row>
    <row r="10685" spans="1:6">
      <c r="A10685" t="s">
        <v>4616</v>
      </c>
      <c r="B10685" s="39" t="s">
        <v>29995</v>
      </c>
      <c r="C10685" t="s">
        <v>25080</v>
      </c>
      <c r="D10685" t="s">
        <v>25080</v>
      </c>
      <c r="E10685" t="s">
        <v>25080</v>
      </c>
      <c r="F10685" s="39" t="s">
        <v>14609</v>
      </c>
    </row>
    <row r="10686" spans="1:6">
      <c r="A10686" t="s">
        <v>4616</v>
      </c>
      <c r="B10686" s="39" t="s">
        <v>29996</v>
      </c>
      <c r="C10686" t="s">
        <v>25081</v>
      </c>
      <c r="D10686" t="s">
        <v>25081</v>
      </c>
      <c r="E10686" t="s">
        <v>25081</v>
      </c>
      <c r="F10686" s="39" t="s">
        <v>14609</v>
      </c>
    </row>
    <row r="10687" spans="1:6">
      <c r="A10687" t="s">
        <v>4616</v>
      </c>
      <c r="B10687" s="39" t="s">
        <v>29997</v>
      </c>
      <c r="C10687" t="s">
        <v>25082</v>
      </c>
      <c r="D10687" t="s">
        <v>25082</v>
      </c>
      <c r="E10687" t="s">
        <v>25082</v>
      </c>
      <c r="F10687" s="39" t="s">
        <v>14609</v>
      </c>
    </row>
    <row r="10688" spans="1:6">
      <c r="A10688" t="s">
        <v>4616</v>
      </c>
      <c r="B10688" s="39" t="s">
        <v>29998</v>
      </c>
      <c r="C10688" t="s">
        <v>25083</v>
      </c>
      <c r="D10688" t="s">
        <v>25083</v>
      </c>
      <c r="E10688" t="s">
        <v>25083</v>
      </c>
      <c r="F10688" s="39" t="s">
        <v>14610</v>
      </c>
    </row>
    <row r="10689" spans="1:6">
      <c r="A10689" t="s">
        <v>4616</v>
      </c>
      <c r="B10689" s="39" t="s">
        <v>29999</v>
      </c>
      <c r="C10689" t="s">
        <v>25084</v>
      </c>
      <c r="D10689" t="s">
        <v>25084</v>
      </c>
      <c r="E10689" t="s">
        <v>25084</v>
      </c>
      <c r="F10689" s="39" t="s">
        <v>14610</v>
      </c>
    </row>
    <row r="10690" spans="1:6">
      <c r="A10690" t="s">
        <v>4616</v>
      </c>
      <c r="B10690" s="39" t="s">
        <v>30000</v>
      </c>
      <c r="C10690" t="s">
        <v>25085</v>
      </c>
      <c r="D10690" t="s">
        <v>25085</v>
      </c>
      <c r="E10690" t="s">
        <v>25085</v>
      </c>
      <c r="F10690" s="39" t="s">
        <v>14611</v>
      </c>
    </row>
    <row r="10691" spans="1:6">
      <c r="A10691" t="s">
        <v>4616</v>
      </c>
      <c r="B10691" s="39" t="s">
        <v>30001</v>
      </c>
      <c r="C10691" t="s">
        <v>25086</v>
      </c>
      <c r="D10691" t="s">
        <v>25086</v>
      </c>
      <c r="E10691" t="s">
        <v>25086</v>
      </c>
      <c r="F10691" s="39" t="s">
        <v>14611</v>
      </c>
    </row>
    <row r="10692" spans="1:6">
      <c r="A10692" t="s">
        <v>4616</v>
      </c>
      <c r="B10692" s="39" t="s">
        <v>30002</v>
      </c>
      <c r="C10692" t="s">
        <v>25087</v>
      </c>
      <c r="D10692" t="s">
        <v>25087</v>
      </c>
      <c r="E10692" t="s">
        <v>25087</v>
      </c>
      <c r="F10692" s="39" t="s">
        <v>14612</v>
      </c>
    </row>
    <row r="10693" spans="1:6">
      <c r="A10693" t="s">
        <v>4616</v>
      </c>
      <c r="B10693" s="39" t="s">
        <v>30003</v>
      </c>
      <c r="C10693" t="s">
        <v>25088</v>
      </c>
      <c r="D10693" t="s">
        <v>25088</v>
      </c>
      <c r="E10693" t="s">
        <v>25088</v>
      </c>
      <c r="F10693" s="39" t="s">
        <v>14612</v>
      </c>
    </row>
    <row r="10694" spans="1:6">
      <c r="A10694" t="s">
        <v>4616</v>
      </c>
      <c r="B10694" s="39" t="s">
        <v>30004</v>
      </c>
      <c r="C10694" t="s">
        <v>25089</v>
      </c>
      <c r="D10694" t="s">
        <v>25089</v>
      </c>
      <c r="E10694" t="s">
        <v>25089</v>
      </c>
      <c r="F10694" s="39" t="s">
        <v>14612</v>
      </c>
    </row>
    <row r="10695" spans="1:6">
      <c r="A10695" t="s">
        <v>4616</v>
      </c>
      <c r="B10695" s="39" t="s">
        <v>30005</v>
      </c>
      <c r="C10695" t="s">
        <v>25090</v>
      </c>
      <c r="D10695" t="s">
        <v>25090</v>
      </c>
      <c r="E10695" t="s">
        <v>25090</v>
      </c>
      <c r="F10695" s="39" t="s">
        <v>14613</v>
      </c>
    </row>
    <row r="10696" spans="1:6">
      <c r="A10696" t="s">
        <v>4616</v>
      </c>
      <c r="B10696" s="39" t="s">
        <v>30006</v>
      </c>
      <c r="C10696" t="s">
        <v>25091</v>
      </c>
      <c r="D10696" t="s">
        <v>25091</v>
      </c>
      <c r="E10696" t="s">
        <v>25091</v>
      </c>
      <c r="F10696" s="39" t="s">
        <v>14613</v>
      </c>
    </row>
    <row r="10697" spans="1:6">
      <c r="A10697" t="s">
        <v>4616</v>
      </c>
      <c r="B10697" s="39" t="s">
        <v>30007</v>
      </c>
      <c r="C10697" t="s">
        <v>25092</v>
      </c>
      <c r="D10697" t="s">
        <v>25092</v>
      </c>
      <c r="E10697" t="s">
        <v>25092</v>
      </c>
      <c r="F10697" s="39" t="s">
        <v>14614</v>
      </c>
    </row>
    <row r="10698" spans="1:6">
      <c r="A10698" t="s">
        <v>4616</v>
      </c>
      <c r="B10698" s="39" t="s">
        <v>30008</v>
      </c>
      <c r="C10698" t="s">
        <v>25093</v>
      </c>
      <c r="D10698" t="s">
        <v>25093</v>
      </c>
      <c r="E10698" t="s">
        <v>25093</v>
      </c>
      <c r="F10698" s="39" t="s">
        <v>14615</v>
      </c>
    </row>
    <row r="10699" spans="1:6">
      <c r="A10699" t="s">
        <v>4616</v>
      </c>
      <c r="B10699" s="54" t="s">
        <v>30009</v>
      </c>
      <c r="C10699" t="s">
        <v>25094</v>
      </c>
      <c r="D10699" t="s">
        <v>25094</v>
      </c>
      <c r="E10699" t="s">
        <v>25094</v>
      </c>
      <c r="F10699" s="39" t="s">
        <v>14616</v>
      </c>
    </row>
    <row r="10700" spans="1:6">
      <c r="A10700" t="s">
        <v>4616</v>
      </c>
      <c r="B10700" s="39" t="s">
        <v>30010</v>
      </c>
      <c r="C10700" t="s">
        <v>25095</v>
      </c>
      <c r="D10700" t="s">
        <v>25095</v>
      </c>
      <c r="E10700" t="s">
        <v>25095</v>
      </c>
      <c r="F10700" s="39" t="s">
        <v>14617</v>
      </c>
    </row>
    <row r="10701" spans="1:6">
      <c r="A10701" t="s">
        <v>4616</v>
      </c>
      <c r="B10701" s="39" t="s">
        <v>30011</v>
      </c>
      <c r="C10701" t="s">
        <v>25096</v>
      </c>
      <c r="D10701" t="s">
        <v>25096</v>
      </c>
      <c r="E10701" t="s">
        <v>25096</v>
      </c>
      <c r="F10701" s="39" t="s">
        <v>14617</v>
      </c>
    </row>
    <row r="10702" spans="1:6">
      <c r="A10702" t="s">
        <v>4616</v>
      </c>
      <c r="B10702" s="39" t="s">
        <v>30012</v>
      </c>
      <c r="C10702" t="s">
        <v>25097</v>
      </c>
      <c r="D10702" t="s">
        <v>25097</v>
      </c>
      <c r="E10702" t="s">
        <v>25097</v>
      </c>
      <c r="F10702" s="39" t="s">
        <v>14617</v>
      </c>
    </row>
    <row r="10703" spans="1:6">
      <c r="A10703" t="s">
        <v>4616</v>
      </c>
      <c r="B10703" s="39" t="s">
        <v>30013</v>
      </c>
      <c r="C10703" t="s">
        <v>25098</v>
      </c>
      <c r="D10703" t="s">
        <v>25098</v>
      </c>
      <c r="E10703" t="s">
        <v>25098</v>
      </c>
      <c r="F10703" s="39" t="s">
        <v>14618</v>
      </c>
    </row>
    <row r="10704" spans="1:6">
      <c r="A10704" t="s">
        <v>4616</v>
      </c>
      <c r="B10704" s="39" t="s">
        <v>30014</v>
      </c>
      <c r="C10704" t="s">
        <v>25099</v>
      </c>
      <c r="D10704" t="s">
        <v>25099</v>
      </c>
      <c r="E10704" t="s">
        <v>25099</v>
      </c>
      <c r="F10704" s="39" t="s">
        <v>14619</v>
      </c>
    </row>
    <row r="10705" spans="1:6">
      <c r="A10705" t="s">
        <v>4616</v>
      </c>
      <c r="B10705" s="39" t="s">
        <v>30015</v>
      </c>
      <c r="C10705" t="s">
        <v>25100</v>
      </c>
      <c r="D10705" t="s">
        <v>25100</v>
      </c>
      <c r="E10705" t="s">
        <v>25100</v>
      </c>
      <c r="F10705" s="39" t="s">
        <v>14619</v>
      </c>
    </row>
    <row r="10706" spans="1:6">
      <c r="A10706" t="s">
        <v>4616</v>
      </c>
      <c r="B10706" s="39" t="s">
        <v>30016</v>
      </c>
      <c r="C10706" t="s">
        <v>25101</v>
      </c>
      <c r="D10706" t="s">
        <v>25101</v>
      </c>
      <c r="E10706" t="s">
        <v>25101</v>
      </c>
      <c r="F10706" s="39" t="s">
        <v>14620</v>
      </c>
    </row>
    <row r="10707" spans="1:6">
      <c r="A10707" t="s">
        <v>4616</v>
      </c>
      <c r="B10707" s="39" t="s">
        <v>30017</v>
      </c>
      <c r="C10707" t="s">
        <v>25102</v>
      </c>
      <c r="D10707" t="s">
        <v>25102</v>
      </c>
      <c r="E10707" t="s">
        <v>25102</v>
      </c>
      <c r="F10707" s="39" t="s">
        <v>14621</v>
      </c>
    </row>
    <row r="10708" spans="1:6">
      <c r="A10708" t="s">
        <v>4616</v>
      </c>
      <c r="B10708" s="39" t="s">
        <v>30018</v>
      </c>
      <c r="C10708" t="s">
        <v>25103</v>
      </c>
      <c r="D10708" t="s">
        <v>25103</v>
      </c>
      <c r="E10708" t="s">
        <v>25103</v>
      </c>
      <c r="F10708" s="39" t="s">
        <v>14622</v>
      </c>
    </row>
    <row r="10709" spans="1:6">
      <c r="A10709" t="s">
        <v>4616</v>
      </c>
      <c r="B10709" s="39" t="s">
        <v>30019</v>
      </c>
      <c r="C10709" t="s">
        <v>25104</v>
      </c>
      <c r="D10709" t="s">
        <v>25104</v>
      </c>
      <c r="E10709" t="s">
        <v>25104</v>
      </c>
      <c r="F10709" s="39" t="s">
        <v>14623</v>
      </c>
    </row>
    <row r="10710" spans="1:6">
      <c r="A10710" t="s">
        <v>4616</v>
      </c>
      <c r="B10710" s="39" t="s">
        <v>30020</v>
      </c>
      <c r="C10710" t="s">
        <v>25105</v>
      </c>
      <c r="D10710" t="s">
        <v>25105</v>
      </c>
      <c r="E10710" t="s">
        <v>25105</v>
      </c>
      <c r="F10710" s="39" t="s">
        <v>14623</v>
      </c>
    </row>
    <row r="10711" spans="1:6">
      <c r="A10711" t="s">
        <v>4616</v>
      </c>
      <c r="B10711" s="39" t="s">
        <v>30021</v>
      </c>
      <c r="C10711" t="s">
        <v>25106</v>
      </c>
      <c r="D10711" t="s">
        <v>25106</v>
      </c>
      <c r="E10711" t="s">
        <v>25106</v>
      </c>
      <c r="F10711" s="39" t="s">
        <v>14623</v>
      </c>
    </row>
    <row r="10712" spans="1:6">
      <c r="A10712" t="s">
        <v>4616</v>
      </c>
      <c r="B10712" s="39" t="s">
        <v>30022</v>
      </c>
      <c r="C10712" t="s">
        <v>25107</v>
      </c>
      <c r="D10712" t="s">
        <v>25107</v>
      </c>
      <c r="E10712" t="s">
        <v>25107</v>
      </c>
      <c r="F10712" s="39" t="s">
        <v>14624</v>
      </c>
    </row>
    <row r="10713" spans="1:6">
      <c r="A10713" t="s">
        <v>4616</v>
      </c>
      <c r="B10713" s="39" t="s">
        <v>30023</v>
      </c>
      <c r="C10713" t="s">
        <v>25108</v>
      </c>
      <c r="D10713" t="s">
        <v>25108</v>
      </c>
      <c r="E10713" t="s">
        <v>25108</v>
      </c>
      <c r="F10713" s="39" t="s">
        <v>14625</v>
      </c>
    </row>
    <row r="10714" spans="1:6">
      <c r="A10714" t="s">
        <v>4616</v>
      </c>
      <c r="B10714" s="39" t="s">
        <v>30024</v>
      </c>
      <c r="C10714" t="s">
        <v>25109</v>
      </c>
      <c r="D10714" t="s">
        <v>25109</v>
      </c>
      <c r="E10714" t="s">
        <v>25109</v>
      </c>
      <c r="F10714" s="39" t="s">
        <v>14626</v>
      </c>
    </row>
    <row r="10715" spans="1:6">
      <c r="A10715" t="s">
        <v>4616</v>
      </c>
      <c r="B10715" s="39" t="s">
        <v>30025</v>
      </c>
      <c r="C10715" t="s">
        <v>25110</v>
      </c>
      <c r="D10715" t="s">
        <v>25110</v>
      </c>
      <c r="E10715" t="s">
        <v>25110</v>
      </c>
      <c r="F10715" s="39" t="s">
        <v>14627</v>
      </c>
    </row>
    <row r="10716" spans="1:6">
      <c r="A10716" t="s">
        <v>4616</v>
      </c>
      <c r="B10716" s="39" t="s">
        <v>30026</v>
      </c>
      <c r="C10716" t="s">
        <v>25111</v>
      </c>
      <c r="D10716" t="s">
        <v>25111</v>
      </c>
      <c r="E10716" t="s">
        <v>25111</v>
      </c>
      <c r="F10716" s="39" t="s">
        <v>14628</v>
      </c>
    </row>
    <row r="10717" spans="1:6">
      <c r="A10717" t="s">
        <v>4616</v>
      </c>
      <c r="B10717" s="39" t="s">
        <v>30027</v>
      </c>
      <c r="C10717" t="s">
        <v>25112</v>
      </c>
      <c r="D10717" t="s">
        <v>25112</v>
      </c>
      <c r="E10717" t="s">
        <v>25112</v>
      </c>
      <c r="F10717" s="39" t="s">
        <v>14629</v>
      </c>
    </row>
    <row r="10718" spans="1:6">
      <c r="A10718" t="s">
        <v>4616</v>
      </c>
      <c r="B10718" s="39" t="s">
        <v>30028</v>
      </c>
      <c r="C10718" t="s">
        <v>25113</v>
      </c>
      <c r="D10718" t="s">
        <v>25113</v>
      </c>
      <c r="E10718" t="s">
        <v>25113</v>
      </c>
      <c r="F10718" s="39" t="s">
        <v>14630</v>
      </c>
    </row>
    <row r="10719" spans="1:6">
      <c r="A10719" t="s">
        <v>4616</v>
      </c>
      <c r="B10719" s="39" t="s">
        <v>30029</v>
      </c>
      <c r="C10719" t="s">
        <v>25114</v>
      </c>
      <c r="D10719" t="s">
        <v>25114</v>
      </c>
      <c r="E10719" t="s">
        <v>25114</v>
      </c>
      <c r="F10719" s="39" t="s">
        <v>14630</v>
      </c>
    </row>
    <row r="10720" spans="1:6">
      <c r="A10720" t="s">
        <v>4616</v>
      </c>
      <c r="B10720" s="39" t="s">
        <v>30030</v>
      </c>
      <c r="C10720" t="s">
        <v>25115</v>
      </c>
      <c r="D10720" t="s">
        <v>25115</v>
      </c>
      <c r="E10720" t="s">
        <v>25115</v>
      </c>
      <c r="F10720" s="39" t="s">
        <v>14631</v>
      </c>
    </row>
    <row r="10721" spans="1:6">
      <c r="A10721" t="s">
        <v>4616</v>
      </c>
      <c r="B10721" s="39" t="s">
        <v>30031</v>
      </c>
      <c r="C10721" t="s">
        <v>25116</v>
      </c>
      <c r="D10721" t="s">
        <v>25116</v>
      </c>
      <c r="E10721" t="s">
        <v>25116</v>
      </c>
      <c r="F10721" s="39" t="s">
        <v>14632</v>
      </c>
    </row>
    <row r="10722" spans="1:6">
      <c r="A10722" t="s">
        <v>4616</v>
      </c>
      <c r="B10722" s="39" t="s">
        <v>30032</v>
      </c>
      <c r="C10722" t="s">
        <v>25117</v>
      </c>
      <c r="D10722" t="s">
        <v>25117</v>
      </c>
      <c r="E10722" t="s">
        <v>25117</v>
      </c>
      <c r="F10722" s="39" t="s">
        <v>14632</v>
      </c>
    </row>
    <row r="10723" spans="1:6">
      <c r="A10723" t="s">
        <v>4616</v>
      </c>
      <c r="B10723" s="39" t="s">
        <v>30033</v>
      </c>
      <c r="C10723" t="s">
        <v>25118</v>
      </c>
      <c r="D10723" t="s">
        <v>25118</v>
      </c>
      <c r="E10723" t="s">
        <v>25118</v>
      </c>
      <c r="F10723" s="39" t="s">
        <v>14632</v>
      </c>
    </row>
    <row r="10724" spans="1:6">
      <c r="A10724" t="s">
        <v>4616</v>
      </c>
      <c r="B10724" s="54" t="s">
        <v>30034</v>
      </c>
      <c r="C10724" t="s">
        <v>25119</v>
      </c>
      <c r="D10724" t="s">
        <v>25119</v>
      </c>
      <c r="E10724" t="s">
        <v>25119</v>
      </c>
      <c r="F10724" s="39" t="s">
        <v>14633</v>
      </c>
    </row>
    <row r="10725" spans="1:6">
      <c r="A10725" t="s">
        <v>4616</v>
      </c>
      <c r="B10725" s="39" t="s">
        <v>30035</v>
      </c>
      <c r="C10725" t="s">
        <v>25120</v>
      </c>
      <c r="D10725" t="s">
        <v>25120</v>
      </c>
      <c r="E10725" t="s">
        <v>25120</v>
      </c>
      <c r="F10725" s="39" t="s">
        <v>14634</v>
      </c>
    </row>
    <row r="10726" spans="1:6">
      <c r="A10726" t="s">
        <v>4616</v>
      </c>
      <c r="B10726" s="39" t="s">
        <v>30036</v>
      </c>
      <c r="C10726" t="s">
        <v>25121</v>
      </c>
      <c r="D10726" t="s">
        <v>25121</v>
      </c>
      <c r="E10726" t="s">
        <v>25121</v>
      </c>
      <c r="F10726" s="39" t="s">
        <v>14635</v>
      </c>
    </row>
    <row r="10727" spans="1:6">
      <c r="A10727" t="s">
        <v>4616</v>
      </c>
      <c r="B10727" s="39" t="s">
        <v>30037</v>
      </c>
      <c r="C10727" t="s">
        <v>25122</v>
      </c>
      <c r="D10727" t="s">
        <v>25122</v>
      </c>
      <c r="E10727" t="s">
        <v>25122</v>
      </c>
      <c r="F10727" s="39" t="s">
        <v>14636</v>
      </c>
    </row>
    <row r="10728" spans="1:6">
      <c r="A10728" t="s">
        <v>4616</v>
      </c>
      <c r="B10728" s="39" t="s">
        <v>30038</v>
      </c>
      <c r="C10728" t="s">
        <v>25123</v>
      </c>
      <c r="D10728" t="s">
        <v>25123</v>
      </c>
      <c r="E10728" t="s">
        <v>25123</v>
      </c>
      <c r="F10728" s="39" t="s">
        <v>14637</v>
      </c>
    </row>
    <row r="10729" spans="1:6">
      <c r="A10729" t="s">
        <v>4616</v>
      </c>
      <c r="B10729" s="39" t="s">
        <v>30039</v>
      </c>
      <c r="C10729" t="s">
        <v>25124</v>
      </c>
      <c r="D10729" t="s">
        <v>25124</v>
      </c>
      <c r="E10729" t="s">
        <v>25124</v>
      </c>
      <c r="F10729" s="39" t="s">
        <v>14638</v>
      </c>
    </row>
    <row r="10730" spans="1:6">
      <c r="A10730" t="s">
        <v>4616</v>
      </c>
      <c r="B10730" s="39" t="s">
        <v>30040</v>
      </c>
      <c r="C10730" t="s">
        <v>25125</v>
      </c>
      <c r="D10730" t="s">
        <v>25125</v>
      </c>
      <c r="E10730" t="s">
        <v>25125</v>
      </c>
      <c r="F10730" s="39" t="s">
        <v>14639</v>
      </c>
    </row>
    <row r="10731" spans="1:6">
      <c r="A10731" t="s">
        <v>4616</v>
      </c>
      <c r="B10731" s="39" t="s">
        <v>30041</v>
      </c>
      <c r="C10731" t="s">
        <v>25126</v>
      </c>
      <c r="D10731" t="s">
        <v>25126</v>
      </c>
      <c r="E10731" t="s">
        <v>25126</v>
      </c>
      <c r="F10731" s="788" t="s">
        <v>14640</v>
      </c>
    </row>
    <row r="10732" spans="1:6">
      <c r="A10732" t="s">
        <v>4616</v>
      </c>
      <c r="B10732" s="39" t="s">
        <v>30042</v>
      </c>
      <c r="C10732" t="s">
        <v>25127</v>
      </c>
      <c r="D10732" t="s">
        <v>25127</v>
      </c>
      <c r="E10732" t="s">
        <v>25127</v>
      </c>
      <c r="F10732" s="39" t="s">
        <v>14640</v>
      </c>
    </row>
    <row r="10733" spans="1:6">
      <c r="A10733" t="s">
        <v>4616</v>
      </c>
      <c r="B10733" t="s">
        <v>30043</v>
      </c>
      <c r="C10733" t="s">
        <v>25128</v>
      </c>
      <c r="D10733" t="s">
        <v>25128</v>
      </c>
      <c r="E10733" t="s">
        <v>25128</v>
      </c>
      <c r="F10733" s="787" t="s">
        <v>14641</v>
      </c>
    </row>
    <row r="10734" spans="1:6">
      <c r="A10734" t="s">
        <v>4616</v>
      </c>
      <c r="B10734" s="39" t="s">
        <v>30044</v>
      </c>
      <c r="C10734" t="s">
        <v>25129</v>
      </c>
      <c r="D10734" t="s">
        <v>25129</v>
      </c>
      <c r="E10734" t="s">
        <v>25129</v>
      </c>
      <c r="F10734" s="39" t="s">
        <v>14641</v>
      </c>
    </row>
    <row r="10735" spans="1:6">
      <c r="A10735" t="s">
        <v>4616</v>
      </c>
      <c r="B10735" s="787" t="s">
        <v>30045</v>
      </c>
      <c r="C10735" t="s">
        <v>25130</v>
      </c>
      <c r="D10735" t="s">
        <v>25130</v>
      </c>
      <c r="E10735" t="s">
        <v>25130</v>
      </c>
      <c r="F10735" s="787" t="s">
        <v>14642</v>
      </c>
    </row>
    <row r="10736" spans="1:6">
      <c r="A10736" t="s">
        <v>4616</v>
      </c>
      <c r="B10736" t="s">
        <v>30046</v>
      </c>
      <c r="C10736" t="s">
        <v>25131</v>
      </c>
      <c r="D10736" t="s">
        <v>25131</v>
      </c>
      <c r="E10736" t="s">
        <v>25131</v>
      </c>
      <c r="F10736" t="s">
        <v>14643</v>
      </c>
    </row>
    <row r="10737" spans="1:6">
      <c r="A10737" t="s">
        <v>4616</v>
      </c>
      <c r="B10737" s="39" t="s">
        <v>30047</v>
      </c>
      <c r="C10737" t="s">
        <v>25132</v>
      </c>
      <c r="D10737" t="s">
        <v>25132</v>
      </c>
      <c r="E10737" t="s">
        <v>25132</v>
      </c>
      <c r="F10737" s="39" t="s">
        <v>14644</v>
      </c>
    </row>
    <row r="10738" spans="1:6">
      <c r="A10738" t="s">
        <v>4616</v>
      </c>
      <c r="B10738" s="39" t="s">
        <v>30048</v>
      </c>
      <c r="C10738" t="s">
        <v>25133</v>
      </c>
      <c r="D10738" t="s">
        <v>25133</v>
      </c>
      <c r="E10738" t="s">
        <v>25133</v>
      </c>
      <c r="F10738" s="39" t="s">
        <v>14645</v>
      </c>
    </row>
    <row r="10739" spans="1:6">
      <c r="A10739" t="s">
        <v>4616</v>
      </c>
      <c r="B10739" s="39" t="s">
        <v>30049</v>
      </c>
      <c r="C10739" t="s">
        <v>25134</v>
      </c>
      <c r="D10739" t="s">
        <v>25134</v>
      </c>
      <c r="E10739" t="s">
        <v>25134</v>
      </c>
      <c r="F10739" s="39" t="s">
        <v>14646</v>
      </c>
    </row>
    <row r="10740" spans="1:6">
      <c r="A10740" t="s">
        <v>4616</v>
      </c>
      <c r="B10740" s="39" t="s">
        <v>30050</v>
      </c>
      <c r="C10740" t="s">
        <v>25135</v>
      </c>
      <c r="D10740" t="s">
        <v>25135</v>
      </c>
      <c r="E10740" t="s">
        <v>25135</v>
      </c>
      <c r="F10740" s="39" t="s">
        <v>14647</v>
      </c>
    </row>
    <row r="10741" spans="1:6">
      <c r="A10741" t="s">
        <v>4616</v>
      </c>
      <c r="B10741" s="39" t="s">
        <v>30051</v>
      </c>
      <c r="C10741" t="s">
        <v>25136</v>
      </c>
      <c r="D10741" t="s">
        <v>25136</v>
      </c>
      <c r="E10741" t="s">
        <v>25136</v>
      </c>
      <c r="F10741" s="39" t="s">
        <v>14648</v>
      </c>
    </row>
    <row r="10742" spans="1:6">
      <c r="A10742" t="s">
        <v>4616</v>
      </c>
      <c r="B10742" s="39" t="s">
        <v>30052</v>
      </c>
      <c r="C10742" t="s">
        <v>25137</v>
      </c>
      <c r="D10742" t="s">
        <v>25137</v>
      </c>
      <c r="E10742" t="s">
        <v>25137</v>
      </c>
      <c r="F10742" s="39" t="s">
        <v>14648</v>
      </c>
    </row>
    <row r="10743" spans="1:6">
      <c r="A10743" t="s">
        <v>4616</v>
      </c>
      <c r="B10743" s="39" t="s">
        <v>30053</v>
      </c>
      <c r="C10743" t="s">
        <v>25138</v>
      </c>
      <c r="D10743" t="s">
        <v>25138</v>
      </c>
      <c r="E10743" t="s">
        <v>25138</v>
      </c>
      <c r="F10743" s="39" t="s">
        <v>14649</v>
      </c>
    </row>
    <row r="10744" spans="1:6">
      <c r="A10744" t="s">
        <v>4616</v>
      </c>
      <c r="B10744" s="39" t="s">
        <v>30054</v>
      </c>
      <c r="C10744" t="s">
        <v>25139</v>
      </c>
      <c r="D10744" t="s">
        <v>25139</v>
      </c>
      <c r="E10744" t="s">
        <v>25139</v>
      </c>
      <c r="F10744" s="39" t="s">
        <v>14650</v>
      </c>
    </row>
    <row r="10745" spans="1:6">
      <c r="A10745" t="s">
        <v>4616</v>
      </c>
      <c r="B10745" s="39" t="s">
        <v>30055</v>
      </c>
      <c r="C10745" t="s">
        <v>25140</v>
      </c>
      <c r="D10745" t="s">
        <v>25140</v>
      </c>
      <c r="E10745" t="s">
        <v>25140</v>
      </c>
      <c r="F10745" s="39" t="s">
        <v>14651</v>
      </c>
    </row>
    <row r="10746" spans="1:6">
      <c r="A10746" t="s">
        <v>4616</v>
      </c>
      <c r="B10746" s="39" t="s">
        <v>30056</v>
      </c>
      <c r="C10746" t="s">
        <v>25141</v>
      </c>
      <c r="D10746" t="s">
        <v>25141</v>
      </c>
      <c r="E10746" t="s">
        <v>25141</v>
      </c>
      <c r="F10746" s="39" t="s">
        <v>14651</v>
      </c>
    </row>
    <row r="10747" spans="1:6">
      <c r="A10747" t="s">
        <v>4616</v>
      </c>
      <c r="B10747" s="39" t="s">
        <v>30057</v>
      </c>
      <c r="C10747" t="s">
        <v>25142</v>
      </c>
      <c r="D10747" t="s">
        <v>25142</v>
      </c>
      <c r="E10747" t="s">
        <v>25142</v>
      </c>
      <c r="F10747" s="39" t="s">
        <v>14651</v>
      </c>
    </row>
    <row r="10748" spans="1:6">
      <c r="A10748" t="s">
        <v>4616</v>
      </c>
      <c r="B10748" s="789" t="s">
        <v>30058</v>
      </c>
      <c r="C10748" t="s">
        <v>25143</v>
      </c>
      <c r="D10748" t="s">
        <v>25143</v>
      </c>
      <c r="E10748" t="s">
        <v>25143</v>
      </c>
      <c r="F10748" s="39" t="s">
        <v>14651</v>
      </c>
    </row>
    <row r="10749" spans="1:6">
      <c r="A10749" t="s">
        <v>4616</v>
      </c>
      <c r="B10749" s="39" t="s">
        <v>30059</v>
      </c>
      <c r="C10749" t="s">
        <v>25144</v>
      </c>
      <c r="D10749" t="s">
        <v>25144</v>
      </c>
      <c r="E10749" t="s">
        <v>25144</v>
      </c>
      <c r="F10749" s="39" t="s">
        <v>14651</v>
      </c>
    </row>
    <row r="10750" spans="1:6">
      <c r="A10750" t="s">
        <v>4616</v>
      </c>
      <c r="B10750" s="39" t="s">
        <v>30060</v>
      </c>
      <c r="C10750" t="s">
        <v>25145</v>
      </c>
      <c r="D10750" t="s">
        <v>25145</v>
      </c>
      <c r="E10750" t="s">
        <v>25145</v>
      </c>
      <c r="F10750" s="39" t="s">
        <v>14651</v>
      </c>
    </row>
    <row r="10751" spans="1:6">
      <c r="A10751" t="s">
        <v>4616</v>
      </c>
      <c r="B10751" s="39" t="s">
        <v>30061</v>
      </c>
      <c r="C10751" t="s">
        <v>25146</v>
      </c>
      <c r="D10751" t="s">
        <v>25146</v>
      </c>
      <c r="E10751" t="s">
        <v>25146</v>
      </c>
      <c r="F10751" s="39" t="s">
        <v>14651</v>
      </c>
    </row>
    <row r="10752" spans="1:6">
      <c r="A10752" t="s">
        <v>4616</v>
      </c>
      <c r="B10752" s="39" t="s">
        <v>30062</v>
      </c>
      <c r="C10752" t="s">
        <v>25147</v>
      </c>
      <c r="D10752" t="s">
        <v>25147</v>
      </c>
      <c r="E10752" t="s">
        <v>25147</v>
      </c>
      <c r="F10752" s="39" t="s">
        <v>14651</v>
      </c>
    </row>
    <row r="10753" spans="1:6">
      <c r="A10753" t="s">
        <v>4616</v>
      </c>
      <c r="B10753" s="39" t="s">
        <v>30063</v>
      </c>
      <c r="C10753" t="s">
        <v>25148</v>
      </c>
      <c r="D10753" t="s">
        <v>25148</v>
      </c>
      <c r="E10753" t="s">
        <v>25148</v>
      </c>
      <c r="F10753" s="39" t="s">
        <v>14651</v>
      </c>
    </row>
    <row r="10754" spans="1:6">
      <c r="A10754" t="s">
        <v>4616</v>
      </c>
      <c r="B10754" s="39" t="s">
        <v>30064</v>
      </c>
      <c r="C10754" t="s">
        <v>25149</v>
      </c>
      <c r="D10754" t="s">
        <v>25149</v>
      </c>
      <c r="E10754" t="s">
        <v>25149</v>
      </c>
      <c r="F10754" s="39" t="s">
        <v>14651</v>
      </c>
    </row>
    <row r="10755" spans="1:6">
      <c r="A10755" t="s">
        <v>4616</v>
      </c>
      <c r="B10755" s="39" t="s">
        <v>30065</v>
      </c>
      <c r="C10755" t="s">
        <v>25150</v>
      </c>
      <c r="D10755" t="s">
        <v>25150</v>
      </c>
      <c r="E10755" t="s">
        <v>25150</v>
      </c>
      <c r="F10755" s="39" t="s">
        <v>14651</v>
      </c>
    </row>
    <row r="10756" spans="1:6">
      <c r="A10756" t="s">
        <v>4616</v>
      </c>
      <c r="B10756" s="39" t="s">
        <v>30066</v>
      </c>
      <c r="C10756" t="s">
        <v>25151</v>
      </c>
      <c r="D10756" t="s">
        <v>25151</v>
      </c>
      <c r="E10756" t="s">
        <v>25151</v>
      </c>
      <c r="F10756" s="39" t="s">
        <v>14651</v>
      </c>
    </row>
    <row r="10757" spans="1:6">
      <c r="A10757" t="s">
        <v>4616</v>
      </c>
      <c r="B10757" s="39" t="s">
        <v>30067</v>
      </c>
      <c r="C10757" t="s">
        <v>25152</v>
      </c>
      <c r="D10757" t="s">
        <v>25152</v>
      </c>
      <c r="E10757" t="s">
        <v>25152</v>
      </c>
      <c r="F10757" s="39" t="s">
        <v>14651</v>
      </c>
    </row>
    <row r="10758" spans="1:6">
      <c r="A10758" t="s">
        <v>4616</v>
      </c>
      <c r="B10758" s="39" t="s">
        <v>30068</v>
      </c>
      <c r="C10758" t="s">
        <v>25153</v>
      </c>
      <c r="D10758" t="s">
        <v>25153</v>
      </c>
      <c r="E10758" t="s">
        <v>25153</v>
      </c>
      <c r="F10758" s="39" t="s">
        <v>14651</v>
      </c>
    </row>
    <row r="10759" spans="1:6">
      <c r="A10759" t="s">
        <v>4616</v>
      </c>
      <c r="B10759" s="39" t="s">
        <v>30069</v>
      </c>
      <c r="C10759" t="s">
        <v>25154</v>
      </c>
      <c r="D10759" t="s">
        <v>25154</v>
      </c>
      <c r="E10759" t="s">
        <v>25154</v>
      </c>
      <c r="F10759" s="39" t="s">
        <v>14651</v>
      </c>
    </row>
    <row r="10760" spans="1:6">
      <c r="A10760" t="s">
        <v>4616</v>
      </c>
      <c r="B10760" s="39" t="s">
        <v>30070</v>
      </c>
      <c r="C10760" t="s">
        <v>25155</v>
      </c>
      <c r="D10760" t="s">
        <v>25155</v>
      </c>
      <c r="E10760" t="s">
        <v>25155</v>
      </c>
      <c r="F10760" s="39" t="s">
        <v>14651</v>
      </c>
    </row>
    <row r="10761" spans="1:6">
      <c r="A10761" t="s">
        <v>4616</v>
      </c>
      <c r="B10761" s="39" t="s">
        <v>30071</v>
      </c>
      <c r="C10761" t="s">
        <v>25156</v>
      </c>
      <c r="D10761" t="s">
        <v>25156</v>
      </c>
      <c r="E10761" t="s">
        <v>25156</v>
      </c>
      <c r="F10761" s="39" t="s">
        <v>14651</v>
      </c>
    </row>
    <row r="10762" spans="1:6">
      <c r="A10762" t="s">
        <v>4616</v>
      </c>
      <c r="B10762" s="39" t="s">
        <v>30072</v>
      </c>
      <c r="C10762" t="s">
        <v>25157</v>
      </c>
      <c r="D10762" t="s">
        <v>25157</v>
      </c>
      <c r="E10762" t="s">
        <v>25157</v>
      </c>
      <c r="F10762" s="39" t="s">
        <v>14651</v>
      </c>
    </row>
    <row r="10763" spans="1:6">
      <c r="A10763" t="s">
        <v>4616</v>
      </c>
      <c r="B10763" s="39" t="s">
        <v>30073</v>
      </c>
      <c r="C10763" t="s">
        <v>25158</v>
      </c>
      <c r="D10763" t="s">
        <v>25158</v>
      </c>
      <c r="E10763" t="s">
        <v>25158</v>
      </c>
      <c r="F10763" s="39" t="s">
        <v>14651</v>
      </c>
    </row>
    <row r="10764" spans="1:6">
      <c r="A10764" t="s">
        <v>4616</v>
      </c>
      <c r="B10764" s="39" t="s">
        <v>30074</v>
      </c>
      <c r="C10764" t="s">
        <v>25159</v>
      </c>
      <c r="D10764" t="s">
        <v>25159</v>
      </c>
      <c r="E10764" t="s">
        <v>25159</v>
      </c>
      <c r="F10764" s="39" t="s">
        <v>14651</v>
      </c>
    </row>
    <row r="10765" spans="1:6">
      <c r="A10765" t="s">
        <v>4616</v>
      </c>
      <c r="B10765" s="39" t="s">
        <v>30075</v>
      </c>
      <c r="C10765" t="s">
        <v>25160</v>
      </c>
      <c r="D10765" t="s">
        <v>25160</v>
      </c>
      <c r="E10765" t="s">
        <v>25160</v>
      </c>
      <c r="F10765" s="39" t="s">
        <v>14651</v>
      </c>
    </row>
    <row r="10766" spans="1:6">
      <c r="A10766" t="s">
        <v>4616</v>
      </c>
      <c r="B10766" s="39" t="s">
        <v>30076</v>
      </c>
      <c r="C10766" t="s">
        <v>25161</v>
      </c>
      <c r="D10766" t="s">
        <v>25161</v>
      </c>
      <c r="E10766" t="s">
        <v>25161</v>
      </c>
      <c r="F10766" s="39" t="s">
        <v>14651</v>
      </c>
    </row>
    <row r="10767" spans="1:6">
      <c r="A10767" t="s">
        <v>4616</v>
      </c>
      <c r="B10767" s="39" t="s">
        <v>30077</v>
      </c>
      <c r="C10767" t="s">
        <v>25162</v>
      </c>
      <c r="D10767" t="s">
        <v>25162</v>
      </c>
      <c r="E10767" t="s">
        <v>25162</v>
      </c>
      <c r="F10767" s="39" t="s">
        <v>14651</v>
      </c>
    </row>
    <row r="10768" spans="1:6">
      <c r="A10768" t="s">
        <v>4616</v>
      </c>
      <c r="B10768" s="39" t="s">
        <v>30078</v>
      </c>
      <c r="C10768" t="s">
        <v>25163</v>
      </c>
      <c r="D10768" t="s">
        <v>25163</v>
      </c>
      <c r="E10768" t="s">
        <v>25163</v>
      </c>
      <c r="F10768" s="39" t="s">
        <v>14651</v>
      </c>
    </row>
    <row r="10769" spans="1:6">
      <c r="A10769" t="s">
        <v>4616</v>
      </c>
      <c r="B10769" s="39" t="s">
        <v>30079</v>
      </c>
      <c r="C10769" t="s">
        <v>25164</v>
      </c>
      <c r="D10769" t="s">
        <v>25164</v>
      </c>
      <c r="E10769" t="s">
        <v>25164</v>
      </c>
      <c r="F10769" s="39" t="s">
        <v>14651</v>
      </c>
    </row>
    <row r="10770" spans="1:6">
      <c r="A10770" t="s">
        <v>4616</v>
      </c>
      <c r="B10770" s="39" t="s">
        <v>30080</v>
      </c>
      <c r="C10770" t="s">
        <v>25165</v>
      </c>
      <c r="D10770" t="s">
        <v>25165</v>
      </c>
      <c r="E10770" t="s">
        <v>25165</v>
      </c>
      <c r="F10770" s="39" t="s">
        <v>14651</v>
      </c>
    </row>
    <row r="10771" spans="1:6">
      <c r="A10771" t="s">
        <v>4616</v>
      </c>
      <c r="B10771" s="39" t="s">
        <v>30081</v>
      </c>
      <c r="C10771" t="s">
        <v>25166</v>
      </c>
      <c r="D10771" t="s">
        <v>25166</v>
      </c>
      <c r="E10771" t="s">
        <v>25166</v>
      </c>
      <c r="F10771" s="39" t="s">
        <v>14651</v>
      </c>
    </row>
    <row r="10772" spans="1:6">
      <c r="A10772" t="s">
        <v>4616</v>
      </c>
      <c r="B10772" s="39" t="s">
        <v>30082</v>
      </c>
      <c r="C10772" t="s">
        <v>25167</v>
      </c>
      <c r="D10772" t="s">
        <v>25167</v>
      </c>
      <c r="E10772" t="s">
        <v>25167</v>
      </c>
      <c r="F10772" s="39" t="s">
        <v>14651</v>
      </c>
    </row>
    <row r="10773" spans="1:6">
      <c r="A10773" t="s">
        <v>4616</v>
      </c>
      <c r="B10773" s="39" t="s">
        <v>30083</v>
      </c>
      <c r="C10773" t="s">
        <v>25168</v>
      </c>
      <c r="D10773" t="s">
        <v>25168</v>
      </c>
      <c r="E10773" t="s">
        <v>25168</v>
      </c>
      <c r="F10773" s="39" t="s">
        <v>14651</v>
      </c>
    </row>
    <row r="10774" spans="1:6">
      <c r="A10774" t="s">
        <v>4616</v>
      </c>
      <c r="B10774" s="39" t="s">
        <v>30084</v>
      </c>
      <c r="C10774" t="s">
        <v>25169</v>
      </c>
      <c r="D10774" t="s">
        <v>25169</v>
      </c>
      <c r="E10774" t="s">
        <v>25169</v>
      </c>
      <c r="F10774" s="39" t="s">
        <v>14651</v>
      </c>
    </row>
    <row r="10775" spans="1:6">
      <c r="A10775" t="s">
        <v>4616</v>
      </c>
      <c r="B10775" s="39" t="s">
        <v>30085</v>
      </c>
      <c r="C10775" t="s">
        <v>25170</v>
      </c>
      <c r="D10775" t="s">
        <v>25170</v>
      </c>
      <c r="E10775" t="s">
        <v>25170</v>
      </c>
      <c r="F10775" s="39" t="s">
        <v>14651</v>
      </c>
    </row>
    <row r="10776" spans="1:6">
      <c r="A10776" t="s">
        <v>4616</v>
      </c>
      <c r="B10776" s="789" t="s">
        <v>30086</v>
      </c>
      <c r="C10776" t="s">
        <v>25171</v>
      </c>
      <c r="D10776" t="s">
        <v>25171</v>
      </c>
      <c r="E10776" t="s">
        <v>25171</v>
      </c>
      <c r="F10776" s="39" t="s">
        <v>14651</v>
      </c>
    </row>
    <row r="10777" spans="1:6">
      <c r="A10777" t="s">
        <v>4616</v>
      </c>
      <c r="B10777" s="39" t="s">
        <v>30087</v>
      </c>
      <c r="C10777" t="s">
        <v>25172</v>
      </c>
      <c r="D10777" t="s">
        <v>25172</v>
      </c>
      <c r="E10777" t="s">
        <v>25172</v>
      </c>
      <c r="F10777" s="39" t="s">
        <v>14651</v>
      </c>
    </row>
    <row r="10778" spans="1:6">
      <c r="A10778" t="s">
        <v>4616</v>
      </c>
      <c r="B10778" s="39" t="s">
        <v>30088</v>
      </c>
      <c r="C10778" t="s">
        <v>25173</v>
      </c>
      <c r="D10778" t="s">
        <v>25173</v>
      </c>
      <c r="E10778" t="s">
        <v>25173</v>
      </c>
      <c r="F10778" s="39" t="s">
        <v>14651</v>
      </c>
    </row>
    <row r="10779" spans="1:6">
      <c r="A10779" t="s">
        <v>4616</v>
      </c>
      <c r="B10779" s="39" t="s">
        <v>30089</v>
      </c>
      <c r="C10779" t="s">
        <v>25174</v>
      </c>
      <c r="D10779" t="s">
        <v>25174</v>
      </c>
      <c r="E10779" t="s">
        <v>25174</v>
      </c>
      <c r="F10779" s="39" t="s">
        <v>14651</v>
      </c>
    </row>
    <row r="10780" spans="1:6">
      <c r="A10780" t="s">
        <v>4616</v>
      </c>
      <c r="B10780" s="39" t="s">
        <v>30090</v>
      </c>
      <c r="C10780" t="s">
        <v>25175</v>
      </c>
      <c r="D10780" t="s">
        <v>25175</v>
      </c>
      <c r="E10780" t="s">
        <v>25175</v>
      </c>
      <c r="F10780" s="39" t="s">
        <v>14651</v>
      </c>
    </row>
    <row r="10781" spans="1:6">
      <c r="A10781" t="s">
        <v>4616</v>
      </c>
      <c r="B10781" s="39" t="s">
        <v>30091</v>
      </c>
      <c r="C10781" t="s">
        <v>25176</v>
      </c>
      <c r="D10781" t="s">
        <v>25176</v>
      </c>
      <c r="E10781" t="s">
        <v>25176</v>
      </c>
      <c r="F10781" s="39" t="s">
        <v>14651</v>
      </c>
    </row>
    <row r="10782" spans="1:6">
      <c r="A10782" t="s">
        <v>4616</v>
      </c>
      <c r="B10782" s="39" t="s">
        <v>30092</v>
      </c>
      <c r="C10782" t="s">
        <v>25177</v>
      </c>
      <c r="D10782" t="s">
        <v>25177</v>
      </c>
      <c r="E10782" t="s">
        <v>25177</v>
      </c>
      <c r="F10782" s="39" t="s">
        <v>14651</v>
      </c>
    </row>
    <row r="10783" spans="1:6">
      <c r="A10783" t="s">
        <v>4616</v>
      </c>
      <c r="B10783" s="39" t="s">
        <v>30093</v>
      </c>
      <c r="C10783" t="s">
        <v>25178</v>
      </c>
      <c r="D10783" t="s">
        <v>25178</v>
      </c>
      <c r="E10783" t="s">
        <v>25178</v>
      </c>
      <c r="F10783" s="39" t="s">
        <v>14651</v>
      </c>
    </row>
    <row r="10784" spans="1:6">
      <c r="A10784" t="s">
        <v>4616</v>
      </c>
      <c r="B10784" s="39" t="s">
        <v>30094</v>
      </c>
      <c r="C10784" t="s">
        <v>25179</v>
      </c>
      <c r="D10784" t="s">
        <v>25179</v>
      </c>
      <c r="E10784" t="s">
        <v>25179</v>
      </c>
      <c r="F10784" s="39" t="s">
        <v>14651</v>
      </c>
    </row>
    <row r="10785" spans="1:6">
      <c r="A10785" t="s">
        <v>4616</v>
      </c>
      <c r="B10785" s="39" t="s">
        <v>30095</v>
      </c>
      <c r="C10785" t="s">
        <v>25180</v>
      </c>
      <c r="D10785" t="s">
        <v>25180</v>
      </c>
      <c r="E10785" t="s">
        <v>25180</v>
      </c>
      <c r="F10785" s="39" t="s">
        <v>14651</v>
      </c>
    </row>
    <row r="10786" spans="1:6">
      <c r="A10786" t="s">
        <v>4616</v>
      </c>
      <c r="B10786" s="39" t="s">
        <v>30096</v>
      </c>
      <c r="C10786" t="s">
        <v>25181</v>
      </c>
      <c r="D10786" t="s">
        <v>25181</v>
      </c>
      <c r="E10786" t="s">
        <v>25181</v>
      </c>
      <c r="F10786" s="39" t="s">
        <v>14651</v>
      </c>
    </row>
    <row r="10787" spans="1:6">
      <c r="A10787" t="s">
        <v>4616</v>
      </c>
      <c r="B10787" s="39" t="s">
        <v>30097</v>
      </c>
      <c r="C10787" t="s">
        <v>25182</v>
      </c>
      <c r="D10787" t="s">
        <v>25182</v>
      </c>
      <c r="E10787" t="s">
        <v>25182</v>
      </c>
      <c r="F10787" s="39" t="s">
        <v>14651</v>
      </c>
    </row>
    <row r="10788" spans="1:6">
      <c r="A10788" t="s">
        <v>4616</v>
      </c>
      <c r="B10788" s="39" t="s">
        <v>30098</v>
      </c>
      <c r="C10788" t="s">
        <v>25183</v>
      </c>
      <c r="D10788" t="s">
        <v>25183</v>
      </c>
      <c r="E10788" t="s">
        <v>25183</v>
      </c>
      <c r="F10788" s="39" t="s">
        <v>14651</v>
      </c>
    </row>
    <row r="10789" spans="1:6">
      <c r="A10789" t="s">
        <v>4616</v>
      </c>
      <c r="B10789" s="39" t="s">
        <v>30099</v>
      </c>
      <c r="C10789" t="s">
        <v>25184</v>
      </c>
      <c r="D10789" t="s">
        <v>25184</v>
      </c>
      <c r="E10789" t="s">
        <v>25184</v>
      </c>
      <c r="F10789" s="39" t="s">
        <v>14651</v>
      </c>
    </row>
    <row r="10790" spans="1:6">
      <c r="A10790" t="s">
        <v>4616</v>
      </c>
      <c r="B10790" s="39" t="s">
        <v>30100</v>
      </c>
      <c r="C10790" t="s">
        <v>25185</v>
      </c>
      <c r="D10790" t="s">
        <v>25185</v>
      </c>
      <c r="E10790" t="s">
        <v>25185</v>
      </c>
      <c r="F10790" s="39" t="s">
        <v>14651</v>
      </c>
    </row>
    <row r="10791" spans="1:6">
      <c r="A10791" t="s">
        <v>4616</v>
      </c>
      <c r="B10791" s="39" t="s">
        <v>30101</v>
      </c>
      <c r="C10791" t="s">
        <v>25186</v>
      </c>
      <c r="D10791" t="s">
        <v>25186</v>
      </c>
      <c r="E10791" t="s">
        <v>25186</v>
      </c>
      <c r="F10791" s="39" t="s">
        <v>14651</v>
      </c>
    </row>
    <row r="10792" spans="1:6">
      <c r="A10792" t="s">
        <v>4616</v>
      </c>
      <c r="B10792" s="789" t="s">
        <v>30102</v>
      </c>
      <c r="C10792" t="s">
        <v>25187</v>
      </c>
      <c r="D10792" t="s">
        <v>25187</v>
      </c>
      <c r="E10792" t="s">
        <v>25187</v>
      </c>
      <c r="F10792" s="39" t="s">
        <v>14651</v>
      </c>
    </row>
    <row r="10793" spans="1:6">
      <c r="A10793" t="s">
        <v>4616</v>
      </c>
      <c r="B10793" s="39" t="s">
        <v>30103</v>
      </c>
      <c r="C10793" t="s">
        <v>25188</v>
      </c>
      <c r="D10793" t="s">
        <v>25188</v>
      </c>
      <c r="E10793" t="s">
        <v>25188</v>
      </c>
      <c r="F10793" s="39" t="s">
        <v>14651</v>
      </c>
    </row>
    <row r="10794" spans="1:6">
      <c r="A10794" t="s">
        <v>4616</v>
      </c>
      <c r="B10794" s="39" t="s">
        <v>30104</v>
      </c>
      <c r="C10794" t="s">
        <v>25189</v>
      </c>
      <c r="D10794" t="s">
        <v>25189</v>
      </c>
      <c r="E10794" t="s">
        <v>25189</v>
      </c>
      <c r="F10794" s="39" t="s">
        <v>14651</v>
      </c>
    </row>
    <row r="10795" spans="1:6">
      <c r="A10795" t="s">
        <v>4616</v>
      </c>
      <c r="B10795" s="39" t="s">
        <v>30105</v>
      </c>
      <c r="C10795" t="s">
        <v>25190</v>
      </c>
      <c r="D10795" t="s">
        <v>25190</v>
      </c>
      <c r="E10795" t="s">
        <v>25190</v>
      </c>
      <c r="F10795" s="39" t="s">
        <v>14651</v>
      </c>
    </row>
    <row r="10796" spans="1:6">
      <c r="A10796" t="s">
        <v>4616</v>
      </c>
      <c r="B10796" s="39" t="s">
        <v>30106</v>
      </c>
      <c r="C10796" t="s">
        <v>25191</v>
      </c>
      <c r="D10796" t="s">
        <v>25191</v>
      </c>
      <c r="E10796" t="s">
        <v>25191</v>
      </c>
      <c r="F10796" s="39" t="s">
        <v>14651</v>
      </c>
    </row>
    <row r="10797" spans="1:6">
      <c r="A10797" t="s">
        <v>4616</v>
      </c>
      <c r="B10797" s="39" t="s">
        <v>30107</v>
      </c>
      <c r="C10797" t="s">
        <v>25192</v>
      </c>
      <c r="D10797" t="s">
        <v>25192</v>
      </c>
      <c r="E10797" t="s">
        <v>25192</v>
      </c>
      <c r="F10797" s="39" t="s">
        <v>14651</v>
      </c>
    </row>
    <row r="10798" spans="1:6">
      <c r="A10798" t="s">
        <v>4616</v>
      </c>
      <c r="B10798" s="39" t="s">
        <v>30108</v>
      </c>
      <c r="C10798" t="s">
        <v>25193</v>
      </c>
      <c r="D10798" t="s">
        <v>25193</v>
      </c>
      <c r="E10798" t="s">
        <v>25193</v>
      </c>
      <c r="F10798" s="39" t="s">
        <v>14651</v>
      </c>
    </row>
    <row r="10799" spans="1:6">
      <c r="A10799" t="s">
        <v>4616</v>
      </c>
      <c r="B10799" s="39" t="s">
        <v>30109</v>
      </c>
      <c r="C10799" t="s">
        <v>25194</v>
      </c>
      <c r="D10799" t="s">
        <v>25194</v>
      </c>
      <c r="E10799" t="s">
        <v>25194</v>
      </c>
      <c r="F10799" s="39" t="s">
        <v>14651</v>
      </c>
    </row>
    <row r="10800" spans="1:6">
      <c r="A10800" t="s">
        <v>4616</v>
      </c>
      <c r="B10800" s="787" t="s">
        <v>30110</v>
      </c>
      <c r="C10800" t="s">
        <v>25195</v>
      </c>
      <c r="D10800" t="s">
        <v>25195</v>
      </c>
      <c r="E10800" t="s">
        <v>25195</v>
      </c>
      <c r="F10800" s="787" t="s">
        <v>14651</v>
      </c>
    </row>
    <row r="10801" spans="1:6">
      <c r="A10801" t="s">
        <v>4616</v>
      </c>
      <c r="B10801" s="787" t="s">
        <v>30111</v>
      </c>
      <c r="C10801" t="s">
        <v>25196</v>
      </c>
      <c r="D10801" t="s">
        <v>25196</v>
      </c>
      <c r="E10801" t="s">
        <v>25196</v>
      </c>
      <c r="F10801" s="787" t="s">
        <v>14651</v>
      </c>
    </row>
    <row r="10802" spans="1:6">
      <c r="A10802" t="s">
        <v>4616</v>
      </c>
      <c r="B10802" s="787" t="s">
        <v>30112</v>
      </c>
      <c r="C10802" t="s">
        <v>25197</v>
      </c>
      <c r="D10802" t="s">
        <v>25197</v>
      </c>
      <c r="E10802" t="s">
        <v>25197</v>
      </c>
      <c r="F10802" s="787" t="s">
        <v>14651</v>
      </c>
    </row>
    <row r="10803" spans="1:6">
      <c r="A10803" t="s">
        <v>4616</v>
      </c>
      <c r="B10803" t="s">
        <v>30113</v>
      </c>
      <c r="C10803" t="s">
        <v>25198</v>
      </c>
      <c r="D10803" t="s">
        <v>25198</v>
      </c>
      <c r="E10803" t="s">
        <v>25198</v>
      </c>
      <c r="F10803" s="39" t="s">
        <v>14651</v>
      </c>
    </row>
    <row r="10804" spans="1:6">
      <c r="A10804" t="s">
        <v>4616</v>
      </c>
      <c r="B10804" s="39" t="s">
        <v>30114</v>
      </c>
      <c r="C10804" t="s">
        <v>25199</v>
      </c>
      <c r="D10804" t="s">
        <v>25199</v>
      </c>
      <c r="E10804" t="s">
        <v>25199</v>
      </c>
      <c r="F10804" s="39" t="s">
        <v>14651</v>
      </c>
    </row>
    <row r="10805" spans="1:6">
      <c r="A10805" t="s">
        <v>4616</v>
      </c>
      <c r="B10805" s="39" t="s">
        <v>30115</v>
      </c>
      <c r="C10805" t="s">
        <v>25200</v>
      </c>
      <c r="D10805" t="s">
        <v>25200</v>
      </c>
      <c r="E10805" t="s">
        <v>25200</v>
      </c>
      <c r="F10805" s="39" t="s">
        <v>14651</v>
      </c>
    </row>
    <row r="10806" spans="1:6">
      <c r="A10806" t="s">
        <v>4616</v>
      </c>
      <c r="B10806" s="39" t="s">
        <v>30116</v>
      </c>
      <c r="C10806" t="s">
        <v>25201</v>
      </c>
      <c r="D10806" t="s">
        <v>25201</v>
      </c>
      <c r="E10806" t="s">
        <v>25201</v>
      </c>
      <c r="F10806" s="39" t="s">
        <v>14651</v>
      </c>
    </row>
    <row r="10807" spans="1:6">
      <c r="A10807" t="s">
        <v>4616</v>
      </c>
      <c r="B10807" s="39" t="s">
        <v>30117</v>
      </c>
      <c r="C10807" t="s">
        <v>25202</v>
      </c>
      <c r="D10807" t="s">
        <v>25202</v>
      </c>
      <c r="E10807" t="s">
        <v>25202</v>
      </c>
      <c r="F10807" s="39" t="s">
        <v>14651</v>
      </c>
    </row>
    <row r="10808" spans="1:6">
      <c r="A10808" t="s">
        <v>4616</v>
      </c>
      <c r="B10808" s="39" t="s">
        <v>30118</v>
      </c>
      <c r="C10808" t="s">
        <v>25203</v>
      </c>
      <c r="D10808" t="s">
        <v>25203</v>
      </c>
      <c r="E10808" t="s">
        <v>25203</v>
      </c>
      <c r="F10808" s="39" t="s">
        <v>14651</v>
      </c>
    </row>
    <row r="10809" spans="1:6">
      <c r="A10809" t="s">
        <v>4616</v>
      </c>
      <c r="B10809" s="39" t="s">
        <v>30119</v>
      </c>
      <c r="C10809" t="s">
        <v>25204</v>
      </c>
      <c r="D10809" t="s">
        <v>25204</v>
      </c>
      <c r="E10809" t="s">
        <v>25204</v>
      </c>
      <c r="F10809" s="39" t="s">
        <v>14651</v>
      </c>
    </row>
    <row r="10810" spans="1:6">
      <c r="A10810" t="s">
        <v>4616</v>
      </c>
      <c r="B10810" s="39" t="s">
        <v>30120</v>
      </c>
      <c r="C10810" t="s">
        <v>25205</v>
      </c>
      <c r="D10810" t="s">
        <v>25205</v>
      </c>
      <c r="E10810" t="s">
        <v>25205</v>
      </c>
      <c r="F10810" s="39" t="s">
        <v>14651</v>
      </c>
    </row>
    <row r="10811" spans="1:6">
      <c r="A10811" t="s">
        <v>4616</v>
      </c>
      <c r="B10811" s="39" t="s">
        <v>30121</v>
      </c>
      <c r="C10811" t="s">
        <v>25206</v>
      </c>
      <c r="D10811" t="s">
        <v>25206</v>
      </c>
      <c r="E10811" t="s">
        <v>25206</v>
      </c>
      <c r="F10811" s="39" t="s">
        <v>14651</v>
      </c>
    </row>
    <row r="10812" spans="1:6">
      <c r="A10812" t="s">
        <v>4616</v>
      </c>
      <c r="B10812" s="39" t="s">
        <v>30122</v>
      </c>
      <c r="C10812" t="s">
        <v>25207</v>
      </c>
      <c r="D10812" t="s">
        <v>25207</v>
      </c>
      <c r="E10812" t="s">
        <v>25207</v>
      </c>
      <c r="F10812" s="39" t="s">
        <v>14651</v>
      </c>
    </row>
    <row r="10813" spans="1:6">
      <c r="A10813" t="s">
        <v>4616</v>
      </c>
      <c r="B10813" s="39" t="s">
        <v>30123</v>
      </c>
      <c r="C10813" t="s">
        <v>25208</v>
      </c>
      <c r="D10813" t="s">
        <v>25208</v>
      </c>
      <c r="E10813" t="s">
        <v>25208</v>
      </c>
      <c r="F10813" s="39" t="s">
        <v>14652</v>
      </c>
    </row>
    <row r="10814" spans="1:6">
      <c r="A10814" t="s">
        <v>4616</v>
      </c>
      <c r="B10814" s="39" t="s">
        <v>30124</v>
      </c>
      <c r="C10814" t="s">
        <v>25209</v>
      </c>
      <c r="D10814" t="s">
        <v>25209</v>
      </c>
      <c r="E10814" t="s">
        <v>25209</v>
      </c>
      <c r="F10814" s="39" t="s">
        <v>14652</v>
      </c>
    </row>
    <row r="10815" spans="1:6">
      <c r="A10815" t="s">
        <v>4616</v>
      </c>
      <c r="B10815" s="39" t="s">
        <v>30125</v>
      </c>
      <c r="C10815" t="s">
        <v>25210</v>
      </c>
      <c r="D10815" t="s">
        <v>25210</v>
      </c>
      <c r="E10815" t="s">
        <v>25210</v>
      </c>
      <c r="F10815" s="39" t="s">
        <v>14653</v>
      </c>
    </row>
    <row r="10816" spans="1:6">
      <c r="A10816" t="s">
        <v>4616</v>
      </c>
      <c r="B10816" s="39" t="s">
        <v>30126</v>
      </c>
      <c r="C10816" t="s">
        <v>25211</v>
      </c>
      <c r="D10816" t="s">
        <v>25211</v>
      </c>
      <c r="E10816" t="s">
        <v>25211</v>
      </c>
      <c r="F10816" s="39" t="s">
        <v>14654</v>
      </c>
    </row>
    <row r="10817" spans="1:6">
      <c r="A10817" t="s">
        <v>4616</v>
      </c>
      <c r="B10817" t="s">
        <v>30127</v>
      </c>
      <c r="C10817" t="s">
        <v>25212</v>
      </c>
      <c r="D10817" t="s">
        <v>25212</v>
      </c>
      <c r="E10817" t="s">
        <v>25212</v>
      </c>
      <c r="F10817" t="s">
        <v>14655</v>
      </c>
    </row>
    <row r="10818" spans="1:6">
      <c r="A10818" t="s">
        <v>4616</v>
      </c>
      <c r="B10818" t="s">
        <v>30128</v>
      </c>
      <c r="C10818" t="s">
        <v>25213</v>
      </c>
      <c r="D10818" t="s">
        <v>25213</v>
      </c>
      <c r="E10818" t="s">
        <v>25213</v>
      </c>
      <c r="F10818" s="39" t="s">
        <v>14656</v>
      </c>
    </row>
    <row r="10819" spans="1:6">
      <c r="A10819" t="s">
        <v>4616</v>
      </c>
      <c r="B10819" s="39" t="s">
        <v>30129</v>
      </c>
      <c r="C10819" t="s">
        <v>25214</v>
      </c>
      <c r="D10819" t="s">
        <v>25214</v>
      </c>
      <c r="E10819" t="s">
        <v>25214</v>
      </c>
      <c r="F10819" s="39" t="s">
        <v>14657</v>
      </c>
    </row>
    <row r="10820" spans="1:6">
      <c r="A10820" t="s">
        <v>4616</v>
      </c>
      <c r="B10820" s="39" t="s">
        <v>30130</v>
      </c>
      <c r="C10820" t="s">
        <v>25215</v>
      </c>
      <c r="D10820" t="s">
        <v>25215</v>
      </c>
      <c r="E10820" t="s">
        <v>25215</v>
      </c>
      <c r="F10820" s="39" t="s">
        <v>14658</v>
      </c>
    </row>
    <row r="10821" spans="1:6">
      <c r="A10821" t="s">
        <v>4616</v>
      </c>
      <c r="B10821" s="39" t="s">
        <v>30131</v>
      </c>
      <c r="C10821" t="s">
        <v>25216</v>
      </c>
      <c r="D10821" t="s">
        <v>25216</v>
      </c>
      <c r="E10821" t="s">
        <v>25216</v>
      </c>
      <c r="F10821" s="39" t="s">
        <v>14659</v>
      </c>
    </row>
    <row r="10822" spans="1:6">
      <c r="A10822" t="s">
        <v>4616</v>
      </c>
      <c r="B10822" s="39" t="s">
        <v>30132</v>
      </c>
      <c r="C10822" t="s">
        <v>25217</v>
      </c>
      <c r="D10822" t="s">
        <v>25217</v>
      </c>
      <c r="E10822" t="s">
        <v>25217</v>
      </c>
      <c r="F10822" s="39" t="s">
        <v>14660</v>
      </c>
    </row>
    <row r="10823" spans="1:6">
      <c r="A10823" t="s">
        <v>4616</v>
      </c>
      <c r="B10823" s="39" t="s">
        <v>30133</v>
      </c>
      <c r="C10823" t="s">
        <v>25218</v>
      </c>
      <c r="D10823" t="s">
        <v>25218</v>
      </c>
      <c r="E10823" t="s">
        <v>25218</v>
      </c>
      <c r="F10823" s="39" t="s">
        <v>14660</v>
      </c>
    </row>
    <row r="10824" spans="1:6">
      <c r="A10824" t="s">
        <v>4616</v>
      </c>
      <c r="B10824" s="39" t="s">
        <v>30134</v>
      </c>
      <c r="C10824" t="s">
        <v>25219</v>
      </c>
      <c r="D10824" t="s">
        <v>25219</v>
      </c>
      <c r="E10824" t="s">
        <v>25219</v>
      </c>
      <c r="F10824" s="39" t="s">
        <v>14661</v>
      </c>
    </row>
    <row r="10825" spans="1:6">
      <c r="A10825" t="s">
        <v>4616</v>
      </c>
      <c r="B10825" s="39" t="s">
        <v>30135</v>
      </c>
      <c r="C10825" t="s">
        <v>25220</v>
      </c>
      <c r="D10825" t="s">
        <v>25220</v>
      </c>
      <c r="E10825" t="s">
        <v>25220</v>
      </c>
      <c r="F10825" s="39" t="s">
        <v>14662</v>
      </c>
    </row>
    <row r="10826" spans="1:6">
      <c r="A10826" t="s">
        <v>4616</v>
      </c>
      <c r="B10826" s="39" t="s">
        <v>30136</v>
      </c>
      <c r="C10826" t="s">
        <v>25221</v>
      </c>
      <c r="D10826" t="s">
        <v>25221</v>
      </c>
      <c r="E10826" t="s">
        <v>25221</v>
      </c>
      <c r="F10826" s="788" t="s">
        <v>14663</v>
      </c>
    </row>
    <row r="10827" spans="1:6">
      <c r="A10827" t="s">
        <v>4616</v>
      </c>
      <c r="B10827" s="39" t="s">
        <v>30137</v>
      </c>
      <c r="C10827" t="s">
        <v>25222</v>
      </c>
      <c r="D10827" t="s">
        <v>25222</v>
      </c>
      <c r="E10827" t="s">
        <v>25222</v>
      </c>
      <c r="F10827" s="39" t="s">
        <v>14664</v>
      </c>
    </row>
    <row r="10828" spans="1:6">
      <c r="A10828" t="s">
        <v>4616</v>
      </c>
      <c r="B10828" s="39" t="s">
        <v>30138</v>
      </c>
      <c r="C10828" t="s">
        <v>25223</v>
      </c>
      <c r="D10828" t="s">
        <v>25223</v>
      </c>
      <c r="E10828" t="s">
        <v>25223</v>
      </c>
      <c r="F10828" s="39" t="s">
        <v>14664</v>
      </c>
    </row>
    <row r="10829" spans="1:6">
      <c r="A10829" t="s">
        <v>4616</v>
      </c>
      <c r="B10829" s="39" t="s">
        <v>30139</v>
      </c>
      <c r="C10829" t="s">
        <v>25224</v>
      </c>
      <c r="D10829" t="s">
        <v>25224</v>
      </c>
      <c r="E10829" t="s">
        <v>25224</v>
      </c>
      <c r="F10829" s="788" t="s">
        <v>14665</v>
      </c>
    </row>
    <row r="10830" spans="1:6">
      <c r="A10830" t="s">
        <v>4616</v>
      </c>
      <c r="B10830" s="789" t="s">
        <v>30140</v>
      </c>
      <c r="C10830" t="s">
        <v>25225</v>
      </c>
      <c r="D10830" t="s">
        <v>25225</v>
      </c>
      <c r="E10830" t="s">
        <v>25225</v>
      </c>
      <c r="F10830" s="39" t="s">
        <v>14666</v>
      </c>
    </row>
    <row r="10831" spans="1:6">
      <c r="A10831" t="s">
        <v>4616</v>
      </c>
      <c r="B10831" s="39" t="s">
        <v>30141</v>
      </c>
      <c r="C10831" t="s">
        <v>25226</v>
      </c>
      <c r="D10831" t="s">
        <v>25226</v>
      </c>
      <c r="E10831" t="s">
        <v>25226</v>
      </c>
      <c r="F10831" s="39" t="s">
        <v>14667</v>
      </c>
    </row>
    <row r="10832" spans="1:6">
      <c r="A10832" t="s">
        <v>4616</v>
      </c>
      <c r="B10832" s="39" t="s">
        <v>30142</v>
      </c>
      <c r="C10832" t="s">
        <v>25227</v>
      </c>
      <c r="D10832" t="s">
        <v>25227</v>
      </c>
      <c r="E10832" t="s">
        <v>25227</v>
      </c>
      <c r="F10832" s="39" t="s">
        <v>14668</v>
      </c>
    </row>
    <row r="10833" spans="1:6">
      <c r="A10833" t="s">
        <v>4616</v>
      </c>
      <c r="B10833" s="39" t="s">
        <v>30143</v>
      </c>
      <c r="C10833" t="s">
        <v>25228</v>
      </c>
      <c r="D10833" t="s">
        <v>25228</v>
      </c>
      <c r="E10833" t="s">
        <v>25228</v>
      </c>
      <c r="F10833" s="39" t="s">
        <v>14669</v>
      </c>
    </row>
    <row r="10834" spans="1:6">
      <c r="A10834" t="s">
        <v>4616</v>
      </c>
      <c r="B10834" s="39" t="s">
        <v>30144</v>
      </c>
      <c r="C10834" t="s">
        <v>25229</v>
      </c>
      <c r="D10834" t="s">
        <v>25229</v>
      </c>
      <c r="E10834" t="s">
        <v>25229</v>
      </c>
      <c r="F10834" s="39" t="s">
        <v>14670</v>
      </c>
    </row>
    <row r="10835" spans="1:6">
      <c r="A10835" t="s">
        <v>4616</v>
      </c>
      <c r="B10835" s="39" t="s">
        <v>30145</v>
      </c>
      <c r="C10835" t="s">
        <v>25230</v>
      </c>
      <c r="D10835" t="s">
        <v>25230</v>
      </c>
      <c r="E10835" t="s">
        <v>25230</v>
      </c>
      <c r="F10835" s="39" t="s">
        <v>14671</v>
      </c>
    </row>
    <row r="10836" spans="1:6">
      <c r="A10836" t="s">
        <v>4616</v>
      </c>
      <c r="B10836" s="39" t="s">
        <v>30146</v>
      </c>
      <c r="C10836" t="s">
        <v>25231</v>
      </c>
      <c r="D10836" t="s">
        <v>25231</v>
      </c>
      <c r="E10836" t="s">
        <v>25231</v>
      </c>
      <c r="F10836" s="39" t="s">
        <v>14671</v>
      </c>
    </row>
    <row r="10837" spans="1:6">
      <c r="A10837" t="s">
        <v>4616</v>
      </c>
      <c r="B10837" s="39" t="s">
        <v>30147</v>
      </c>
      <c r="C10837" t="s">
        <v>25232</v>
      </c>
      <c r="D10837" t="s">
        <v>25232</v>
      </c>
      <c r="E10837" t="s">
        <v>25232</v>
      </c>
      <c r="F10837" s="39" t="s">
        <v>14671</v>
      </c>
    </row>
    <row r="10838" spans="1:6">
      <c r="A10838" t="s">
        <v>4616</v>
      </c>
      <c r="B10838" s="39" t="s">
        <v>30148</v>
      </c>
      <c r="C10838" t="s">
        <v>25233</v>
      </c>
      <c r="D10838" t="s">
        <v>25233</v>
      </c>
      <c r="E10838" t="s">
        <v>25233</v>
      </c>
      <c r="F10838" s="39" t="s">
        <v>14671</v>
      </c>
    </row>
    <row r="10839" spans="1:6">
      <c r="A10839" t="s">
        <v>4616</v>
      </c>
      <c r="B10839" s="39" t="s">
        <v>30149</v>
      </c>
      <c r="C10839" t="s">
        <v>25234</v>
      </c>
      <c r="D10839" t="s">
        <v>25234</v>
      </c>
      <c r="E10839" t="s">
        <v>25234</v>
      </c>
      <c r="F10839" s="39" t="s">
        <v>14672</v>
      </c>
    </row>
    <row r="10840" spans="1:6">
      <c r="A10840" t="s">
        <v>4616</v>
      </c>
      <c r="B10840" s="39" t="s">
        <v>30150</v>
      </c>
      <c r="C10840" t="s">
        <v>25235</v>
      </c>
      <c r="D10840" t="s">
        <v>25235</v>
      </c>
      <c r="E10840" t="s">
        <v>25235</v>
      </c>
      <c r="F10840" s="39" t="s">
        <v>14673</v>
      </c>
    </row>
    <row r="10841" spans="1:6">
      <c r="A10841" t="s">
        <v>4616</v>
      </c>
      <c r="B10841" s="39" t="s">
        <v>30151</v>
      </c>
      <c r="C10841" t="s">
        <v>25236</v>
      </c>
      <c r="D10841" t="s">
        <v>25236</v>
      </c>
      <c r="E10841" t="s">
        <v>25236</v>
      </c>
      <c r="F10841" s="39" t="s">
        <v>14674</v>
      </c>
    </row>
    <row r="10842" spans="1:6">
      <c r="A10842" t="s">
        <v>4616</v>
      </c>
      <c r="B10842" s="39" t="s">
        <v>30152</v>
      </c>
      <c r="C10842" t="s">
        <v>25237</v>
      </c>
      <c r="D10842" t="s">
        <v>25237</v>
      </c>
      <c r="E10842" t="s">
        <v>25237</v>
      </c>
      <c r="F10842" s="39" t="s">
        <v>14675</v>
      </c>
    </row>
    <row r="10843" spans="1:6">
      <c r="A10843" t="s">
        <v>4616</v>
      </c>
      <c r="B10843" s="39" t="s">
        <v>30153</v>
      </c>
      <c r="C10843" t="s">
        <v>25238</v>
      </c>
      <c r="D10843" t="s">
        <v>25238</v>
      </c>
      <c r="E10843" t="s">
        <v>25238</v>
      </c>
      <c r="F10843" s="39" t="s">
        <v>14676</v>
      </c>
    </row>
    <row r="10844" spans="1:6">
      <c r="A10844" t="s">
        <v>4616</v>
      </c>
      <c r="B10844" s="39" t="s">
        <v>30154</v>
      </c>
      <c r="C10844" t="s">
        <v>25239</v>
      </c>
      <c r="D10844" t="s">
        <v>25239</v>
      </c>
      <c r="E10844" t="s">
        <v>25239</v>
      </c>
      <c r="F10844" s="39" t="s">
        <v>14677</v>
      </c>
    </row>
    <row r="10845" spans="1:6">
      <c r="A10845" t="s">
        <v>4616</v>
      </c>
      <c r="B10845" s="39" t="s">
        <v>30155</v>
      </c>
      <c r="C10845" t="s">
        <v>25240</v>
      </c>
      <c r="D10845" t="s">
        <v>25240</v>
      </c>
      <c r="E10845" t="s">
        <v>25240</v>
      </c>
      <c r="F10845" s="39" t="s">
        <v>14678</v>
      </c>
    </row>
    <row r="10846" spans="1:6">
      <c r="A10846" t="s">
        <v>4616</v>
      </c>
      <c r="B10846" s="39" t="s">
        <v>30156</v>
      </c>
      <c r="C10846" t="s">
        <v>25241</v>
      </c>
      <c r="D10846" t="s">
        <v>25241</v>
      </c>
      <c r="E10846" t="s">
        <v>25241</v>
      </c>
      <c r="F10846" s="39" t="s">
        <v>14679</v>
      </c>
    </row>
    <row r="10847" spans="1:6">
      <c r="A10847" t="s">
        <v>4616</v>
      </c>
      <c r="B10847" s="39" t="s">
        <v>30157</v>
      </c>
      <c r="C10847" t="s">
        <v>25242</v>
      </c>
      <c r="D10847" t="s">
        <v>25242</v>
      </c>
      <c r="E10847" t="s">
        <v>25242</v>
      </c>
      <c r="F10847" s="39" t="s">
        <v>14680</v>
      </c>
    </row>
    <row r="10848" spans="1:6">
      <c r="A10848" t="s">
        <v>4616</v>
      </c>
      <c r="B10848" s="39" t="s">
        <v>30158</v>
      </c>
      <c r="C10848" t="s">
        <v>25243</v>
      </c>
      <c r="D10848" t="s">
        <v>25243</v>
      </c>
      <c r="E10848" t="s">
        <v>25243</v>
      </c>
      <c r="F10848" s="39" t="s">
        <v>14681</v>
      </c>
    </row>
    <row r="10849" spans="1:6">
      <c r="A10849" t="s">
        <v>4616</v>
      </c>
      <c r="B10849" s="39" t="s">
        <v>30159</v>
      </c>
      <c r="C10849" t="s">
        <v>25244</v>
      </c>
      <c r="D10849" t="s">
        <v>25244</v>
      </c>
      <c r="E10849" t="s">
        <v>25244</v>
      </c>
      <c r="F10849" s="39" t="s">
        <v>14682</v>
      </c>
    </row>
    <row r="10850" spans="1:6">
      <c r="A10850" t="s">
        <v>4616</v>
      </c>
      <c r="B10850" s="39" t="s">
        <v>30160</v>
      </c>
      <c r="C10850" t="s">
        <v>25245</v>
      </c>
      <c r="D10850" t="s">
        <v>25245</v>
      </c>
      <c r="E10850" t="s">
        <v>25245</v>
      </c>
      <c r="F10850" s="39" t="s">
        <v>14683</v>
      </c>
    </row>
    <row r="10851" spans="1:6">
      <c r="A10851" t="s">
        <v>4616</v>
      </c>
      <c r="B10851" s="39" t="s">
        <v>30161</v>
      </c>
      <c r="C10851" t="s">
        <v>25246</v>
      </c>
      <c r="D10851" t="s">
        <v>25246</v>
      </c>
      <c r="E10851" t="s">
        <v>25246</v>
      </c>
      <c r="F10851" s="39" t="s">
        <v>14684</v>
      </c>
    </row>
    <row r="10852" spans="1:6">
      <c r="A10852" t="s">
        <v>4616</v>
      </c>
      <c r="B10852" s="39" t="s">
        <v>30162</v>
      </c>
      <c r="C10852" t="s">
        <v>25247</v>
      </c>
      <c r="D10852" t="s">
        <v>25247</v>
      </c>
      <c r="E10852" t="s">
        <v>25247</v>
      </c>
      <c r="F10852" s="39" t="s">
        <v>14685</v>
      </c>
    </row>
    <row r="10853" spans="1:6">
      <c r="A10853" t="s">
        <v>4616</v>
      </c>
      <c r="B10853" s="39" t="s">
        <v>30163</v>
      </c>
      <c r="C10853" t="s">
        <v>25248</v>
      </c>
      <c r="D10853" t="s">
        <v>25248</v>
      </c>
      <c r="E10853" t="s">
        <v>25248</v>
      </c>
      <c r="F10853" s="39" t="s">
        <v>14685</v>
      </c>
    </row>
    <row r="10854" spans="1:6">
      <c r="A10854" t="s">
        <v>4616</v>
      </c>
      <c r="B10854" s="39" t="s">
        <v>30164</v>
      </c>
      <c r="C10854" t="s">
        <v>25249</v>
      </c>
      <c r="D10854" t="s">
        <v>25249</v>
      </c>
      <c r="E10854" t="s">
        <v>25249</v>
      </c>
      <c r="F10854" s="39" t="s">
        <v>14686</v>
      </c>
    </row>
    <row r="10855" spans="1:6">
      <c r="A10855" t="s">
        <v>4616</v>
      </c>
      <c r="B10855" s="39" t="s">
        <v>30165</v>
      </c>
      <c r="C10855" t="s">
        <v>25250</v>
      </c>
      <c r="D10855" t="s">
        <v>25250</v>
      </c>
      <c r="E10855" t="s">
        <v>25250</v>
      </c>
      <c r="F10855" s="39" t="s">
        <v>14686</v>
      </c>
    </row>
    <row r="10856" spans="1:6">
      <c r="A10856" t="s">
        <v>4616</v>
      </c>
      <c r="B10856" s="39" t="s">
        <v>30166</v>
      </c>
      <c r="C10856" t="s">
        <v>25251</v>
      </c>
      <c r="D10856" t="s">
        <v>25251</v>
      </c>
      <c r="E10856" t="s">
        <v>25251</v>
      </c>
      <c r="F10856" s="39" t="s">
        <v>14686</v>
      </c>
    </row>
    <row r="10857" spans="1:6">
      <c r="A10857" t="s">
        <v>4616</v>
      </c>
      <c r="B10857" s="39" t="s">
        <v>30167</v>
      </c>
      <c r="C10857" t="s">
        <v>25252</v>
      </c>
      <c r="D10857" t="s">
        <v>25252</v>
      </c>
      <c r="E10857" t="s">
        <v>25252</v>
      </c>
      <c r="F10857" s="39" t="s">
        <v>14686</v>
      </c>
    </row>
    <row r="10858" spans="1:6">
      <c r="A10858" t="s">
        <v>4616</v>
      </c>
      <c r="B10858" s="39" t="s">
        <v>30168</v>
      </c>
      <c r="C10858" t="s">
        <v>25253</v>
      </c>
      <c r="D10858" t="s">
        <v>25253</v>
      </c>
      <c r="E10858" t="s">
        <v>25253</v>
      </c>
      <c r="F10858" s="39" t="s">
        <v>14686</v>
      </c>
    </row>
    <row r="10859" spans="1:6">
      <c r="A10859" t="s">
        <v>4616</v>
      </c>
      <c r="B10859" s="39" t="s">
        <v>30169</v>
      </c>
      <c r="C10859" t="s">
        <v>25254</v>
      </c>
      <c r="D10859" t="s">
        <v>25254</v>
      </c>
      <c r="E10859" t="s">
        <v>25254</v>
      </c>
      <c r="F10859" s="39" t="s">
        <v>14686</v>
      </c>
    </row>
    <row r="10860" spans="1:6">
      <c r="A10860" t="s">
        <v>4616</v>
      </c>
      <c r="B10860" s="39" t="s">
        <v>30170</v>
      </c>
      <c r="C10860" t="s">
        <v>25255</v>
      </c>
      <c r="D10860" t="s">
        <v>25255</v>
      </c>
      <c r="E10860" t="s">
        <v>25255</v>
      </c>
      <c r="F10860" s="39" t="s">
        <v>14686</v>
      </c>
    </row>
    <row r="10861" spans="1:6">
      <c r="A10861" t="s">
        <v>4616</v>
      </c>
      <c r="B10861" s="39" t="s">
        <v>30171</v>
      </c>
      <c r="C10861" t="s">
        <v>25256</v>
      </c>
      <c r="D10861" t="s">
        <v>25256</v>
      </c>
      <c r="E10861" t="s">
        <v>25256</v>
      </c>
      <c r="F10861" s="39" t="s">
        <v>14686</v>
      </c>
    </row>
    <row r="10862" spans="1:6">
      <c r="A10862" t="s">
        <v>4616</v>
      </c>
      <c r="B10862" s="39" t="s">
        <v>30172</v>
      </c>
      <c r="C10862" t="s">
        <v>25257</v>
      </c>
      <c r="D10862" t="s">
        <v>25257</v>
      </c>
      <c r="E10862" t="s">
        <v>25257</v>
      </c>
      <c r="F10862" s="39" t="s">
        <v>14686</v>
      </c>
    </row>
    <row r="10863" spans="1:6">
      <c r="A10863" t="s">
        <v>4616</v>
      </c>
      <c r="B10863" s="39" t="s">
        <v>30173</v>
      </c>
      <c r="C10863" t="s">
        <v>25258</v>
      </c>
      <c r="D10863" t="s">
        <v>25258</v>
      </c>
      <c r="E10863" t="s">
        <v>25258</v>
      </c>
      <c r="F10863" s="39" t="s">
        <v>14686</v>
      </c>
    </row>
    <row r="10864" spans="1:6">
      <c r="A10864" t="s">
        <v>4616</v>
      </c>
      <c r="B10864" s="39" t="s">
        <v>30174</v>
      </c>
      <c r="C10864" t="s">
        <v>25259</v>
      </c>
      <c r="D10864" t="s">
        <v>25259</v>
      </c>
      <c r="E10864" t="s">
        <v>25259</v>
      </c>
      <c r="F10864" s="39" t="s">
        <v>14686</v>
      </c>
    </row>
    <row r="10865" spans="1:6">
      <c r="A10865" t="s">
        <v>4616</v>
      </c>
      <c r="B10865" s="39" t="s">
        <v>30175</v>
      </c>
      <c r="C10865" t="s">
        <v>25260</v>
      </c>
      <c r="D10865" t="s">
        <v>25260</v>
      </c>
      <c r="E10865" t="s">
        <v>25260</v>
      </c>
      <c r="F10865" s="39" t="s">
        <v>14686</v>
      </c>
    </row>
    <row r="10866" spans="1:6">
      <c r="A10866" t="s">
        <v>4616</v>
      </c>
      <c r="B10866" s="39" t="s">
        <v>30176</v>
      </c>
      <c r="C10866" t="s">
        <v>25261</v>
      </c>
      <c r="D10866" t="s">
        <v>25261</v>
      </c>
      <c r="E10866" t="s">
        <v>25261</v>
      </c>
      <c r="F10866" s="39" t="s">
        <v>14686</v>
      </c>
    </row>
    <row r="10867" spans="1:6">
      <c r="A10867" t="s">
        <v>4616</v>
      </c>
      <c r="B10867" s="39" t="s">
        <v>30177</v>
      </c>
      <c r="C10867" t="s">
        <v>25262</v>
      </c>
      <c r="D10867" t="s">
        <v>25262</v>
      </c>
      <c r="E10867" t="s">
        <v>25262</v>
      </c>
      <c r="F10867" s="39" t="s">
        <v>14686</v>
      </c>
    </row>
    <row r="10868" spans="1:6">
      <c r="A10868" t="s">
        <v>4616</v>
      </c>
      <c r="B10868" s="39" t="s">
        <v>30178</v>
      </c>
      <c r="C10868" t="s">
        <v>25263</v>
      </c>
      <c r="D10868" t="s">
        <v>25263</v>
      </c>
      <c r="E10868" t="s">
        <v>25263</v>
      </c>
      <c r="F10868" s="39" t="s">
        <v>14686</v>
      </c>
    </row>
    <row r="10869" spans="1:6">
      <c r="A10869" t="s">
        <v>4616</v>
      </c>
      <c r="B10869" s="39" t="s">
        <v>30179</v>
      </c>
      <c r="C10869" t="s">
        <v>25264</v>
      </c>
      <c r="D10869" t="s">
        <v>25264</v>
      </c>
      <c r="E10869" t="s">
        <v>25264</v>
      </c>
      <c r="F10869" s="39" t="s">
        <v>14686</v>
      </c>
    </row>
    <row r="10870" spans="1:6">
      <c r="A10870" t="s">
        <v>4616</v>
      </c>
      <c r="B10870" s="39" t="s">
        <v>30180</v>
      </c>
      <c r="C10870" t="s">
        <v>25265</v>
      </c>
      <c r="D10870" t="s">
        <v>25265</v>
      </c>
      <c r="E10870" t="s">
        <v>25265</v>
      </c>
      <c r="F10870" s="39" t="s">
        <v>14686</v>
      </c>
    </row>
    <row r="10871" spans="1:6">
      <c r="A10871" t="s">
        <v>4616</v>
      </c>
      <c r="B10871" s="787" t="s">
        <v>30181</v>
      </c>
      <c r="C10871" t="s">
        <v>25266</v>
      </c>
      <c r="D10871" t="s">
        <v>25266</v>
      </c>
      <c r="E10871" t="s">
        <v>25266</v>
      </c>
      <c r="F10871" s="787" t="s">
        <v>14686</v>
      </c>
    </row>
    <row r="10872" spans="1:6">
      <c r="A10872" t="s">
        <v>4616</v>
      </c>
      <c r="B10872" s="39" t="s">
        <v>30182</v>
      </c>
      <c r="C10872" t="s">
        <v>25267</v>
      </c>
      <c r="D10872" t="s">
        <v>25267</v>
      </c>
      <c r="E10872" t="s">
        <v>25267</v>
      </c>
      <c r="F10872" s="39" t="s">
        <v>14686</v>
      </c>
    </row>
    <row r="10873" spans="1:6">
      <c r="A10873" t="s">
        <v>4616</v>
      </c>
      <c r="B10873" s="39" t="s">
        <v>30183</v>
      </c>
      <c r="C10873" t="s">
        <v>25268</v>
      </c>
      <c r="D10873" t="s">
        <v>25268</v>
      </c>
      <c r="E10873" t="s">
        <v>25268</v>
      </c>
      <c r="F10873" s="39" t="s">
        <v>14686</v>
      </c>
    </row>
    <row r="10874" spans="1:6">
      <c r="A10874" t="s">
        <v>4616</v>
      </c>
      <c r="B10874" s="39" t="s">
        <v>30184</v>
      </c>
      <c r="C10874" t="s">
        <v>25269</v>
      </c>
      <c r="D10874" t="s">
        <v>25269</v>
      </c>
      <c r="E10874" t="s">
        <v>25269</v>
      </c>
      <c r="F10874" s="39" t="s">
        <v>14686</v>
      </c>
    </row>
    <row r="10875" spans="1:6">
      <c r="A10875" t="s">
        <v>4616</v>
      </c>
      <c r="B10875" s="39" t="s">
        <v>30185</v>
      </c>
      <c r="C10875" t="s">
        <v>25270</v>
      </c>
      <c r="D10875" t="s">
        <v>25270</v>
      </c>
      <c r="E10875" t="s">
        <v>25270</v>
      </c>
      <c r="F10875" s="39" t="s">
        <v>14686</v>
      </c>
    </row>
    <row r="10876" spans="1:6">
      <c r="A10876" t="s">
        <v>4616</v>
      </c>
      <c r="B10876" s="39" t="s">
        <v>30186</v>
      </c>
      <c r="C10876" t="s">
        <v>25271</v>
      </c>
      <c r="D10876" t="s">
        <v>25271</v>
      </c>
      <c r="E10876" t="s">
        <v>25271</v>
      </c>
      <c r="F10876" s="39" t="s">
        <v>14686</v>
      </c>
    </row>
    <row r="10877" spans="1:6">
      <c r="A10877" t="s">
        <v>4616</v>
      </c>
      <c r="B10877" s="39" t="s">
        <v>30187</v>
      </c>
      <c r="C10877" t="s">
        <v>25272</v>
      </c>
      <c r="D10877" t="s">
        <v>25272</v>
      </c>
      <c r="E10877" t="s">
        <v>25272</v>
      </c>
      <c r="F10877" s="39" t="s">
        <v>14686</v>
      </c>
    </row>
    <row r="10878" spans="1:6">
      <c r="A10878" t="s">
        <v>4616</v>
      </c>
      <c r="B10878" s="39" t="s">
        <v>30188</v>
      </c>
      <c r="C10878" t="s">
        <v>25273</v>
      </c>
      <c r="D10878" t="s">
        <v>25273</v>
      </c>
      <c r="E10878" t="s">
        <v>25273</v>
      </c>
      <c r="F10878" s="39" t="s">
        <v>14686</v>
      </c>
    </row>
    <row r="10879" spans="1:6">
      <c r="A10879" t="s">
        <v>4616</v>
      </c>
      <c r="B10879" s="39" t="s">
        <v>30189</v>
      </c>
      <c r="C10879" t="s">
        <v>25274</v>
      </c>
      <c r="D10879" t="s">
        <v>25274</v>
      </c>
      <c r="E10879" t="s">
        <v>25274</v>
      </c>
      <c r="F10879" s="39" t="s">
        <v>14686</v>
      </c>
    </row>
    <row r="10880" spans="1:6">
      <c r="A10880" t="s">
        <v>4616</v>
      </c>
      <c r="B10880" s="787" t="s">
        <v>30190</v>
      </c>
      <c r="C10880" t="s">
        <v>25275</v>
      </c>
      <c r="D10880" t="s">
        <v>25275</v>
      </c>
      <c r="E10880" t="s">
        <v>25275</v>
      </c>
      <c r="F10880" s="787" t="s">
        <v>14686</v>
      </c>
    </row>
    <row r="10881" spans="1:6">
      <c r="A10881" t="s">
        <v>4616</v>
      </c>
      <c r="B10881" s="39" t="s">
        <v>30191</v>
      </c>
      <c r="C10881" t="s">
        <v>25276</v>
      </c>
      <c r="D10881" t="s">
        <v>25276</v>
      </c>
      <c r="E10881" t="s">
        <v>25276</v>
      </c>
      <c r="F10881" s="39" t="s">
        <v>14686</v>
      </c>
    </row>
    <row r="10882" spans="1:6">
      <c r="A10882" t="s">
        <v>4616</v>
      </c>
      <c r="B10882" s="39" t="s">
        <v>30192</v>
      </c>
      <c r="C10882" t="s">
        <v>25277</v>
      </c>
      <c r="D10882" t="s">
        <v>25277</v>
      </c>
      <c r="E10882" t="s">
        <v>25277</v>
      </c>
      <c r="F10882" s="39" t="s">
        <v>14686</v>
      </c>
    </row>
    <row r="10883" spans="1:6">
      <c r="A10883" t="s">
        <v>4616</v>
      </c>
      <c r="B10883" s="39" t="s">
        <v>30193</v>
      </c>
      <c r="C10883" t="s">
        <v>25278</v>
      </c>
      <c r="D10883" t="s">
        <v>25278</v>
      </c>
      <c r="E10883" t="s">
        <v>25278</v>
      </c>
      <c r="F10883" s="39" t="s">
        <v>14686</v>
      </c>
    </row>
    <row r="10884" spans="1:6">
      <c r="A10884" t="s">
        <v>4616</v>
      </c>
      <c r="B10884" s="39" t="s">
        <v>30194</v>
      </c>
      <c r="C10884" t="s">
        <v>25279</v>
      </c>
      <c r="D10884" t="s">
        <v>25279</v>
      </c>
      <c r="E10884" t="s">
        <v>25279</v>
      </c>
      <c r="F10884" s="39" t="s">
        <v>14686</v>
      </c>
    </row>
    <row r="10885" spans="1:6">
      <c r="A10885" t="s">
        <v>4616</v>
      </c>
      <c r="B10885" s="39" t="s">
        <v>30195</v>
      </c>
      <c r="C10885" t="s">
        <v>25280</v>
      </c>
      <c r="D10885" t="s">
        <v>25280</v>
      </c>
      <c r="E10885" t="s">
        <v>25280</v>
      </c>
      <c r="F10885" s="39" t="s">
        <v>14686</v>
      </c>
    </row>
    <row r="10886" spans="1:6">
      <c r="A10886" t="s">
        <v>4616</v>
      </c>
      <c r="B10886" s="39" t="s">
        <v>30196</v>
      </c>
      <c r="C10886" t="s">
        <v>25281</v>
      </c>
      <c r="D10886" t="s">
        <v>25281</v>
      </c>
      <c r="E10886" t="s">
        <v>25281</v>
      </c>
      <c r="F10886" s="39" t="s">
        <v>14687</v>
      </c>
    </row>
    <row r="10887" spans="1:6">
      <c r="A10887" t="s">
        <v>4616</v>
      </c>
      <c r="B10887" s="39" t="s">
        <v>30197</v>
      </c>
      <c r="C10887" t="s">
        <v>25282</v>
      </c>
      <c r="D10887" t="s">
        <v>25282</v>
      </c>
      <c r="E10887" t="s">
        <v>25282</v>
      </c>
      <c r="F10887" s="39" t="s">
        <v>14688</v>
      </c>
    </row>
    <row r="10888" spans="1:6">
      <c r="A10888" t="s">
        <v>4616</v>
      </c>
      <c r="B10888" s="39" t="s">
        <v>30198</v>
      </c>
      <c r="C10888" t="s">
        <v>25283</v>
      </c>
      <c r="D10888" t="s">
        <v>25283</v>
      </c>
      <c r="E10888" t="s">
        <v>25283</v>
      </c>
      <c r="F10888" s="788" t="s">
        <v>14689</v>
      </c>
    </row>
    <row r="10889" spans="1:6">
      <c r="A10889" t="s">
        <v>4616</v>
      </c>
      <c r="B10889" s="39" t="s">
        <v>30199</v>
      </c>
      <c r="C10889" t="s">
        <v>25284</v>
      </c>
      <c r="D10889" t="s">
        <v>25284</v>
      </c>
      <c r="E10889" t="s">
        <v>25284</v>
      </c>
      <c r="F10889" s="39" t="s">
        <v>14690</v>
      </c>
    </row>
    <row r="10890" spans="1:6">
      <c r="A10890" t="s">
        <v>4616</v>
      </c>
      <c r="B10890" s="39" t="s">
        <v>30200</v>
      </c>
      <c r="C10890" t="s">
        <v>25285</v>
      </c>
      <c r="D10890" t="s">
        <v>25285</v>
      </c>
      <c r="E10890" t="s">
        <v>25285</v>
      </c>
      <c r="F10890" s="788" t="s">
        <v>14691</v>
      </c>
    </row>
    <row r="10891" spans="1:6">
      <c r="A10891" t="s">
        <v>4616</v>
      </c>
      <c r="B10891" s="39" t="s">
        <v>30201</v>
      </c>
      <c r="C10891" t="s">
        <v>25286</v>
      </c>
      <c r="D10891" t="s">
        <v>25286</v>
      </c>
      <c r="E10891" t="s">
        <v>25286</v>
      </c>
      <c r="F10891" s="788" t="s">
        <v>14691</v>
      </c>
    </row>
    <row r="10892" spans="1:6">
      <c r="A10892" t="s">
        <v>4616</v>
      </c>
      <c r="B10892" s="39" t="s">
        <v>30202</v>
      </c>
      <c r="C10892" t="s">
        <v>25287</v>
      </c>
      <c r="D10892" t="s">
        <v>25287</v>
      </c>
      <c r="E10892" t="s">
        <v>25287</v>
      </c>
      <c r="F10892" s="39" t="s">
        <v>14691</v>
      </c>
    </row>
    <row r="10893" spans="1:6">
      <c r="A10893" t="s">
        <v>4616</v>
      </c>
      <c r="B10893" s="39" t="s">
        <v>30203</v>
      </c>
      <c r="C10893" t="s">
        <v>25288</v>
      </c>
      <c r="D10893" t="s">
        <v>25288</v>
      </c>
      <c r="E10893" t="s">
        <v>25288</v>
      </c>
      <c r="F10893" s="39" t="s">
        <v>14691</v>
      </c>
    </row>
    <row r="10894" spans="1:6">
      <c r="A10894" t="s">
        <v>4616</v>
      </c>
      <c r="B10894" s="39" t="s">
        <v>30204</v>
      </c>
      <c r="C10894" t="s">
        <v>25289</v>
      </c>
      <c r="D10894" t="s">
        <v>25289</v>
      </c>
      <c r="E10894" t="s">
        <v>25289</v>
      </c>
      <c r="F10894" s="39" t="s">
        <v>14691</v>
      </c>
    </row>
    <row r="10895" spans="1:6">
      <c r="A10895" t="s">
        <v>4616</v>
      </c>
      <c r="B10895" s="39" t="s">
        <v>30205</v>
      </c>
      <c r="C10895" t="s">
        <v>25290</v>
      </c>
      <c r="D10895" t="s">
        <v>25290</v>
      </c>
      <c r="E10895" t="s">
        <v>25290</v>
      </c>
      <c r="F10895" s="39" t="s">
        <v>14691</v>
      </c>
    </row>
    <row r="10896" spans="1:6">
      <c r="A10896" t="s">
        <v>4616</v>
      </c>
      <c r="B10896" s="39" t="s">
        <v>30206</v>
      </c>
      <c r="C10896" t="s">
        <v>25291</v>
      </c>
      <c r="D10896" t="s">
        <v>25291</v>
      </c>
      <c r="E10896" t="s">
        <v>25291</v>
      </c>
      <c r="F10896" s="39" t="s">
        <v>14691</v>
      </c>
    </row>
    <row r="10897" spans="1:6">
      <c r="A10897" t="s">
        <v>4616</v>
      </c>
      <c r="B10897" s="39" t="s">
        <v>30207</v>
      </c>
      <c r="C10897" t="s">
        <v>25292</v>
      </c>
      <c r="D10897" t="s">
        <v>25292</v>
      </c>
      <c r="E10897" t="s">
        <v>25292</v>
      </c>
      <c r="F10897" s="39" t="s">
        <v>14691</v>
      </c>
    </row>
    <row r="10898" spans="1:6">
      <c r="A10898" t="s">
        <v>4616</v>
      </c>
      <c r="B10898" s="39" t="s">
        <v>30208</v>
      </c>
      <c r="C10898" t="s">
        <v>25293</v>
      </c>
      <c r="D10898" t="s">
        <v>25293</v>
      </c>
      <c r="E10898" t="s">
        <v>25293</v>
      </c>
      <c r="F10898" s="39" t="s">
        <v>14691</v>
      </c>
    </row>
    <row r="10899" spans="1:6">
      <c r="A10899" t="s">
        <v>4616</v>
      </c>
      <c r="B10899" s="39" t="s">
        <v>30209</v>
      </c>
      <c r="C10899" t="s">
        <v>25294</v>
      </c>
      <c r="D10899" t="s">
        <v>25294</v>
      </c>
      <c r="E10899" t="s">
        <v>25294</v>
      </c>
      <c r="F10899" s="39" t="s">
        <v>14691</v>
      </c>
    </row>
    <row r="10900" spans="1:6">
      <c r="A10900" t="s">
        <v>4616</v>
      </c>
      <c r="B10900" s="39" t="s">
        <v>30210</v>
      </c>
      <c r="C10900" t="s">
        <v>25295</v>
      </c>
      <c r="D10900" t="s">
        <v>25295</v>
      </c>
      <c r="E10900" t="s">
        <v>25295</v>
      </c>
      <c r="F10900" s="39" t="s">
        <v>14691</v>
      </c>
    </row>
    <row r="10901" spans="1:6">
      <c r="A10901" t="s">
        <v>4616</v>
      </c>
      <c r="B10901" s="39" t="s">
        <v>30211</v>
      </c>
      <c r="C10901" t="s">
        <v>25296</v>
      </c>
      <c r="D10901" t="s">
        <v>25296</v>
      </c>
      <c r="E10901" t="s">
        <v>25296</v>
      </c>
      <c r="F10901" s="39" t="s">
        <v>14691</v>
      </c>
    </row>
    <row r="10902" spans="1:6">
      <c r="A10902" t="s">
        <v>4616</v>
      </c>
      <c r="B10902" s="39" t="s">
        <v>30212</v>
      </c>
      <c r="C10902" t="s">
        <v>25297</v>
      </c>
      <c r="D10902" t="s">
        <v>25297</v>
      </c>
      <c r="E10902" t="s">
        <v>25297</v>
      </c>
      <c r="F10902" s="39" t="s">
        <v>14691</v>
      </c>
    </row>
    <row r="10903" spans="1:6">
      <c r="A10903" t="s">
        <v>4616</v>
      </c>
      <c r="B10903" s="39" t="s">
        <v>30213</v>
      </c>
      <c r="C10903" t="s">
        <v>25298</v>
      </c>
      <c r="D10903" t="s">
        <v>25298</v>
      </c>
      <c r="E10903" t="s">
        <v>25298</v>
      </c>
      <c r="F10903" s="39" t="s">
        <v>14691</v>
      </c>
    </row>
    <row r="10904" spans="1:6">
      <c r="A10904" t="s">
        <v>4616</v>
      </c>
      <c r="B10904" s="39" t="s">
        <v>30214</v>
      </c>
      <c r="C10904" t="s">
        <v>25299</v>
      </c>
      <c r="D10904" t="s">
        <v>25299</v>
      </c>
      <c r="E10904" t="s">
        <v>25299</v>
      </c>
      <c r="F10904" s="788" t="s">
        <v>14691</v>
      </c>
    </row>
    <row r="10905" spans="1:6">
      <c r="A10905" t="s">
        <v>4616</v>
      </c>
      <c r="B10905" s="39" t="s">
        <v>30215</v>
      </c>
      <c r="C10905" t="s">
        <v>25300</v>
      </c>
      <c r="D10905" t="s">
        <v>25300</v>
      </c>
      <c r="E10905" t="s">
        <v>25300</v>
      </c>
      <c r="F10905" s="39" t="s">
        <v>14691</v>
      </c>
    </row>
    <row r="10906" spans="1:6">
      <c r="A10906" t="s">
        <v>4616</v>
      </c>
      <c r="B10906" s="39" t="s">
        <v>30216</v>
      </c>
      <c r="C10906" t="s">
        <v>25301</v>
      </c>
      <c r="D10906" t="s">
        <v>25301</v>
      </c>
      <c r="E10906" t="s">
        <v>25301</v>
      </c>
      <c r="F10906" s="39" t="s">
        <v>14691</v>
      </c>
    </row>
    <row r="10907" spans="1:6">
      <c r="A10907" t="s">
        <v>4616</v>
      </c>
      <c r="B10907" s="789" t="s">
        <v>30217</v>
      </c>
      <c r="C10907" t="s">
        <v>25302</v>
      </c>
      <c r="D10907" t="s">
        <v>25302</v>
      </c>
      <c r="E10907" t="s">
        <v>25302</v>
      </c>
      <c r="F10907" s="39" t="s">
        <v>14691</v>
      </c>
    </row>
    <row r="10908" spans="1:6">
      <c r="A10908" t="s">
        <v>4616</v>
      </c>
      <c r="B10908" s="39" t="s">
        <v>30218</v>
      </c>
      <c r="C10908" t="s">
        <v>25303</v>
      </c>
      <c r="D10908" t="s">
        <v>25303</v>
      </c>
      <c r="E10908" t="s">
        <v>25303</v>
      </c>
      <c r="F10908" s="39" t="s">
        <v>14691</v>
      </c>
    </row>
    <row r="10909" spans="1:6">
      <c r="A10909" t="s">
        <v>4616</v>
      </c>
      <c r="B10909" s="787" t="s">
        <v>30219</v>
      </c>
      <c r="C10909" t="s">
        <v>25304</v>
      </c>
      <c r="D10909" t="s">
        <v>25304</v>
      </c>
      <c r="E10909" t="s">
        <v>25304</v>
      </c>
      <c r="F10909" s="787" t="s">
        <v>14691</v>
      </c>
    </row>
    <row r="10910" spans="1:6">
      <c r="A10910" t="s">
        <v>4616</v>
      </c>
      <c r="B10910" s="54" t="s">
        <v>30220</v>
      </c>
      <c r="C10910" t="s">
        <v>25305</v>
      </c>
      <c r="D10910" t="s">
        <v>25305</v>
      </c>
      <c r="E10910" t="s">
        <v>25305</v>
      </c>
      <c r="F10910" s="39" t="s">
        <v>14691</v>
      </c>
    </row>
    <row r="10911" spans="1:6">
      <c r="A10911" t="s">
        <v>4616</v>
      </c>
      <c r="B10911" s="54" t="s">
        <v>30221</v>
      </c>
      <c r="C10911" t="s">
        <v>25306</v>
      </c>
      <c r="D10911" t="s">
        <v>25306</v>
      </c>
      <c r="E10911" t="s">
        <v>25306</v>
      </c>
      <c r="F10911" s="39" t="s">
        <v>14691</v>
      </c>
    </row>
    <row r="10912" spans="1:6">
      <c r="A10912" t="s">
        <v>4616</v>
      </c>
      <c r="B10912" s="789" t="s">
        <v>30222</v>
      </c>
      <c r="C10912" t="s">
        <v>25307</v>
      </c>
      <c r="D10912" t="s">
        <v>25307</v>
      </c>
      <c r="E10912" t="s">
        <v>25307</v>
      </c>
      <c r="F10912" s="39" t="s">
        <v>14691</v>
      </c>
    </row>
    <row r="10913" spans="1:6">
      <c r="A10913" t="s">
        <v>4616</v>
      </c>
      <c r="B10913" s="39" t="s">
        <v>30223</v>
      </c>
      <c r="C10913" t="s">
        <v>25308</v>
      </c>
      <c r="D10913" t="s">
        <v>25308</v>
      </c>
      <c r="E10913" t="s">
        <v>25308</v>
      </c>
      <c r="F10913" s="39" t="s">
        <v>14691</v>
      </c>
    </row>
    <row r="10914" spans="1:6">
      <c r="A10914" t="s">
        <v>4616</v>
      </c>
      <c r="B10914" s="787" t="s">
        <v>30224</v>
      </c>
      <c r="C10914" t="s">
        <v>25309</v>
      </c>
      <c r="D10914" t="s">
        <v>25309</v>
      </c>
      <c r="E10914" t="s">
        <v>25309</v>
      </c>
      <c r="F10914" s="787" t="s">
        <v>14691</v>
      </c>
    </row>
    <row r="10915" spans="1:6">
      <c r="A10915" t="s">
        <v>4616</v>
      </c>
      <c r="B10915" s="39" t="s">
        <v>30225</v>
      </c>
      <c r="C10915" t="s">
        <v>25310</v>
      </c>
      <c r="D10915" t="s">
        <v>25310</v>
      </c>
      <c r="E10915" t="s">
        <v>25310</v>
      </c>
      <c r="F10915" s="788" t="s">
        <v>14691</v>
      </c>
    </row>
    <row r="10916" spans="1:6">
      <c r="A10916" t="s">
        <v>4616</v>
      </c>
      <c r="B10916" s="39" t="s">
        <v>30226</v>
      </c>
      <c r="C10916" t="s">
        <v>25311</v>
      </c>
      <c r="D10916" t="s">
        <v>25311</v>
      </c>
      <c r="E10916" t="s">
        <v>25311</v>
      </c>
      <c r="F10916" s="39" t="s">
        <v>14692</v>
      </c>
    </row>
    <row r="10917" spans="1:6">
      <c r="A10917" t="s">
        <v>4616</v>
      </c>
      <c r="B10917" s="39" t="s">
        <v>30227</v>
      </c>
      <c r="C10917" t="s">
        <v>25312</v>
      </c>
      <c r="D10917" t="s">
        <v>25312</v>
      </c>
      <c r="E10917" t="s">
        <v>25312</v>
      </c>
      <c r="F10917" s="39" t="s">
        <v>14692</v>
      </c>
    </row>
    <row r="10918" spans="1:6">
      <c r="A10918" t="s">
        <v>4616</v>
      </c>
      <c r="B10918" s="39" t="s">
        <v>30228</v>
      </c>
      <c r="C10918" t="s">
        <v>25313</v>
      </c>
      <c r="D10918" t="s">
        <v>25313</v>
      </c>
      <c r="E10918" t="s">
        <v>25313</v>
      </c>
      <c r="F10918" s="39" t="s">
        <v>14692</v>
      </c>
    </row>
    <row r="10919" spans="1:6">
      <c r="A10919" t="s">
        <v>4616</v>
      </c>
      <c r="B10919" s="39" t="s">
        <v>30229</v>
      </c>
      <c r="C10919" t="s">
        <v>25314</v>
      </c>
      <c r="D10919" t="s">
        <v>25314</v>
      </c>
      <c r="E10919" t="s">
        <v>25314</v>
      </c>
      <c r="F10919" s="39" t="s">
        <v>14692</v>
      </c>
    </row>
    <row r="10920" spans="1:6">
      <c r="A10920" t="s">
        <v>4616</v>
      </c>
      <c r="B10920" s="39" t="s">
        <v>30230</v>
      </c>
      <c r="C10920" t="s">
        <v>25315</v>
      </c>
      <c r="D10920" t="s">
        <v>25315</v>
      </c>
      <c r="E10920" t="s">
        <v>25315</v>
      </c>
      <c r="F10920" s="39" t="s">
        <v>14693</v>
      </c>
    </row>
    <row r="10921" spans="1:6">
      <c r="A10921" t="s">
        <v>4616</v>
      </c>
      <c r="B10921" s="789" t="s">
        <v>30231</v>
      </c>
      <c r="C10921" t="s">
        <v>25316</v>
      </c>
      <c r="D10921" t="s">
        <v>25316</v>
      </c>
      <c r="E10921" t="s">
        <v>25316</v>
      </c>
      <c r="F10921" s="39" t="s">
        <v>14694</v>
      </c>
    </row>
    <row r="10922" spans="1:6">
      <c r="A10922" t="s">
        <v>4616</v>
      </c>
      <c r="B10922" s="39" t="s">
        <v>30232</v>
      </c>
      <c r="C10922" t="s">
        <v>25317</v>
      </c>
      <c r="D10922" t="s">
        <v>25317</v>
      </c>
      <c r="E10922" t="s">
        <v>25317</v>
      </c>
      <c r="F10922" s="39" t="s">
        <v>14694</v>
      </c>
    </row>
    <row r="10923" spans="1:6">
      <c r="A10923" t="s">
        <v>4616</v>
      </c>
      <c r="B10923" s="39" t="s">
        <v>30233</v>
      </c>
      <c r="C10923" t="s">
        <v>25318</v>
      </c>
      <c r="D10923" t="s">
        <v>25318</v>
      </c>
      <c r="E10923" t="s">
        <v>25318</v>
      </c>
      <c r="F10923" s="39" t="s">
        <v>14695</v>
      </c>
    </row>
    <row r="10924" spans="1:6">
      <c r="A10924" t="s">
        <v>4616</v>
      </c>
      <c r="B10924" s="39" t="s">
        <v>30234</v>
      </c>
      <c r="C10924" t="s">
        <v>25319</v>
      </c>
      <c r="D10924" t="s">
        <v>25319</v>
      </c>
      <c r="E10924" t="s">
        <v>25319</v>
      </c>
      <c r="F10924" s="39" t="s">
        <v>14695</v>
      </c>
    </row>
    <row r="10925" spans="1:6">
      <c r="A10925" t="s">
        <v>4616</v>
      </c>
      <c r="B10925" s="39" t="s">
        <v>30235</v>
      </c>
      <c r="C10925" t="s">
        <v>25320</v>
      </c>
      <c r="D10925" t="s">
        <v>25320</v>
      </c>
      <c r="E10925" t="s">
        <v>25320</v>
      </c>
      <c r="F10925" s="39" t="s">
        <v>14696</v>
      </c>
    </row>
    <row r="10926" spans="1:6">
      <c r="A10926" t="s">
        <v>4616</v>
      </c>
      <c r="B10926" s="39" t="s">
        <v>30236</v>
      </c>
      <c r="C10926" t="s">
        <v>25321</v>
      </c>
      <c r="D10926" t="s">
        <v>25321</v>
      </c>
      <c r="E10926" t="s">
        <v>25321</v>
      </c>
      <c r="F10926" s="39" t="s">
        <v>14697</v>
      </c>
    </row>
    <row r="10927" spans="1:6">
      <c r="A10927" t="s">
        <v>4616</v>
      </c>
      <c r="B10927" s="39" t="s">
        <v>30237</v>
      </c>
      <c r="C10927" t="s">
        <v>25322</v>
      </c>
      <c r="D10927" t="s">
        <v>25322</v>
      </c>
      <c r="E10927" t="s">
        <v>25322</v>
      </c>
      <c r="F10927" s="39" t="s">
        <v>14698</v>
      </c>
    </row>
    <row r="10928" spans="1:6">
      <c r="A10928" t="s">
        <v>4616</v>
      </c>
      <c r="B10928" s="39" t="s">
        <v>30238</v>
      </c>
      <c r="C10928" t="s">
        <v>25323</v>
      </c>
      <c r="D10928" t="s">
        <v>25323</v>
      </c>
      <c r="E10928" t="s">
        <v>25323</v>
      </c>
      <c r="F10928" s="39" t="s">
        <v>14699</v>
      </c>
    </row>
    <row r="10929" spans="1:6">
      <c r="A10929" t="s">
        <v>4616</v>
      </c>
      <c r="B10929" s="39" t="s">
        <v>30239</v>
      </c>
      <c r="C10929" t="s">
        <v>25324</v>
      </c>
      <c r="D10929" t="s">
        <v>25324</v>
      </c>
      <c r="E10929" t="s">
        <v>25324</v>
      </c>
      <c r="F10929" t="s">
        <v>14699</v>
      </c>
    </row>
    <row r="10930" spans="1:6">
      <c r="A10930" t="s">
        <v>4616</v>
      </c>
      <c r="B10930" s="39" t="s">
        <v>30240</v>
      </c>
      <c r="C10930" t="s">
        <v>25325</v>
      </c>
      <c r="D10930" t="s">
        <v>25325</v>
      </c>
      <c r="E10930" t="s">
        <v>25325</v>
      </c>
      <c r="F10930" s="39" t="s">
        <v>14700</v>
      </c>
    </row>
    <row r="10931" spans="1:6">
      <c r="A10931" t="s">
        <v>4616</v>
      </c>
      <c r="B10931" s="39" t="s">
        <v>30241</v>
      </c>
      <c r="C10931" t="s">
        <v>25326</v>
      </c>
      <c r="D10931" t="s">
        <v>25326</v>
      </c>
      <c r="E10931" t="s">
        <v>25326</v>
      </c>
      <c r="F10931" s="39" t="s">
        <v>14701</v>
      </c>
    </row>
    <row r="10932" spans="1:6">
      <c r="A10932" t="s">
        <v>4616</v>
      </c>
      <c r="B10932" s="39" t="s">
        <v>30242</v>
      </c>
      <c r="C10932" t="s">
        <v>25327</v>
      </c>
      <c r="D10932" t="s">
        <v>25327</v>
      </c>
      <c r="E10932" t="s">
        <v>25327</v>
      </c>
      <c r="F10932" s="39" t="s">
        <v>14701</v>
      </c>
    </row>
    <row r="10933" spans="1:6">
      <c r="A10933" t="s">
        <v>4616</v>
      </c>
      <c r="B10933" s="39" t="s">
        <v>30243</v>
      </c>
      <c r="C10933" t="s">
        <v>25328</v>
      </c>
      <c r="D10933" t="s">
        <v>25328</v>
      </c>
      <c r="E10933" t="s">
        <v>25328</v>
      </c>
      <c r="F10933" s="39" t="s">
        <v>14702</v>
      </c>
    </row>
    <row r="10934" spans="1:6">
      <c r="A10934" t="s">
        <v>4616</v>
      </c>
      <c r="B10934" s="39" t="s">
        <v>30244</v>
      </c>
      <c r="C10934" t="s">
        <v>25329</v>
      </c>
      <c r="D10934" t="s">
        <v>25329</v>
      </c>
      <c r="E10934" t="s">
        <v>25329</v>
      </c>
      <c r="F10934" s="39" t="s">
        <v>14703</v>
      </c>
    </row>
    <row r="10935" spans="1:6">
      <c r="A10935" t="s">
        <v>4616</v>
      </c>
      <c r="B10935" s="39" t="s">
        <v>30245</v>
      </c>
      <c r="C10935" t="s">
        <v>25330</v>
      </c>
      <c r="D10935" t="s">
        <v>25330</v>
      </c>
      <c r="E10935" t="s">
        <v>25330</v>
      </c>
      <c r="F10935" s="39" t="s">
        <v>14704</v>
      </c>
    </row>
    <row r="10936" spans="1:6">
      <c r="A10936" t="s">
        <v>4616</v>
      </c>
      <c r="B10936" s="39" t="s">
        <v>30246</v>
      </c>
      <c r="C10936" t="s">
        <v>25331</v>
      </c>
      <c r="D10936" t="s">
        <v>25331</v>
      </c>
      <c r="E10936" t="s">
        <v>25331</v>
      </c>
      <c r="F10936" s="39" t="s">
        <v>14705</v>
      </c>
    </row>
    <row r="10937" spans="1:6">
      <c r="A10937" t="s">
        <v>4616</v>
      </c>
      <c r="B10937" s="39" t="s">
        <v>30247</v>
      </c>
      <c r="C10937" t="s">
        <v>25332</v>
      </c>
      <c r="D10937" t="s">
        <v>25332</v>
      </c>
      <c r="E10937" t="s">
        <v>25332</v>
      </c>
      <c r="F10937" s="39" t="s">
        <v>14705</v>
      </c>
    </row>
    <row r="10938" spans="1:6">
      <c r="A10938" t="s">
        <v>4616</v>
      </c>
      <c r="B10938" s="39" t="s">
        <v>30248</v>
      </c>
      <c r="C10938" t="s">
        <v>25333</v>
      </c>
      <c r="D10938" t="s">
        <v>25333</v>
      </c>
      <c r="E10938" t="s">
        <v>25333</v>
      </c>
      <c r="F10938" s="39" t="s">
        <v>14706</v>
      </c>
    </row>
    <row r="10939" spans="1:6">
      <c r="A10939" t="s">
        <v>4616</v>
      </c>
      <c r="B10939" s="39" t="s">
        <v>30249</v>
      </c>
      <c r="C10939" t="s">
        <v>25334</v>
      </c>
      <c r="D10939" t="s">
        <v>25334</v>
      </c>
      <c r="E10939" t="s">
        <v>25334</v>
      </c>
      <c r="F10939" s="39" t="s">
        <v>14706</v>
      </c>
    </row>
    <row r="10940" spans="1:6">
      <c r="A10940" t="s">
        <v>4616</v>
      </c>
      <c r="B10940" s="39" t="s">
        <v>30250</v>
      </c>
      <c r="C10940" t="s">
        <v>25335</v>
      </c>
      <c r="D10940" t="s">
        <v>25335</v>
      </c>
      <c r="E10940" t="s">
        <v>25335</v>
      </c>
      <c r="F10940" s="39" t="s">
        <v>14706</v>
      </c>
    </row>
    <row r="10941" spans="1:6">
      <c r="A10941" t="s">
        <v>4616</v>
      </c>
      <c r="B10941" s="39" t="s">
        <v>30251</v>
      </c>
      <c r="C10941" t="s">
        <v>25336</v>
      </c>
      <c r="D10941" t="s">
        <v>25336</v>
      </c>
      <c r="E10941" t="s">
        <v>25336</v>
      </c>
      <c r="F10941" s="39" t="s">
        <v>14706</v>
      </c>
    </row>
    <row r="10942" spans="1:6">
      <c r="A10942" t="s">
        <v>4616</v>
      </c>
      <c r="B10942" s="39" t="s">
        <v>30252</v>
      </c>
      <c r="C10942" t="s">
        <v>25337</v>
      </c>
      <c r="D10942" t="s">
        <v>25337</v>
      </c>
      <c r="E10942" t="s">
        <v>25337</v>
      </c>
      <c r="F10942" s="39" t="s">
        <v>14706</v>
      </c>
    </row>
    <row r="10943" spans="1:6">
      <c r="A10943" t="s">
        <v>4616</v>
      </c>
      <c r="B10943" s="39" t="s">
        <v>30253</v>
      </c>
      <c r="C10943" t="s">
        <v>25338</v>
      </c>
      <c r="D10943" t="s">
        <v>25338</v>
      </c>
      <c r="E10943" t="s">
        <v>25338</v>
      </c>
      <c r="F10943" s="39" t="s">
        <v>14706</v>
      </c>
    </row>
    <row r="10944" spans="1:6">
      <c r="A10944" t="s">
        <v>4616</v>
      </c>
      <c r="B10944" s="39" t="s">
        <v>30254</v>
      </c>
      <c r="C10944" t="s">
        <v>25339</v>
      </c>
      <c r="D10944" t="s">
        <v>25339</v>
      </c>
      <c r="E10944" t="s">
        <v>25339</v>
      </c>
      <c r="F10944" s="39" t="s">
        <v>14706</v>
      </c>
    </row>
    <row r="10945" spans="1:6">
      <c r="A10945" t="s">
        <v>4616</v>
      </c>
      <c r="B10945" s="39" t="s">
        <v>30255</v>
      </c>
      <c r="C10945" t="s">
        <v>25340</v>
      </c>
      <c r="D10945" t="s">
        <v>25340</v>
      </c>
      <c r="E10945" t="s">
        <v>25340</v>
      </c>
      <c r="F10945" s="39" t="s">
        <v>14707</v>
      </c>
    </row>
    <row r="10946" spans="1:6">
      <c r="A10946" t="s">
        <v>4616</v>
      </c>
      <c r="B10946" s="39" t="s">
        <v>30256</v>
      </c>
      <c r="C10946" t="s">
        <v>25341</v>
      </c>
      <c r="D10946" t="s">
        <v>25341</v>
      </c>
      <c r="E10946" t="s">
        <v>25341</v>
      </c>
      <c r="F10946" s="39" t="s">
        <v>14707</v>
      </c>
    </row>
    <row r="10947" spans="1:6">
      <c r="A10947" t="s">
        <v>4616</v>
      </c>
      <c r="B10947" s="39" t="s">
        <v>30257</v>
      </c>
      <c r="C10947" t="s">
        <v>25342</v>
      </c>
      <c r="D10947" t="s">
        <v>25342</v>
      </c>
      <c r="E10947" t="s">
        <v>25342</v>
      </c>
      <c r="F10947" s="39" t="s">
        <v>14707</v>
      </c>
    </row>
    <row r="10948" spans="1:6">
      <c r="A10948" t="s">
        <v>4616</v>
      </c>
      <c r="B10948" s="789" t="s">
        <v>30258</v>
      </c>
      <c r="C10948" t="s">
        <v>25343</v>
      </c>
      <c r="D10948" t="s">
        <v>25343</v>
      </c>
      <c r="E10948" t="s">
        <v>25343</v>
      </c>
      <c r="F10948" s="39" t="s">
        <v>14707</v>
      </c>
    </row>
    <row r="10949" spans="1:6">
      <c r="A10949" t="s">
        <v>4616</v>
      </c>
      <c r="B10949" t="s">
        <v>30259</v>
      </c>
      <c r="C10949" t="s">
        <v>25344</v>
      </c>
      <c r="D10949" t="s">
        <v>25344</v>
      </c>
      <c r="E10949" t="s">
        <v>25344</v>
      </c>
      <c r="F10949" s="39" t="s">
        <v>14707</v>
      </c>
    </row>
    <row r="10950" spans="1:6">
      <c r="A10950" t="s">
        <v>4616</v>
      </c>
      <c r="B10950" s="39" t="s">
        <v>30260</v>
      </c>
      <c r="C10950" t="s">
        <v>25345</v>
      </c>
      <c r="D10950" t="s">
        <v>25345</v>
      </c>
      <c r="E10950" t="s">
        <v>25345</v>
      </c>
      <c r="F10950" s="39" t="s">
        <v>14707</v>
      </c>
    </row>
    <row r="10951" spans="1:6">
      <c r="A10951" t="s">
        <v>4616</v>
      </c>
      <c r="B10951" s="39" t="s">
        <v>30261</v>
      </c>
      <c r="C10951" t="s">
        <v>25346</v>
      </c>
      <c r="D10951" t="s">
        <v>25346</v>
      </c>
      <c r="E10951" t="s">
        <v>25346</v>
      </c>
      <c r="F10951" s="39" t="s">
        <v>14708</v>
      </c>
    </row>
    <row r="10952" spans="1:6">
      <c r="A10952" t="s">
        <v>4616</v>
      </c>
      <c r="B10952" s="39" t="s">
        <v>30262</v>
      </c>
      <c r="C10952" t="s">
        <v>25347</v>
      </c>
      <c r="D10952" t="s">
        <v>25347</v>
      </c>
      <c r="E10952" t="s">
        <v>25347</v>
      </c>
      <c r="F10952" s="39" t="s">
        <v>14709</v>
      </c>
    </row>
    <row r="10953" spans="1:6">
      <c r="A10953" t="s">
        <v>4616</v>
      </c>
      <c r="B10953" s="39" t="s">
        <v>30263</v>
      </c>
      <c r="C10953" t="s">
        <v>25348</v>
      </c>
      <c r="D10953" t="s">
        <v>25348</v>
      </c>
      <c r="E10953" t="s">
        <v>25348</v>
      </c>
      <c r="F10953" s="39" t="s">
        <v>14710</v>
      </c>
    </row>
    <row r="10954" spans="1:6">
      <c r="A10954" t="s">
        <v>4616</v>
      </c>
      <c r="B10954" s="39" t="s">
        <v>30264</v>
      </c>
      <c r="C10954" t="s">
        <v>25349</v>
      </c>
      <c r="D10954" t="s">
        <v>25349</v>
      </c>
      <c r="E10954" t="s">
        <v>25349</v>
      </c>
      <c r="F10954" s="39" t="s">
        <v>14710</v>
      </c>
    </row>
    <row r="10955" spans="1:6">
      <c r="A10955" t="s">
        <v>4616</v>
      </c>
      <c r="B10955" s="39" t="s">
        <v>30265</v>
      </c>
      <c r="C10955" t="s">
        <v>25350</v>
      </c>
      <c r="D10955" t="s">
        <v>25350</v>
      </c>
      <c r="E10955" t="s">
        <v>25350</v>
      </c>
      <c r="F10955" s="39" t="s">
        <v>14711</v>
      </c>
    </row>
    <row r="10956" spans="1:6">
      <c r="A10956" t="s">
        <v>4616</v>
      </c>
      <c r="B10956" s="39" t="s">
        <v>30266</v>
      </c>
      <c r="C10956" t="s">
        <v>25351</v>
      </c>
      <c r="D10956" t="s">
        <v>25351</v>
      </c>
      <c r="E10956" t="s">
        <v>25351</v>
      </c>
      <c r="F10956" s="39" t="s">
        <v>14711</v>
      </c>
    </row>
    <row r="10957" spans="1:6">
      <c r="A10957" t="s">
        <v>4616</v>
      </c>
      <c r="B10957" s="39" t="s">
        <v>30267</v>
      </c>
      <c r="C10957" t="s">
        <v>25352</v>
      </c>
      <c r="D10957" t="s">
        <v>25352</v>
      </c>
      <c r="E10957" t="s">
        <v>25352</v>
      </c>
      <c r="F10957" s="39" t="s">
        <v>14712</v>
      </c>
    </row>
    <row r="10958" spans="1:6">
      <c r="A10958" t="s">
        <v>4616</v>
      </c>
      <c r="B10958" s="39" t="s">
        <v>30268</v>
      </c>
      <c r="C10958" t="s">
        <v>25353</v>
      </c>
      <c r="D10958" t="s">
        <v>25353</v>
      </c>
      <c r="E10958" t="s">
        <v>25353</v>
      </c>
      <c r="F10958" s="39" t="s">
        <v>14712</v>
      </c>
    </row>
    <row r="10959" spans="1:6">
      <c r="A10959" t="s">
        <v>4616</v>
      </c>
      <c r="B10959" s="39" t="s">
        <v>30269</v>
      </c>
      <c r="C10959" t="s">
        <v>25354</v>
      </c>
      <c r="D10959" t="s">
        <v>25354</v>
      </c>
      <c r="E10959" t="s">
        <v>25354</v>
      </c>
      <c r="F10959" s="39" t="s">
        <v>14713</v>
      </c>
    </row>
    <row r="10960" spans="1:6">
      <c r="A10960" t="s">
        <v>4616</v>
      </c>
      <c r="B10960" s="39" t="s">
        <v>30270</v>
      </c>
      <c r="C10960" t="s">
        <v>25355</v>
      </c>
      <c r="D10960" t="s">
        <v>25355</v>
      </c>
      <c r="E10960" t="s">
        <v>25355</v>
      </c>
      <c r="F10960" s="39" t="s">
        <v>14714</v>
      </c>
    </row>
    <row r="10961" spans="1:6">
      <c r="A10961" t="s">
        <v>4616</v>
      </c>
      <c r="B10961" s="39" t="s">
        <v>30271</v>
      </c>
      <c r="C10961" t="s">
        <v>25356</v>
      </c>
      <c r="D10961" t="s">
        <v>25356</v>
      </c>
      <c r="E10961" t="s">
        <v>25356</v>
      </c>
      <c r="F10961" s="39" t="s">
        <v>14715</v>
      </c>
    </row>
    <row r="10962" spans="1:6">
      <c r="A10962" t="s">
        <v>4616</v>
      </c>
      <c r="B10962" s="39" t="s">
        <v>30272</v>
      </c>
      <c r="C10962" t="s">
        <v>25357</v>
      </c>
      <c r="D10962" t="s">
        <v>25357</v>
      </c>
      <c r="E10962" t="s">
        <v>25357</v>
      </c>
      <c r="F10962" s="39" t="s">
        <v>14716</v>
      </c>
    </row>
    <row r="10963" spans="1:6">
      <c r="A10963" t="s">
        <v>4616</v>
      </c>
      <c r="B10963" s="39" t="s">
        <v>30273</v>
      </c>
      <c r="C10963" t="s">
        <v>25358</v>
      </c>
      <c r="D10963" t="s">
        <v>25358</v>
      </c>
      <c r="E10963" t="s">
        <v>25358</v>
      </c>
      <c r="F10963" s="39" t="s">
        <v>14717</v>
      </c>
    </row>
    <row r="10964" spans="1:6">
      <c r="A10964" t="s">
        <v>4616</v>
      </c>
      <c r="B10964" s="39" t="s">
        <v>30274</v>
      </c>
      <c r="C10964" t="s">
        <v>25359</v>
      </c>
      <c r="D10964" t="s">
        <v>25359</v>
      </c>
      <c r="E10964" t="s">
        <v>25359</v>
      </c>
      <c r="F10964" s="39" t="s">
        <v>14717</v>
      </c>
    </row>
    <row r="10965" spans="1:6">
      <c r="A10965" t="s">
        <v>4616</v>
      </c>
      <c r="B10965" s="39" t="s">
        <v>30275</v>
      </c>
      <c r="C10965" t="s">
        <v>25360</v>
      </c>
      <c r="D10965" t="s">
        <v>25360</v>
      </c>
      <c r="E10965" t="s">
        <v>25360</v>
      </c>
      <c r="F10965" s="39" t="s">
        <v>14717</v>
      </c>
    </row>
    <row r="10966" spans="1:6">
      <c r="A10966" t="s">
        <v>4616</v>
      </c>
      <c r="B10966" s="39" t="s">
        <v>30276</v>
      </c>
      <c r="C10966" t="s">
        <v>25361</v>
      </c>
      <c r="D10966" t="s">
        <v>25361</v>
      </c>
      <c r="E10966" t="s">
        <v>25361</v>
      </c>
      <c r="F10966" s="39" t="s">
        <v>14718</v>
      </c>
    </row>
    <row r="10967" spans="1:6">
      <c r="A10967" t="s">
        <v>4616</v>
      </c>
      <c r="B10967" s="39" t="s">
        <v>30277</v>
      </c>
      <c r="C10967" t="s">
        <v>25362</v>
      </c>
      <c r="D10967" t="s">
        <v>25362</v>
      </c>
      <c r="E10967" t="s">
        <v>25362</v>
      </c>
      <c r="F10967" s="39" t="s">
        <v>14719</v>
      </c>
    </row>
    <row r="10968" spans="1:6">
      <c r="A10968" t="s">
        <v>4616</v>
      </c>
      <c r="B10968" s="39" t="s">
        <v>30278</v>
      </c>
      <c r="C10968" t="s">
        <v>25363</v>
      </c>
      <c r="D10968" t="s">
        <v>25363</v>
      </c>
      <c r="E10968" t="s">
        <v>25363</v>
      </c>
      <c r="F10968" s="39" t="s">
        <v>14720</v>
      </c>
    </row>
    <row r="10969" spans="1:6">
      <c r="A10969" t="s">
        <v>4616</v>
      </c>
      <c r="B10969" s="39" t="s">
        <v>30279</v>
      </c>
      <c r="C10969" t="s">
        <v>25364</v>
      </c>
      <c r="D10969" t="s">
        <v>25364</v>
      </c>
      <c r="E10969" t="s">
        <v>25364</v>
      </c>
      <c r="F10969" s="39" t="s">
        <v>14720</v>
      </c>
    </row>
    <row r="10970" spans="1:6">
      <c r="A10970" t="s">
        <v>4616</v>
      </c>
      <c r="B10970" s="39" t="s">
        <v>30280</v>
      </c>
      <c r="C10970" t="s">
        <v>25365</v>
      </c>
      <c r="D10970" t="s">
        <v>25365</v>
      </c>
      <c r="E10970" t="s">
        <v>25365</v>
      </c>
      <c r="F10970" s="39" t="s">
        <v>14721</v>
      </c>
    </row>
    <row r="10971" spans="1:6">
      <c r="A10971" t="s">
        <v>4616</v>
      </c>
      <c r="B10971" s="39" t="s">
        <v>30281</v>
      </c>
      <c r="C10971" t="s">
        <v>25366</v>
      </c>
      <c r="D10971" t="s">
        <v>25366</v>
      </c>
      <c r="E10971" t="s">
        <v>25366</v>
      </c>
      <c r="F10971" s="39" t="s">
        <v>14722</v>
      </c>
    </row>
    <row r="10972" spans="1:6">
      <c r="A10972" t="s">
        <v>4616</v>
      </c>
      <c r="B10972" s="39" t="s">
        <v>30282</v>
      </c>
      <c r="C10972" t="s">
        <v>25367</v>
      </c>
      <c r="D10972" t="s">
        <v>25367</v>
      </c>
      <c r="E10972" t="s">
        <v>25367</v>
      </c>
      <c r="F10972" s="39" t="s">
        <v>14723</v>
      </c>
    </row>
    <row r="10973" spans="1:6">
      <c r="A10973" t="s">
        <v>4616</v>
      </c>
      <c r="B10973" s="39" t="s">
        <v>30283</v>
      </c>
      <c r="C10973" t="s">
        <v>25368</v>
      </c>
      <c r="D10973" t="s">
        <v>25368</v>
      </c>
      <c r="E10973" t="s">
        <v>25368</v>
      </c>
      <c r="F10973" s="39" t="s">
        <v>14724</v>
      </c>
    </row>
    <row r="10974" spans="1:6">
      <c r="A10974" t="s">
        <v>4616</v>
      </c>
      <c r="B10974" s="39" t="s">
        <v>30284</v>
      </c>
      <c r="C10974" t="s">
        <v>25369</v>
      </c>
      <c r="D10974" t="s">
        <v>25369</v>
      </c>
      <c r="E10974" t="s">
        <v>25369</v>
      </c>
      <c r="F10974" s="39" t="s">
        <v>14725</v>
      </c>
    </row>
    <row r="10975" spans="1:6">
      <c r="A10975" t="s">
        <v>4616</v>
      </c>
      <c r="B10975" s="39" t="s">
        <v>30285</v>
      </c>
      <c r="C10975" t="s">
        <v>25370</v>
      </c>
      <c r="D10975" t="s">
        <v>25370</v>
      </c>
      <c r="E10975" t="s">
        <v>25370</v>
      </c>
      <c r="F10975" s="39" t="s">
        <v>14725</v>
      </c>
    </row>
    <row r="10976" spans="1:6">
      <c r="A10976" t="s">
        <v>4616</v>
      </c>
      <c r="B10976" s="39" t="s">
        <v>30286</v>
      </c>
      <c r="C10976" t="s">
        <v>25371</v>
      </c>
      <c r="D10976" t="s">
        <v>25371</v>
      </c>
      <c r="E10976" t="s">
        <v>25371</v>
      </c>
      <c r="F10976" s="39" t="s">
        <v>14725</v>
      </c>
    </row>
    <row r="10977" spans="1:6">
      <c r="A10977" t="s">
        <v>4616</v>
      </c>
      <c r="B10977" s="39" t="s">
        <v>30287</v>
      </c>
      <c r="C10977" t="s">
        <v>25372</v>
      </c>
      <c r="D10977" t="s">
        <v>25372</v>
      </c>
      <c r="E10977" t="s">
        <v>25372</v>
      </c>
      <c r="F10977" s="39" t="s">
        <v>14726</v>
      </c>
    </row>
    <row r="10978" spans="1:6">
      <c r="A10978" t="s">
        <v>4616</v>
      </c>
      <c r="B10978" s="39" t="s">
        <v>30288</v>
      </c>
      <c r="C10978" t="s">
        <v>25373</v>
      </c>
      <c r="D10978" t="s">
        <v>25373</v>
      </c>
      <c r="E10978" t="s">
        <v>25373</v>
      </c>
      <c r="F10978" s="39" t="s">
        <v>14727</v>
      </c>
    </row>
    <row r="10979" spans="1:6">
      <c r="A10979" t="s">
        <v>4616</v>
      </c>
      <c r="B10979" s="39" t="s">
        <v>30289</v>
      </c>
      <c r="C10979" t="s">
        <v>25374</v>
      </c>
      <c r="D10979" t="s">
        <v>25374</v>
      </c>
      <c r="E10979" t="s">
        <v>25374</v>
      </c>
      <c r="F10979" s="39" t="s">
        <v>14728</v>
      </c>
    </row>
    <row r="10980" spans="1:6">
      <c r="A10980" t="s">
        <v>4616</v>
      </c>
      <c r="B10980" t="s">
        <v>30290</v>
      </c>
      <c r="C10980" t="s">
        <v>25375</v>
      </c>
      <c r="D10980" t="s">
        <v>25375</v>
      </c>
      <c r="E10980" t="s">
        <v>25375</v>
      </c>
      <c r="F10980" s="39" t="s">
        <v>14729</v>
      </c>
    </row>
    <row r="10981" spans="1:6">
      <c r="A10981" t="s">
        <v>4616</v>
      </c>
      <c r="B10981" s="39" t="s">
        <v>30291</v>
      </c>
      <c r="C10981" t="s">
        <v>25376</v>
      </c>
      <c r="D10981" t="s">
        <v>25376</v>
      </c>
      <c r="E10981" t="s">
        <v>25376</v>
      </c>
      <c r="F10981" s="39" t="s">
        <v>14730</v>
      </c>
    </row>
    <row r="10982" spans="1:6">
      <c r="A10982" t="s">
        <v>4616</v>
      </c>
      <c r="B10982" t="s">
        <v>30292</v>
      </c>
      <c r="C10982" t="s">
        <v>25377</v>
      </c>
      <c r="D10982" t="s">
        <v>25377</v>
      </c>
      <c r="E10982" t="s">
        <v>25377</v>
      </c>
      <c r="F10982" s="39" t="s">
        <v>14731</v>
      </c>
    </row>
    <row r="10983" spans="1:6">
      <c r="A10983" t="s">
        <v>4616</v>
      </c>
      <c r="B10983" s="39" t="s">
        <v>30293</v>
      </c>
      <c r="C10983" t="s">
        <v>25378</v>
      </c>
      <c r="D10983" t="s">
        <v>25378</v>
      </c>
      <c r="E10983" t="s">
        <v>25378</v>
      </c>
      <c r="F10983" s="39" t="s">
        <v>14731</v>
      </c>
    </row>
    <row r="10984" spans="1:6">
      <c r="A10984" t="s">
        <v>4616</v>
      </c>
      <c r="B10984" s="39" t="s">
        <v>30294</v>
      </c>
      <c r="C10984" t="s">
        <v>25379</v>
      </c>
      <c r="D10984" t="s">
        <v>25379</v>
      </c>
      <c r="E10984" t="s">
        <v>25379</v>
      </c>
      <c r="F10984" s="39" t="s">
        <v>14732</v>
      </c>
    </row>
    <row r="10985" spans="1:6">
      <c r="A10985" t="s">
        <v>4616</v>
      </c>
      <c r="B10985" s="39" t="s">
        <v>30295</v>
      </c>
      <c r="C10985" t="s">
        <v>25380</v>
      </c>
      <c r="D10985" t="s">
        <v>25380</v>
      </c>
      <c r="E10985" t="s">
        <v>25380</v>
      </c>
      <c r="F10985" s="39" t="s">
        <v>14733</v>
      </c>
    </row>
    <row r="10986" spans="1:6">
      <c r="A10986" t="s">
        <v>4616</v>
      </c>
      <c r="B10986" s="39" t="s">
        <v>30296</v>
      </c>
      <c r="C10986" t="s">
        <v>25381</v>
      </c>
      <c r="D10986" t="s">
        <v>25381</v>
      </c>
      <c r="E10986" t="s">
        <v>25381</v>
      </c>
      <c r="F10986" s="39" t="s">
        <v>14733</v>
      </c>
    </row>
    <row r="10987" spans="1:6">
      <c r="A10987" t="s">
        <v>4616</v>
      </c>
      <c r="B10987" s="39" t="s">
        <v>30297</v>
      </c>
      <c r="C10987" t="s">
        <v>25382</v>
      </c>
      <c r="D10987" t="s">
        <v>25382</v>
      </c>
      <c r="E10987" t="s">
        <v>25382</v>
      </c>
      <c r="F10987" s="39" t="s">
        <v>14734</v>
      </c>
    </row>
    <row r="10988" spans="1:6">
      <c r="A10988" t="s">
        <v>4616</v>
      </c>
      <c r="B10988" s="39" t="s">
        <v>30298</v>
      </c>
      <c r="C10988" t="s">
        <v>25383</v>
      </c>
      <c r="D10988" t="s">
        <v>25383</v>
      </c>
      <c r="E10988" t="s">
        <v>25383</v>
      </c>
      <c r="F10988" s="39" t="s">
        <v>14735</v>
      </c>
    </row>
    <row r="10989" spans="1:6">
      <c r="A10989" t="s">
        <v>4616</v>
      </c>
      <c r="B10989" s="39" t="s">
        <v>30299</v>
      </c>
      <c r="C10989" t="s">
        <v>25384</v>
      </c>
      <c r="D10989" t="s">
        <v>25384</v>
      </c>
      <c r="E10989" t="s">
        <v>25384</v>
      </c>
      <c r="F10989" s="39" t="s">
        <v>14735</v>
      </c>
    </row>
    <row r="10990" spans="1:6">
      <c r="A10990" t="s">
        <v>4616</v>
      </c>
      <c r="B10990" s="39" t="s">
        <v>30300</v>
      </c>
      <c r="C10990" t="s">
        <v>25385</v>
      </c>
      <c r="D10990" t="s">
        <v>25385</v>
      </c>
      <c r="E10990" t="s">
        <v>25385</v>
      </c>
      <c r="F10990" s="39" t="s">
        <v>14736</v>
      </c>
    </row>
    <row r="10991" spans="1:6">
      <c r="A10991" t="s">
        <v>4616</v>
      </c>
      <c r="B10991" s="39" t="s">
        <v>30301</v>
      </c>
      <c r="C10991" t="s">
        <v>25386</v>
      </c>
      <c r="D10991" t="s">
        <v>25386</v>
      </c>
      <c r="E10991" t="s">
        <v>25386</v>
      </c>
      <c r="F10991" s="39" t="s">
        <v>14736</v>
      </c>
    </row>
    <row r="10992" spans="1:6">
      <c r="A10992" t="s">
        <v>4616</v>
      </c>
      <c r="B10992" s="39" t="s">
        <v>30302</v>
      </c>
      <c r="C10992" t="s">
        <v>25387</v>
      </c>
      <c r="D10992" t="s">
        <v>25387</v>
      </c>
      <c r="E10992" t="s">
        <v>25387</v>
      </c>
      <c r="F10992" s="39" t="s">
        <v>14736</v>
      </c>
    </row>
    <row r="10993" spans="1:6">
      <c r="A10993" t="s">
        <v>4616</v>
      </c>
      <c r="B10993" s="39" t="s">
        <v>30303</v>
      </c>
      <c r="C10993" t="s">
        <v>25388</v>
      </c>
      <c r="D10993" t="s">
        <v>25388</v>
      </c>
      <c r="E10993" t="s">
        <v>25388</v>
      </c>
      <c r="F10993" s="39" t="s">
        <v>14737</v>
      </c>
    </row>
    <row r="10994" spans="1:6">
      <c r="A10994" t="s">
        <v>4616</v>
      </c>
      <c r="B10994" s="39" t="s">
        <v>30304</v>
      </c>
      <c r="C10994" t="s">
        <v>25389</v>
      </c>
      <c r="D10994" t="s">
        <v>25389</v>
      </c>
      <c r="E10994" t="s">
        <v>25389</v>
      </c>
      <c r="F10994" s="39" t="s">
        <v>14738</v>
      </c>
    </row>
    <row r="10995" spans="1:6">
      <c r="A10995" t="s">
        <v>4616</v>
      </c>
      <c r="B10995" s="39" t="s">
        <v>30305</v>
      </c>
      <c r="C10995" t="s">
        <v>25390</v>
      </c>
      <c r="D10995" t="s">
        <v>25390</v>
      </c>
      <c r="E10995" t="s">
        <v>25390</v>
      </c>
      <c r="F10995" s="39" t="s">
        <v>14739</v>
      </c>
    </row>
    <row r="10996" spans="1:6">
      <c r="A10996" t="s">
        <v>4616</v>
      </c>
      <c r="B10996" s="39" t="s">
        <v>30306</v>
      </c>
      <c r="C10996" t="s">
        <v>25391</v>
      </c>
      <c r="D10996" t="s">
        <v>25391</v>
      </c>
      <c r="E10996" t="s">
        <v>25391</v>
      </c>
      <c r="F10996" s="39" t="s">
        <v>14739</v>
      </c>
    </row>
    <row r="10997" spans="1:6">
      <c r="A10997" t="s">
        <v>4616</v>
      </c>
      <c r="B10997" s="39" t="s">
        <v>30307</v>
      </c>
      <c r="C10997" t="s">
        <v>25392</v>
      </c>
      <c r="D10997" t="s">
        <v>25392</v>
      </c>
      <c r="E10997" t="s">
        <v>25392</v>
      </c>
      <c r="F10997" s="39" t="s">
        <v>14740</v>
      </c>
    </row>
    <row r="10998" spans="1:6">
      <c r="A10998" t="s">
        <v>4616</v>
      </c>
      <c r="B10998" s="39" t="s">
        <v>30308</v>
      </c>
      <c r="C10998" t="s">
        <v>25393</v>
      </c>
      <c r="D10998" t="s">
        <v>25393</v>
      </c>
      <c r="E10998" t="s">
        <v>25393</v>
      </c>
      <c r="F10998" s="39" t="s">
        <v>14741</v>
      </c>
    </row>
    <row r="10999" spans="1:6">
      <c r="A10999" t="s">
        <v>4616</v>
      </c>
      <c r="B10999" s="39" t="s">
        <v>30309</v>
      </c>
      <c r="C10999" t="s">
        <v>25394</v>
      </c>
      <c r="D10999" t="s">
        <v>25394</v>
      </c>
      <c r="E10999" t="s">
        <v>25394</v>
      </c>
      <c r="F10999" s="39" t="s">
        <v>14741</v>
      </c>
    </row>
    <row r="11000" spans="1:6">
      <c r="A11000" t="s">
        <v>4616</v>
      </c>
      <c r="B11000" s="39" t="s">
        <v>30310</v>
      </c>
      <c r="C11000" t="s">
        <v>25395</v>
      </c>
      <c r="D11000" t="s">
        <v>25395</v>
      </c>
      <c r="E11000" t="s">
        <v>25395</v>
      </c>
      <c r="F11000" s="39" t="s">
        <v>14741</v>
      </c>
    </row>
    <row r="11001" spans="1:6">
      <c r="A11001" t="s">
        <v>4616</v>
      </c>
      <c r="B11001" s="787" t="s">
        <v>30311</v>
      </c>
      <c r="C11001" t="s">
        <v>25396</v>
      </c>
      <c r="D11001" t="s">
        <v>25396</v>
      </c>
      <c r="E11001" t="s">
        <v>25396</v>
      </c>
      <c r="F11001" s="787" t="s">
        <v>14741</v>
      </c>
    </row>
    <row r="11002" spans="1:6">
      <c r="A11002" t="s">
        <v>4616</v>
      </c>
      <c r="B11002" s="39" t="s">
        <v>30312</v>
      </c>
      <c r="C11002" t="s">
        <v>25397</v>
      </c>
      <c r="D11002" t="s">
        <v>25397</v>
      </c>
      <c r="E11002" t="s">
        <v>25397</v>
      </c>
      <c r="F11002" s="39" t="s">
        <v>14742</v>
      </c>
    </row>
    <row r="11003" spans="1:6">
      <c r="A11003" t="s">
        <v>4616</v>
      </c>
      <c r="B11003" s="54" t="s">
        <v>30313</v>
      </c>
      <c r="C11003" t="s">
        <v>25398</v>
      </c>
      <c r="D11003" t="s">
        <v>25398</v>
      </c>
      <c r="E11003" t="s">
        <v>25398</v>
      </c>
      <c r="F11003" s="39" t="s">
        <v>14742</v>
      </c>
    </row>
    <row r="11004" spans="1:6">
      <c r="A11004" t="s">
        <v>4616</v>
      </c>
      <c r="B11004" s="54" t="s">
        <v>30314</v>
      </c>
      <c r="C11004" t="s">
        <v>25399</v>
      </c>
      <c r="D11004" t="s">
        <v>25399</v>
      </c>
      <c r="E11004" t="s">
        <v>25399</v>
      </c>
      <c r="F11004" s="39" t="s">
        <v>14743</v>
      </c>
    </row>
    <row r="11005" spans="1:6">
      <c r="A11005" t="s">
        <v>4616</v>
      </c>
      <c r="B11005" t="s">
        <v>30315</v>
      </c>
      <c r="C11005" t="s">
        <v>25400</v>
      </c>
      <c r="D11005" t="s">
        <v>25400</v>
      </c>
      <c r="E11005" t="s">
        <v>25400</v>
      </c>
      <c r="F11005" t="s">
        <v>14744</v>
      </c>
    </row>
    <row r="11006" spans="1:6">
      <c r="A11006" t="s">
        <v>4616</v>
      </c>
      <c r="B11006" s="39" t="s">
        <v>30316</v>
      </c>
      <c r="C11006" t="s">
        <v>25401</v>
      </c>
      <c r="D11006" t="s">
        <v>25401</v>
      </c>
      <c r="E11006" t="s">
        <v>25401</v>
      </c>
      <c r="F11006" s="39" t="s">
        <v>14745</v>
      </c>
    </row>
    <row r="11007" spans="1:6">
      <c r="A11007" t="s">
        <v>4616</v>
      </c>
      <c r="B11007" s="39" t="s">
        <v>30317</v>
      </c>
      <c r="C11007" t="s">
        <v>25402</v>
      </c>
      <c r="D11007" t="s">
        <v>25402</v>
      </c>
      <c r="E11007" t="s">
        <v>25402</v>
      </c>
      <c r="F11007" s="39" t="s">
        <v>14746</v>
      </c>
    </row>
    <row r="11008" spans="1:6">
      <c r="A11008" t="s">
        <v>4616</v>
      </c>
      <c r="B11008" s="789" t="s">
        <v>30318</v>
      </c>
      <c r="C11008" t="s">
        <v>25403</v>
      </c>
      <c r="D11008" t="s">
        <v>25403</v>
      </c>
      <c r="E11008" t="s">
        <v>25403</v>
      </c>
      <c r="F11008" s="39" t="s">
        <v>14747</v>
      </c>
    </row>
    <row r="11009" spans="1:6">
      <c r="A11009" t="s">
        <v>4616</v>
      </c>
      <c r="B11009" s="39" t="s">
        <v>30319</v>
      </c>
      <c r="C11009" t="s">
        <v>25404</v>
      </c>
      <c r="D11009" t="s">
        <v>25404</v>
      </c>
      <c r="E11009" t="s">
        <v>25404</v>
      </c>
      <c r="F11009" s="39" t="s">
        <v>14748</v>
      </c>
    </row>
    <row r="11010" spans="1:6">
      <c r="A11010" t="s">
        <v>4616</v>
      </c>
      <c r="B11010" s="39" t="s">
        <v>30320</v>
      </c>
      <c r="C11010" t="s">
        <v>25405</v>
      </c>
      <c r="D11010" t="s">
        <v>25405</v>
      </c>
      <c r="E11010" t="s">
        <v>25405</v>
      </c>
      <c r="F11010" s="39" t="s">
        <v>14748</v>
      </c>
    </row>
    <row r="11011" spans="1:6">
      <c r="A11011" t="s">
        <v>4616</v>
      </c>
      <c r="B11011" s="39" t="s">
        <v>30321</v>
      </c>
      <c r="C11011" t="s">
        <v>25406</v>
      </c>
      <c r="D11011" t="s">
        <v>25406</v>
      </c>
      <c r="E11011" t="s">
        <v>25406</v>
      </c>
      <c r="F11011" s="39" t="s">
        <v>14748</v>
      </c>
    </row>
    <row r="11012" spans="1:6">
      <c r="A11012" t="s">
        <v>4616</v>
      </c>
      <c r="B11012" s="39" t="s">
        <v>30322</v>
      </c>
      <c r="C11012" t="s">
        <v>25407</v>
      </c>
      <c r="D11012" t="s">
        <v>25407</v>
      </c>
      <c r="E11012" t="s">
        <v>25407</v>
      </c>
      <c r="F11012" s="39" t="s">
        <v>14748</v>
      </c>
    </row>
    <row r="11013" spans="1:6">
      <c r="A11013" t="s">
        <v>4616</v>
      </c>
      <c r="B11013" s="39" t="s">
        <v>30323</v>
      </c>
      <c r="C11013" t="s">
        <v>25408</v>
      </c>
      <c r="D11013" t="s">
        <v>25408</v>
      </c>
      <c r="E11013" t="s">
        <v>25408</v>
      </c>
      <c r="F11013" s="39" t="s">
        <v>14749</v>
      </c>
    </row>
    <row r="11014" spans="1:6">
      <c r="A11014" t="s">
        <v>4616</v>
      </c>
      <c r="B11014" s="39" t="s">
        <v>30324</v>
      </c>
      <c r="C11014" t="s">
        <v>25409</v>
      </c>
      <c r="D11014" t="s">
        <v>25409</v>
      </c>
      <c r="E11014" t="s">
        <v>25409</v>
      </c>
      <c r="F11014" s="39" t="s">
        <v>14749</v>
      </c>
    </row>
    <row r="11015" spans="1:6">
      <c r="A11015" t="s">
        <v>4616</v>
      </c>
      <c r="B11015" s="39" t="s">
        <v>30325</v>
      </c>
      <c r="C11015" t="s">
        <v>25410</v>
      </c>
      <c r="D11015" t="s">
        <v>25410</v>
      </c>
      <c r="E11015" t="s">
        <v>25410</v>
      </c>
      <c r="F11015" s="39" t="s">
        <v>14750</v>
      </c>
    </row>
    <row r="11016" spans="1:6">
      <c r="A11016" t="s">
        <v>4616</v>
      </c>
      <c r="B11016" s="39" t="s">
        <v>30326</v>
      </c>
      <c r="C11016" t="s">
        <v>25411</v>
      </c>
      <c r="D11016" t="s">
        <v>25411</v>
      </c>
      <c r="E11016" t="s">
        <v>25411</v>
      </c>
      <c r="F11016" s="39" t="s">
        <v>14751</v>
      </c>
    </row>
    <row r="11017" spans="1:6">
      <c r="A11017" t="s">
        <v>4616</v>
      </c>
      <c r="B11017" s="39" t="s">
        <v>30327</v>
      </c>
      <c r="C11017" t="s">
        <v>25412</v>
      </c>
      <c r="D11017" t="s">
        <v>25412</v>
      </c>
      <c r="E11017" t="s">
        <v>25412</v>
      </c>
      <c r="F11017" s="39" t="s">
        <v>14751</v>
      </c>
    </row>
    <row r="11018" spans="1:6">
      <c r="A11018" t="s">
        <v>4616</v>
      </c>
      <c r="B11018" s="39" t="s">
        <v>30328</v>
      </c>
      <c r="C11018" t="s">
        <v>25413</v>
      </c>
      <c r="D11018" t="s">
        <v>25413</v>
      </c>
      <c r="E11018" t="s">
        <v>25413</v>
      </c>
      <c r="F11018" s="39" t="s">
        <v>14751</v>
      </c>
    </row>
    <row r="11019" spans="1:6">
      <c r="A11019" t="s">
        <v>4616</v>
      </c>
      <c r="B11019" s="39" t="s">
        <v>30329</v>
      </c>
      <c r="C11019" t="s">
        <v>25414</v>
      </c>
      <c r="D11019" t="s">
        <v>25414</v>
      </c>
      <c r="E11019" t="s">
        <v>25414</v>
      </c>
      <c r="F11019" s="39" t="s">
        <v>14751</v>
      </c>
    </row>
    <row r="11020" spans="1:6">
      <c r="A11020" t="s">
        <v>4616</v>
      </c>
      <c r="B11020" s="39" t="s">
        <v>30330</v>
      </c>
      <c r="C11020" t="s">
        <v>25415</v>
      </c>
      <c r="D11020" t="s">
        <v>25415</v>
      </c>
      <c r="E11020" t="s">
        <v>25415</v>
      </c>
      <c r="F11020" s="39" t="s">
        <v>14752</v>
      </c>
    </row>
    <row r="11021" spans="1:6">
      <c r="A11021" t="s">
        <v>4616</v>
      </c>
      <c r="B11021" s="39" t="s">
        <v>30331</v>
      </c>
      <c r="C11021" t="s">
        <v>25416</v>
      </c>
      <c r="D11021" t="s">
        <v>25416</v>
      </c>
      <c r="E11021" t="s">
        <v>25416</v>
      </c>
      <c r="F11021" s="39" t="s">
        <v>14753</v>
      </c>
    </row>
    <row r="11022" spans="1:6">
      <c r="A11022" t="s">
        <v>4616</v>
      </c>
      <c r="B11022" s="39" t="s">
        <v>30332</v>
      </c>
      <c r="C11022" t="s">
        <v>25417</v>
      </c>
      <c r="D11022" t="s">
        <v>25417</v>
      </c>
      <c r="E11022" t="s">
        <v>25417</v>
      </c>
      <c r="F11022" s="39" t="s">
        <v>14754</v>
      </c>
    </row>
    <row r="11023" spans="1:6">
      <c r="A11023" t="s">
        <v>4616</v>
      </c>
      <c r="B11023" s="39" t="s">
        <v>30333</v>
      </c>
      <c r="C11023" t="s">
        <v>25418</v>
      </c>
      <c r="D11023" t="s">
        <v>25418</v>
      </c>
      <c r="E11023" t="s">
        <v>25418</v>
      </c>
      <c r="F11023" s="39" t="s">
        <v>14755</v>
      </c>
    </row>
    <row r="11024" spans="1:6">
      <c r="A11024" t="s">
        <v>4616</v>
      </c>
      <c r="B11024" s="39" t="s">
        <v>30334</v>
      </c>
      <c r="C11024" t="s">
        <v>25419</v>
      </c>
      <c r="D11024" t="s">
        <v>25419</v>
      </c>
      <c r="E11024" t="s">
        <v>25419</v>
      </c>
      <c r="F11024" s="39" t="s">
        <v>14755</v>
      </c>
    </row>
    <row r="11025" spans="1:6">
      <c r="A11025" t="s">
        <v>4616</v>
      </c>
      <c r="B11025" s="39" t="s">
        <v>30335</v>
      </c>
      <c r="C11025" t="s">
        <v>25420</v>
      </c>
      <c r="D11025" t="s">
        <v>25420</v>
      </c>
      <c r="E11025" t="s">
        <v>25420</v>
      </c>
      <c r="F11025" s="39" t="s">
        <v>14756</v>
      </c>
    </row>
    <row r="11026" spans="1:6">
      <c r="A11026" t="s">
        <v>4616</v>
      </c>
      <c r="B11026" s="789" t="s">
        <v>30336</v>
      </c>
      <c r="C11026" t="s">
        <v>25421</v>
      </c>
      <c r="D11026" t="s">
        <v>25421</v>
      </c>
      <c r="E11026" t="s">
        <v>25421</v>
      </c>
      <c r="F11026" s="39" t="s">
        <v>14756</v>
      </c>
    </row>
    <row r="11027" spans="1:6">
      <c r="A11027" t="s">
        <v>4616</v>
      </c>
      <c r="B11027" s="39" t="s">
        <v>30337</v>
      </c>
      <c r="C11027" t="s">
        <v>25422</v>
      </c>
      <c r="D11027" t="s">
        <v>25422</v>
      </c>
      <c r="E11027" t="s">
        <v>25422</v>
      </c>
      <c r="F11027" s="39" t="s">
        <v>14756</v>
      </c>
    </row>
    <row r="11028" spans="1:6">
      <c r="A11028" t="s">
        <v>4616</v>
      </c>
      <c r="B11028" s="39" t="s">
        <v>30338</v>
      </c>
      <c r="C11028" t="s">
        <v>25423</v>
      </c>
      <c r="D11028" t="s">
        <v>25423</v>
      </c>
      <c r="E11028" t="s">
        <v>25423</v>
      </c>
      <c r="F11028" s="39" t="s">
        <v>14757</v>
      </c>
    </row>
    <row r="11029" spans="1:6">
      <c r="A11029" t="s">
        <v>4616</v>
      </c>
      <c r="B11029" t="s">
        <v>30339</v>
      </c>
      <c r="C11029" t="s">
        <v>25424</v>
      </c>
      <c r="D11029" t="s">
        <v>25424</v>
      </c>
      <c r="E11029" t="s">
        <v>25424</v>
      </c>
      <c r="F11029" s="39" t="s">
        <v>14757</v>
      </c>
    </row>
    <row r="11030" spans="1:6">
      <c r="A11030" t="s">
        <v>4616</v>
      </c>
      <c r="B11030" s="39" t="s">
        <v>30340</v>
      </c>
      <c r="C11030" t="s">
        <v>25425</v>
      </c>
      <c r="D11030" t="s">
        <v>25425</v>
      </c>
      <c r="E11030" t="s">
        <v>25425</v>
      </c>
      <c r="F11030" s="39" t="s">
        <v>14758</v>
      </c>
    </row>
    <row r="11031" spans="1:6">
      <c r="A11031" t="s">
        <v>4616</v>
      </c>
      <c r="B11031" s="39" t="s">
        <v>30341</v>
      </c>
      <c r="C11031" t="s">
        <v>25426</v>
      </c>
      <c r="D11031" t="s">
        <v>25426</v>
      </c>
      <c r="E11031" t="s">
        <v>25426</v>
      </c>
      <c r="F11031" s="39" t="s">
        <v>14758</v>
      </c>
    </row>
    <row r="11032" spans="1:6">
      <c r="A11032" t="s">
        <v>4616</v>
      </c>
      <c r="B11032" s="39" t="s">
        <v>30342</v>
      </c>
      <c r="C11032" t="s">
        <v>25427</v>
      </c>
      <c r="D11032" t="s">
        <v>25427</v>
      </c>
      <c r="E11032" t="s">
        <v>25427</v>
      </c>
      <c r="F11032" s="39" t="s">
        <v>14758</v>
      </c>
    </row>
    <row r="11033" spans="1:6">
      <c r="A11033" t="s">
        <v>4616</v>
      </c>
      <c r="B11033" s="39" t="s">
        <v>30343</v>
      </c>
      <c r="C11033" t="s">
        <v>25428</v>
      </c>
      <c r="D11033" t="s">
        <v>25428</v>
      </c>
      <c r="E11033" t="s">
        <v>25428</v>
      </c>
      <c r="F11033" s="39" t="s">
        <v>14759</v>
      </c>
    </row>
    <row r="11034" spans="1:6">
      <c r="A11034" t="s">
        <v>4616</v>
      </c>
      <c r="B11034" s="39" t="s">
        <v>30344</v>
      </c>
      <c r="C11034" t="s">
        <v>25429</v>
      </c>
      <c r="D11034" t="s">
        <v>25429</v>
      </c>
      <c r="E11034" t="s">
        <v>25429</v>
      </c>
      <c r="F11034" s="39" t="s">
        <v>14760</v>
      </c>
    </row>
    <row r="11035" spans="1:6">
      <c r="A11035" t="s">
        <v>4616</v>
      </c>
      <c r="B11035" s="39" t="s">
        <v>30345</v>
      </c>
      <c r="C11035" t="s">
        <v>25430</v>
      </c>
      <c r="D11035" t="s">
        <v>25430</v>
      </c>
      <c r="E11035" t="s">
        <v>25430</v>
      </c>
      <c r="F11035" s="39" t="s">
        <v>14760</v>
      </c>
    </row>
    <row r="11036" spans="1:6">
      <c r="A11036" t="s">
        <v>4616</v>
      </c>
      <c r="B11036" s="39" t="s">
        <v>30346</v>
      </c>
      <c r="C11036" t="s">
        <v>25431</v>
      </c>
      <c r="D11036" t="s">
        <v>25431</v>
      </c>
      <c r="E11036" t="s">
        <v>25431</v>
      </c>
      <c r="F11036" s="39" t="s">
        <v>14760</v>
      </c>
    </row>
    <row r="11037" spans="1:6">
      <c r="A11037" t="s">
        <v>4616</v>
      </c>
      <c r="B11037" s="39" t="s">
        <v>30347</v>
      </c>
      <c r="C11037" t="s">
        <v>25432</v>
      </c>
      <c r="D11037" t="s">
        <v>25432</v>
      </c>
      <c r="E11037" t="s">
        <v>25432</v>
      </c>
      <c r="F11037" s="39" t="s">
        <v>14761</v>
      </c>
    </row>
    <row r="11038" spans="1:6">
      <c r="A11038" t="s">
        <v>4616</v>
      </c>
      <c r="B11038" s="39" t="s">
        <v>30348</v>
      </c>
      <c r="C11038" t="s">
        <v>25433</v>
      </c>
      <c r="D11038" t="s">
        <v>25433</v>
      </c>
      <c r="E11038" t="s">
        <v>25433</v>
      </c>
      <c r="F11038" s="39" t="s">
        <v>14762</v>
      </c>
    </row>
    <row r="11039" spans="1:6">
      <c r="A11039" t="s">
        <v>4616</v>
      </c>
      <c r="B11039" s="39" t="s">
        <v>30349</v>
      </c>
      <c r="C11039" t="s">
        <v>25434</v>
      </c>
      <c r="D11039" t="s">
        <v>25434</v>
      </c>
      <c r="E11039" t="s">
        <v>25434</v>
      </c>
      <c r="F11039" s="39" t="s">
        <v>14763</v>
      </c>
    </row>
    <row r="11040" spans="1:6">
      <c r="A11040" t="s">
        <v>4616</v>
      </c>
      <c r="B11040" s="39" t="s">
        <v>30350</v>
      </c>
      <c r="C11040" t="s">
        <v>25435</v>
      </c>
      <c r="D11040" t="s">
        <v>25435</v>
      </c>
      <c r="E11040" t="s">
        <v>25435</v>
      </c>
      <c r="F11040" s="39" t="s">
        <v>14764</v>
      </c>
    </row>
    <row r="11041" spans="1:6">
      <c r="A11041" t="s">
        <v>4616</v>
      </c>
      <c r="B11041" s="39" t="s">
        <v>30351</v>
      </c>
      <c r="C11041" t="s">
        <v>25436</v>
      </c>
      <c r="D11041" t="s">
        <v>25436</v>
      </c>
      <c r="E11041" t="s">
        <v>25436</v>
      </c>
      <c r="F11041" s="39" t="s">
        <v>14765</v>
      </c>
    </row>
    <row r="11042" spans="1:6">
      <c r="A11042" t="s">
        <v>4616</v>
      </c>
      <c r="B11042" t="s">
        <v>30352</v>
      </c>
      <c r="C11042" t="s">
        <v>25437</v>
      </c>
      <c r="D11042" t="s">
        <v>25437</v>
      </c>
      <c r="E11042" t="s">
        <v>25437</v>
      </c>
      <c r="F11042" s="39" t="s">
        <v>14765</v>
      </c>
    </row>
    <row r="11043" spans="1:6">
      <c r="A11043" t="s">
        <v>4616</v>
      </c>
      <c r="B11043" s="39" t="s">
        <v>30353</v>
      </c>
      <c r="C11043" t="s">
        <v>25438</v>
      </c>
      <c r="D11043" t="s">
        <v>25438</v>
      </c>
      <c r="E11043" t="s">
        <v>25438</v>
      </c>
      <c r="F11043" s="39" t="s">
        <v>14765</v>
      </c>
    </row>
    <row r="11044" spans="1:6">
      <c r="A11044" t="s">
        <v>4616</v>
      </c>
      <c r="B11044" t="s">
        <v>30354</v>
      </c>
      <c r="C11044" t="s">
        <v>25439</v>
      </c>
      <c r="D11044" t="s">
        <v>25439</v>
      </c>
      <c r="E11044" t="s">
        <v>25439</v>
      </c>
      <c r="F11044" s="39" t="s">
        <v>14766</v>
      </c>
    </row>
    <row r="11045" spans="1:6">
      <c r="A11045" t="s">
        <v>4616</v>
      </c>
      <c r="B11045" s="39" t="s">
        <v>30355</v>
      </c>
      <c r="C11045" t="s">
        <v>25440</v>
      </c>
      <c r="D11045" t="s">
        <v>25440</v>
      </c>
      <c r="E11045" t="s">
        <v>25440</v>
      </c>
      <c r="F11045" s="39" t="s">
        <v>14766</v>
      </c>
    </row>
    <row r="11046" spans="1:6">
      <c r="A11046" t="s">
        <v>4616</v>
      </c>
      <c r="B11046" s="39" t="s">
        <v>30356</v>
      </c>
      <c r="C11046" t="s">
        <v>25441</v>
      </c>
      <c r="D11046" t="s">
        <v>25441</v>
      </c>
      <c r="E11046" t="s">
        <v>25441</v>
      </c>
      <c r="F11046" s="39" t="s">
        <v>14767</v>
      </c>
    </row>
    <row r="11047" spans="1:6">
      <c r="A11047" t="s">
        <v>4616</v>
      </c>
      <c r="B11047" s="39" t="s">
        <v>30357</v>
      </c>
      <c r="C11047" t="s">
        <v>25442</v>
      </c>
      <c r="D11047" t="s">
        <v>25442</v>
      </c>
      <c r="E11047" t="s">
        <v>25442</v>
      </c>
      <c r="F11047" s="39" t="s">
        <v>14768</v>
      </c>
    </row>
    <row r="11048" spans="1:6">
      <c r="A11048" t="s">
        <v>4616</v>
      </c>
      <c r="B11048" s="39" t="s">
        <v>30358</v>
      </c>
      <c r="C11048" t="s">
        <v>25443</v>
      </c>
      <c r="D11048" t="s">
        <v>25443</v>
      </c>
      <c r="E11048" t="s">
        <v>25443</v>
      </c>
      <c r="F11048" s="39" t="s">
        <v>14769</v>
      </c>
    </row>
    <row r="11049" spans="1:6">
      <c r="A11049" t="s">
        <v>4616</v>
      </c>
      <c r="B11049" s="39" t="s">
        <v>30359</v>
      </c>
      <c r="C11049" t="s">
        <v>25444</v>
      </c>
      <c r="D11049" t="s">
        <v>25444</v>
      </c>
      <c r="E11049" t="s">
        <v>25444</v>
      </c>
      <c r="F11049" s="39" t="s">
        <v>14770</v>
      </c>
    </row>
    <row r="11050" spans="1:6">
      <c r="A11050" t="s">
        <v>4616</v>
      </c>
      <c r="B11050" s="39" t="s">
        <v>30360</v>
      </c>
      <c r="C11050" t="s">
        <v>25445</v>
      </c>
      <c r="D11050" t="s">
        <v>25445</v>
      </c>
      <c r="E11050" t="s">
        <v>25445</v>
      </c>
      <c r="F11050" s="39" t="s">
        <v>14771</v>
      </c>
    </row>
    <row r="11051" spans="1:6">
      <c r="A11051" t="s">
        <v>4616</v>
      </c>
      <c r="B11051" s="39" t="s">
        <v>30361</v>
      </c>
      <c r="C11051" t="s">
        <v>25446</v>
      </c>
      <c r="D11051" t="s">
        <v>25446</v>
      </c>
      <c r="E11051" t="s">
        <v>25446</v>
      </c>
      <c r="F11051" s="39" t="s">
        <v>14771</v>
      </c>
    </row>
    <row r="11052" spans="1:6">
      <c r="A11052" t="s">
        <v>4616</v>
      </c>
      <c r="B11052" s="39" t="s">
        <v>30362</v>
      </c>
      <c r="C11052" t="s">
        <v>25447</v>
      </c>
      <c r="D11052" t="s">
        <v>25447</v>
      </c>
      <c r="E11052" t="s">
        <v>25447</v>
      </c>
      <c r="F11052" s="39" t="s">
        <v>14772</v>
      </c>
    </row>
    <row r="11053" spans="1:6">
      <c r="A11053" t="s">
        <v>4616</v>
      </c>
      <c r="B11053" t="s">
        <v>30363</v>
      </c>
      <c r="C11053" t="s">
        <v>25448</v>
      </c>
      <c r="D11053" t="s">
        <v>25448</v>
      </c>
      <c r="E11053" t="s">
        <v>25448</v>
      </c>
      <c r="F11053" s="39" t="s">
        <v>14772</v>
      </c>
    </row>
    <row r="11054" spans="1:6">
      <c r="A11054" t="s">
        <v>4616</v>
      </c>
      <c r="B11054" s="39" t="s">
        <v>30364</v>
      </c>
      <c r="C11054" t="s">
        <v>25449</v>
      </c>
      <c r="D11054" t="s">
        <v>25449</v>
      </c>
      <c r="E11054" t="s">
        <v>25449</v>
      </c>
      <c r="F11054" s="39" t="s">
        <v>14773</v>
      </c>
    </row>
    <row r="11055" spans="1:6">
      <c r="A11055" t="s">
        <v>4616</v>
      </c>
      <c r="B11055" s="39" t="s">
        <v>30365</v>
      </c>
      <c r="C11055" t="s">
        <v>25450</v>
      </c>
      <c r="D11055" t="s">
        <v>25450</v>
      </c>
      <c r="E11055" t="s">
        <v>25450</v>
      </c>
      <c r="F11055" s="39" t="s">
        <v>14773</v>
      </c>
    </row>
    <row r="11056" spans="1:6">
      <c r="A11056" t="s">
        <v>4616</v>
      </c>
      <c r="B11056" s="39" t="s">
        <v>30366</v>
      </c>
      <c r="C11056" t="s">
        <v>25451</v>
      </c>
      <c r="D11056" t="s">
        <v>25451</v>
      </c>
      <c r="E11056" t="s">
        <v>25451</v>
      </c>
      <c r="F11056" s="39" t="s">
        <v>14774</v>
      </c>
    </row>
    <row r="11057" spans="1:6">
      <c r="A11057" t="s">
        <v>4616</v>
      </c>
      <c r="B11057" s="39" t="s">
        <v>30367</v>
      </c>
      <c r="C11057" t="s">
        <v>25452</v>
      </c>
      <c r="D11057" t="s">
        <v>25452</v>
      </c>
      <c r="E11057" t="s">
        <v>25452</v>
      </c>
      <c r="F11057" s="39" t="s">
        <v>14775</v>
      </c>
    </row>
    <row r="11058" spans="1:6">
      <c r="A11058" t="s">
        <v>4616</v>
      </c>
      <c r="B11058" t="s">
        <v>30368</v>
      </c>
      <c r="C11058" t="s">
        <v>25453</v>
      </c>
      <c r="D11058" t="s">
        <v>25453</v>
      </c>
      <c r="E11058" t="s">
        <v>25453</v>
      </c>
      <c r="F11058" t="s">
        <v>14775</v>
      </c>
    </row>
    <row r="11059" spans="1:6">
      <c r="A11059" t="s">
        <v>4616</v>
      </c>
      <c r="B11059" s="39" t="s">
        <v>30369</v>
      </c>
      <c r="C11059" t="s">
        <v>25454</v>
      </c>
      <c r="D11059" t="s">
        <v>25454</v>
      </c>
      <c r="E11059" t="s">
        <v>25454</v>
      </c>
      <c r="F11059" s="39" t="s">
        <v>14776</v>
      </c>
    </row>
    <row r="11060" spans="1:6">
      <c r="A11060" t="s">
        <v>4616</v>
      </c>
      <c r="B11060" s="39" t="s">
        <v>30370</v>
      </c>
      <c r="C11060" t="s">
        <v>25455</v>
      </c>
      <c r="D11060" t="s">
        <v>25455</v>
      </c>
      <c r="E11060" t="s">
        <v>25455</v>
      </c>
      <c r="F11060" s="39" t="s">
        <v>14776</v>
      </c>
    </row>
    <row r="11061" spans="1:6">
      <c r="A11061" t="s">
        <v>4616</v>
      </c>
      <c r="B11061" s="39" t="s">
        <v>30371</v>
      </c>
      <c r="C11061" t="s">
        <v>25456</v>
      </c>
      <c r="D11061" t="s">
        <v>25456</v>
      </c>
      <c r="E11061" t="s">
        <v>25456</v>
      </c>
      <c r="F11061" s="39" t="s">
        <v>14776</v>
      </c>
    </row>
    <row r="11062" spans="1:6">
      <c r="A11062" t="s">
        <v>4616</v>
      </c>
      <c r="B11062" s="39" t="s">
        <v>30372</v>
      </c>
      <c r="C11062" t="s">
        <v>25457</v>
      </c>
      <c r="D11062" t="s">
        <v>25457</v>
      </c>
      <c r="E11062" t="s">
        <v>25457</v>
      </c>
      <c r="F11062" s="39" t="s">
        <v>14777</v>
      </c>
    </row>
    <row r="11063" spans="1:6">
      <c r="A11063" t="s">
        <v>4616</v>
      </c>
      <c r="B11063" s="39" t="s">
        <v>30373</v>
      </c>
      <c r="C11063" t="s">
        <v>25458</v>
      </c>
      <c r="D11063" t="s">
        <v>25458</v>
      </c>
      <c r="E11063" t="s">
        <v>25458</v>
      </c>
      <c r="F11063" s="39" t="s">
        <v>14777</v>
      </c>
    </row>
    <row r="11064" spans="1:6">
      <c r="A11064" t="s">
        <v>4616</v>
      </c>
      <c r="B11064" s="39" t="s">
        <v>30374</v>
      </c>
      <c r="C11064" t="s">
        <v>25459</v>
      </c>
      <c r="D11064" t="s">
        <v>25459</v>
      </c>
      <c r="E11064" t="s">
        <v>25459</v>
      </c>
      <c r="F11064" s="39" t="s">
        <v>14778</v>
      </c>
    </row>
    <row r="11065" spans="1:6">
      <c r="A11065" t="s">
        <v>4616</v>
      </c>
      <c r="B11065" s="39" t="s">
        <v>30375</v>
      </c>
      <c r="C11065" t="s">
        <v>25460</v>
      </c>
      <c r="D11065" t="s">
        <v>25460</v>
      </c>
      <c r="E11065" t="s">
        <v>25460</v>
      </c>
      <c r="F11065" s="39" t="s">
        <v>14778</v>
      </c>
    </row>
    <row r="11066" spans="1:6">
      <c r="A11066" t="s">
        <v>4616</v>
      </c>
      <c r="B11066" s="39" t="s">
        <v>30376</v>
      </c>
      <c r="C11066" t="s">
        <v>25461</v>
      </c>
      <c r="D11066" t="s">
        <v>25461</v>
      </c>
      <c r="E11066" t="s">
        <v>25461</v>
      </c>
      <c r="F11066" s="39" t="s">
        <v>14778</v>
      </c>
    </row>
    <row r="11067" spans="1:6">
      <c r="A11067" t="s">
        <v>4616</v>
      </c>
      <c r="B11067" s="39" t="s">
        <v>30377</v>
      </c>
      <c r="C11067" t="s">
        <v>25462</v>
      </c>
      <c r="D11067" t="s">
        <v>25462</v>
      </c>
      <c r="E11067" t="s">
        <v>25462</v>
      </c>
      <c r="F11067" s="39" t="s">
        <v>14779</v>
      </c>
    </row>
    <row r="11068" spans="1:6">
      <c r="A11068" t="s">
        <v>4616</v>
      </c>
      <c r="B11068" s="39" t="s">
        <v>30378</v>
      </c>
      <c r="C11068" t="s">
        <v>25463</v>
      </c>
      <c r="D11068" t="s">
        <v>25463</v>
      </c>
      <c r="E11068" t="s">
        <v>25463</v>
      </c>
      <c r="F11068" t="s">
        <v>14780</v>
      </c>
    </row>
    <row r="11069" spans="1:6">
      <c r="A11069" t="s">
        <v>4616</v>
      </c>
      <c r="B11069" s="39" t="s">
        <v>30379</v>
      </c>
      <c r="C11069" t="s">
        <v>25464</v>
      </c>
      <c r="D11069" t="s">
        <v>25464</v>
      </c>
      <c r="E11069" t="s">
        <v>25464</v>
      </c>
      <c r="F11069" s="39" t="s">
        <v>14781</v>
      </c>
    </row>
    <row r="11070" spans="1:6">
      <c r="A11070" t="s">
        <v>4616</v>
      </c>
      <c r="B11070" s="39" t="s">
        <v>30380</v>
      </c>
      <c r="C11070" t="s">
        <v>25465</v>
      </c>
      <c r="D11070" t="s">
        <v>25465</v>
      </c>
      <c r="E11070" t="s">
        <v>25465</v>
      </c>
      <c r="F11070" s="39" t="s">
        <v>14781</v>
      </c>
    </row>
    <row r="11071" spans="1:6">
      <c r="A11071" t="s">
        <v>4616</v>
      </c>
      <c r="B11071" s="39" t="s">
        <v>30381</v>
      </c>
      <c r="C11071" t="s">
        <v>25466</v>
      </c>
      <c r="D11071" t="s">
        <v>25466</v>
      </c>
      <c r="E11071" t="s">
        <v>25466</v>
      </c>
      <c r="F11071" s="39" t="s">
        <v>14781</v>
      </c>
    </row>
    <row r="11072" spans="1:6">
      <c r="A11072" t="s">
        <v>4616</v>
      </c>
      <c r="B11072" s="39" t="s">
        <v>30382</v>
      </c>
      <c r="C11072" t="s">
        <v>25467</v>
      </c>
      <c r="D11072" t="s">
        <v>25467</v>
      </c>
      <c r="E11072" t="s">
        <v>25467</v>
      </c>
      <c r="F11072" s="39" t="s">
        <v>14781</v>
      </c>
    </row>
    <row r="11073" spans="1:6">
      <c r="A11073" t="s">
        <v>4616</v>
      </c>
      <c r="B11073" s="39" t="s">
        <v>30383</v>
      </c>
      <c r="C11073" t="s">
        <v>25468</v>
      </c>
      <c r="D11073" t="s">
        <v>25468</v>
      </c>
      <c r="E11073" t="s">
        <v>25468</v>
      </c>
      <c r="F11073" s="39" t="s">
        <v>14781</v>
      </c>
    </row>
    <row r="11074" spans="1:6">
      <c r="A11074" t="s">
        <v>4616</v>
      </c>
      <c r="B11074" s="39" t="s">
        <v>30384</v>
      </c>
      <c r="C11074" t="s">
        <v>25469</v>
      </c>
      <c r="D11074" t="s">
        <v>25469</v>
      </c>
      <c r="E11074" t="s">
        <v>25469</v>
      </c>
      <c r="F11074" s="39" t="s">
        <v>14781</v>
      </c>
    </row>
    <row r="11075" spans="1:6">
      <c r="A11075" t="s">
        <v>4616</v>
      </c>
      <c r="B11075" s="39" t="s">
        <v>30385</v>
      </c>
      <c r="C11075" t="s">
        <v>25470</v>
      </c>
      <c r="D11075" t="s">
        <v>25470</v>
      </c>
      <c r="E11075" t="s">
        <v>25470</v>
      </c>
      <c r="F11075" s="39" t="s">
        <v>14782</v>
      </c>
    </row>
    <row r="11076" spans="1:6">
      <c r="A11076" t="s">
        <v>4616</v>
      </c>
      <c r="B11076" s="39" t="s">
        <v>30386</v>
      </c>
      <c r="C11076" t="s">
        <v>25471</v>
      </c>
      <c r="D11076" t="s">
        <v>25471</v>
      </c>
      <c r="E11076" t="s">
        <v>25471</v>
      </c>
      <c r="F11076" s="39" t="s">
        <v>14783</v>
      </c>
    </row>
    <row r="11077" spans="1:6">
      <c r="A11077" t="s">
        <v>4616</v>
      </c>
      <c r="B11077" s="39" t="s">
        <v>30387</v>
      </c>
      <c r="C11077" t="s">
        <v>25472</v>
      </c>
      <c r="D11077" t="s">
        <v>25472</v>
      </c>
      <c r="E11077" t="s">
        <v>25472</v>
      </c>
      <c r="F11077" s="39" t="s">
        <v>14784</v>
      </c>
    </row>
    <row r="11078" spans="1:6">
      <c r="A11078" t="s">
        <v>4616</v>
      </c>
      <c r="B11078" s="39" t="s">
        <v>30388</v>
      </c>
      <c r="C11078" t="s">
        <v>25473</v>
      </c>
      <c r="D11078" t="s">
        <v>25473</v>
      </c>
      <c r="E11078" t="s">
        <v>25473</v>
      </c>
      <c r="F11078" s="39" t="s">
        <v>14785</v>
      </c>
    </row>
    <row r="11079" spans="1:6">
      <c r="A11079" t="s">
        <v>4616</v>
      </c>
      <c r="B11079" s="39" t="s">
        <v>30389</v>
      </c>
      <c r="C11079" t="s">
        <v>25474</v>
      </c>
      <c r="D11079" t="s">
        <v>25474</v>
      </c>
      <c r="E11079" t="s">
        <v>25474</v>
      </c>
      <c r="F11079" s="39" t="s">
        <v>14786</v>
      </c>
    </row>
    <row r="11080" spans="1:6">
      <c r="A11080" t="s">
        <v>4616</v>
      </c>
      <c r="B11080" s="39" t="s">
        <v>30390</v>
      </c>
      <c r="C11080" t="s">
        <v>25475</v>
      </c>
      <c r="D11080" t="s">
        <v>25475</v>
      </c>
      <c r="E11080" t="s">
        <v>25475</v>
      </c>
      <c r="F11080" s="39" t="s">
        <v>14787</v>
      </c>
    </row>
    <row r="11081" spans="1:6">
      <c r="A11081" t="s">
        <v>4616</v>
      </c>
      <c r="B11081" s="39" t="s">
        <v>30391</v>
      </c>
      <c r="C11081" t="s">
        <v>25476</v>
      </c>
      <c r="D11081" t="s">
        <v>25476</v>
      </c>
      <c r="E11081" t="s">
        <v>25476</v>
      </c>
      <c r="F11081" s="39" t="s">
        <v>14788</v>
      </c>
    </row>
    <row r="11082" spans="1:6">
      <c r="A11082" t="s">
        <v>4616</v>
      </c>
      <c r="B11082" s="39" t="s">
        <v>30392</v>
      </c>
      <c r="C11082" t="s">
        <v>25477</v>
      </c>
      <c r="D11082" t="s">
        <v>25477</v>
      </c>
      <c r="E11082" t="s">
        <v>25477</v>
      </c>
      <c r="F11082" s="39" t="s">
        <v>14788</v>
      </c>
    </row>
    <row r="11083" spans="1:6">
      <c r="A11083" t="s">
        <v>4616</v>
      </c>
      <c r="B11083" s="39" t="s">
        <v>30393</v>
      </c>
      <c r="C11083" t="s">
        <v>25478</v>
      </c>
      <c r="D11083" t="s">
        <v>25478</v>
      </c>
      <c r="E11083" t="s">
        <v>25478</v>
      </c>
      <c r="F11083" s="39" t="s">
        <v>14789</v>
      </c>
    </row>
    <row r="11084" spans="1:6">
      <c r="A11084" t="s">
        <v>4616</v>
      </c>
      <c r="B11084" s="39" t="s">
        <v>30394</v>
      </c>
      <c r="C11084" t="s">
        <v>25479</v>
      </c>
      <c r="D11084" t="s">
        <v>25479</v>
      </c>
      <c r="E11084" t="s">
        <v>25479</v>
      </c>
      <c r="F11084" s="39" t="s">
        <v>14790</v>
      </c>
    </row>
    <row r="11085" spans="1:6">
      <c r="A11085" t="s">
        <v>4616</v>
      </c>
      <c r="B11085" s="39" t="s">
        <v>30395</v>
      </c>
      <c r="C11085" t="s">
        <v>25480</v>
      </c>
      <c r="D11085" t="s">
        <v>25480</v>
      </c>
      <c r="E11085" t="s">
        <v>25480</v>
      </c>
      <c r="F11085" s="39" t="s">
        <v>14791</v>
      </c>
    </row>
    <row r="11086" spans="1:6">
      <c r="A11086" t="s">
        <v>4616</v>
      </c>
      <c r="B11086" s="39" t="s">
        <v>30396</v>
      </c>
      <c r="C11086" t="s">
        <v>25481</v>
      </c>
      <c r="D11086" t="s">
        <v>25481</v>
      </c>
      <c r="E11086" t="s">
        <v>25481</v>
      </c>
      <c r="F11086" s="39" t="s">
        <v>14792</v>
      </c>
    </row>
    <row r="11087" spans="1:6">
      <c r="A11087" t="s">
        <v>4616</v>
      </c>
      <c r="B11087" s="39" t="s">
        <v>30397</v>
      </c>
      <c r="C11087" t="s">
        <v>25482</v>
      </c>
      <c r="D11087" t="s">
        <v>25482</v>
      </c>
      <c r="E11087" t="s">
        <v>25482</v>
      </c>
      <c r="F11087" s="39" t="s">
        <v>14793</v>
      </c>
    </row>
    <row r="11088" spans="1:6">
      <c r="A11088" t="s">
        <v>4616</v>
      </c>
      <c r="B11088" s="39" t="s">
        <v>30398</v>
      </c>
      <c r="C11088" t="s">
        <v>25483</v>
      </c>
      <c r="D11088" t="s">
        <v>25483</v>
      </c>
      <c r="E11088" t="s">
        <v>25483</v>
      </c>
      <c r="F11088" s="39" t="s">
        <v>14794</v>
      </c>
    </row>
    <row r="11089" spans="1:6">
      <c r="A11089" t="s">
        <v>4616</v>
      </c>
      <c r="B11089" s="39" t="s">
        <v>30399</v>
      </c>
      <c r="C11089" t="s">
        <v>25484</v>
      </c>
      <c r="D11089" t="s">
        <v>25484</v>
      </c>
      <c r="E11089" t="s">
        <v>25484</v>
      </c>
      <c r="F11089" s="39" t="s">
        <v>14795</v>
      </c>
    </row>
    <row r="11090" spans="1:6">
      <c r="A11090" t="s">
        <v>4616</v>
      </c>
      <c r="B11090" s="39" t="s">
        <v>30400</v>
      </c>
      <c r="C11090" t="s">
        <v>25485</v>
      </c>
      <c r="D11090" t="s">
        <v>25485</v>
      </c>
      <c r="E11090" t="s">
        <v>25485</v>
      </c>
      <c r="F11090" s="39" t="s">
        <v>14795</v>
      </c>
    </row>
    <row r="11091" spans="1:6">
      <c r="A11091" t="s">
        <v>4616</v>
      </c>
      <c r="B11091" t="s">
        <v>30401</v>
      </c>
      <c r="C11091" t="s">
        <v>25486</v>
      </c>
      <c r="D11091" t="s">
        <v>25486</v>
      </c>
      <c r="E11091" t="s">
        <v>25486</v>
      </c>
      <c r="F11091" t="s">
        <v>14795</v>
      </c>
    </row>
    <row r="11092" spans="1:6">
      <c r="A11092" t="s">
        <v>4616</v>
      </c>
      <c r="B11092" s="39" t="s">
        <v>30402</v>
      </c>
      <c r="C11092" t="s">
        <v>25487</v>
      </c>
      <c r="D11092" t="s">
        <v>25487</v>
      </c>
      <c r="E11092" t="s">
        <v>25487</v>
      </c>
      <c r="F11092" s="39" t="s">
        <v>14796</v>
      </c>
    </row>
    <row r="11093" spans="1:6">
      <c r="A11093" t="s">
        <v>4616</v>
      </c>
      <c r="B11093" s="39" t="s">
        <v>30403</v>
      </c>
      <c r="C11093" t="s">
        <v>25488</v>
      </c>
      <c r="D11093" t="s">
        <v>25488</v>
      </c>
      <c r="E11093" t="s">
        <v>25488</v>
      </c>
      <c r="F11093" t="s">
        <v>14797</v>
      </c>
    </row>
    <row r="11094" spans="1:6">
      <c r="A11094" t="s">
        <v>4616</v>
      </c>
      <c r="B11094" s="39" t="s">
        <v>30404</v>
      </c>
      <c r="C11094" t="s">
        <v>25489</v>
      </c>
      <c r="D11094" t="s">
        <v>25489</v>
      </c>
      <c r="E11094" t="s">
        <v>25489</v>
      </c>
      <c r="F11094" s="39" t="s">
        <v>14798</v>
      </c>
    </row>
    <row r="11095" spans="1:6">
      <c r="A11095" t="s">
        <v>4616</v>
      </c>
      <c r="B11095" s="39" t="s">
        <v>30405</v>
      </c>
      <c r="C11095" t="s">
        <v>25490</v>
      </c>
      <c r="D11095" t="s">
        <v>25490</v>
      </c>
      <c r="E11095" t="s">
        <v>25490</v>
      </c>
      <c r="F11095" s="39" t="s">
        <v>14799</v>
      </c>
    </row>
    <row r="11096" spans="1:6">
      <c r="A11096" t="s">
        <v>4616</v>
      </c>
      <c r="B11096" s="39" t="s">
        <v>30406</v>
      </c>
      <c r="C11096" t="s">
        <v>25491</v>
      </c>
      <c r="D11096" t="s">
        <v>25491</v>
      </c>
      <c r="E11096" t="s">
        <v>25491</v>
      </c>
      <c r="F11096" s="39" t="s">
        <v>14800</v>
      </c>
    </row>
    <row r="11097" spans="1:6">
      <c r="A11097" t="s">
        <v>4616</v>
      </c>
      <c r="B11097" s="39" t="s">
        <v>30407</v>
      </c>
      <c r="C11097" t="s">
        <v>25492</v>
      </c>
      <c r="D11097" t="s">
        <v>25492</v>
      </c>
      <c r="E11097" t="s">
        <v>25492</v>
      </c>
      <c r="F11097" s="39" t="s">
        <v>14801</v>
      </c>
    </row>
    <row r="11098" spans="1:6">
      <c r="A11098" t="s">
        <v>4616</v>
      </c>
      <c r="B11098" s="39" t="s">
        <v>30408</v>
      </c>
      <c r="C11098" t="s">
        <v>25493</v>
      </c>
      <c r="D11098" t="s">
        <v>25493</v>
      </c>
      <c r="E11098" t="s">
        <v>25493</v>
      </c>
      <c r="F11098" s="39" t="s">
        <v>14801</v>
      </c>
    </row>
    <row r="11099" spans="1:6">
      <c r="A11099" t="s">
        <v>4616</v>
      </c>
      <c r="B11099" s="39" t="s">
        <v>30409</v>
      </c>
      <c r="C11099" t="s">
        <v>25494</v>
      </c>
      <c r="D11099" t="s">
        <v>25494</v>
      </c>
      <c r="E11099" t="s">
        <v>25494</v>
      </c>
      <c r="F11099" s="39" t="s">
        <v>14802</v>
      </c>
    </row>
    <row r="11100" spans="1:6">
      <c r="A11100" t="s">
        <v>4616</v>
      </c>
      <c r="B11100" s="39" t="s">
        <v>30410</v>
      </c>
      <c r="C11100" t="s">
        <v>25495</v>
      </c>
      <c r="D11100" t="s">
        <v>25495</v>
      </c>
      <c r="E11100" t="s">
        <v>25495</v>
      </c>
      <c r="F11100" s="39" t="s">
        <v>14802</v>
      </c>
    </row>
    <row r="11101" spans="1:6">
      <c r="A11101" t="s">
        <v>4616</v>
      </c>
      <c r="B11101" s="39" t="s">
        <v>30411</v>
      </c>
      <c r="C11101" t="s">
        <v>25496</v>
      </c>
      <c r="D11101" t="s">
        <v>25496</v>
      </c>
      <c r="E11101" t="s">
        <v>25496</v>
      </c>
      <c r="F11101" s="39" t="s">
        <v>14803</v>
      </c>
    </row>
    <row r="11102" spans="1:6">
      <c r="A11102" t="s">
        <v>4616</v>
      </c>
      <c r="B11102" s="39" t="s">
        <v>30412</v>
      </c>
      <c r="C11102" t="s">
        <v>25497</v>
      </c>
      <c r="D11102" t="s">
        <v>25497</v>
      </c>
      <c r="E11102" t="s">
        <v>25497</v>
      </c>
      <c r="F11102" s="39" t="s">
        <v>14803</v>
      </c>
    </row>
    <row r="11103" spans="1:6">
      <c r="A11103" t="s">
        <v>4616</v>
      </c>
      <c r="B11103" s="39" t="s">
        <v>30413</v>
      </c>
      <c r="C11103" t="s">
        <v>25498</v>
      </c>
      <c r="D11103" t="s">
        <v>25498</v>
      </c>
      <c r="E11103" t="s">
        <v>25498</v>
      </c>
      <c r="F11103" s="39" t="s">
        <v>14803</v>
      </c>
    </row>
    <row r="11104" spans="1:6">
      <c r="A11104" t="s">
        <v>4616</v>
      </c>
      <c r="B11104" s="39" t="s">
        <v>30414</v>
      </c>
      <c r="C11104" t="s">
        <v>25499</v>
      </c>
      <c r="D11104" t="s">
        <v>25499</v>
      </c>
      <c r="E11104" t="s">
        <v>25499</v>
      </c>
      <c r="F11104" s="39" t="s">
        <v>14804</v>
      </c>
    </row>
    <row r="11105" spans="1:6">
      <c r="A11105" t="s">
        <v>4616</v>
      </c>
      <c r="B11105" s="39" t="s">
        <v>30415</v>
      </c>
      <c r="C11105" t="s">
        <v>25500</v>
      </c>
      <c r="D11105" t="s">
        <v>25500</v>
      </c>
      <c r="E11105" t="s">
        <v>25500</v>
      </c>
      <c r="F11105" s="39" t="s">
        <v>14804</v>
      </c>
    </row>
    <row r="11106" spans="1:6">
      <c r="A11106" t="s">
        <v>4616</v>
      </c>
      <c r="B11106" s="39" t="s">
        <v>30416</v>
      </c>
      <c r="C11106" t="s">
        <v>25501</v>
      </c>
      <c r="D11106" t="s">
        <v>25501</v>
      </c>
      <c r="E11106" t="s">
        <v>25501</v>
      </c>
      <c r="F11106" s="39" t="s">
        <v>14804</v>
      </c>
    </row>
    <row r="11107" spans="1:6">
      <c r="A11107" t="s">
        <v>4616</v>
      </c>
      <c r="B11107" s="39" t="s">
        <v>30417</v>
      </c>
      <c r="C11107" t="s">
        <v>25502</v>
      </c>
      <c r="D11107" t="s">
        <v>25502</v>
      </c>
      <c r="E11107" t="s">
        <v>25502</v>
      </c>
      <c r="F11107" s="39" t="s">
        <v>14805</v>
      </c>
    </row>
    <row r="11108" spans="1:6">
      <c r="A11108" t="s">
        <v>4616</v>
      </c>
      <c r="B11108" s="39" t="s">
        <v>30418</v>
      </c>
      <c r="C11108" t="s">
        <v>25503</v>
      </c>
      <c r="D11108" t="s">
        <v>25503</v>
      </c>
      <c r="E11108" t="s">
        <v>25503</v>
      </c>
      <c r="F11108" s="39" t="s">
        <v>14806</v>
      </c>
    </row>
    <row r="11109" spans="1:6">
      <c r="A11109" t="s">
        <v>4616</v>
      </c>
      <c r="B11109" s="39" t="s">
        <v>30419</v>
      </c>
      <c r="C11109" t="s">
        <v>25504</v>
      </c>
      <c r="D11109" t="s">
        <v>25504</v>
      </c>
      <c r="E11109" t="s">
        <v>25504</v>
      </c>
      <c r="F11109" s="39" t="s">
        <v>14806</v>
      </c>
    </row>
    <row r="11110" spans="1:6">
      <c r="A11110" t="s">
        <v>4616</v>
      </c>
      <c r="B11110" s="39" t="s">
        <v>30420</v>
      </c>
      <c r="C11110" t="s">
        <v>25505</v>
      </c>
      <c r="D11110" t="s">
        <v>25505</v>
      </c>
      <c r="E11110" t="s">
        <v>25505</v>
      </c>
      <c r="F11110" s="39" t="s">
        <v>14806</v>
      </c>
    </row>
    <row r="11111" spans="1:6">
      <c r="A11111" t="s">
        <v>4616</v>
      </c>
      <c r="B11111" s="39" t="s">
        <v>30421</v>
      </c>
      <c r="C11111" t="s">
        <v>25506</v>
      </c>
      <c r="D11111" t="s">
        <v>25506</v>
      </c>
      <c r="E11111" t="s">
        <v>25506</v>
      </c>
      <c r="F11111" s="39" t="s">
        <v>14806</v>
      </c>
    </row>
    <row r="11112" spans="1:6">
      <c r="A11112" t="s">
        <v>4616</v>
      </c>
      <c r="B11112" s="39" t="s">
        <v>30422</v>
      </c>
      <c r="C11112" t="s">
        <v>25507</v>
      </c>
      <c r="D11112" t="s">
        <v>25507</v>
      </c>
      <c r="E11112" t="s">
        <v>25507</v>
      </c>
      <c r="F11112" s="39" t="s">
        <v>14806</v>
      </c>
    </row>
    <row r="11113" spans="1:6">
      <c r="A11113" t="s">
        <v>4616</v>
      </c>
      <c r="B11113" s="39" t="s">
        <v>30423</v>
      </c>
      <c r="C11113" t="s">
        <v>25508</v>
      </c>
      <c r="D11113" t="s">
        <v>25508</v>
      </c>
      <c r="E11113" t="s">
        <v>25508</v>
      </c>
      <c r="F11113" s="39" t="s">
        <v>14806</v>
      </c>
    </row>
    <row r="11114" spans="1:6">
      <c r="A11114" t="s">
        <v>4616</v>
      </c>
      <c r="B11114" s="39" t="s">
        <v>30424</v>
      </c>
      <c r="C11114" t="s">
        <v>25509</v>
      </c>
      <c r="D11114" t="s">
        <v>25509</v>
      </c>
      <c r="E11114" t="s">
        <v>25509</v>
      </c>
      <c r="F11114" s="39" t="s">
        <v>14806</v>
      </c>
    </row>
    <row r="11115" spans="1:6">
      <c r="A11115" t="s">
        <v>4616</v>
      </c>
      <c r="B11115" s="39" t="s">
        <v>30425</v>
      </c>
      <c r="C11115" t="s">
        <v>25510</v>
      </c>
      <c r="D11115" t="s">
        <v>25510</v>
      </c>
      <c r="E11115" t="s">
        <v>25510</v>
      </c>
      <c r="F11115" s="39" t="s">
        <v>14806</v>
      </c>
    </row>
    <row r="11116" spans="1:6">
      <c r="A11116" t="s">
        <v>4616</v>
      </c>
      <c r="B11116" s="39" t="s">
        <v>30426</v>
      </c>
      <c r="C11116" t="s">
        <v>25511</v>
      </c>
      <c r="D11116" t="s">
        <v>25511</v>
      </c>
      <c r="E11116" t="s">
        <v>25511</v>
      </c>
      <c r="F11116" s="39" t="s">
        <v>14806</v>
      </c>
    </row>
    <row r="11117" spans="1:6">
      <c r="A11117" t="s">
        <v>4616</v>
      </c>
      <c r="B11117" s="39" t="s">
        <v>30427</v>
      </c>
      <c r="C11117" t="s">
        <v>25512</v>
      </c>
      <c r="D11117" t="s">
        <v>25512</v>
      </c>
      <c r="E11117" t="s">
        <v>25512</v>
      </c>
      <c r="F11117" s="39" t="s">
        <v>14806</v>
      </c>
    </row>
    <row r="11118" spans="1:6">
      <c r="A11118" t="s">
        <v>4616</v>
      </c>
      <c r="B11118" s="39" t="s">
        <v>30428</v>
      </c>
      <c r="C11118" t="s">
        <v>25513</v>
      </c>
      <c r="D11118" t="s">
        <v>25513</v>
      </c>
      <c r="E11118" t="s">
        <v>25513</v>
      </c>
      <c r="F11118" s="39" t="s">
        <v>14806</v>
      </c>
    </row>
    <row r="11119" spans="1:6">
      <c r="A11119" t="s">
        <v>4616</v>
      </c>
      <c r="B11119" s="39" t="s">
        <v>30429</v>
      </c>
      <c r="C11119" t="s">
        <v>25514</v>
      </c>
      <c r="D11119" t="s">
        <v>25514</v>
      </c>
      <c r="E11119" t="s">
        <v>25514</v>
      </c>
      <c r="F11119" s="39" t="s">
        <v>14806</v>
      </c>
    </row>
    <row r="11120" spans="1:6">
      <c r="A11120" t="s">
        <v>4616</v>
      </c>
      <c r="B11120" t="s">
        <v>30430</v>
      </c>
      <c r="C11120" t="s">
        <v>25515</v>
      </c>
      <c r="D11120" t="s">
        <v>25515</v>
      </c>
      <c r="E11120" t="s">
        <v>25515</v>
      </c>
      <c r="F11120" s="39" t="s">
        <v>14806</v>
      </c>
    </row>
    <row r="11121" spans="1:6">
      <c r="A11121" t="s">
        <v>4616</v>
      </c>
      <c r="B11121" s="39" t="s">
        <v>30431</v>
      </c>
      <c r="C11121" t="s">
        <v>25516</v>
      </c>
      <c r="D11121" t="s">
        <v>25516</v>
      </c>
      <c r="E11121" t="s">
        <v>25516</v>
      </c>
      <c r="F11121" s="39" t="s">
        <v>14806</v>
      </c>
    </row>
    <row r="11122" spans="1:6">
      <c r="A11122" t="s">
        <v>4616</v>
      </c>
      <c r="B11122" s="39" t="s">
        <v>30432</v>
      </c>
      <c r="C11122" t="s">
        <v>25517</v>
      </c>
      <c r="D11122" t="s">
        <v>25517</v>
      </c>
      <c r="E11122" t="s">
        <v>25517</v>
      </c>
      <c r="F11122" s="39" t="s">
        <v>14806</v>
      </c>
    </row>
    <row r="11123" spans="1:6">
      <c r="A11123" t="s">
        <v>4616</v>
      </c>
      <c r="B11123" s="39" t="s">
        <v>30433</v>
      </c>
      <c r="C11123" t="s">
        <v>25518</v>
      </c>
      <c r="D11123" t="s">
        <v>25518</v>
      </c>
      <c r="E11123" t="s">
        <v>25518</v>
      </c>
      <c r="F11123" s="39" t="s">
        <v>14806</v>
      </c>
    </row>
    <row r="11124" spans="1:6">
      <c r="A11124" t="s">
        <v>4616</v>
      </c>
      <c r="B11124" s="39" t="s">
        <v>30434</v>
      </c>
      <c r="C11124" t="s">
        <v>25519</v>
      </c>
      <c r="D11124" t="s">
        <v>25519</v>
      </c>
      <c r="E11124" t="s">
        <v>25519</v>
      </c>
      <c r="F11124" s="39" t="s">
        <v>14806</v>
      </c>
    </row>
    <row r="11125" spans="1:6">
      <c r="A11125" t="s">
        <v>4616</v>
      </c>
      <c r="B11125" s="39" t="s">
        <v>30435</v>
      </c>
      <c r="C11125" t="s">
        <v>25520</v>
      </c>
      <c r="D11125" t="s">
        <v>25520</v>
      </c>
      <c r="E11125" t="s">
        <v>25520</v>
      </c>
      <c r="F11125" s="39" t="s">
        <v>14806</v>
      </c>
    </row>
    <row r="11126" spans="1:6">
      <c r="A11126" t="s">
        <v>4616</v>
      </c>
      <c r="B11126" s="39" t="s">
        <v>30436</v>
      </c>
      <c r="C11126" t="s">
        <v>25521</v>
      </c>
      <c r="D11126" t="s">
        <v>25521</v>
      </c>
      <c r="E11126" t="s">
        <v>25521</v>
      </c>
      <c r="F11126" s="39" t="s">
        <v>14806</v>
      </c>
    </row>
    <row r="11127" spans="1:6">
      <c r="A11127" t="s">
        <v>4616</v>
      </c>
      <c r="B11127" s="39" t="s">
        <v>30437</v>
      </c>
      <c r="C11127" t="s">
        <v>25522</v>
      </c>
      <c r="D11127" t="s">
        <v>25522</v>
      </c>
      <c r="E11127" t="s">
        <v>25522</v>
      </c>
      <c r="F11127" s="39" t="s">
        <v>14806</v>
      </c>
    </row>
    <row r="11128" spans="1:6">
      <c r="A11128" t="s">
        <v>4616</v>
      </c>
      <c r="B11128" s="39" t="s">
        <v>30438</v>
      </c>
      <c r="C11128" t="s">
        <v>25523</v>
      </c>
      <c r="D11128" t="s">
        <v>25523</v>
      </c>
      <c r="E11128" t="s">
        <v>25523</v>
      </c>
      <c r="F11128" s="39" t="s">
        <v>14806</v>
      </c>
    </row>
    <row r="11129" spans="1:6">
      <c r="A11129" t="s">
        <v>4616</v>
      </c>
      <c r="B11129" s="39" t="s">
        <v>30439</v>
      </c>
      <c r="C11129" t="s">
        <v>25524</v>
      </c>
      <c r="D11129" t="s">
        <v>25524</v>
      </c>
      <c r="E11129" t="s">
        <v>25524</v>
      </c>
      <c r="F11129" s="39" t="s">
        <v>14806</v>
      </c>
    </row>
    <row r="11130" spans="1:6">
      <c r="A11130" t="s">
        <v>4616</v>
      </c>
      <c r="B11130" t="s">
        <v>30440</v>
      </c>
      <c r="C11130" t="s">
        <v>25525</v>
      </c>
      <c r="D11130" t="s">
        <v>25525</v>
      </c>
      <c r="E11130" t="s">
        <v>25525</v>
      </c>
      <c r="F11130" t="s">
        <v>14806</v>
      </c>
    </row>
    <row r="11131" spans="1:6">
      <c r="A11131" t="s">
        <v>4616</v>
      </c>
      <c r="B11131" s="39" t="s">
        <v>30441</v>
      </c>
      <c r="C11131" t="s">
        <v>25526</v>
      </c>
      <c r="D11131" t="s">
        <v>25526</v>
      </c>
      <c r="E11131" t="s">
        <v>25526</v>
      </c>
      <c r="F11131" s="39" t="s">
        <v>14806</v>
      </c>
    </row>
    <row r="11132" spans="1:6">
      <c r="A11132" t="s">
        <v>4616</v>
      </c>
      <c r="B11132" s="39" t="s">
        <v>30442</v>
      </c>
      <c r="C11132" t="s">
        <v>25527</v>
      </c>
      <c r="D11132" t="s">
        <v>25527</v>
      </c>
      <c r="E11132" t="s">
        <v>25527</v>
      </c>
      <c r="F11132" s="39" t="s">
        <v>14806</v>
      </c>
    </row>
    <row r="11133" spans="1:6">
      <c r="A11133" t="s">
        <v>4616</v>
      </c>
      <c r="B11133" s="39" t="s">
        <v>30443</v>
      </c>
      <c r="C11133" t="s">
        <v>25528</v>
      </c>
      <c r="D11133" t="s">
        <v>25528</v>
      </c>
      <c r="E11133" t="s">
        <v>25528</v>
      </c>
      <c r="F11133" s="39" t="s">
        <v>14806</v>
      </c>
    </row>
    <row r="11134" spans="1:6">
      <c r="A11134" t="s">
        <v>4616</v>
      </c>
      <c r="B11134" s="39" t="s">
        <v>30444</v>
      </c>
      <c r="C11134" t="s">
        <v>25529</v>
      </c>
      <c r="D11134" t="s">
        <v>25529</v>
      </c>
      <c r="E11134" t="s">
        <v>25529</v>
      </c>
      <c r="F11134" s="39" t="s">
        <v>14806</v>
      </c>
    </row>
    <row r="11135" spans="1:6">
      <c r="A11135" t="s">
        <v>4616</v>
      </c>
      <c r="B11135" s="39" t="s">
        <v>30445</v>
      </c>
      <c r="C11135" t="s">
        <v>25530</v>
      </c>
      <c r="D11135" t="s">
        <v>25530</v>
      </c>
      <c r="E11135" t="s">
        <v>25530</v>
      </c>
      <c r="F11135" s="39" t="s">
        <v>14806</v>
      </c>
    </row>
    <row r="11136" spans="1:6">
      <c r="A11136" t="s">
        <v>4616</v>
      </c>
      <c r="B11136" s="39" t="s">
        <v>30446</v>
      </c>
      <c r="C11136" t="s">
        <v>25531</v>
      </c>
      <c r="D11136" t="s">
        <v>25531</v>
      </c>
      <c r="E11136" t="s">
        <v>25531</v>
      </c>
      <c r="F11136" s="39" t="s">
        <v>14806</v>
      </c>
    </row>
    <row r="11137" spans="1:6">
      <c r="A11137" t="s">
        <v>4616</v>
      </c>
      <c r="B11137" s="39" t="s">
        <v>30447</v>
      </c>
      <c r="C11137" t="s">
        <v>25532</v>
      </c>
      <c r="D11137" t="s">
        <v>25532</v>
      </c>
      <c r="E11137" t="s">
        <v>25532</v>
      </c>
      <c r="F11137" s="39" t="s">
        <v>14806</v>
      </c>
    </row>
    <row r="11138" spans="1:6">
      <c r="A11138" t="s">
        <v>4616</v>
      </c>
      <c r="B11138" s="39" t="s">
        <v>30448</v>
      </c>
      <c r="C11138" t="s">
        <v>25533</v>
      </c>
      <c r="D11138" t="s">
        <v>25533</v>
      </c>
      <c r="E11138" t="s">
        <v>25533</v>
      </c>
      <c r="F11138" s="39" t="s">
        <v>14806</v>
      </c>
    </row>
    <row r="11139" spans="1:6">
      <c r="A11139" t="s">
        <v>4616</v>
      </c>
      <c r="B11139" t="s">
        <v>30449</v>
      </c>
      <c r="C11139" t="s">
        <v>25534</v>
      </c>
      <c r="D11139" t="s">
        <v>25534</v>
      </c>
      <c r="E11139" t="s">
        <v>25534</v>
      </c>
      <c r="F11139" s="39" t="s">
        <v>14806</v>
      </c>
    </row>
    <row r="11140" spans="1:6">
      <c r="A11140" t="s">
        <v>4616</v>
      </c>
      <c r="B11140" s="39" t="s">
        <v>30450</v>
      </c>
      <c r="C11140" t="s">
        <v>25535</v>
      </c>
      <c r="D11140" t="s">
        <v>25535</v>
      </c>
      <c r="E11140" t="s">
        <v>25535</v>
      </c>
      <c r="F11140" s="39" t="s">
        <v>14806</v>
      </c>
    </row>
    <row r="11141" spans="1:6">
      <c r="A11141" t="s">
        <v>4616</v>
      </c>
      <c r="B11141" s="39" t="s">
        <v>30451</v>
      </c>
      <c r="C11141" t="s">
        <v>25536</v>
      </c>
      <c r="D11141" t="s">
        <v>25536</v>
      </c>
      <c r="E11141" t="s">
        <v>25536</v>
      </c>
      <c r="F11141" s="39" t="s">
        <v>14806</v>
      </c>
    </row>
    <row r="11142" spans="1:6">
      <c r="A11142" t="s">
        <v>4616</v>
      </c>
      <c r="B11142" s="39" t="s">
        <v>30452</v>
      </c>
      <c r="C11142" t="s">
        <v>25537</v>
      </c>
      <c r="D11142" t="s">
        <v>25537</v>
      </c>
      <c r="E11142" t="s">
        <v>25537</v>
      </c>
      <c r="F11142" s="39" t="s">
        <v>14806</v>
      </c>
    </row>
    <row r="11143" spans="1:6">
      <c r="A11143" t="s">
        <v>4616</v>
      </c>
      <c r="B11143" s="39" t="s">
        <v>30453</v>
      </c>
      <c r="C11143" t="s">
        <v>25538</v>
      </c>
      <c r="D11143" t="s">
        <v>25538</v>
      </c>
      <c r="E11143" t="s">
        <v>25538</v>
      </c>
      <c r="F11143" s="39" t="s">
        <v>14806</v>
      </c>
    </row>
    <row r="11144" spans="1:6">
      <c r="A11144" t="s">
        <v>4616</v>
      </c>
      <c r="B11144" s="54" t="s">
        <v>30454</v>
      </c>
      <c r="C11144" t="s">
        <v>25539</v>
      </c>
      <c r="D11144" t="s">
        <v>25539</v>
      </c>
      <c r="E11144" t="s">
        <v>25539</v>
      </c>
      <c r="F11144" s="39" t="s">
        <v>14806</v>
      </c>
    </row>
    <row r="11145" spans="1:6">
      <c r="A11145" t="s">
        <v>4616</v>
      </c>
      <c r="B11145" s="39" t="s">
        <v>30455</v>
      </c>
      <c r="C11145" t="s">
        <v>25540</v>
      </c>
      <c r="D11145" t="s">
        <v>25540</v>
      </c>
      <c r="E11145" t="s">
        <v>25540</v>
      </c>
      <c r="F11145" s="39" t="s">
        <v>14806</v>
      </c>
    </row>
    <row r="11146" spans="1:6">
      <c r="A11146" t="s">
        <v>4616</v>
      </c>
      <c r="B11146" s="54" t="s">
        <v>30456</v>
      </c>
      <c r="C11146" t="s">
        <v>25541</v>
      </c>
      <c r="D11146" t="s">
        <v>25541</v>
      </c>
      <c r="E11146" t="s">
        <v>25541</v>
      </c>
      <c r="F11146" s="39" t="s">
        <v>14806</v>
      </c>
    </row>
    <row r="11147" spans="1:6">
      <c r="A11147" t="s">
        <v>4616</v>
      </c>
      <c r="B11147" s="39" t="s">
        <v>30457</v>
      </c>
      <c r="C11147" t="s">
        <v>25542</v>
      </c>
      <c r="D11147" t="s">
        <v>25542</v>
      </c>
      <c r="E11147" t="s">
        <v>25542</v>
      </c>
      <c r="F11147" s="39" t="s">
        <v>14806</v>
      </c>
    </row>
    <row r="11148" spans="1:6">
      <c r="A11148" t="s">
        <v>4616</v>
      </c>
      <c r="B11148" s="39" t="s">
        <v>30458</v>
      </c>
      <c r="C11148" t="s">
        <v>25543</v>
      </c>
      <c r="D11148" t="s">
        <v>25543</v>
      </c>
      <c r="E11148" t="s">
        <v>25543</v>
      </c>
      <c r="F11148" s="39" t="s">
        <v>14806</v>
      </c>
    </row>
    <row r="11149" spans="1:6">
      <c r="A11149" t="s">
        <v>4616</v>
      </c>
      <c r="B11149" s="39" t="s">
        <v>30459</v>
      </c>
      <c r="C11149" t="s">
        <v>25544</v>
      </c>
      <c r="D11149" t="s">
        <v>25544</v>
      </c>
      <c r="E11149" t="s">
        <v>25544</v>
      </c>
      <c r="F11149" s="39" t="s">
        <v>14806</v>
      </c>
    </row>
    <row r="11150" spans="1:6">
      <c r="A11150" t="s">
        <v>4616</v>
      </c>
      <c r="B11150" s="39" t="s">
        <v>30460</v>
      </c>
      <c r="C11150" t="s">
        <v>25545</v>
      </c>
      <c r="D11150" t="s">
        <v>25545</v>
      </c>
      <c r="E11150" t="s">
        <v>25545</v>
      </c>
      <c r="F11150" s="39" t="s">
        <v>14806</v>
      </c>
    </row>
    <row r="11151" spans="1:6">
      <c r="A11151" t="s">
        <v>4616</v>
      </c>
      <c r="B11151" s="39" t="s">
        <v>30461</v>
      </c>
      <c r="C11151" t="s">
        <v>25546</v>
      </c>
      <c r="D11151" t="s">
        <v>25546</v>
      </c>
      <c r="E11151" t="s">
        <v>25546</v>
      </c>
      <c r="F11151" s="39" t="s">
        <v>14806</v>
      </c>
    </row>
    <row r="11152" spans="1:6">
      <c r="A11152" t="s">
        <v>4616</v>
      </c>
      <c r="B11152" s="39" t="s">
        <v>30462</v>
      </c>
      <c r="C11152" t="s">
        <v>25547</v>
      </c>
      <c r="D11152" t="s">
        <v>25547</v>
      </c>
      <c r="E11152" t="s">
        <v>25547</v>
      </c>
      <c r="F11152" s="39" t="s">
        <v>14806</v>
      </c>
    </row>
    <row r="11153" spans="1:6">
      <c r="A11153" t="s">
        <v>4616</v>
      </c>
      <c r="B11153" s="39" t="s">
        <v>30463</v>
      </c>
      <c r="C11153" t="s">
        <v>25548</v>
      </c>
      <c r="D11153" t="s">
        <v>25548</v>
      </c>
      <c r="E11153" t="s">
        <v>25548</v>
      </c>
      <c r="F11153" s="39" t="s">
        <v>14806</v>
      </c>
    </row>
    <row r="11154" spans="1:6">
      <c r="A11154" t="s">
        <v>4616</v>
      </c>
      <c r="B11154" s="39" t="s">
        <v>30464</v>
      </c>
      <c r="C11154" t="s">
        <v>25549</v>
      </c>
      <c r="D11154" t="s">
        <v>25549</v>
      </c>
      <c r="E11154" t="s">
        <v>25549</v>
      </c>
      <c r="F11154" s="39" t="s">
        <v>14806</v>
      </c>
    </row>
    <row r="11155" spans="1:6">
      <c r="A11155" t="s">
        <v>4616</v>
      </c>
      <c r="B11155" s="39" t="s">
        <v>30465</v>
      </c>
      <c r="C11155" t="s">
        <v>25550</v>
      </c>
      <c r="D11155" t="s">
        <v>25550</v>
      </c>
      <c r="E11155" t="s">
        <v>25550</v>
      </c>
      <c r="F11155" s="39" t="s">
        <v>14806</v>
      </c>
    </row>
    <row r="11156" spans="1:6">
      <c r="A11156" t="s">
        <v>4616</v>
      </c>
      <c r="B11156" s="39" t="s">
        <v>30466</v>
      </c>
      <c r="C11156" t="s">
        <v>25551</v>
      </c>
      <c r="D11156" t="s">
        <v>25551</v>
      </c>
      <c r="E11156" t="s">
        <v>25551</v>
      </c>
      <c r="F11156" s="39" t="s">
        <v>14806</v>
      </c>
    </row>
    <row r="11157" spans="1:6">
      <c r="A11157" t="s">
        <v>4616</v>
      </c>
      <c r="B11157" s="39" t="s">
        <v>30467</v>
      </c>
      <c r="C11157" t="s">
        <v>25552</v>
      </c>
      <c r="D11157" t="s">
        <v>25552</v>
      </c>
      <c r="E11157" t="s">
        <v>25552</v>
      </c>
      <c r="F11157" s="39" t="s">
        <v>14806</v>
      </c>
    </row>
    <row r="11158" spans="1:6">
      <c r="A11158" t="s">
        <v>4616</v>
      </c>
      <c r="B11158" s="39" t="s">
        <v>30468</v>
      </c>
      <c r="C11158" t="s">
        <v>25553</v>
      </c>
      <c r="D11158" t="s">
        <v>25553</v>
      </c>
      <c r="E11158" t="s">
        <v>25553</v>
      </c>
      <c r="F11158" s="39" t="s">
        <v>14806</v>
      </c>
    </row>
    <row r="11159" spans="1:6">
      <c r="A11159" t="s">
        <v>4616</v>
      </c>
      <c r="B11159" s="39" t="s">
        <v>30469</v>
      </c>
      <c r="C11159" t="s">
        <v>25554</v>
      </c>
      <c r="D11159" t="s">
        <v>25554</v>
      </c>
      <c r="E11159" t="s">
        <v>25554</v>
      </c>
      <c r="F11159" s="39" t="s">
        <v>14806</v>
      </c>
    </row>
    <row r="11160" spans="1:6">
      <c r="A11160" t="s">
        <v>4616</v>
      </c>
      <c r="B11160" s="39" t="s">
        <v>30470</v>
      </c>
      <c r="C11160" t="s">
        <v>25555</v>
      </c>
      <c r="D11160" t="s">
        <v>25555</v>
      </c>
      <c r="E11160" t="s">
        <v>25555</v>
      </c>
      <c r="F11160" s="39" t="s">
        <v>14806</v>
      </c>
    </row>
    <row r="11161" spans="1:6">
      <c r="A11161" t="s">
        <v>4616</v>
      </c>
      <c r="B11161" s="39" t="s">
        <v>30471</v>
      </c>
      <c r="C11161" t="s">
        <v>25556</v>
      </c>
      <c r="D11161" t="s">
        <v>25556</v>
      </c>
      <c r="E11161" t="s">
        <v>25556</v>
      </c>
      <c r="F11161" s="39" t="s">
        <v>14806</v>
      </c>
    </row>
    <row r="11162" spans="1:6">
      <c r="A11162" t="s">
        <v>4616</v>
      </c>
      <c r="B11162" s="39" t="s">
        <v>30472</v>
      </c>
      <c r="C11162" t="s">
        <v>25557</v>
      </c>
      <c r="D11162" t="s">
        <v>25557</v>
      </c>
      <c r="E11162" t="s">
        <v>25557</v>
      </c>
      <c r="F11162" s="39" t="s">
        <v>14806</v>
      </c>
    </row>
    <row r="11163" spans="1:6">
      <c r="A11163" t="s">
        <v>4616</v>
      </c>
      <c r="B11163" s="39" t="s">
        <v>30473</v>
      </c>
      <c r="C11163" t="s">
        <v>25558</v>
      </c>
      <c r="D11163" t="s">
        <v>25558</v>
      </c>
      <c r="E11163" t="s">
        <v>25558</v>
      </c>
      <c r="F11163" s="39" t="s">
        <v>14806</v>
      </c>
    </row>
    <row r="11164" spans="1:6">
      <c r="A11164" t="s">
        <v>4616</v>
      </c>
      <c r="B11164" s="39" t="s">
        <v>30474</v>
      </c>
      <c r="C11164" t="s">
        <v>25559</v>
      </c>
      <c r="D11164" t="s">
        <v>25559</v>
      </c>
      <c r="E11164" t="s">
        <v>25559</v>
      </c>
      <c r="F11164" s="39" t="s">
        <v>14806</v>
      </c>
    </row>
    <row r="11165" spans="1:6">
      <c r="A11165" t="s">
        <v>4616</v>
      </c>
      <c r="B11165" s="39" t="s">
        <v>30475</v>
      </c>
      <c r="C11165" t="s">
        <v>25560</v>
      </c>
      <c r="D11165" t="s">
        <v>25560</v>
      </c>
      <c r="E11165" t="s">
        <v>25560</v>
      </c>
      <c r="F11165" s="39" t="s">
        <v>14806</v>
      </c>
    </row>
    <row r="11166" spans="1:6">
      <c r="A11166" t="s">
        <v>4616</v>
      </c>
      <c r="B11166" s="39" t="s">
        <v>30476</v>
      </c>
      <c r="C11166" t="s">
        <v>25561</v>
      </c>
      <c r="D11166" t="s">
        <v>25561</v>
      </c>
      <c r="E11166" t="s">
        <v>25561</v>
      </c>
      <c r="F11166" s="39" t="s">
        <v>14806</v>
      </c>
    </row>
    <row r="11167" spans="1:6">
      <c r="A11167" t="s">
        <v>4616</v>
      </c>
      <c r="B11167" s="39" t="s">
        <v>30477</v>
      </c>
      <c r="C11167" t="s">
        <v>25562</v>
      </c>
      <c r="D11167" t="s">
        <v>25562</v>
      </c>
      <c r="E11167" t="s">
        <v>25562</v>
      </c>
      <c r="F11167" s="39" t="s">
        <v>14806</v>
      </c>
    </row>
    <row r="11168" spans="1:6">
      <c r="A11168" t="s">
        <v>4616</v>
      </c>
      <c r="B11168" s="39" t="s">
        <v>30478</v>
      </c>
      <c r="C11168" t="s">
        <v>25563</v>
      </c>
      <c r="D11168" t="s">
        <v>25563</v>
      </c>
      <c r="E11168" t="s">
        <v>25563</v>
      </c>
      <c r="F11168" s="39" t="s">
        <v>14806</v>
      </c>
    </row>
    <row r="11169" spans="1:6">
      <c r="A11169" t="s">
        <v>4616</v>
      </c>
      <c r="B11169" s="39" t="s">
        <v>30479</v>
      </c>
      <c r="C11169" t="s">
        <v>25564</v>
      </c>
      <c r="D11169" t="s">
        <v>25564</v>
      </c>
      <c r="E11169" t="s">
        <v>25564</v>
      </c>
      <c r="F11169" s="39" t="s">
        <v>14806</v>
      </c>
    </row>
    <row r="11170" spans="1:6">
      <c r="A11170" t="s">
        <v>4616</v>
      </c>
      <c r="B11170" s="39" t="s">
        <v>30480</v>
      </c>
      <c r="C11170" t="s">
        <v>25565</v>
      </c>
      <c r="D11170" t="s">
        <v>25565</v>
      </c>
      <c r="E11170" t="s">
        <v>25565</v>
      </c>
      <c r="F11170" s="39" t="s">
        <v>14806</v>
      </c>
    </row>
    <row r="11171" spans="1:6">
      <c r="A11171" t="s">
        <v>4616</v>
      </c>
      <c r="B11171" s="39" t="s">
        <v>30481</v>
      </c>
      <c r="C11171" t="s">
        <v>25566</v>
      </c>
      <c r="D11171" t="s">
        <v>25566</v>
      </c>
      <c r="E11171" t="s">
        <v>25566</v>
      </c>
      <c r="F11171" s="39" t="s">
        <v>14806</v>
      </c>
    </row>
    <row r="11172" spans="1:6">
      <c r="A11172" t="s">
        <v>4616</v>
      </c>
      <c r="B11172" s="39" t="s">
        <v>30482</v>
      </c>
      <c r="C11172" t="s">
        <v>25567</v>
      </c>
      <c r="D11172" t="s">
        <v>25567</v>
      </c>
      <c r="E11172" t="s">
        <v>25567</v>
      </c>
      <c r="F11172" s="39" t="s">
        <v>14806</v>
      </c>
    </row>
    <row r="11173" spans="1:6">
      <c r="A11173" t="s">
        <v>4616</v>
      </c>
      <c r="B11173" s="39" t="s">
        <v>30483</v>
      </c>
      <c r="C11173" t="s">
        <v>25568</v>
      </c>
      <c r="D11173" t="s">
        <v>25568</v>
      </c>
      <c r="E11173" t="s">
        <v>25568</v>
      </c>
      <c r="F11173" s="39" t="s">
        <v>14806</v>
      </c>
    </row>
    <row r="11174" spans="1:6">
      <c r="A11174" t="s">
        <v>4616</v>
      </c>
      <c r="B11174" s="39" t="s">
        <v>30484</v>
      </c>
      <c r="C11174" t="s">
        <v>25569</v>
      </c>
      <c r="D11174" t="s">
        <v>25569</v>
      </c>
      <c r="E11174" t="s">
        <v>25569</v>
      </c>
      <c r="F11174" s="39" t="s">
        <v>14806</v>
      </c>
    </row>
    <row r="11175" spans="1:6">
      <c r="A11175" t="s">
        <v>4616</v>
      </c>
      <c r="B11175" s="39" t="s">
        <v>30485</v>
      </c>
      <c r="C11175" t="s">
        <v>25570</v>
      </c>
      <c r="D11175" t="s">
        <v>25570</v>
      </c>
      <c r="E11175" t="s">
        <v>25570</v>
      </c>
      <c r="F11175" s="39" t="s">
        <v>14806</v>
      </c>
    </row>
    <row r="11176" spans="1:6">
      <c r="A11176" t="s">
        <v>4616</v>
      </c>
      <c r="B11176" s="39" t="s">
        <v>30486</v>
      </c>
      <c r="C11176" t="s">
        <v>25571</v>
      </c>
      <c r="D11176" t="s">
        <v>25571</v>
      </c>
      <c r="E11176" t="s">
        <v>25571</v>
      </c>
      <c r="F11176" s="39" t="s">
        <v>14806</v>
      </c>
    </row>
    <row r="11177" spans="1:6">
      <c r="A11177" t="s">
        <v>4616</v>
      </c>
      <c r="B11177" s="39" t="s">
        <v>30487</v>
      </c>
      <c r="C11177" t="s">
        <v>25572</v>
      </c>
      <c r="D11177" t="s">
        <v>25572</v>
      </c>
      <c r="E11177" t="s">
        <v>25572</v>
      </c>
      <c r="F11177" s="39" t="s">
        <v>14806</v>
      </c>
    </row>
    <row r="11178" spans="1:6">
      <c r="A11178" t="s">
        <v>4616</v>
      </c>
      <c r="B11178" s="39" t="s">
        <v>30488</v>
      </c>
      <c r="C11178" t="s">
        <v>25573</v>
      </c>
      <c r="D11178" t="s">
        <v>25573</v>
      </c>
      <c r="E11178" t="s">
        <v>25573</v>
      </c>
      <c r="F11178" s="39" t="s">
        <v>14806</v>
      </c>
    </row>
    <row r="11179" spans="1:6">
      <c r="A11179" t="s">
        <v>4616</v>
      </c>
      <c r="B11179" s="39" t="s">
        <v>30489</v>
      </c>
      <c r="C11179" t="s">
        <v>25574</v>
      </c>
      <c r="D11179" t="s">
        <v>25574</v>
      </c>
      <c r="E11179" t="s">
        <v>25574</v>
      </c>
      <c r="F11179" s="39" t="s">
        <v>14806</v>
      </c>
    </row>
    <row r="11180" spans="1:6">
      <c r="A11180" t="s">
        <v>4616</v>
      </c>
      <c r="B11180" s="39" t="s">
        <v>30490</v>
      </c>
      <c r="C11180" t="s">
        <v>25575</v>
      </c>
      <c r="D11180" t="s">
        <v>25575</v>
      </c>
      <c r="E11180" t="s">
        <v>25575</v>
      </c>
      <c r="F11180" s="39" t="s">
        <v>14806</v>
      </c>
    </row>
    <row r="11181" spans="1:6">
      <c r="A11181" t="s">
        <v>4616</v>
      </c>
      <c r="B11181" s="39" t="s">
        <v>30491</v>
      </c>
      <c r="C11181" t="s">
        <v>25576</v>
      </c>
      <c r="D11181" t="s">
        <v>25576</v>
      </c>
      <c r="E11181" t="s">
        <v>25576</v>
      </c>
      <c r="F11181" s="39" t="s">
        <v>14806</v>
      </c>
    </row>
    <row r="11182" spans="1:6">
      <c r="A11182" t="s">
        <v>4616</v>
      </c>
      <c r="B11182" s="39" t="s">
        <v>30492</v>
      </c>
      <c r="C11182" t="s">
        <v>25577</v>
      </c>
      <c r="D11182" t="s">
        <v>25577</v>
      </c>
      <c r="E11182" t="s">
        <v>25577</v>
      </c>
      <c r="F11182" s="39" t="s">
        <v>14806</v>
      </c>
    </row>
    <row r="11183" spans="1:6">
      <c r="A11183" t="s">
        <v>4616</v>
      </c>
      <c r="B11183" s="39" t="s">
        <v>30493</v>
      </c>
      <c r="C11183" t="s">
        <v>25578</v>
      </c>
      <c r="D11183" t="s">
        <v>25578</v>
      </c>
      <c r="E11183" t="s">
        <v>25578</v>
      </c>
      <c r="F11183" s="39" t="s">
        <v>14806</v>
      </c>
    </row>
    <row r="11184" spans="1:6">
      <c r="A11184" t="s">
        <v>4616</v>
      </c>
      <c r="B11184" s="39" t="s">
        <v>30494</v>
      </c>
      <c r="C11184" t="s">
        <v>25579</v>
      </c>
      <c r="D11184" t="s">
        <v>25579</v>
      </c>
      <c r="E11184" t="s">
        <v>25579</v>
      </c>
      <c r="F11184" s="39" t="s">
        <v>14806</v>
      </c>
    </row>
    <row r="11185" spans="1:6">
      <c r="A11185" t="s">
        <v>4616</v>
      </c>
      <c r="B11185" t="s">
        <v>30495</v>
      </c>
      <c r="C11185" t="s">
        <v>25580</v>
      </c>
      <c r="D11185" t="s">
        <v>25580</v>
      </c>
      <c r="E11185" t="s">
        <v>25580</v>
      </c>
      <c r="F11185" s="39" t="s">
        <v>14806</v>
      </c>
    </row>
    <row r="11186" spans="1:6">
      <c r="A11186" t="s">
        <v>4616</v>
      </c>
      <c r="B11186" s="39" t="s">
        <v>30496</v>
      </c>
      <c r="C11186" t="s">
        <v>25581</v>
      </c>
      <c r="D11186" t="s">
        <v>25581</v>
      </c>
      <c r="E11186" t="s">
        <v>25581</v>
      </c>
      <c r="F11186" s="39" t="s">
        <v>14806</v>
      </c>
    </row>
    <row r="11187" spans="1:6">
      <c r="A11187" t="s">
        <v>4616</v>
      </c>
      <c r="B11187" s="39" t="s">
        <v>30497</v>
      </c>
      <c r="C11187" t="s">
        <v>25582</v>
      </c>
      <c r="D11187" t="s">
        <v>25582</v>
      </c>
      <c r="E11187" t="s">
        <v>25582</v>
      </c>
      <c r="F11187" s="39" t="s">
        <v>14806</v>
      </c>
    </row>
    <row r="11188" spans="1:6">
      <c r="A11188" t="s">
        <v>4616</v>
      </c>
      <c r="B11188" s="39" t="s">
        <v>30498</v>
      </c>
      <c r="C11188" t="s">
        <v>25583</v>
      </c>
      <c r="D11188" t="s">
        <v>25583</v>
      </c>
      <c r="E11188" t="s">
        <v>25583</v>
      </c>
      <c r="F11188" s="39" t="s">
        <v>14806</v>
      </c>
    </row>
    <row r="11189" spans="1:6">
      <c r="A11189" t="s">
        <v>4616</v>
      </c>
      <c r="B11189" s="39" t="s">
        <v>30499</v>
      </c>
      <c r="C11189" t="s">
        <v>25584</v>
      </c>
      <c r="D11189" t="s">
        <v>25584</v>
      </c>
      <c r="E11189" t="s">
        <v>25584</v>
      </c>
      <c r="F11189" s="39" t="s">
        <v>14806</v>
      </c>
    </row>
    <row r="11190" spans="1:6">
      <c r="A11190" t="s">
        <v>4616</v>
      </c>
      <c r="B11190" s="39" t="s">
        <v>30500</v>
      </c>
      <c r="C11190" t="s">
        <v>25585</v>
      </c>
      <c r="D11190" t="s">
        <v>25585</v>
      </c>
      <c r="E11190" t="s">
        <v>25585</v>
      </c>
      <c r="F11190" s="39" t="s">
        <v>14806</v>
      </c>
    </row>
    <row r="11191" spans="1:6">
      <c r="A11191" t="s">
        <v>4616</v>
      </c>
      <c r="B11191" s="39" t="s">
        <v>30501</v>
      </c>
      <c r="C11191" t="s">
        <v>25586</v>
      </c>
      <c r="D11191" t="s">
        <v>25586</v>
      </c>
      <c r="E11191" t="s">
        <v>25586</v>
      </c>
      <c r="F11191" s="39" t="s">
        <v>14806</v>
      </c>
    </row>
    <row r="11192" spans="1:6">
      <c r="A11192" t="s">
        <v>4616</v>
      </c>
      <c r="B11192" s="39" t="s">
        <v>30502</v>
      </c>
      <c r="C11192" t="s">
        <v>25587</v>
      </c>
      <c r="D11192" t="s">
        <v>25587</v>
      </c>
      <c r="E11192" t="s">
        <v>25587</v>
      </c>
      <c r="F11192" s="39" t="s">
        <v>14806</v>
      </c>
    </row>
    <row r="11193" spans="1:6">
      <c r="A11193" t="s">
        <v>4616</v>
      </c>
      <c r="B11193" s="39" t="s">
        <v>30503</v>
      </c>
      <c r="C11193" t="s">
        <v>25588</v>
      </c>
      <c r="D11193" t="s">
        <v>25588</v>
      </c>
      <c r="E11193" t="s">
        <v>25588</v>
      </c>
      <c r="F11193" s="39" t="s">
        <v>14806</v>
      </c>
    </row>
    <row r="11194" spans="1:6">
      <c r="A11194" t="s">
        <v>4616</v>
      </c>
      <c r="B11194" s="39" t="s">
        <v>30504</v>
      </c>
      <c r="C11194" t="s">
        <v>25589</v>
      </c>
      <c r="D11194" t="s">
        <v>25589</v>
      </c>
      <c r="E11194" t="s">
        <v>25589</v>
      </c>
      <c r="F11194" s="788" t="s">
        <v>14806</v>
      </c>
    </row>
    <row r="11195" spans="1:6">
      <c r="A11195" t="s">
        <v>4616</v>
      </c>
      <c r="B11195" s="39" t="s">
        <v>30505</v>
      </c>
      <c r="C11195" t="s">
        <v>25590</v>
      </c>
      <c r="D11195" t="s">
        <v>25590</v>
      </c>
      <c r="E11195" t="s">
        <v>25590</v>
      </c>
      <c r="F11195" s="39" t="s">
        <v>14806</v>
      </c>
    </row>
    <row r="11196" spans="1:6">
      <c r="A11196" t="s">
        <v>4616</v>
      </c>
      <c r="B11196" s="39" t="s">
        <v>30506</v>
      </c>
      <c r="C11196" t="s">
        <v>25591</v>
      </c>
      <c r="D11196" t="s">
        <v>25591</v>
      </c>
      <c r="E11196" t="s">
        <v>25591</v>
      </c>
      <c r="F11196" s="39" t="s">
        <v>14806</v>
      </c>
    </row>
    <row r="11197" spans="1:6">
      <c r="A11197" t="s">
        <v>4616</v>
      </c>
      <c r="B11197" s="39" t="s">
        <v>30507</v>
      </c>
      <c r="C11197" t="s">
        <v>25592</v>
      </c>
      <c r="D11197" t="s">
        <v>25592</v>
      </c>
      <c r="E11197" t="s">
        <v>25592</v>
      </c>
      <c r="F11197" s="39" t="s">
        <v>14806</v>
      </c>
    </row>
    <row r="11198" spans="1:6">
      <c r="A11198" t="s">
        <v>4616</v>
      </c>
      <c r="B11198" s="39" t="s">
        <v>30508</v>
      </c>
      <c r="C11198" t="s">
        <v>25593</v>
      </c>
      <c r="D11198" t="s">
        <v>25593</v>
      </c>
      <c r="E11198" t="s">
        <v>25593</v>
      </c>
      <c r="F11198" s="39" t="s">
        <v>14806</v>
      </c>
    </row>
    <row r="11199" spans="1:6">
      <c r="A11199" t="s">
        <v>4616</v>
      </c>
      <c r="B11199" s="39" t="s">
        <v>30509</v>
      </c>
      <c r="C11199" t="s">
        <v>25594</v>
      </c>
      <c r="D11199" t="s">
        <v>25594</v>
      </c>
      <c r="E11199" t="s">
        <v>25594</v>
      </c>
      <c r="F11199" s="39" t="s">
        <v>14806</v>
      </c>
    </row>
    <row r="11200" spans="1:6">
      <c r="A11200" t="s">
        <v>4616</v>
      </c>
      <c r="B11200" s="39" t="s">
        <v>30510</v>
      </c>
      <c r="C11200" t="s">
        <v>25595</v>
      </c>
      <c r="D11200" t="s">
        <v>25595</v>
      </c>
      <c r="E11200" t="s">
        <v>25595</v>
      </c>
      <c r="F11200" s="39" t="s">
        <v>14806</v>
      </c>
    </row>
    <row r="11201" spans="1:6">
      <c r="A11201" t="s">
        <v>4616</v>
      </c>
      <c r="B11201" s="39" t="s">
        <v>30511</v>
      </c>
      <c r="C11201" t="s">
        <v>25596</v>
      </c>
      <c r="D11201" t="s">
        <v>25596</v>
      </c>
      <c r="E11201" t="s">
        <v>25596</v>
      </c>
      <c r="F11201" s="39" t="s">
        <v>14806</v>
      </c>
    </row>
    <row r="11202" spans="1:6">
      <c r="A11202" t="s">
        <v>4616</v>
      </c>
      <c r="B11202" s="39" t="s">
        <v>30512</v>
      </c>
      <c r="C11202" t="s">
        <v>25597</v>
      </c>
      <c r="D11202" t="s">
        <v>25597</v>
      </c>
      <c r="E11202" t="s">
        <v>25597</v>
      </c>
      <c r="F11202" s="39" t="s">
        <v>14806</v>
      </c>
    </row>
    <row r="11203" spans="1:6">
      <c r="A11203" t="s">
        <v>4616</v>
      </c>
      <c r="B11203" s="39" t="s">
        <v>30513</v>
      </c>
      <c r="C11203" t="s">
        <v>25598</v>
      </c>
      <c r="D11203" t="s">
        <v>25598</v>
      </c>
      <c r="E11203" t="s">
        <v>25598</v>
      </c>
      <c r="F11203" s="39" t="s">
        <v>14806</v>
      </c>
    </row>
    <row r="11204" spans="1:6">
      <c r="A11204" t="s">
        <v>4616</v>
      </c>
      <c r="B11204" s="39" t="s">
        <v>30514</v>
      </c>
      <c r="C11204" t="s">
        <v>25599</v>
      </c>
      <c r="D11204" t="s">
        <v>25599</v>
      </c>
      <c r="E11204" t="s">
        <v>25599</v>
      </c>
      <c r="F11204" s="39" t="s">
        <v>14806</v>
      </c>
    </row>
    <row r="11205" spans="1:6">
      <c r="A11205" t="s">
        <v>4616</v>
      </c>
      <c r="B11205" s="39" t="s">
        <v>30515</v>
      </c>
      <c r="C11205" t="s">
        <v>25600</v>
      </c>
      <c r="D11205" t="s">
        <v>25600</v>
      </c>
      <c r="E11205" t="s">
        <v>25600</v>
      </c>
      <c r="F11205" s="39" t="s">
        <v>14806</v>
      </c>
    </row>
    <row r="11206" spans="1:6">
      <c r="A11206" t="s">
        <v>4616</v>
      </c>
      <c r="B11206" s="39" t="s">
        <v>30516</v>
      </c>
      <c r="C11206" t="s">
        <v>25601</v>
      </c>
      <c r="D11206" t="s">
        <v>25601</v>
      </c>
      <c r="E11206" t="s">
        <v>25601</v>
      </c>
      <c r="F11206" s="39" t="s">
        <v>14806</v>
      </c>
    </row>
    <row r="11207" spans="1:6">
      <c r="A11207" t="s">
        <v>4616</v>
      </c>
      <c r="B11207" s="39" t="s">
        <v>30517</v>
      </c>
      <c r="C11207" t="s">
        <v>25602</v>
      </c>
      <c r="D11207" t="s">
        <v>25602</v>
      </c>
      <c r="E11207" t="s">
        <v>25602</v>
      </c>
      <c r="F11207" s="39" t="s">
        <v>14806</v>
      </c>
    </row>
    <row r="11208" spans="1:6">
      <c r="A11208" t="s">
        <v>4616</v>
      </c>
      <c r="B11208" s="39" t="s">
        <v>30518</v>
      </c>
      <c r="C11208" t="s">
        <v>25603</v>
      </c>
      <c r="D11208" t="s">
        <v>25603</v>
      </c>
      <c r="E11208" t="s">
        <v>25603</v>
      </c>
      <c r="F11208" s="39" t="s">
        <v>14806</v>
      </c>
    </row>
    <row r="11209" spans="1:6">
      <c r="A11209" t="s">
        <v>4616</v>
      </c>
      <c r="B11209" s="39" t="s">
        <v>30519</v>
      </c>
      <c r="C11209" t="s">
        <v>25604</v>
      </c>
      <c r="D11209" t="s">
        <v>25604</v>
      </c>
      <c r="E11209" t="s">
        <v>25604</v>
      </c>
      <c r="F11209" s="39" t="s">
        <v>14806</v>
      </c>
    </row>
    <row r="11210" spans="1:6">
      <c r="A11210" t="s">
        <v>4616</v>
      </c>
      <c r="B11210" s="39" t="s">
        <v>30520</v>
      </c>
      <c r="C11210" t="s">
        <v>25605</v>
      </c>
      <c r="D11210" t="s">
        <v>25605</v>
      </c>
      <c r="E11210" t="s">
        <v>25605</v>
      </c>
      <c r="F11210" s="39" t="s">
        <v>14806</v>
      </c>
    </row>
    <row r="11211" spans="1:6">
      <c r="A11211" t="s">
        <v>4616</v>
      </c>
      <c r="B11211" s="39" t="s">
        <v>30521</v>
      </c>
      <c r="C11211" t="s">
        <v>25606</v>
      </c>
      <c r="D11211" t="s">
        <v>25606</v>
      </c>
      <c r="E11211" t="s">
        <v>25606</v>
      </c>
      <c r="F11211" s="39" t="s">
        <v>14806</v>
      </c>
    </row>
    <row r="11212" spans="1:6">
      <c r="A11212" t="s">
        <v>4616</v>
      </c>
      <c r="B11212" s="39" t="s">
        <v>30522</v>
      </c>
      <c r="C11212" t="s">
        <v>25607</v>
      </c>
      <c r="D11212" t="s">
        <v>25607</v>
      </c>
      <c r="E11212" t="s">
        <v>25607</v>
      </c>
      <c r="F11212" s="39" t="s">
        <v>14806</v>
      </c>
    </row>
    <row r="11213" spans="1:6">
      <c r="A11213" t="s">
        <v>4616</v>
      </c>
      <c r="B11213" s="39" t="s">
        <v>30523</v>
      </c>
      <c r="C11213" t="s">
        <v>25608</v>
      </c>
      <c r="D11213" t="s">
        <v>25608</v>
      </c>
      <c r="E11213" t="s">
        <v>25608</v>
      </c>
      <c r="F11213" s="39" t="s">
        <v>14806</v>
      </c>
    </row>
    <row r="11214" spans="1:6">
      <c r="A11214" t="s">
        <v>4616</v>
      </c>
      <c r="B11214" s="39" t="s">
        <v>30524</v>
      </c>
      <c r="C11214" t="s">
        <v>25609</v>
      </c>
      <c r="D11214" t="s">
        <v>25609</v>
      </c>
      <c r="E11214" t="s">
        <v>25609</v>
      </c>
      <c r="F11214" s="39" t="s">
        <v>14806</v>
      </c>
    </row>
    <row r="11215" spans="1:6">
      <c r="A11215" t="s">
        <v>4616</v>
      </c>
      <c r="B11215" s="39" t="s">
        <v>30525</v>
      </c>
      <c r="C11215" t="s">
        <v>25610</v>
      </c>
      <c r="D11215" t="s">
        <v>25610</v>
      </c>
      <c r="E11215" t="s">
        <v>25610</v>
      </c>
      <c r="F11215" s="39" t="s">
        <v>14806</v>
      </c>
    </row>
    <row r="11216" spans="1:6">
      <c r="A11216" t="s">
        <v>4616</v>
      </c>
      <c r="B11216" s="39" t="s">
        <v>30526</v>
      </c>
      <c r="C11216" t="s">
        <v>25611</v>
      </c>
      <c r="D11216" t="s">
        <v>25611</v>
      </c>
      <c r="E11216" t="s">
        <v>25611</v>
      </c>
      <c r="F11216" s="39" t="s">
        <v>14806</v>
      </c>
    </row>
    <row r="11217" spans="1:6">
      <c r="A11217" t="s">
        <v>4616</v>
      </c>
      <c r="B11217" s="39" t="s">
        <v>30527</v>
      </c>
      <c r="C11217" t="s">
        <v>25612</v>
      </c>
      <c r="D11217" t="s">
        <v>25612</v>
      </c>
      <c r="E11217" t="s">
        <v>25612</v>
      </c>
      <c r="F11217" s="39" t="s">
        <v>14806</v>
      </c>
    </row>
    <row r="11218" spans="1:6">
      <c r="A11218" t="s">
        <v>4616</v>
      </c>
      <c r="B11218" s="39" t="s">
        <v>30528</v>
      </c>
      <c r="C11218" t="s">
        <v>25613</v>
      </c>
      <c r="D11218" t="s">
        <v>25613</v>
      </c>
      <c r="E11218" t="s">
        <v>25613</v>
      </c>
      <c r="F11218" s="39" t="s">
        <v>14806</v>
      </c>
    </row>
    <row r="11219" spans="1:6">
      <c r="A11219" t="s">
        <v>4616</v>
      </c>
      <c r="B11219" t="s">
        <v>30529</v>
      </c>
      <c r="C11219" t="s">
        <v>25614</v>
      </c>
      <c r="D11219" t="s">
        <v>25614</v>
      </c>
      <c r="E11219" t="s">
        <v>25614</v>
      </c>
      <c r="F11219" s="39" t="s">
        <v>14806</v>
      </c>
    </row>
    <row r="11220" spans="1:6">
      <c r="A11220" t="s">
        <v>4616</v>
      </c>
      <c r="B11220" s="39" t="s">
        <v>30530</v>
      </c>
      <c r="C11220" t="s">
        <v>25615</v>
      </c>
      <c r="D11220" t="s">
        <v>25615</v>
      </c>
      <c r="E11220" t="s">
        <v>25615</v>
      </c>
      <c r="F11220" s="39" t="s">
        <v>14806</v>
      </c>
    </row>
    <row r="11221" spans="1:6">
      <c r="A11221" t="s">
        <v>4616</v>
      </c>
      <c r="B11221" s="39" t="s">
        <v>30531</v>
      </c>
      <c r="C11221" t="s">
        <v>25616</v>
      </c>
      <c r="D11221" t="s">
        <v>25616</v>
      </c>
      <c r="E11221" t="s">
        <v>25616</v>
      </c>
      <c r="F11221" s="39" t="s">
        <v>14806</v>
      </c>
    </row>
    <row r="11222" spans="1:6">
      <c r="A11222" t="s">
        <v>4616</v>
      </c>
      <c r="B11222" t="s">
        <v>30532</v>
      </c>
      <c r="C11222" t="s">
        <v>25617</v>
      </c>
      <c r="D11222" t="s">
        <v>25617</v>
      </c>
      <c r="E11222" t="s">
        <v>25617</v>
      </c>
      <c r="F11222" s="39" t="s">
        <v>14806</v>
      </c>
    </row>
    <row r="11223" spans="1:6">
      <c r="A11223" t="s">
        <v>4616</v>
      </c>
      <c r="B11223" s="39" t="s">
        <v>30533</v>
      </c>
      <c r="C11223" t="s">
        <v>25618</v>
      </c>
      <c r="D11223" t="s">
        <v>25618</v>
      </c>
      <c r="E11223" t="s">
        <v>25618</v>
      </c>
      <c r="F11223" s="39" t="s">
        <v>14806</v>
      </c>
    </row>
    <row r="11224" spans="1:6">
      <c r="A11224" t="s">
        <v>4616</v>
      </c>
      <c r="B11224" s="39" t="s">
        <v>30534</v>
      </c>
      <c r="C11224" t="s">
        <v>25619</v>
      </c>
      <c r="D11224" t="s">
        <v>25619</v>
      </c>
      <c r="E11224" t="s">
        <v>25619</v>
      </c>
      <c r="F11224" s="39" t="s">
        <v>14806</v>
      </c>
    </row>
    <row r="11225" spans="1:6">
      <c r="A11225" t="s">
        <v>4616</v>
      </c>
      <c r="B11225" s="39" t="s">
        <v>30535</v>
      </c>
      <c r="C11225" t="s">
        <v>25620</v>
      </c>
      <c r="D11225" t="s">
        <v>25620</v>
      </c>
      <c r="E11225" t="s">
        <v>25620</v>
      </c>
      <c r="F11225" s="39" t="s">
        <v>14806</v>
      </c>
    </row>
    <row r="11226" spans="1:6">
      <c r="A11226" t="s">
        <v>4616</v>
      </c>
      <c r="B11226" s="39" t="s">
        <v>30536</v>
      </c>
      <c r="C11226" t="s">
        <v>25621</v>
      </c>
      <c r="D11226" t="s">
        <v>25621</v>
      </c>
      <c r="E11226" t="s">
        <v>25621</v>
      </c>
      <c r="F11226" s="39" t="s">
        <v>14806</v>
      </c>
    </row>
    <row r="11227" spans="1:6">
      <c r="A11227" t="s">
        <v>4616</v>
      </c>
      <c r="B11227" s="39" t="s">
        <v>30537</v>
      </c>
      <c r="C11227" t="s">
        <v>25622</v>
      </c>
      <c r="D11227" t="s">
        <v>25622</v>
      </c>
      <c r="E11227" t="s">
        <v>25622</v>
      </c>
      <c r="F11227" s="39" t="s">
        <v>14807</v>
      </c>
    </row>
    <row r="11228" spans="1:6">
      <c r="A11228" t="s">
        <v>4616</v>
      </c>
      <c r="B11228" s="39" t="s">
        <v>30538</v>
      </c>
      <c r="C11228" t="s">
        <v>25623</v>
      </c>
      <c r="D11228" t="s">
        <v>25623</v>
      </c>
      <c r="E11228" t="s">
        <v>25623</v>
      </c>
      <c r="F11228" s="39" t="s">
        <v>14808</v>
      </c>
    </row>
    <row r="11229" spans="1:6">
      <c r="A11229" t="s">
        <v>4616</v>
      </c>
      <c r="B11229" s="54" t="s">
        <v>30539</v>
      </c>
      <c r="C11229" t="s">
        <v>25624</v>
      </c>
      <c r="D11229" t="s">
        <v>25624</v>
      </c>
      <c r="E11229" t="s">
        <v>25624</v>
      </c>
      <c r="F11229" s="39" t="s">
        <v>14808</v>
      </c>
    </row>
    <row r="11230" spans="1:6">
      <c r="A11230" t="s">
        <v>4616</v>
      </c>
      <c r="B11230" s="39" t="s">
        <v>30540</v>
      </c>
      <c r="C11230" t="s">
        <v>25625</v>
      </c>
      <c r="D11230" t="s">
        <v>25625</v>
      </c>
      <c r="E11230" t="s">
        <v>25625</v>
      </c>
      <c r="F11230" s="39" t="s">
        <v>14809</v>
      </c>
    </row>
    <row r="11231" spans="1:6">
      <c r="A11231" t="s">
        <v>4616</v>
      </c>
      <c r="B11231" s="39" t="s">
        <v>30541</v>
      </c>
      <c r="C11231" t="s">
        <v>25626</v>
      </c>
      <c r="D11231" t="s">
        <v>25626</v>
      </c>
      <c r="E11231" t="s">
        <v>25626</v>
      </c>
      <c r="F11231" s="39" t="s">
        <v>14810</v>
      </c>
    </row>
    <row r="11232" spans="1:6">
      <c r="A11232" t="s">
        <v>4616</v>
      </c>
      <c r="B11232" s="39" t="s">
        <v>30542</v>
      </c>
      <c r="C11232" t="s">
        <v>25627</v>
      </c>
      <c r="D11232" t="s">
        <v>25627</v>
      </c>
      <c r="E11232" t="s">
        <v>25627</v>
      </c>
      <c r="F11232" s="39" t="s">
        <v>14811</v>
      </c>
    </row>
    <row r="11233" spans="1:6">
      <c r="A11233" t="s">
        <v>4616</v>
      </c>
      <c r="B11233" s="39" t="s">
        <v>30543</v>
      </c>
      <c r="C11233" t="s">
        <v>25628</v>
      </c>
      <c r="D11233" t="s">
        <v>25628</v>
      </c>
      <c r="E11233" t="s">
        <v>25628</v>
      </c>
      <c r="F11233" s="39" t="s">
        <v>14812</v>
      </c>
    </row>
    <row r="11234" spans="1:6">
      <c r="A11234" t="s">
        <v>4616</v>
      </c>
      <c r="B11234" s="39" t="s">
        <v>30544</v>
      </c>
      <c r="C11234" t="s">
        <v>25629</v>
      </c>
      <c r="D11234" t="s">
        <v>25629</v>
      </c>
      <c r="E11234" t="s">
        <v>25629</v>
      </c>
      <c r="F11234" s="39" t="s">
        <v>14813</v>
      </c>
    </row>
    <row r="11235" spans="1:6">
      <c r="A11235" t="s">
        <v>4616</v>
      </c>
      <c r="B11235" s="39" t="s">
        <v>30545</v>
      </c>
      <c r="C11235" t="s">
        <v>25630</v>
      </c>
      <c r="D11235" t="s">
        <v>25630</v>
      </c>
      <c r="E11235" t="s">
        <v>25630</v>
      </c>
      <c r="F11235" s="39" t="s">
        <v>14814</v>
      </c>
    </row>
    <row r="11236" spans="1:6">
      <c r="A11236" t="s">
        <v>4616</v>
      </c>
      <c r="B11236" s="39" t="s">
        <v>30546</v>
      </c>
      <c r="C11236" t="s">
        <v>25631</v>
      </c>
      <c r="D11236" t="s">
        <v>25631</v>
      </c>
      <c r="E11236" t="s">
        <v>25631</v>
      </c>
      <c r="F11236" s="39" t="s">
        <v>14815</v>
      </c>
    </row>
    <row r="11237" spans="1:6">
      <c r="A11237" t="s">
        <v>4616</v>
      </c>
      <c r="B11237" s="39" t="s">
        <v>30547</v>
      </c>
      <c r="C11237" t="s">
        <v>25632</v>
      </c>
      <c r="D11237" t="s">
        <v>25632</v>
      </c>
      <c r="E11237" t="s">
        <v>25632</v>
      </c>
      <c r="F11237" t="s">
        <v>14816</v>
      </c>
    </row>
    <row r="11238" spans="1:6">
      <c r="A11238" t="s">
        <v>4616</v>
      </c>
      <c r="B11238" s="39" t="s">
        <v>30548</v>
      </c>
      <c r="C11238" t="s">
        <v>25633</v>
      </c>
      <c r="D11238" t="s">
        <v>25633</v>
      </c>
      <c r="E11238" t="s">
        <v>25633</v>
      </c>
      <c r="F11238" s="39" t="s">
        <v>14817</v>
      </c>
    </row>
    <row r="11239" spans="1:6">
      <c r="A11239" t="s">
        <v>4616</v>
      </c>
      <c r="B11239" s="39" t="s">
        <v>30549</v>
      </c>
      <c r="C11239" t="s">
        <v>25634</v>
      </c>
      <c r="D11239" t="s">
        <v>25634</v>
      </c>
      <c r="E11239" t="s">
        <v>25634</v>
      </c>
      <c r="F11239" s="39" t="s">
        <v>14818</v>
      </c>
    </row>
    <row r="11240" spans="1:6">
      <c r="A11240" t="s">
        <v>4616</v>
      </c>
      <c r="B11240" s="39" t="s">
        <v>30550</v>
      </c>
      <c r="C11240" t="s">
        <v>25635</v>
      </c>
      <c r="D11240" t="s">
        <v>25635</v>
      </c>
      <c r="E11240" t="s">
        <v>25635</v>
      </c>
      <c r="F11240" s="39" t="s">
        <v>14818</v>
      </c>
    </row>
    <row r="11241" spans="1:6">
      <c r="A11241" t="s">
        <v>4616</v>
      </c>
      <c r="B11241" s="39" t="s">
        <v>30551</v>
      </c>
      <c r="C11241" t="s">
        <v>25636</v>
      </c>
      <c r="D11241" t="s">
        <v>25636</v>
      </c>
      <c r="E11241" t="s">
        <v>25636</v>
      </c>
      <c r="F11241" s="39" t="s">
        <v>14818</v>
      </c>
    </row>
    <row r="11242" spans="1:6">
      <c r="A11242" t="s">
        <v>4616</v>
      </c>
      <c r="B11242" s="39" t="s">
        <v>30552</v>
      </c>
      <c r="C11242" t="s">
        <v>25637</v>
      </c>
      <c r="D11242" t="s">
        <v>25637</v>
      </c>
      <c r="E11242" t="s">
        <v>25637</v>
      </c>
      <c r="F11242" s="39" t="s">
        <v>14819</v>
      </c>
    </row>
    <row r="11243" spans="1:6">
      <c r="A11243" t="s">
        <v>4616</v>
      </c>
      <c r="B11243" s="39" t="s">
        <v>30553</v>
      </c>
      <c r="C11243" t="s">
        <v>25638</v>
      </c>
      <c r="D11243" t="s">
        <v>25638</v>
      </c>
      <c r="E11243" t="s">
        <v>25638</v>
      </c>
      <c r="F11243" t="s">
        <v>14820</v>
      </c>
    </row>
    <row r="11244" spans="1:6">
      <c r="A11244" t="s">
        <v>4616</v>
      </c>
      <c r="B11244" s="39" t="s">
        <v>30554</v>
      </c>
      <c r="C11244" t="s">
        <v>25639</v>
      </c>
      <c r="D11244" t="s">
        <v>25639</v>
      </c>
      <c r="E11244" t="s">
        <v>25639</v>
      </c>
      <c r="F11244" t="s">
        <v>14820</v>
      </c>
    </row>
    <row r="11245" spans="1:6">
      <c r="A11245" t="s">
        <v>4616</v>
      </c>
      <c r="B11245" s="39" t="s">
        <v>30555</v>
      </c>
      <c r="C11245" t="s">
        <v>25640</v>
      </c>
      <c r="D11245" t="s">
        <v>25640</v>
      </c>
      <c r="E11245" t="s">
        <v>25640</v>
      </c>
      <c r="F11245" t="s">
        <v>14820</v>
      </c>
    </row>
    <row r="11246" spans="1:6">
      <c r="A11246" t="s">
        <v>4616</v>
      </c>
      <c r="B11246" s="39" t="s">
        <v>30556</v>
      </c>
      <c r="C11246" t="s">
        <v>25641</v>
      </c>
      <c r="D11246" t="s">
        <v>25641</v>
      </c>
      <c r="E11246" t="s">
        <v>25641</v>
      </c>
      <c r="F11246" t="s">
        <v>14821</v>
      </c>
    </row>
    <row r="11247" spans="1:6">
      <c r="A11247" t="s">
        <v>4616</v>
      </c>
      <c r="B11247" s="39" t="s">
        <v>30557</v>
      </c>
      <c r="C11247" t="s">
        <v>25642</v>
      </c>
      <c r="D11247" t="s">
        <v>25642</v>
      </c>
      <c r="E11247" t="s">
        <v>25642</v>
      </c>
      <c r="F11247" t="s">
        <v>14822</v>
      </c>
    </row>
    <row r="11248" spans="1:6">
      <c r="A11248" t="s">
        <v>4616</v>
      </c>
      <c r="B11248" s="39" t="s">
        <v>30558</v>
      </c>
      <c r="C11248" t="s">
        <v>25643</v>
      </c>
      <c r="D11248" t="s">
        <v>25643</v>
      </c>
      <c r="E11248" t="s">
        <v>25643</v>
      </c>
      <c r="F11248" s="39" t="s">
        <v>14823</v>
      </c>
    </row>
    <row r="11249" spans="1:6">
      <c r="A11249" t="s">
        <v>4616</v>
      </c>
      <c r="B11249" s="39" t="s">
        <v>30559</v>
      </c>
      <c r="C11249" t="s">
        <v>25644</v>
      </c>
      <c r="D11249" t="s">
        <v>25644</v>
      </c>
      <c r="E11249" t="s">
        <v>25644</v>
      </c>
      <c r="F11249" s="39" t="s">
        <v>14823</v>
      </c>
    </row>
    <row r="11250" spans="1:6">
      <c r="A11250" t="s">
        <v>4616</v>
      </c>
      <c r="B11250" s="39" t="s">
        <v>30560</v>
      </c>
      <c r="C11250" t="s">
        <v>25645</v>
      </c>
      <c r="D11250" t="s">
        <v>25645</v>
      </c>
      <c r="E11250" t="s">
        <v>25645</v>
      </c>
      <c r="F11250" s="39" t="s">
        <v>14823</v>
      </c>
    </row>
    <row r="11251" spans="1:6">
      <c r="A11251" t="s">
        <v>4616</v>
      </c>
      <c r="B11251" s="39" t="s">
        <v>30561</v>
      </c>
      <c r="C11251" t="s">
        <v>25646</v>
      </c>
      <c r="D11251" t="s">
        <v>25646</v>
      </c>
      <c r="E11251" t="s">
        <v>25646</v>
      </c>
      <c r="F11251" s="39" t="s">
        <v>14823</v>
      </c>
    </row>
    <row r="11252" spans="1:6">
      <c r="A11252" t="s">
        <v>4616</v>
      </c>
      <c r="B11252" s="54" t="s">
        <v>30562</v>
      </c>
      <c r="C11252" t="s">
        <v>25647</v>
      </c>
      <c r="D11252" t="s">
        <v>25647</v>
      </c>
      <c r="E11252" t="s">
        <v>25647</v>
      </c>
      <c r="F11252" s="39" t="s">
        <v>14824</v>
      </c>
    </row>
    <row r="11253" spans="1:6">
      <c r="A11253" t="s">
        <v>4616</v>
      </c>
      <c r="B11253" s="787" t="s">
        <v>30563</v>
      </c>
      <c r="C11253" t="s">
        <v>25648</v>
      </c>
      <c r="D11253" t="s">
        <v>25648</v>
      </c>
      <c r="E11253" t="s">
        <v>25648</v>
      </c>
      <c r="F11253" s="787" t="s">
        <v>14824</v>
      </c>
    </row>
    <row r="11254" spans="1:6">
      <c r="A11254" t="s">
        <v>4616</v>
      </c>
      <c r="B11254" s="54" t="s">
        <v>30564</v>
      </c>
      <c r="C11254" t="s">
        <v>25649</v>
      </c>
      <c r="D11254" t="s">
        <v>25649</v>
      </c>
      <c r="E11254" t="s">
        <v>25649</v>
      </c>
      <c r="F11254" s="39" t="s">
        <v>14824</v>
      </c>
    </row>
    <row r="11255" spans="1:6">
      <c r="A11255" t="s">
        <v>4616</v>
      </c>
      <c r="B11255" s="39" t="s">
        <v>30565</v>
      </c>
      <c r="C11255" t="s">
        <v>25650</v>
      </c>
      <c r="D11255" t="s">
        <v>25650</v>
      </c>
      <c r="E11255" t="s">
        <v>25650</v>
      </c>
      <c r="F11255" s="39" t="s">
        <v>14824</v>
      </c>
    </row>
    <row r="11256" spans="1:6">
      <c r="A11256" t="s">
        <v>4616</v>
      </c>
      <c r="B11256" t="s">
        <v>4679</v>
      </c>
      <c r="C11256" t="s">
        <v>2093</v>
      </c>
      <c r="D11256" t="s">
        <v>4680</v>
      </c>
      <c r="E11256" t="s">
        <v>4681</v>
      </c>
      <c r="F11256" s="786" t="s">
        <v>12450</v>
      </c>
    </row>
    <row r="11257" spans="1:6">
      <c r="A11257" t="s">
        <v>4616</v>
      </c>
      <c r="B11257" t="s">
        <v>4679</v>
      </c>
      <c r="C11257" t="s">
        <v>2093</v>
      </c>
      <c r="D11257" t="s">
        <v>4680</v>
      </c>
      <c r="E11257" t="s">
        <v>4681</v>
      </c>
      <c r="F11257" s="786" t="s">
        <v>4612</v>
      </c>
    </row>
    <row r="11258" spans="1:6">
      <c r="A11258" t="s">
        <v>4616</v>
      </c>
      <c r="B11258" t="s">
        <v>4679</v>
      </c>
      <c r="C11258" t="s">
        <v>2093</v>
      </c>
      <c r="D11258" t="s">
        <v>4680</v>
      </c>
      <c r="E11258" t="s">
        <v>4681</v>
      </c>
      <c r="F11258" s="786" t="s">
        <v>12451</v>
      </c>
    </row>
    <row r="11259" spans="1:6">
      <c r="A11259" t="s">
        <v>4616</v>
      </c>
      <c r="B11259" t="s">
        <v>4679</v>
      </c>
      <c r="C11259" t="s">
        <v>2093</v>
      </c>
      <c r="D11259" t="s">
        <v>4680</v>
      </c>
      <c r="E11259" t="s">
        <v>4681</v>
      </c>
      <c r="F11259" s="786" t="s">
        <v>12452</v>
      </c>
    </row>
    <row r="11260" spans="1:6">
      <c r="A11260" t="s">
        <v>4616</v>
      </c>
      <c r="B11260" t="s">
        <v>4679</v>
      </c>
      <c r="C11260" t="s">
        <v>2093</v>
      </c>
      <c r="D11260" t="s">
        <v>4680</v>
      </c>
      <c r="E11260" t="s">
        <v>4681</v>
      </c>
      <c r="F11260" s="786" t="s">
        <v>12453</v>
      </c>
    </row>
    <row r="11261" spans="1:6">
      <c r="A11261" t="s">
        <v>4616</v>
      </c>
      <c r="B11261" t="s">
        <v>4679</v>
      </c>
      <c r="C11261" t="s">
        <v>2093</v>
      </c>
      <c r="D11261" t="s">
        <v>4680</v>
      </c>
      <c r="E11261" t="s">
        <v>4681</v>
      </c>
      <c r="F11261" s="786" t="s">
        <v>12454</v>
      </c>
    </row>
    <row r="11262" spans="1:6">
      <c r="A11262" t="s">
        <v>4616</v>
      </c>
      <c r="B11262" t="s">
        <v>4679</v>
      </c>
      <c r="C11262" t="s">
        <v>2093</v>
      </c>
      <c r="D11262" t="s">
        <v>4680</v>
      </c>
      <c r="E11262" t="s">
        <v>4681</v>
      </c>
      <c r="F11262" s="786" t="s">
        <v>12455</v>
      </c>
    </row>
    <row r="11263" spans="1:6">
      <c r="A11263" t="s">
        <v>4616</v>
      </c>
      <c r="B11263" t="s">
        <v>4679</v>
      </c>
      <c r="C11263" t="s">
        <v>2093</v>
      </c>
      <c r="D11263" t="s">
        <v>4680</v>
      </c>
      <c r="E11263" t="s">
        <v>4681</v>
      </c>
      <c r="F11263" s="786" t="s">
        <v>12456</v>
      </c>
    </row>
    <row r="11264" spans="1:6">
      <c r="A11264" t="s">
        <v>4616</v>
      </c>
      <c r="B11264" t="s">
        <v>4679</v>
      </c>
      <c r="C11264" t="s">
        <v>2093</v>
      </c>
      <c r="D11264" t="s">
        <v>4680</v>
      </c>
      <c r="E11264" t="s">
        <v>4681</v>
      </c>
      <c r="F11264" s="786" t="s">
        <v>12457</v>
      </c>
    </row>
    <row r="11265" spans="1:6">
      <c r="A11265" t="s">
        <v>4616</v>
      </c>
      <c r="B11265" t="s">
        <v>4679</v>
      </c>
      <c r="C11265" t="s">
        <v>2093</v>
      </c>
      <c r="D11265" t="s">
        <v>4680</v>
      </c>
      <c r="E11265" t="s">
        <v>4681</v>
      </c>
      <c r="F11265" s="786" t="s">
        <v>12458</v>
      </c>
    </row>
    <row r="11266" spans="1:6">
      <c r="A11266" t="s">
        <v>4616</v>
      </c>
      <c r="B11266" t="s">
        <v>4679</v>
      </c>
      <c r="C11266" t="s">
        <v>2093</v>
      </c>
      <c r="D11266" t="s">
        <v>4680</v>
      </c>
      <c r="E11266" t="s">
        <v>4681</v>
      </c>
      <c r="F11266" s="786" t="s">
        <v>12459</v>
      </c>
    </row>
    <row r="11267" spans="1:6">
      <c r="A11267" t="s">
        <v>4616</v>
      </c>
      <c r="B11267" t="s">
        <v>4679</v>
      </c>
      <c r="C11267" t="s">
        <v>2093</v>
      </c>
      <c r="D11267" t="s">
        <v>4680</v>
      </c>
      <c r="E11267" t="s">
        <v>4681</v>
      </c>
      <c r="F11267" s="786" t="s">
        <v>12460</v>
      </c>
    </row>
    <row r="11268" spans="1:6">
      <c r="A11268" t="s">
        <v>4616</v>
      </c>
      <c r="B11268" t="s">
        <v>4679</v>
      </c>
      <c r="C11268" t="s">
        <v>2093</v>
      </c>
      <c r="D11268" t="s">
        <v>4680</v>
      </c>
      <c r="E11268" t="s">
        <v>4681</v>
      </c>
      <c r="F11268" s="786" t="s">
        <v>12461</v>
      </c>
    </row>
    <row r="11269" spans="1:6">
      <c r="A11269" t="s">
        <v>4616</v>
      </c>
      <c r="B11269" t="s">
        <v>4679</v>
      </c>
      <c r="C11269" t="s">
        <v>2093</v>
      </c>
      <c r="D11269" t="s">
        <v>4680</v>
      </c>
      <c r="E11269" t="s">
        <v>4681</v>
      </c>
      <c r="F11269" s="786" t="s">
        <v>12462</v>
      </c>
    </row>
    <row r="11270" spans="1:6">
      <c r="A11270" t="s">
        <v>4616</v>
      </c>
      <c r="B11270" t="s">
        <v>4679</v>
      </c>
      <c r="C11270" t="s">
        <v>2093</v>
      </c>
      <c r="D11270" t="s">
        <v>4680</v>
      </c>
      <c r="E11270" t="s">
        <v>4681</v>
      </c>
      <c r="F11270" s="786" t="s">
        <v>12463</v>
      </c>
    </row>
    <row r="11271" spans="1:6">
      <c r="A11271" t="s">
        <v>4616</v>
      </c>
      <c r="B11271" t="s">
        <v>4679</v>
      </c>
      <c r="C11271" t="s">
        <v>2093</v>
      </c>
      <c r="D11271" t="s">
        <v>4680</v>
      </c>
      <c r="E11271" t="s">
        <v>4681</v>
      </c>
      <c r="F11271" s="786" t="s">
        <v>12464</v>
      </c>
    </row>
    <row r="11272" spans="1:6">
      <c r="A11272" t="s">
        <v>4616</v>
      </c>
      <c r="B11272" t="s">
        <v>4679</v>
      </c>
      <c r="C11272" t="s">
        <v>2093</v>
      </c>
      <c r="D11272" t="s">
        <v>4680</v>
      </c>
      <c r="E11272" t="s">
        <v>4681</v>
      </c>
      <c r="F11272" s="786" t="s">
        <v>12465</v>
      </c>
    </row>
    <row r="11273" spans="1:6">
      <c r="A11273" t="s">
        <v>4616</v>
      </c>
      <c r="B11273" t="s">
        <v>4679</v>
      </c>
      <c r="C11273" t="s">
        <v>2093</v>
      </c>
      <c r="D11273" t="s">
        <v>4680</v>
      </c>
      <c r="E11273" t="s">
        <v>4681</v>
      </c>
      <c r="F11273" s="786" t="s">
        <v>12466</v>
      </c>
    </row>
    <row r="11274" spans="1:6">
      <c r="A11274" t="s">
        <v>4616</v>
      </c>
      <c r="B11274" t="s">
        <v>4679</v>
      </c>
      <c r="C11274" t="s">
        <v>2093</v>
      </c>
      <c r="D11274" t="s">
        <v>4680</v>
      </c>
      <c r="E11274" t="s">
        <v>4681</v>
      </c>
      <c r="F11274" s="786" t="s">
        <v>12467</v>
      </c>
    </row>
    <row r="11275" spans="1:6">
      <c r="A11275" t="s">
        <v>4616</v>
      </c>
      <c r="B11275" t="s">
        <v>4679</v>
      </c>
      <c r="C11275" t="s">
        <v>2093</v>
      </c>
      <c r="D11275" t="s">
        <v>4680</v>
      </c>
      <c r="E11275" t="s">
        <v>4681</v>
      </c>
      <c r="F11275" s="786" t="s">
        <v>12468</v>
      </c>
    </row>
    <row r="11276" spans="1:6">
      <c r="A11276" t="s">
        <v>4616</v>
      </c>
      <c r="B11276" t="s">
        <v>4679</v>
      </c>
      <c r="C11276" t="s">
        <v>2093</v>
      </c>
      <c r="D11276" t="s">
        <v>4680</v>
      </c>
      <c r="E11276" t="s">
        <v>4681</v>
      </c>
      <c r="F11276" s="786" t="s">
        <v>12469</v>
      </c>
    </row>
    <row r="11277" spans="1:6">
      <c r="A11277" t="s">
        <v>4616</v>
      </c>
      <c r="B11277" t="s">
        <v>4679</v>
      </c>
      <c r="C11277" t="s">
        <v>2093</v>
      </c>
      <c r="D11277" t="s">
        <v>4680</v>
      </c>
      <c r="E11277" t="s">
        <v>4681</v>
      </c>
      <c r="F11277" s="786" t="s">
        <v>12470</v>
      </c>
    </row>
    <row r="11278" spans="1:6">
      <c r="A11278" t="s">
        <v>4616</v>
      </c>
      <c r="B11278" t="s">
        <v>4679</v>
      </c>
      <c r="C11278" t="s">
        <v>2093</v>
      </c>
      <c r="D11278" t="s">
        <v>4680</v>
      </c>
      <c r="E11278" t="s">
        <v>4681</v>
      </c>
      <c r="F11278" s="786" t="s">
        <v>12471</v>
      </c>
    </row>
    <row r="11279" spans="1:6">
      <c r="A11279" t="s">
        <v>4616</v>
      </c>
      <c r="B11279" t="s">
        <v>4679</v>
      </c>
      <c r="C11279" t="s">
        <v>2093</v>
      </c>
      <c r="D11279" t="s">
        <v>4680</v>
      </c>
      <c r="E11279" t="s">
        <v>4681</v>
      </c>
      <c r="F11279" s="786" t="s">
        <v>12472</v>
      </c>
    </row>
    <row r="11280" spans="1:6">
      <c r="A11280" t="s">
        <v>4616</v>
      </c>
      <c r="B11280" t="s">
        <v>4679</v>
      </c>
      <c r="C11280" t="s">
        <v>2093</v>
      </c>
      <c r="D11280" t="s">
        <v>4680</v>
      </c>
      <c r="E11280" t="s">
        <v>4681</v>
      </c>
      <c r="F11280" s="786" t="s">
        <v>12473</v>
      </c>
    </row>
    <row r="11281" spans="1:6">
      <c r="A11281" t="s">
        <v>4616</v>
      </c>
      <c r="B11281" t="s">
        <v>4679</v>
      </c>
      <c r="C11281" t="s">
        <v>2093</v>
      </c>
      <c r="D11281" t="s">
        <v>4680</v>
      </c>
      <c r="E11281" t="s">
        <v>4681</v>
      </c>
      <c r="F11281" s="786" t="s">
        <v>12474</v>
      </c>
    </row>
    <row r="11282" spans="1:6">
      <c r="A11282" t="s">
        <v>4616</v>
      </c>
      <c r="B11282" t="s">
        <v>4679</v>
      </c>
      <c r="C11282" t="s">
        <v>2093</v>
      </c>
      <c r="D11282" t="s">
        <v>4680</v>
      </c>
      <c r="E11282" t="s">
        <v>4681</v>
      </c>
      <c r="F11282" s="786" t="s">
        <v>12475</v>
      </c>
    </row>
    <row r="11283" spans="1:6">
      <c r="A11283" t="s">
        <v>4616</v>
      </c>
      <c r="B11283" t="s">
        <v>4679</v>
      </c>
      <c r="C11283" t="s">
        <v>2093</v>
      </c>
      <c r="D11283" t="s">
        <v>4680</v>
      </c>
      <c r="E11283" t="s">
        <v>4681</v>
      </c>
      <c r="F11283" s="786" t="s">
        <v>12476</v>
      </c>
    </row>
    <row r="11284" spans="1:6">
      <c r="A11284" t="s">
        <v>4616</v>
      </c>
      <c r="B11284" t="s">
        <v>4679</v>
      </c>
      <c r="C11284" t="s">
        <v>2093</v>
      </c>
      <c r="D11284" t="s">
        <v>4680</v>
      </c>
      <c r="E11284" t="s">
        <v>4681</v>
      </c>
      <c r="F11284" s="786" t="s">
        <v>12477</v>
      </c>
    </row>
    <row r="11285" spans="1:6">
      <c r="A11285" t="s">
        <v>4616</v>
      </c>
      <c r="B11285" t="s">
        <v>4679</v>
      </c>
      <c r="C11285" t="s">
        <v>2093</v>
      </c>
      <c r="D11285" t="s">
        <v>4680</v>
      </c>
      <c r="E11285" t="s">
        <v>4681</v>
      </c>
      <c r="F11285" s="786" t="s">
        <v>12478</v>
      </c>
    </row>
    <row r="11286" spans="1:6">
      <c r="A11286" t="s">
        <v>4616</v>
      </c>
      <c r="B11286" t="s">
        <v>4679</v>
      </c>
      <c r="C11286" t="s">
        <v>2093</v>
      </c>
      <c r="D11286" t="s">
        <v>4680</v>
      </c>
      <c r="E11286" t="s">
        <v>4681</v>
      </c>
      <c r="F11286" s="786" t="s">
        <v>12479</v>
      </c>
    </row>
    <row r="11287" spans="1:6">
      <c r="A11287" t="s">
        <v>4616</v>
      </c>
      <c r="B11287" t="s">
        <v>4679</v>
      </c>
      <c r="C11287" t="s">
        <v>2093</v>
      </c>
      <c r="D11287" t="s">
        <v>4680</v>
      </c>
      <c r="E11287" t="s">
        <v>4681</v>
      </c>
      <c r="F11287" s="786" t="s">
        <v>12480</v>
      </c>
    </row>
    <row r="11288" spans="1:6">
      <c r="A11288" t="s">
        <v>4616</v>
      </c>
      <c r="B11288" t="s">
        <v>4679</v>
      </c>
      <c r="C11288" t="s">
        <v>2093</v>
      </c>
      <c r="D11288" t="s">
        <v>4680</v>
      </c>
      <c r="E11288" t="s">
        <v>4681</v>
      </c>
      <c r="F11288" s="786" t="s">
        <v>12481</v>
      </c>
    </row>
    <row r="11289" spans="1:6">
      <c r="A11289" t="s">
        <v>4616</v>
      </c>
      <c r="B11289" t="s">
        <v>4679</v>
      </c>
      <c r="C11289" t="s">
        <v>2093</v>
      </c>
      <c r="D11289" t="s">
        <v>4680</v>
      </c>
      <c r="E11289" t="s">
        <v>4681</v>
      </c>
      <c r="F11289" s="786" t="s">
        <v>12482</v>
      </c>
    </row>
    <row r="11290" spans="1:6">
      <c r="A11290" t="s">
        <v>4616</v>
      </c>
      <c r="B11290" t="s">
        <v>4679</v>
      </c>
      <c r="C11290" t="s">
        <v>2093</v>
      </c>
      <c r="D11290" t="s">
        <v>4680</v>
      </c>
      <c r="E11290" t="s">
        <v>4681</v>
      </c>
      <c r="F11290" s="786" t="s">
        <v>12483</v>
      </c>
    </row>
    <row r="11291" spans="1:6">
      <c r="A11291" t="s">
        <v>4616</v>
      </c>
      <c r="B11291" t="s">
        <v>4679</v>
      </c>
      <c r="C11291" t="s">
        <v>2093</v>
      </c>
      <c r="D11291" t="s">
        <v>4680</v>
      </c>
      <c r="E11291" t="s">
        <v>4681</v>
      </c>
      <c r="F11291" s="786" t="s">
        <v>12484</v>
      </c>
    </row>
    <row r="11292" spans="1:6">
      <c r="A11292" t="s">
        <v>4616</v>
      </c>
      <c r="B11292" t="s">
        <v>4679</v>
      </c>
      <c r="C11292" t="s">
        <v>2093</v>
      </c>
      <c r="D11292" t="s">
        <v>4680</v>
      </c>
      <c r="E11292" t="s">
        <v>4681</v>
      </c>
      <c r="F11292" s="786" t="s">
        <v>12485</v>
      </c>
    </row>
    <row r="11293" spans="1:6">
      <c r="A11293" t="s">
        <v>4616</v>
      </c>
      <c r="B11293" t="s">
        <v>4679</v>
      </c>
      <c r="C11293" t="s">
        <v>2093</v>
      </c>
      <c r="D11293" t="s">
        <v>4680</v>
      </c>
      <c r="E11293" t="s">
        <v>4681</v>
      </c>
      <c r="F11293" s="786" t="s">
        <v>12486</v>
      </c>
    </row>
    <row r="11294" spans="1:6">
      <c r="A11294" t="s">
        <v>4616</v>
      </c>
      <c r="B11294" t="s">
        <v>4679</v>
      </c>
      <c r="C11294" t="s">
        <v>2093</v>
      </c>
      <c r="D11294" t="s">
        <v>4680</v>
      </c>
      <c r="E11294" t="s">
        <v>4681</v>
      </c>
      <c r="F11294" s="786" t="s">
        <v>12487</v>
      </c>
    </row>
    <row r="11295" spans="1:6">
      <c r="A11295" t="s">
        <v>4616</v>
      </c>
      <c r="B11295" t="s">
        <v>4679</v>
      </c>
      <c r="C11295" t="s">
        <v>2093</v>
      </c>
      <c r="D11295" t="s">
        <v>4680</v>
      </c>
      <c r="E11295" t="s">
        <v>4681</v>
      </c>
      <c r="F11295" s="786" t="s">
        <v>12488</v>
      </c>
    </row>
    <row r="11296" spans="1:6">
      <c r="A11296" t="s">
        <v>4616</v>
      </c>
      <c r="B11296" t="s">
        <v>4679</v>
      </c>
      <c r="C11296" t="s">
        <v>2093</v>
      </c>
      <c r="D11296" t="s">
        <v>4680</v>
      </c>
      <c r="E11296" t="s">
        <v>4681</v>
      </c>
      <c r="F11296" s="786" t="s">
        <v>12489</v>
      </c>
    </row>
    <row r="11297" spans="1:6">
      <c r="A11297" t="s">
        <v>4616</v>
      </c>
      <c r="B11297" t="s">
        <v>4679</v>
      </c>
      <c r="C11297" t="s">
        <v>2093</v>
      </c>
      <c r="D11297" t="s">
        <v>4680</v>
      </c>
      <c r="E11297" t="s">
        <v>4681</v>
      </c>
      <c r="F11297" s="786" t="s">
        <v>12490</v>
      </c>
    </row>
    <row r="11298" spans="1:6">
      <c r="A11298" t="s">
        <v>4616</v>
      </c>
      <c r="B11298" t="s">
        <v>4679</v>
      </c>
      <c r="C11298" t="s">
        <v>2093</v>
      </c>
      <c r="D11298" t="s">
        <v>4680</v>
      </c>
      <c r="E11298" t="s">
        <v>4681</v>
      </c>
      <c r="F11298" s="786" t="s">
        <v>12491</v>
      </c>
    </row>
    <row r="11299" spans="1:6">
      <c r="A11299" t="s">
        <v>4616</v>
      </c>
      <c r="B11299" t="s">
        <v>4679</v>
      </c>
      <c r="C11299" t="s">
        <v>2093</v>
      </c>
      <c r="D11299" t="s">
        <v>4680</v>
      </c>
      <c r="E11299" t="s">
        <v>4681</v>
      </c>
      <c r="F11299" s="786" t="s">
        <v>12492</v>
      </c>
    </row>
    <row r="11300" spans="1:6">
      <c r="A11300" t="s">
        <v>4616</v>
      </c>
      <c r="B11300" t="s">
        <v>4679</v>
      </c>
      <c r="C11300" t="s">
        <v>2093</v>
      </c>
      <c r="D11300" t="s">
        <v>4680</v>
      </c>
      <c r="E11300" t="s">
        <v>4681</v>
      </c>
      <c r="F11300" s="786" t="s">
        <v>12493</v>
      </c>
    </row>
    <row r="11301" spans="1:6">
      <c r="A11301" t="s">
        <v>4616</v>
      </c>
      <c r="B11301" t="s">
        <v>4679</v>
      </c>
      <c r="C11301" t="s">
        <v>2093</v>
      </c>
      <c r="D11301" t="s">
        <v>4680</v>
      </c>
      <c r="E11301" t="s">
        <v>4681</v>
      </c>
      <c r="F11301" s="786" t="s">
        <v>12494</v>
      </c>
    </row>
    <row r="11302" spans="1:6">
      <c r="A11302" t="s">
        <v>4616</v>
      </c>
      <c r="B11302" t="s">
        <v>4679</v>
      </c>
      <c r="C11302" t="s">
        <v>2093</v>
      </c>
      <c r="D11302" t="s">
        <v>4680</v>
      </c>
      <c r="E11302" t="s">
        <v>4681</v>
      </c>
      <c r="F11302" s="786" t="s">
        <v>12495</v>
      </c>
    </row>
    <row r="11303" spans="1:6">
      <c r="A11303" t="s">
        <v>4616</v>
      </c>
      <c r="B11303" t="s">
        <v>4679</v>
      </c>
      <c r="C11303" t="s">
        <v>2093</v>
      </c>
      <c r="D11303" t="s">
        <v>4680</v>
      </c>
      <c r="E11303" t="s">
        <v>4681</v>
      </c>
      <c r="F11303" s="786" t="s">
        <v>12496</v>
      </c>
    </row>
    <row r="11304" spans="1:6">
      <c r="A11304" t="s">
        <v>4616</v>
      </c>
      <c r="B11304" t="s">
        <v>4679</v>
      </c>
      <c r="C11304" t="s">
        <v>2093</v>
      </c>
      <c r="D11304" t="s">
        <v>4680</v>
      </c>
      <c r="E11304" t="s">
        <v>4681</v>
      </c>
      <c r="F11304" s="786" t="s">
        <v>12497</v>
      </c>
    </row>
    <row r="11305" spans="1:6">
      <c r="A11305" t="s">
        <v>4616</v>
      </c>
      <c r="B11305" t="s">
        <v>4679</v>
      </c>
      <c r="C11305" t="s">
        <v>2093</v>
      </c>
      <c r="D11305" t="s">
        <v>4680</v>
      </c>
      <c r="E11305" t="s">
        <v>4681</v>
      </c>
      <c r="F11305" s="786" t="s">
        <v>12498</v>
      </c>
    </row>
    <row r="11306" spans="1:6">
      <c r="A11306" t="s">
        <v>4616</v>
      </c>
      <c r="B11306" t="s">
        <v>4679</v>
      </c>
      <c r="C11306" t="s">
        <v>2093</v>
      </c>
      <c r="D11306" t="s">
        <v>4680</v>
      </c>
      <c r="E11306" t="s">
        <v>4681</v>
      </c>
      <c r="F11306" s="786" t="s">
        <v>12499</v>
      </c>
    </row>
    <row r="11307" spans="1:6">
      <c r="A11307" t="s">
        <v>4616</v>
      </c>
      <c r="B11307" t="s">
        <v>4679</v>
      </c>
      <c r="C11307" t="s">
        <v>2093</v>
      </c>
      <c r="D11307" t="s">
        <v>4680</v>
      </c>
      <c r="E11307" t="s">
        <v>4681</v>
      </c>
      <c r="F11307" s="786" t="s">
        <v>12500</v>
      </c>
    </row>
    <row r="11308" spans="1:6">
      <c r="A11308" t="s">
        <v>4616</v>
      </c>
      <c r="B11308" t="s">
        <v>4679</v>
      </c>
      <c r="C11308" t="s">
        <v>2093</v>
      </c>
      <c r="D11308" t="s">
        <v>4680</v>
      </c>
      <c r="E11308" t="s">
        <v>4681</v>
      </c>
      <c r="F11308" s="786" t="s">
        <v>12501</v>
      </c>
    </row>
    <row r="11309" spans="1:6">
      <c r="A11309" t="s">
        <v>4616</v>
      </c>
      <c r="B11309" t="s">
        <v>4679</v>
      </c>
      <c r="C11309" t="s">
        <v>2093</v>
      </c>
      <c r="D11309" t="s">
        <v>4680</v>
      </c>
      <c r="E11309" t="s">
        <v>4681</v>
      </c>
      <c r="F11309" s="786" t="s">
        <v>12502</v>
      </c>
    </row>
    <row r="11310" spans="1:6">
      <c r="A11310" t="s">
        <v>4616</v>
      </c>
      <c r="B11310" t="s">
        <v>4679</v>
      </c>
      <c r="C11310" t="s">
        <v>2093</v>
      </c>
      <c r="D11310" t="s">
        <v>4680</v>
      </c>
      <c r="E11310" t="s">
        <v>4681</v>
      </c>
      <c r="F11310" s="786" t="s">
        <v>12503</v>
      </c>
    </row>
    <row r="11311" spans="1:6">
      <c r="A11311" t="s">
        <v>4616</v>
      </c>
      <c r="B11311" t="s">
        <v>4679</v>
      </c>
      <c r="C11311" t="s">
        <v>2093</v>
      </c>
      <c r="D11311" t="s">
        <v>4680</v>
      </c>
      <c r="E11311" t="s">
        <v>4681</v>
      </c>
      <c r="F11311" s="786" t="s">
        <v>12504</v>
      </c>
    </row>
    <row r="11312" spans="1:6">
      <c r="A11312" t="s">
        <v>4616</v>
      </c>
      <c r="B11312" t="s">
        <v>4679</v>
      </c>
      <c r="C11312" t="s">
        <v>2093</v>
      </c>
      <c r="D11312" t="s">
        <v>4680</v>
      </c>
      <c r="E11312" t="s">
        <v>4681</v>
      </c>
      <c r="F11312" s="786" t="s">
        <v>12505</v>
      </c>
    </row>
    <row r="11313" spans="1:6">
      <c r="A11313" t="s">
        <v>4616</v>
      </c>
      <c r="B11313" t="s">
        <v>4679</v>
      </c>
      <c r="C11313" t="s">
        <v>2093</v>
      </c>
      <c r="D11313" t="s">
        <v>4680</v>
      </c>
      <c r="E11313" t="s">
        <v>4681</v>
      </c>
      <c r="F11313" s="786" t="s">
        <v>12506</v>
      </c>
    </row>
    <row r="11314" spans="1:6">
      <c r="A11314" t="s">
        <v>4616</v>
      </c>
      <c r="B11314" t="s">
        <v>4679</v>
      </c>
      <c r="C11314" t="s">
        <v>2093</v>
      </c>
      <c r="D11314" t="s">
        <v>4680</v>
      </c>
      <c r="E11314" t="s">
        <v>4681</v>
      </c>
      <c r="F11314" s="786" t="s">
        <v>12507</v>
      </c>
    </row>
    <row r="11315" spans="1:6">
      <c r="A11315" t="s">
        <v>4616</v>
      </c>
      <c r="B11315" t="s">
        <v>4679</v>
      </c>
      <c r="C11315" t="s">
        <v>2093</v>
      </c>
      <c r="D11315" t="s">
        <v>4680</v>
      </c>
      <c r="E11315" t="s">
        <v>4681</v>
      </c>
      <c r="F11315" s="786" t="s">
        <v>12508</v>
      </c>
    </row>
    <row r="11316" spans="1:6">
      <c r="A11316" t="s">
        <v>4616</v>
      </c>
      <c r="B11316" t="s">
        <v>4679</v>
      </c>
      <c r="C11316" t="s">
        <v>2093</v>
      </c>
      <c r="D11316" t="s">
        <v>4680</v>
      </c>
      <c r="E11316" t="s">
        <v>4681</v>
      </c>
      <c r="F11316" s="786" t="s">
        <v>12509</v>
      </c>
    </row>
    <row r="11317" spans="1:6">
      <c r="A11317" t="s">
        <v>4616</v>
      </c>
      <c r="B11317" t="s">
        <v>4679</v>
      </c>
      <c r="C11317" t="s">
        <v>2093</v>
      </c>
      <c r="D11317" t="s">
        <v>4680</v>
      </c>
      <c r="E11317" t="s">
        <v>4681</v>
      </c>
      <c r="F11317" s="786" t="s">
        <v>12510</v>
      </c>
    </row>
    <row r="11318" spans="1:6">
      <c r="A11318" t="s">
        <v>4616</v>
      </c>
      <c r="B11318" t="s">
        <v>4679</v>
      </c>
      <c r="C11318" t="s">
        <v>2093</v>
      </c>
      <c r="D11318" t="s">
        <v>4680</v>
      </c>
      <c r="E11318" t="s">
        <v>4681</v>
      </c>
      <c r="F11318" s="786" t="s">
        <v>12511</v>
      </c>
    </row>
    <row r="11319" spans="1:6">
      <c r="A11319" t="s">
        <v>4616</v>
      </c>
      <c r="B11319" t="s">
        <v>4679</v>
      </c>
      <c r="C11319" t="s">
        <v>2093</v>
      </c>
      <c r="D11319" t="s">
        <v>4680</v>
      </c>
      <c r="E11319" t="s">
        <v>4681</v>
      </c>
      <c r="F11319" s="786" t="s">
        <v>12512</v>
      </c>
    </row>
    <row r="11320" spans="1:6">
      <c r="A11320" t="s">
        <v>4616</v>
      </c>
      <c r="B11320" t="s">
        <v>4679</v>
      </c>
      <c r="C11320" t="s">
        <v>2093</v>
      </c>
      <c r="D11320" t="s">
        <v>4680</v>
      </c>
      <c r="E11320" t="s">
        <v>4681</v>
      </c>
      <c r="F11320" s="786" t="s">
        <v>12513</v>
      </c>
    </row>
    <row r="11321" spans="1:6">
      <c r="A11321" t="s">
        <v>4616</v>
      </c>
      <c r="B11321" t="s">
        <v>4679</v>
      </c>
      <c r="C11321" t="s">
        <v>2093</v>
      </c>
      <c r="D11321" t="s">
        <v>4680</v>
      </c>
      <c r="E11321" t="s">
        <v>4681</v>
      </c>
      <c r="F11321" s="786" t="s">
        <v>12514</v>
      </c>
    </row>
    <row r="11322" spans="1:6">
      <c r="A11322" t="s">
        <v>4616</v>
      </c>
      <c r="B11322" t="s">
        <v>4679</v>
      </c>
      <c r="C11322" t="s">
        <v>2093</v>
      </c>
      <c r="D11322" t="s">
        <v>4680</v>
      </c>
      <c r="E11322" t="s">
        <v>4681</v>
      </c>
      <c r="F11322" s="786" t="s">
        <v>12515</v>
      </c>
    </row>
    <row r="11323" spans="1:6">
      <c r="A11323" t="s">
        <v>4616</v>
      </c>
      <c r="B11323" t="s">
        <v>4679</v>
      </c>
      <c r="C11323" t="s">
        <v>2093</v>
      </c>
      <c r="D11323" t="s">
        <v>4680</v>
      </c>
      <c r="E11323" t="s">
        <v>4681</v>
      </c>
      <c r="F11323" s="786" t="s">
        <v>12516</v>
      </c>
    </row>
    <row r="11324" spans="1:6">
      <c r="A11324" t="s">
        <v>4616</v>
      </c>
      <c r="B11324" t="s">
        <v>4679</v>
      </c>
      <c r="C11324" t="s">
        <v>2093</v>
      </c>
      <c r="D11324" t="s">
        <v>4680</v>
      </c>
      <c r="E11324" t="s">
        <v>4681</v>
      </c>
      <c r="F11324" s="786" t="s">
        <v>12517</v>
      </c>
    </row>
    <row r="11325" spans="1:6">
      <c r="A11325" t="s">
        <v>4616</v>
      </c>
      <c r="B11325" t="s">
        <v>4679</v>
      </c>
      <c r="C11325" t="s">
        <v>2093</v>
      </c>
      <c r="D11325" t="s">
        <v>4680</v>
      </c>
      <c r="E11325" t="s">
        <v>4681</v>
      </c>
      <c r="F11325" s="786" t="s">
        <v>12518</v>
      </c>
    </row>
    <row r="11326" spans="1:6">
      <c r="A11326" t="s">
        <v>4616</v>
      </c>
      <c r="B11326" t="s">
        <v>4679</v>
      </c>
      <c r="C11326" t="s">
        <v>2093</v>
      </c>
      <c r="D11326" t="s">
        <v>4680</v>
      </c>
      <c r="E11326" t="s">
        <v>4681</v>
      </c>
      <c r="F11326" s="786" t="s">
        <v>12519</v>
      </c>
    </row>
    <row r="11327" spans="1:6">
      <c r="A11327" t="s">
        <v>4616</v>
      </c>
      <c r="B11327" t="s">
        <v>4679</v>
      </c>
      <c r="C11327" t="s">
        <v>2093</v>
      </c>
      <c r="D11327" t="s">
        <v>4680</v>
      </c>
      <c r="E11327" t="s">
        <v>4681</v>
      </c>
      <c r="F11327" s="786" t="s">
        <v>12520</v>
      </c>
    </row>
    <row r="11328" spans="1:6">
      <c r="A11328" t="s">
        <v>4616</v>
      </c>
      <c r="B11328" t="s">
        <v>4679</v>
      </c>
      <c r="C11328" t="s">
        <v>2093</v>
      </c>
      <c r="D11328" t="s">
        <v>4680</v>
      </c>
      <c r="E11328" t="s">
        <v>4681</v>
      </c>
      <c r="F11328" s="786" t="s">
        <v>12521</v>
      </c>
    </row>
    <row r="11329" spans="1:6">
      <c r="A11329" t="s">
        <v>4616</v>
      </c>
      <c r="B11329" t="s">
        <v>4679</v>
      </c>
      <c r="C11329" t="s">
        <v>2093</v>
      </c>
      <c r="D11329" t="s">
        <v>4680</v>
      </c>
      <c r="E11329" t="s">
        <v>4681</v>
      </c>
      <c r="F11329" s="786" t="s">
        <v>12522</v>
      </c>
    </row>
    <row r="11330" spans="1:6">
      <c r="A11330" t="s">
        <v>4616</v>
      </c>
      <c r="B11330" t="s">
        <v>4679</v>
      </c>
      <c r="C11330" t="s">
        <v>2093</v>
      </c>
      <c r="D11330" t="s">
        <v>4680</v>
      </c>
      <c r="E11330" t="s">
        <v>4681</v>
      </c>
      <c r="F11330" s="786" t="s">
        <v>12523</v>
      </c>
    </row>
    <row r="11331" spans="1:6">
      <c r="A11331" t="s">
        <v>4616</v>
      </c>
      <c r="B11331" t="s">
        <v>4679</v>
      </c>
      <c r="C11331" t="s">
        <v>2093</v>
      </c>
      <c r="D11331" t="s">
        <v>4680</v>
      </c>
      <c r="E11331" t="s">
        <v>4681</v>
      </c>
      <c r="F11331" s="786" t="s">
        <v>12524</v>
      </c>
    </row>
    <row r="11332" spans="1:6">
      <c r="A11332" t="s">
        <v>4616</v>
      </c>
      <c r="B11332" t="s">
        <v>4679</v>
      </c>
      <c r="C11332" t="s">
        <v>2093</v>
      </c>
      <c r="D11332" t="s">
        <v>4680</v>
      </c>
      <c r="E11332" t="s">
        <v>4681</v>
      </c>
      <c r="F11332" s="786" t="s">
        <v>12525</v>
      </c>
    </row>
    <row r="11333" spans="1:6">
      <c r="A11333" t="s">
        <v>4616</v>
      </c>
      <c r="B11333" t="s">
        <v>4679</v>
      </c>
      <c r="C11333" t="s">
        <v>2093</v>
      </c>
      <c r="D11333" t="s">
        <v>4680</v>
      </c>
      <c r="E11333" t="s">
        <v>4681</v>
      </c>
      <c r="F11333" s="786" t="s">
        <v>12526</v>
      </c>
    </row>
    <row r="11334" spans="1:6">
      <c r="A11334" t="s">
        <v>4616</v>
      </c>
      <c r="B11334" t="s">
        <v>4679</v>
      </c>
      <c r="C11334" t="s">
        <v>2093</v>
      </c>
      <c r="D11334" t="s">
        <v>4680</v>
      </c>
      <c r="E11334" t="s">
        <v>4681</v>
      </c>
      <c r="F11334" s="786" t="s">
        <v>12527</v>
      </c>
    </row>
    <row r="11335" spans="1:6">
      <c r="A11335" t="s">
        <v>4616</v>
      </c>
      <c r="B11335" t="s">
        <v>4679</v>
      </c>
      <c r="C11335" t="s">
        <v>2093</v>
      </c>
      <c r="D11335" t="s">
        <v>4680</v>
      </c>
      <c r="E11335" t="s">
        <v>4681</v>
      </c>
      <c r="F11335" s="786" t="s">
        <v>12528</v>
      </c>
    </row>
    <row r="11336" spans="1:6">
      <c r="A11336" t="s">
        <v>4616</v>
      </c>
      <c r="B11336" t="s">
        <v>4679</v>
      </c>
      <c r="C11336" t="s">
        <v>2093</v>
      </c>
      <c r="D11336" t="s">
        <v>4680</v>
      </c>
      <c r="E11336" t="s">
        <v>4681</v>
      </c>
      <c r="F11336" s="786" t="s">
        <v>12529</v>
      </c>
    </row>
    <row r="11337" spans="1:6">
      <c r="A11337" t="s">
        <v>4616</v>
      </c>
      <c r="B11337" t="s">
        <v>4679</v>
      </c>
      <c r="C11337" t="s">
        <v>2093</v>
      </c>
      <c r="D11337" t="s">
        <v>4680</v>
      </c>
      <c r="E11337" t="s">
        <v>4681</v>
      </c>
      <c r="F11337" s="786" t="s">
        <v>12530</v>
      </c>
    </row>
    <row r="11338" spans="1:6">
      <c r="A11338" t="s">
        <v>4616</v>
      </c>
      <c r="B11338" t="s">
        <v>4679</v>
      </c>
      <c r="C11338" t="s">
        <v>2093</v>
      </c>
      <c r="D11338" t="s">
        <v>4680</v>
      </c>
      <c r="E11338" t="s">
        <v>4681</v>
      </c>
      <c r="F11338" s="786" t="s">
        <v>12531</v>
      </c>
    </row>
    <row r="11339" spans="1:6">
      <c r="A11339" t="s">
        <v>4616</v>
      </c>
      <c r="B11339" t="s">
        <v>4679</v>
      </c>
      <c r="C11339" t="s">
        <v>2093</v>
      </c>
      <c r="D11339" t="s">
        <v>4680</v>
      </c>
      <c r="E11339" t="s">
        <v>4681</v>
      </c>
      <c r="F11339" s="786" t="s">
        <v>12532</v>
      </c>
    </row>
    <row r="11340" spans="1:6">
      <c r="A11340" t="s">
        <v>4616</v>
      </c>
      <c r="B11340" t="s">
        <v>4679</v>
      </c>
      <c r="C11340" t="s">
        <v>2093</v>
      </c>
      <c r="D11340" t="s">
        <v>4680</v>
      </c>
      <c r="E11340" t="s">
        <v>4681</v>
      </c>
      <c r="F11340" s="786" t="s">
        <v>12533</v>
      </c>
    </row>
    <row r="11341" spans="1:6">
      <c r="A11341" t="s">
        <v>4616</v>
      </c>
      <c r="B11341" t="s">
        <v>4679</v>
      </c>
      <c r="C11341" t="s">
        <v>2093</v>
      </c>
      <c r="D11341" t="s">
        <v>4680</v>
      </c>
      <c r="E11341" t="s">
        <v>4681</v>
      </c>
      <c r="F11341" s="786" t="s">
        <v>12534</v>
      </c>
    </row>
    <row r="11342" spans="1:6">
      <c r="A11342" t="s">
        <v>4616</v>
      </c>
      <c r="B11342" t="s">
        <v>4679</v>
      </c>
      <c r="C11342" t="s">
        <v>2093</v>
      </c>
      <c r="D11342" t="s">
        <v>4680</v>
      </c>
      <c r="E11342" t="s">
        <v>4681</v>
      </c>
      <c r="F11342" s="786" t="s">
        <v>12535</v>
      </c>
    </row>
    <row r="11343" spans="1:6">
      <c r="A11343" t="s">
        <v>4616</v>
      </c>
      <c r="B11343" t="s">
        <v>4679</v>
      </c>
      <c r="C11343" t="s">
        <v>2093</v>
      </c>
      <c r="D11343" t="s">
        <v>4680</v>
      </c>
      <c r="E11343" t="s">
        <v>4681</v>
      </c>
      <c r="F11343" s="786" t="s">
        <v>12536</v>
      </c>
    </row>
    <row r="11344" spans="1:6">
      <c r="A11344" t="s">
        <v>4616</v>
      </c>
      <c r="B11344" t="s">
        <v>4679</v>
      </c>
      <c r="C11344" t="s">
        <v>2093</v>
      </c>
      <c r="D11344" t="s">
        <v>4680</v>
      </c>
      <c r="E11344" t="s">
        <v>4681</v>
      </c>
      <c r="F11344" s="786" t="s">
        <v>12537</v>
      </c>
    </row>
    <row r="11345" spans="1:6">
      <c r="A11345" t="s">
        <v>4616</v>
      </c>
      <c r="B11345" t="s">
        <v>4679</v>
      </c>
      <c r="C11345" t="s">
        <v>2093</v>
      </c>
      <c r="D11345" t="s">
        <v>4680</v>
      </c>
      <c r="E11345" t="s">
        <v>4681</v>
      </c>
      <c r="F11345" s="786" t="s">
        <v>12538</v>
      </c>
    </row>
    <row r="11346" spans="1:6">
      <c r="A11346" t="s">
        <v>4616</v>
      </c>
      <c r="B11346" t="s">
        <v>4679</v>
      </c>
      <c r="C11346" t="s">
        <v>2093</v>
      </c>
      <c r="D11346" t="s">
        <v>4680</v>
      </c>
      <c r="E11346" t="s">
        <v>4681</v>
      </c>
      <c r="F11346" s="786" t="s">
        <v>12539</v>
      </c>
    </row>
    <row r="11347" spans="1:6">
      <c r="A11347" t="s">
        <v>4616</v>
      </c>
      <c r="B11347" t="s">
        <v>4679</v>
      </c>
      <c r="C11347" t="s">
        <v>2093</v>
      </c>
      <c r="D11347" t="s">
        <v>4680</v>
      </c>
      <c r="E11347" t="s">
        <v>4681</v>
      </c>
      <c r="F11347" s="786" t="s">
        <v>12540</v>
      </c>
    </row>
    <row r="11348" spans="1:6">
      <c r="A11348" t="s">
        <v>4616</v>
      </c>
      <c r="B11348" t="s">
        <v>4679</v>
      </c>
      <c r="C11348" t="s">
        <v>2093</v>
      </c>
      <c r="D11348" t="s">
        <v>4680</v>
      </c>
      <c r="E11348" t="s">
        <v>4681</v>
      </c>
      <c r="F11348" s="786" t="s">
        <v>12541</v>
      </c>
    </row>
    <row r="11349" spans="1:6">
      <c r="A11349" t="s">
        <v>4616</v>
      </c>
      <c r="B11349" t="s">
        <v>4679</v>
      </c>
      <c r="C11349" t="s">
        <v>2093</v>
      </c>
      <c r="D11349" t="s">
        <v>4680</v>
      </c>
      <c r="E11349" t="s">
        <v>4681</v>
      </c>
      <c r="F11349" s="786" t="s">
        <v>12542</v>
      </c>
    </row>
    <row r="11350" spans="1:6">
      <c r="A11350" t="s">
        <v>4616</v>
      </c>
      <c r="B11350" t="s">
        <v>4679</v>
      </c>
      <c r="C11350" t="s">
        <v>2093</v>
      </c>
      <c r="D11350" t="s">
        <v>4680</v>
      </c>
      <c r="E11350" t="s">
        <v>4681</v>
      </c>
      <c r="F11350" s="786" t="s">
        <v>12543</v>
      </c>
    </row>
    <row r="11351" spans="1:6">
      <c r="A11351" t="s">
        <v>4616</v>
      </c>
      <c r="B11351" t="s">
        <v>4679</v>
      </c>
      <c r="C11351" t="s">
        <v>2093</v>
      </c>
      <c r="D11351" t="s">
        <v>4680</v>
      </c>
      <c r="E11351" t="s">
        <v>4681</v>
      </c>
      <c r="F11351" s="786" t="s">
        <v>12544</v>
      </c>
    </row>
    <row r="11352" spans="1:6">
      <c r="A11352" t="s">
        <v>4616</v>
      </c>
      <c r="B11352" t="s">
        <v>4679</v>
      </c>
      <c r="C11352" t="s">
        <v>2093</v>
      </c>
      <c r="D11352" t="s">
        <v>4680</v>
      </c>
      <c r="E11352" t="s">
        <v>4681</v>
      </c>
      <c r="F11352" s="786" t="s">
        <v>12545</v>
      </c>
    </row>
    <row r="11353" spans="1:6">
      <c r="A11353" t="s">
        <v>4616</v>
      </c>
      <c r="B11353" t="s">
        <v>4679</v>
      </c>
      <c r="C11353" t="s">
        <v>2093</v>
      </c>
      <c r="D11353" t="s">
        <v>4680</v>
      </c>
      <c r="E11353" t="s">
        <v>4681</v>
      </c>
      <c r="F11353" s="786" t="s">
        <v>12546</v>
      </c>
    </row>
    <row r="11354" spans="1:6">
      <c r="A11354" t="s">
        <v>4616</v>
      </c>
      <c r="B11354" t="s">
        <v>4679</v>
      </c>
      <c r="C11354" t="s">
        <v>2093</v>
      </c>
      <c r="D11354" t="s">
        <v>4680</v>
      </c>
      <c r="E11354" t="s">
        <v>4681</v>
      </c>
      <c r="F11354" s="786" t="s">
        <v>12547</v>
      </c>
    </row>
    <row r="11355" spans="1:6">
      <c r="A11355" t="s">
        <v>4616</v>
      </c>
      <c r="B11355" t="s">
        <v>4679</v>
      </c>
      <c r="C11355" t="s">
        <v>2093</v>
      </c>
      <c r="D11355" t="s">
        <v>4680</v>
      </c>
      <c r="E11355" t="s">
        <v>4681</v>
      </c>
      <c r="F11355" s="786" t="s">
        <v>12548</v>
      </c>
    </row>
    <row r="11356" spans="1:6">
      <c r="A11356" t="s">
        <v>4616</v>
      </c>
      <c r="B11356" t="s">
        <v>4679</v>
      </c>
      <c r="C11356" t="s">
        <v>2093</v>
      </c>
      <c r="D11356" t="s">
        <v>4680</v>
      </c>
      <c r="E11356" t="s">
        <v>4681</v>
      </c>
      <c r="F11356" s="786" t="s">
        <v>12549</v>
      </c>
    </row>
    <row r="11357" spans="1:6">
      <c r="A11357" t="s">
        <v>4616</v>
      </c>
      <c r="B11357" t="s">
        <v>4679</v>
      </c>
      <c r="C11357" t="s">
        <v>2093</v>
      </c>
      <c r="D11357" t="s">
        <v>4680</v>
      </c>
      <c r="E11357" t="s">
        <v>4681</v>
      </c>
      <c r="F11357" s="786" t="s">
        <v>12550</v>
      </c>
    </row>
    <row r="11358" spans="1:6">
      <c r="A11358" t="s">
        <v>4616</v>
      </c>
      <c r="B11358" t="s">
        <v>4679</v>
      </c>
      <c r="C11358" t="s">
        <v>2093</v>
      </c>
      <c r="D11358" t="s">
        <v>4680</v>
      </c>
      <c r="E11358" t="s">
        <v>4681</v>
      </c>
      <c r="F11358" s="786" t="s">
        <v>12551</v>
      </c>
    </row>
    <row r="11359" spans="1:6">
      <c r="A11359" t="s">
        <v>4616</v>
      </c>
      <c r="B11359" t="s">
        <v>4679</v>
      </c>
      <c r="C11359" t="s">
        <v>2093</v>
      </c>
      <c r="D11359" t="s">
        <v>4680</v>
      </c>
      <c r="E11359" t="s">
        <v>4681</v>
      </c>
      <c r="F11359" s="786" t="s">
        <v>12552</v>
      </c>
    </row>
    <row r="11360" spans="1:6">
      <c r="A11360" t="s">
        <v>4616</v>
      </c>
      <c r="B11360" t="s">
        <v>4679</v>
      </c>
      <c r="C11360" t="s">
        <v>2093</v>
      </c>
      <c r="D11360" t="s">
        <v>4680</v>
      </c>
      <c r="E11360" t="s">
        <v>4681</v>
      </c>
      <c r="F11360" s="786" t="s">
        <v>12553</v>
      </c>
    </row>
    <row r="11361" spans="1:6">
      <c r="A11361" t="s">
        <v>4616</v>
      </c>
      <c r="B11361" t="s">
        <v>4679</v>
      </c>
      <c r="C11361" t="s">
        <v>2093</v>
      </c>
      <c r="D11361" t="s">
        <v>4680</v>
      </c>
      <c r="E11361" t="s">
        <v>4681</v>
      </c>
      <c r="F11361" s="786" t="s">
        <v>12554</v>
      </c>
    </row>
    <row r="11362" spans="1:6">
      <c r="A11362" t="s">
        <v>4616</v>
      </c>
      <c r="B11362" t="s">
        <v>4679</v>
      </c>
      <c r="C11362" t="s">
        <v>2093</v>
      </c>
      <c r="D11362" t="s">
        <v>4680</v>
      </c>
      <c r="E11362" t="s">
        <v>4681</v>
      </c>
      <c r="F11362" s="786" t="s">
        <v>12555</v>
      </c>
    </row>
    <row r="11363" spans="1:6">
      <c r="A11363" t="s">
        <v>4616</v>
      </c>
      <c r="B11363" t="s">
        <v>4679</v>
      </c>
      <c r="C11363" t="s">
        <v>2093</v>
      </c>
      <c r="D11363" t="s">
        <v>4680</v>
      </c>
      <c r="E11363" t="s">
        <v>4681</v>
      </c>
      <c r="F11363" s="786" t="s">
        <v>12556</v>
      </c>
    </row>
    <row r="11364" spans="1:6">
      <c r="A11364" t="s">
        <v>4616</v>
      </c>
      <c r="B11364" t="s">
        <v>4679</v>
      </c>
      <c r="C11364" t="s">
        <v>2093</v>
      </c>
      <c r="D11364" t="s">
        <v>4680</v>
      </c>
      <c r="E11364" t="s">
        <v>4681</v>
      </c>
      <c r="F11364" s="786" t="s">
        <v>12557</v>
      </c>
    </row>
    <row r="11365" spans="1:6">
      <c r="A11365" t="s">
        <v>4616</v>
      </c>
      <c r="B11365" t="s">
        <v>4679</v>
      </c>
      <c r="C11365" t="s">
        <v>2093</v>
      </c>
      <c r="D11365" t="s">
        <v>4680</v>
      </c>
      <c r="E11365" t="s">
        <v>4681</v>
      </c>
      <c r="F11365" s="786" t="s">
        <v>12558</v>
      </c>
    </row>
    <row r="11366" spans="1:6">
      <c r="A11366" t="s">
        <v>4616</v>
      </c>
      <c r="B11366" t="s">
        <v>4679</v>
      </c>
      <c r="C11366" t="s">
        <v>2093</v>
      </c>
      <c r="D11366" t="s">
        <v>4680</v>
      </c>
      <c r="E11366" t="s">
        <v>4681</v>
      </c>
      <c r="F11366" s="786" t="s">
        <v>12559</v>
      </c>
    </row>
    <row r="11367" spans="1:6">
      <c r="A11367" t="s">
        <v>4616</v>
      </c>
      <c r="B11367" t="s">
        <v>4679</v>
      </c>
      <c r="C11367" t="s">
        <v>2093</v>
      </c>
      <c r="D11367" t="s">
        <v>4680</v>
      </c>
      <c r="E11367" t="s">
        <v>4681</v>
      </c>
      <c r="F11367" s="786" t="s">
        <v>12560</v>
      </c>
    </row>
    <row r="11368" spans="1:6">
      <c r="A11368" t="s">
        <v>4616</v>
      </c>
      <c r="B11368" t="s">
        <v>4679</v>
      </c>
      <c r="C11368" t="s">
        <v>2093</v>
      </c>
      <c r="D11368" t="s">
        <v>4680</v>
      </c>
      <c r="E11368" t="s">
        <v>4681</v>
      </c>
      <c r="F11368" s="786" t="s">
        <v>12561</v>
      </c>
    </row>
    <row r="11369" spans="1:6">
      <c r="A11369" t="s">
        <v>4616</v>
      </c>
      <c r="B11369" t="s">
        <v>4679</v>
      </c>
      <c r="C11369" t="s">
        <v>2093</v>
      </c>
      <c r="D11369" t="s">
        <v>4680</v>
      </c>
      <c r="E11369" t="s">
        <v>4681</v>
      </c>
      <c r="F11369" s="786" t="s">
        <v>12562</v>
      </c>
    </row>
    <row r="11370" spans="1:6">
      <c r="A11370" t="s">
        <v>4616</v>
      </c>
      <c r="B11370" t="s">
        <v>4679</v>
      </c>
      <c r="C11370" t="s">
        <v>2093</v>
      </c>
      <c r="D11370" t="s">
        <v>4680</v>
      </c>
      <c r="E11370" t="s">
        <v>4681</v>
      </c>
      <c r="F11370" s="786" t="s">
        <v>12563</v>
      </c>
    </row>
    <row r="11371" spans="1:6">
      <c r="A11371" t="s">
        <v>4616</v>
      </c>
      <c r="B11371" t="s">
        <v>4679</v>
      </c>
      <c r="C11371" t="s">
        <v>2093</v>
      </c>
      <c r="D11371" t="s">
        <v>4680</v>
      </c>
      <c r="E11371" t="s">
        <v>4681</v>
      </c>
      <c r="F11371" s="786" t="s">
        <v>12564</v>
      </c>
    </row>
    <row r="11372" spans="1:6">
      <c r="A11372" t="s">
        <v>4616</v>
      </c>
      <c r="B11372" t="s">
        <v>4679</v>
      </c>
      <c r="C11372" t="s">
        <v>2093</v>
      </c>
      <c r="D11372" t="s">
        <v>4680</v>
      </c>
      <c r="E11372" t="s">
        <v>4681</v>
      </c>
      <c r="F11372" s="786" t="s">
        <v>12565</v>
      </c>
    </row>
    <row r="11373" spans="1:6">
      <c r="A11373" t="s">
        <v>4616</v>
      </c>
      <c r="B11373" t="s">
        <v>4679</v>
      </c>
      <c r="C11373" t="s">
        <v>2093</v>
      </c>
      <c r="D11373" t="s">
        <v>4680</v>
      </c>
      <c r="E11373" t="s">
        <v>4681</v>
      </c>
      <c r="F11373" s="786" t="s">
        <v>12566</v>
      </c>
    </row>
    <row r="11374" spans="1:6">
      <c r="A11374" t="s">
        <v>4616</v>
      </c>
      <c r="B11374" t="s">
        <v>4679</v>
      </c>
      <c r="C11374" t="s">
        <v>2093</v>
      </c>
      <c r="D11374" t="s">
        <v>4680</v>
      </c>
      <c r="E11374" t="s">
        <v>4681</v>
      </c>
      <c r="F11374" s="786" t="s">
        <v>12567</v>
      </c>
    </row>
    <row r="11375" spans="1:6">
      <c r="A11375" t="s">
        <v>4616</v>
      </c>
      <c r="B11375" t="s">
        <v>4679</v>
      </c>
      <c r="C11375" t="s">
        <v>2093</v>
      </c>
      <c r="D11375" t="s">
        <v>4680</v>
      </c>
      <c r="E11375" t="s">
        <v>4681</v>
      </c>
      <c r="F11375" s="786" t="s">
        <v>12568</v>
      </c>
    </row>
    <row r="11376" spans="1:6">
      <c r="A11376" t="s">
        <v>4616</v>
      </c>
      <c r="B11376" t="s">
        <v>4679</v>
      </c>
      <c r="C11376" t="s">
        <v>2093</v>
      </c>
      <c r="D11376" t="s">
        <v>4680</v>
      </c>
      <c r="E11376" t="s">
        <v>4681</v>
      </c>
      <c r="F11376" s="786" t="s">
        <v>12569</v>
      </c>
    </row>
    <row r="11377" spans="1:6">
      <c r="A11377" t="s">
        <v>4616</v>
      </c>
      <c r="B11377" t="s">
        <v>4679</v>
      </c>
      <c r="C11377" t="s">
        <v>2093</v>
      </c>
      <c r="D11377" t="s">
        <v>4680</v>
      </c>
      <c r="E11377" t="s">
        <v>4681</v>
      </c>
      <c r="F11377" s="786" t="s">
        <v>12570</v>
      </c>
    </row>
    <row r="11378" spans="1:6">
      <c r="A11378" t="s">
        <v>4616</v>
      </c>
      <c r="B11378" t="s">
        <v>4679</v>
      </c>
      <c r="C11378" t="s">
        <v>2093</v>
      </c>
      <c r="D11378" t="s">
        <v>4680</v>
      </c>
      <c r="E11378" t="s">
        <v>4681</v>
      </c>
      <c r="F11378" s="786" t="s">
        <v>12571</v>
      </c>
    </row>
    <row r="11379" spans="1:6">
      <c r="A11379" t="s">
        <v>4616</v>
      </c>
      <c r="B11379" t="s">
        <v>4679</v>
      </c>
      <c r="C11379" t="s">
        <v>2093</v>
      </c>
      <c r="D11379" t="s">
        <v>4680</v>
      </c>
      <c r="E11379" t="s">
        <v>4681</v>
      </c>
      <c r="F11379" s="786" t="s">
        <v>12572</v>
      </c>
    </row>
    <row r="11380" spans="1:6">
      <c r="A11380" t="s">
        <v>4616</v>
      </c>
      <c r="B11380" t="s">
        <v>4679</v>
      </c>
      <c r="C11380" t="s">
        <v>2093</v>
      </c>
      <c r="D11380" t="s">
        <v>4680</v>
      </c>
      <c r="E11380" t="s">
        <v>4681</v>
      </c>
      <c r="F11380" s="786" t="s">
        <v>12573</v>
      </c>
    </row>
    <row r="11381" spans="1:6">
      <c r="A11381" t="s">
        <v>4616</v>
      </c>
      <c r="B11381" t="s">
        <v>4679</v>
      </c>
      <c r="C11381" t="s">
        <v>2093</v>
      </c>
      <c r="D11381" t="s">
        <v>4680</v>
      </c>
      <c r="E11381" t="s">
        <v>4681</v>
      </c>
      <c r="F11381" s="786" t="s">
        <v>12574</v>
      </c>
    </row>
    <row r="11382" spans="1:6">
      <c r="A11382" t="s">
        <v>4616</v>
      </c>
      <c r="B11382" t="s">
        <v>4679</v>
      </c>
      <c r="C11382" t="s">
        <v>2093</v>
      </c>
      <c r="D11382" t="s">
        <v>4680</v>
      </c>
      <c r="E11382" t="s">
        <v>4681</v>
      </c>
      <c r="F11382" s="786" t="s">
        <v>12575</v>
      </c>
    </row>
    <row r="11383" spans="1:6">
      <c r="A11383" t="s">
        <v>4616</v>
      </c>
      <c r="B11383" t="s">
        <v>4679</v>
      </c>
      <c r="C11383" t="s">
        <v>2093</v>
      </c>
      <c r="D11383" t="s">
        <v>4680</v>
      </c>
      <c r="E11383" t="s">
        <v>4681</v>
      </c>
      <c r="F11383" s="786" t="s">
        <v>12576</v>
      </c>
    </row>
    <row r="11384" spans="1:6">
      <c r="A11384" t="s">
        <v>4616</v>
      </c>
      <c r="B11384" t="s">
        <v>4679</v>
      </c>
      <c r="C11384" t="s">
        <v>2093</v>
      </c>
      <c r="D11384" t="s">
        <v>4680</v>
      </c>
      <c r="E11384" t="s">
        <v>4681</v>
      </c>
      <c r="F11384" s="786" t="s">
        <v>12577</v>
      </c>
    </row>
    <row r="11385" spans="1:6">
      <c r="A11385" t="s">
        <v>4616</v>
      </c>
      <c r="B11385" t="s">
        <v>4679</v>
      </c>
      <c r="C11385" t="s">
        <v>2093</v>
      </c>
      <c r="D11385" t="s">
        <v>4680</v>
      </c>
      <c r="E11385" t="s">
        <v>4681</v>
      </c>
      <c r="F11385" s="786" t="s">
        <v>12578</v>
      </c>
    </row>
    <row r="11386" spans="1:6">
      <c r="A11386" t="s">
        <v>4616</v>
      </c>
      <c r="B11386" t="s">
        <v>4679</v>
      </c>
      <c r="C11386" t="s">
        <v>2093</v>
      </c>
      <c r="D11386" t="s">
        <v>4680</v>
      </c>
      <c r="E11386" t="s">
        <v>4681</v>
      </c>
      <c r="F11386" s="786" t="s">
        <v>12579</v>
      </c>
    </row>
    <row r="11387" spans="1:6">
      <c r="A11387" t="s">
        <v>4616</v>
      </c>
      <c r="B11387" t="s">
        <v>4679</v>
      </c>
      <c r="C11387" t="s">
        <v>2093</v>
      </c>
      <c r="D11387" t="s">
        <v>4680</v>
      </c>
      <c r="E11387" t="s">
        <v>4681</v>
      </c>
      <c r="F11387" s="786" t="s">
        <v>12580</v>
      </c>
    </row>
    <row r="11388" spans="1:6">
      <c r="A11388" t="s">
        <v>4616</v>
      </c>
      <c r="B11388" t="s">
        <v>4679</v>
      </c>
      <c r="C11388" t="s">
        <v>2093</v>
      </c>
      <c r="D11388" t="s">
        <v>4680</v>
      </c>
      <c r="E11388" t="s">
        <v>4681</v>
      </c>
      <c r="F11388" s="786" t="s">
        <v>12581</v>
      </c>
    </row>
    <row r="11389" spans="1:6">
      <c r="A11389" t="s">
        <v>4616</v>
      </c>
      <c r="B11389" t="s">
        <v>4679</v>
      </c>
      <c r="C11389" t="s">
        <v>2093</v>
      </c>
      <c r="D11389" t="s">
        <v>4680</v>
      </c>
      <c r="E11389" t="s">
        <v>4681</v>
      </c>
      <c r="F11389" s="786" t="s">
        <v>12582</v>
      </c>
    </row>
    <row r="11390" spans="1:6">
      <c r="A11390" t="s">
        <v>4616</v>
      </c>
      <c r="B11390" t="s">
        <v>4679</v>
      </c>
      <c r="C11390" t="s">
        <v>2093</v>
      </c>
      <c r="D11390" t="s">
        <v>4680</v>
      </c>
      <c r="E11390" t="s">
        <v>4681</v>
      </c>
      <c r="F11390" s="786" t="s">
        <v>12583</v>
      </c>
    </row>
    <row r="11391" spans="1:6">
      <c r="A11391" t="s">
        <v>4616</v>
      </c>
      <c r="B11391" t="s">
        <v>4679</v>
      </c>
      <c r="C11391" t="s">
        <v>2093</v>
      </c>
      <c r="D11391" t="s">
        <v>4680</v>
      </c>
      <c r="E11391" t="s">
        <v>4681</v>
      </c>
      <c r="F11391" s="786" t="s">
        <v>12584</v>
      </c>
    </row>
    <row r="11392" spans="1:6">
      <c r="A11392" t="s">
        <v>4616</v>
      </c>
      <c r="B11392" t="s">
        <v>4679</v>
      </c>
      <c r="C11392" t="s">
        <v>2093</v>
      </c>
      <c r="D11392" t="s">
        <v>4680</v>
      </c>
      <c r="E11392" t="s">
        <v>4681</v>
      </c>
      <c r="F11392" s="786" t="s">
        <v>12585</v>
      </c>
    </row>
    <row r="11393" spans="1:6">
      <c r="A11393" t="s">
        <v>4616</v>
      </c>
      <c r="B11393" t="s">
        <v>4679</v>
      </c>
      <c r="C11393" t="s">
        <v>2093</v>
      </c>
      <c r="D11393" t="s">
        <v>4680</v>
      </c>
      <c r="E11393" t="s">
        <v>4681</v>
      </c>
      <c r="F11393" s="786" t="s">
        <v>12586</v>
      </c>
    </row>
    <row r="11394" spans="1:6">
      <c r="A11394" t="s">
        <v>4616</v>
      </c>
      <c r="B11394" t="s">
        <v>4679</v>
      </c>
      <c r="C11394" t="s">
        <v>2093</v>
      </c>
      <c r="D11394" t="s">
        <v>4680</v>
      </c>
      <c r="E11394" t="s">
        <v>4681</v>
      </c>
      <c r="F11394" s="786" t="s">
        <v>12587</v>
      </c>
    </row>
    <row r="11395" spans="1:6">
      <c r="A11395" t="s">
        <v>4616</v>
      </c>
      <c r="B11395" t="s">
        <v>4679</v>
      </c>
      <c r="C11395" t="s">
        <v>2093</v>
      </c>
      <c r="D11395" t="s">
        <v>4680</v>
      </c>
      <c r="E11395" t="s">
        <v>4681</v>
      </c>
      <c r="F11395" s="786" t="s">
        <v>12588</v>
      </c>
    </row>
    <row r="11396" spans="1:6">
      <c r="A11396" t="s">
        <v>4616</v>
      </c>
      <c r="B11396" t="s">
        <v>4679</v>
      </c>
      <c r="C11396" t="s">
        <v>2093</v>
      </c>
      <c r="D11396" t="s">
        <v>4680</v>
      </c>
      <c r="E11396" t="s">
        <v>4681</v>
      </c>
      <c r="F11396" s="786" t="s">
        <v>12589</v>
      </c>
    </row>
    <row r="11397" spans="1:6">
      <c r="A11397" t="s">
        <v>4616</v>
      </c>
      <c r="B11397" t="s">
        <v>4679</v>
      </c>
      <c r="C11397" t="s">
        <v>2093</v>
      </c>
      <c r="D11397" t="s">
        <v>4680</v>
      </c>
      <c r="E11397" t="s">
        <v>4681</v>
      </c>
      <c r="F11397" s="786" t="s">
        <v>12590</v>
      </c>
    </row>
    <row r="11398" spans="1:6">
      <c r="A11398" t="s">
        <v>4616</v>
      </c>
      <c r="B11398" t="s">
        <v>4679</v>
      </c>
      <c r="C11398" t="s">
        <v>2093</v>
      </c>
      <c r="D11398" t="s">
        <v>4680</v>
      </c>
      <c r="E11398" t="s">
        <v>4681</v>
      </c>
      <c r="F11398" s="786" t="s">
        <v>12591</v>
      </c>
    </row>
    <row r="11399" spans="1:6">
      <c r="A11399" t="s">
        <v>4616</v>
      </c>
      <c r="B11399" t="s">
        <v>4679</v>
      </c>
      <c r="C11399" t="s">
        <v>2093</v>
      </c>
      <c r="D11399" t="s">
        <v>4680</v>
      </c>
      <c r="E11399" t="s">
        <v>4681</v>
      </c>
      <c r="F11399" s="786" t="s">
        <v>12592</v>
      </c>
    </row>
    <row r="11400" spans="1:6">
      <c r="A11400" t="s">
        <v>4616</v>
      </c>
      <c r="B11400" t="s">
        <v>4679</v>
      </c>
      <c r="C11400" t="s">
        <v>2093</v>
      </c>
      <c r="D11400" t="s">
        <v>4680</v>
      </c>
      <c r="E11400" t="s">
        <v>4681</v>
      </c>
      <c r="F11400" s="786" t="s">
        <v>12593</v>
      </c>
    </row>
    <row r="11401" spans="1:6">
      <c r="A11401" t="s">
        <v>4616</v>
      </c>
      <c r="B11401" t="s">
        <v>4679</v>
      </c>
      <c r="C11401" t="s">
        <v>2093</v>
      </c>
      <c r="D11401" t="s">
        <v>4680</v>
      </c>
      <c r="E11401" t="s">
        <v>4681</v>
      </c>
      <c r="F11401" s="786" t="s">
        <v>12594</v>
      </c>
    </row>
    <row r="11402" spans="1:6">
      <c r="A11402" t="s">
        <v>4616</v>
      </c>
      <c r="B11402" t="s">
        <v>4679</v>
      </c>
      <c r="C11402" t="s">
        <v>2093</v>
      </c>
      <c r="D11402" t="s">
        <v>4680</v>
      </c>
      <c r="E11402" t="s">
        <v>4681</v>
      </c>
      <c r="F11402" s="786" t="s">
        <v>12595</v>
      </c>
    </row>
    <row r="11403" spans="1:6">
      <c r="A11403" t="s">
        <v>4616</v>
      </c>
      <c r="B11403" t="s">
        <v>4679</v>
      </c>
      <c r="C11403" t="s">
        <v>2093</v>
      </c>
      <c r="D11403" t="s">
        <v>4680</v>
      </c>
      <c r="E11403" t="s">
        <v>4681</v>
      </c>
      <c r="F11403" s="786" t="s">
        <v>12596</v>
      </c>
    </row>
    <row r="11404" spans="1:6">
      <c r="A11404" t="s">
        <v>4616</v>
      </c>
      <c r="B11404" t="s">
        <v>4679</v>
      </c>
      <c r="C11404" t="s">
        <v>2093</v>
      </c>
      <c r="D11404" t="s">
        <v>4680</v>
      </c>
      <c r="E11404" t="s">
        <v>4681</v>
      </c>
      <c r="F11404" s="786" t="s">
        <v>12597</v>
      </c>
    </row>
    <row r="11405" spans="1:6">
      <c r="A11405" t="s">
        <v>4616</v>
      </c>
      <c r="B11405" t="s">
        <v>4679</v>
      </c>
      <c r="C11405" t="s">
        <v>2093</v>
      </c>
      <c r="D11405" t="s">
        <v>4680</v>
      </c>
      <c r="E11405" t="s">
        <v>4681</v>
      </c>
      <c r="F11405" s="786" t="s">
        <v>12598</v>
      </c>
    </row>
    <row r="11406" spans="1:6">
      <c r="A11406" t="s">
        <v>4616</v>
      </c>
      <c r="B11406" t="s">
        <v>4679</v>
      </c>
      <c r="C11406" t="s">
        <v>2093</v>
      </c>
      <c r="D11406" t="s">
        <v>4680</v>
      </c>
      <c r="E11406" t="s">
        <v>4681</v>
      </c>
      <c r="F11406" s="786" t="s">
        <v>12599</v>
      </c>
    </row>
    <row r="11407" spans="1:6">
      <c r="A11407" t="s">
        <v>4616</v>
      </c>
      <c r="B11407" t="s">
        <v>4679</v>
      </c>
      <c r="C11407" t="s">
        <v>2093</v>
      </c>
      <c r="D11407" t="s">
        <v>4680</v>
      </c>
      <c r="E11407" t="s">
        <v>4681</v>
      </c>
      <c r="F11407" s="786" t="s">
        <v>12600</v>
      </c>
    </row>
    <row r="11408" spans="1:6">
      <c r="A11408" t="s">
        <v>4616</v>
      </c>
      <c r="B11408" t="s">
        <v>4679</v>
      </c>
      <c r="C11408" t="s">
        <v>2093</v>
      </c>
      <c r="D11408" t="s">
        <v>4680</v>
      </c>
      <c r="E11408" t="s">
        <v>4681</v>
      </c>
      <c r="F11408" s="786" t="s">
        <v>12601</v>
      </c>
    </row>
    <row r="11409" spans="1:6">
      <c r="A11409" t="s">
        <v>4616</v>
      </c>
      <c r="B11409" t="s">
        <v>4679</v>
      </c>
      <c r="C11409" t="s">
        <v>2093</v>
      </c>
      <c r="D11409" t="s">
        <v>4680</v>
      </c>
      <c r="E11409" t="s">
        <v>4681</v>
      </c>
      <c r="F11409" s="786" t="s">
        <v>12602</v>
      </c>
    </row>
    <row r="11410" spans="1:6">
      <c r="A11410" t="s">
        <v>4616</v>
      </c>
      <c r="B11410" t="s">
        <v>4679</v>
      </c>
      <c r="C11410" t="s">
        <v>2093</v>
      </c>
      <c r="D11410" t="s">
        <v>4680</v>
      </c>
      <c r="E11410" t="s">
        <v>4681</v>
      </c>
      <c r="F11410" s="786" t="s">
        <v>12603</v>
      </c>
    </row>
    <row r="11411" spans="1:6">
      <c r="A11411" t="s">
        <v>4616</v>
      </c>
      <c r="B11411" t="s">
        <v>4679</v>
      </c>
      <c r="C11411" t="s">
        <v>2093</v>
      </c>
      <c r="D11411" t="s">
        <v>4680</v>
      </c>
      <c r="E11411" t="s">
        <v>4681</v>
      </c>
      <c r="F11411" s="786" t="s">
        <v>12604</v>
      </c>
    </row>
    <row r="11412" spans="1:6">
      <c r="A11412" t="s">
        <v>4616</v>
      </c>
      <c r="B11412" t="s">
        <v>4679</v>
      </c>
      <c r="C11412" t="s">
        <v>2093</v>
      </c>
      <c r="D11412" t="s">
        <v>4680</v>
      </c>
      <c r="E11412" t="s">
        <v>4681</v>
      </c>
      <c r="F11412" s="786" t="s">
        <v>12605</v>
      </c>
    </row>
    <row r="11413" spans="1:6">
      <c r="A11413" t="s">
        <v>4616</v>
      </c>
      <c r="B11413" t="s">
        <v>4679</v>
      </c>
      <c r="C11413" t="s">
        <v>2093</v>
      </c>
      <c r="D11413" t="s">
        <v>4680</v>
      </c>
      <c r="E11413" t="s">
        <v>4681</v>
      </c>
      <c r="F11413" s="786" t="s">
        <v>12606</v>
      </c>
    </row>
    <row r="11414" spans="1:6">
      <c r="A11414" t="s">
        <v>4616</v>
      </c>
      <c r="B11414" t="s">
        <v>4679</v>
      </c>
      <c r="C11414" t="s">
        <v>2093</v>
      </c>
      <c r="D11414" t="s">
        <v>4680</v>
      </c>
      <c r="E11414" t="s">
        <v>4681</v>
      </c>
      <c r="F11414" s="786" t="s">
        <v>12607</v>
      </c>
    </row>
    <row r="11415" spans="1:6">
      <c r="A11415" t="s">
        <v>4616</v>
      </c>
      <c r="B11415" t="s">
        <v>4679</v>
      </c>
      <c r="C11415" t="s">
        <v>2093</v>
      </c>
      <c r="D11415" t="s">
        <v>4680</v>
      </c>
      <c r="E11415" t="s">
        <v>4681</v>
      </c>
      <c r="F11415" s="786" t="s">
        <v>12608</v>
      </c>
    </row>
    <row r="11416" spans="1:6">
      <c r="A11416" t="s">
        <v>4616</v>
      </c>
      <c r="B11416" t="s">
        <v>4679</v>
      </c>
      <c r="C11416" t="s">
        <v>2093</v>
      </c>
      <c r="D11416" t="s">
        <v>4680</v>
      </c>
      <c r="E11416" t="s">
        <v>4681</v>
      </c>
      <c r="F11416" s="786" t="s">
        <v>12609</v>
      </c>
    </row>
    <row r="11417" spans="1:6">
      <c r="A11417" t="s">
        <v>4616</v>
      </c>
      <c r="B11417" t="s">
        <v>4679</v>
      </c>
      <c r="C11417" t="s">
        <v>2093</v>
      </c>
      <c r="D11417" t="s">
        <v>4680</v>
      </c>
      <c r="E11417" t="s">
        <v>4681</v>
      </c>
      <c r="F11417" s="786" t="s">
        <v>12610</v>
      </c>
    </row>
    <row r="11418" spans="1:6">
      <c r="A11418" t="s">
        <v>4616</v>
      </c>
      <c r="B11418" t="s">
        <v>4679</v>
      </c>
      <c r="C11418" t="s">
        <v>2093</v>
      </c>
      <c r="D11418" t="s">
        <v>4680</v>
      </c>
      <c r="E11418" t="s">
        <v>4681</v>
      </c>
      <c r="F11418" s="786" t="s">
        <v>12611</v>
      </c>
    </row>
    <row r="11419" spans="1:6">
      <c r="A11419" t="s">
        <v>4616</v>
      </c>
      <c r="B11419" t="s">
        <v>4679</v>
      </c>
      <c r="C11419" t="s">
        <v>2093</v>
      </c>
      <c r="D11419" t="s">
        <v>4680</v>
      </c>
      <c r="E11419" t="s">
        <v>4681</v>
      </c>
      <c r="F11419" s="786" t="s">
        <v>12612</v>
      </c>
    </row>
    <row r="11420" spans="1:6">
      <c r="A11420" t="s">
        <v>4616</v>
      </c>
      <c r="B11420" t="s">
        <v>4679</v>
      </c>
      <c r="C11420" t="s">
        <v>2093</v>
      </c>
      <c r="D11420" t="s">
        <v>4680</v>
      </c>
      <c r="E11420" t="s">
        <v>4681</v>
      </c>
      <c r="F11420" s="786" t="s">
        <v>12613</v>
      </c>
    </row>
    <row r="11421" spans="1:6">
      <c r="A11421" t="s">
        <v>4616</v>
      </c>
      <c r="B11421" t="s">
        <v>4679</v>
      </c>
      <c r="C11421" t="s">
        <v>2093</v>
      </c>
      <c r="D11421" t="s">
        <v>4680</v>
      </c>
      <c r="E11421" t="s">
        <v>4681</v>
      </c>
      <c r="F11421" s="786" t="s">
        <v>12614</v>
      </c>
    </row>
    <row r="11422" spans="1:6">
      <c r="A11422" t="s">
        <v>4616</v>
      </c>
      <c r="B11422" t="s">
        <v>4679</v>
      </c>
      <c r="C11422" t="s">
        <v>2093</v>
      </c>
      <c r="D11422" t="s">
        <v>4680</v>
      </c>
      <c r="E11422" t="s">
        <v>4681</v>
      </c>
      <c r="F11422" s="786" t="s">
        <v>12615</v>
      </c>
    </row>
    <row r="11423" spans="1:6">
      <c r="A11423" t="s">
        <v>4616</v>
      </c>
      <c r="B11423" t="s">
        <v>4679</v>
      </c>
      <c r="C11423" t="s">
        <v>2093</v>
      </c>
      <c r="D11423" t="s">
        <v>4680</v>
      </c>
      <c r="E11423" t="s">
        <v>4681</v>
      </c>
      <c r="F11423" s="786" t="s">
        <v>12616</v>
      </c>
    </row>
    <row r="11424" spans="1:6">
      <c r="A11424" t="s">
        <v>4616</v>
      </c>
      <c r="B11424" t="s">
        <v>4679</v>
      </c>
      <c r="C11424" t="s">
        <v>2093</v>
      </c>
      <c r="D11424" t="s">
        <v>4680</v>
      </c>
      <c r="E11424" t="s">
        <v>4681</v>
      </c>
      <c r="F11424" s="786" t="s">
        <v>12617</v>
      </c>
    </row>
    <row r="11425" spans="1:6">
      <c r="A11425" t="s">
        <v>4616</v>
      </c>
      <c r="B11425" t="s">
        <v>4679</v>
      </c>
      <c r="C11425" t="s">
        <v>2093</v>
      </c>
      <c r="D11425" t="s">
        <v>4680</v>
      </c>
      <c r="E11425" t="s">
        <v>4681</v>
      </c>
      <c r="F11425" s="786" t="s">
        <v>12618</v>
      </c>
    </row>
    <row r="11426" spans="1:6">
      <c r="A11426" t="s">
        <v>4616</v>
      </c>
      <c r="B11426" t="s">
        <v>4679</v>
      </c>
      <c r="C11426" t="s">
        <v>2093</v>
      </c>
      <c r="D11426" t="s">
        <v>4680</v>
      </c>
      <c r="E11426" t="s">
        <v>4681</v>
      </c>
      <c r="F11426" s="786" t="s">
        <v>12619</v>
      </c>
    </row>
    <row r="11427" spans="1:6">
      <c r="A11427" t="s">
        <v>4616</v>
      </c>
      <c r="B11427" t="s">
        <v>4679</v>
      </c>
      <c r="C11427" t="s">
        <v>2093</v>
      </c>
      <c r="D11427" t="s">
        <v>4680</v>
      </c>
      <c r="E11427" t="s">
        <v>4681</v>
      </c>
      <c r="F11427" s="786" t="s">
        <v>12620</v>
      </c>
    </row>
    <row r="11428" spans="1:6">
      <c r="A11428" t="s">
        <v>4616</v>
      </c>
      <c r="B11428" t="s">
        <v>4679</v>
      </c>
      <c r="C11428" t="s">
        <v>2093</v>
      </c>
      <c r="D11428" t="s">
        <v>4680</v>
      </c>
      <c r="E11428" t="s">
        <v>4681</v>
      </c>
      <c r="F11428" s="786" t="s">
        <v>12621</v>
      </c>
    </row>
    <row r="11429" spans="1:6">
      <c r="A11429" t="s">
        <v>4616</v>
      </c>
      <c r="B11429" t="s">
        <v>4679</v>
      </c>
      <c r="C11429" t="s">
        <v>2093</v>
      </c>
      <c r="D11429" t="s">
        <v>4680</v>
      </c>
      <c r="E11429" t="s">
        <v>4681</v>
      </c>
      <c r="F11429" s="786" t="s">
        <v>12622</v>
      </c>
    </row>
    <row r="11430" spans="1:6">
      <c r="A11430" t="s">
        <v>4616</v>
      </c>
      <c r="B11430" t="s">
        <v>4679</v>
      </c>
      <c r="C11430" t="s">
        <v>2093</v>
      </c>
      <c r="D11430" t="s">
        <v>4680</v>
      </c>
      <c r="E11430" t="s">
        <v>4681</v>
      </c>
      <c r="F11430" s="786" t="s">
        <v>12623</v>
      </c>
    </row>
    <row r="11431" spans="1:6">
      <c r="A11431" t="s">
        <v>4616</v>
      </c>
      <c r="B11431" t="s">
        <v>4679</v>
      </c>
      <c r="C11431" t="s">
        <v>2093</v>
      </c>
      <c r="D11431" t="s">
        <v>4680</v>
      </c>
      <c r="E11431" t="s">
        <v>4681</v>
      </c>
      <c r="F11431" s="786" t="s">
        <v>12624</v>
      </c>
    </row>
    <row r="11432" spans="1:6">
      <c r="A11432" t="s">
        <v>4616</v>
      </c>
      <c r="B11432" t="s">
        <v>4679</v>
      </c>
      <c r="C11432" t="s">
        <v>2093</v>
      </c>
      <c r="D11432" t="s">
        <v>4680</v>
      </c>
      <c r="E11432" t="s">
        <v>4681</v>
      </c>
      <c r="F11432" s="786" t="s">
        <v>12625</v>
      </c>
    </row>
    <row r="11433" spans="1:6">
      <c r="A11433" t="s">
        <v>4616</v>
      </c>
      <c r="B11433" t="s">
        <v>4679</v>
      </c>
      <c r="C11433" t="s">
        <v>2093</v>
      </c>
      <c r="D11433" t="s">
        <v>4680</v>
      </c>
      <c r="E11433" t="s">
        <v>4681</v>
      </c>
      <c r="F11433" s="786" t="s">
        <v>12626</v>
      </c>
    </row>
    <row r="11434" spans="1:6">
      <c r="A11434" t="s">
        <v>4616</v>
      </c>
      <c r="B11434" t="s">
        <v>4679</v>
      </c>
      <c r="C11434" t="s">
        <v>2093</v>
      </c>
      <c r="D11434" t="s">
        <v>4680</v>
      </c>
      <c r="E11434" t="s">
        <v>4681</v>
      </c>
      <c r="F11434" s="786" t="s">
        <v>12627</v>
      </c>
    </row>
    <row r="11435" spans="1:6">
      <c r="A11435" t="s">
        <v>4616</v>
      </c>
      <c r="B11435" t="s">
        <v>4679</v>
      </c>
      <c r="C11435" t="s">
        <v>2093</v>
      </c>
      <c r="D11435" t="s">
        <v>4680</v>
      </c>
      <c r="E11435" t="s">
        <v>4681</v>
      </c>
      <c r="F11435" s="786" t="s">
        <v>12628</v>
      </c>
    </row>
    <row r="11436" spans="1:6">
      <c r="A11436" t="s">
        <v>4616</v>
      </c>
      <c r="B11436" t="s">
        <v>4679</v>
      </c>
      <c r="C11436" t="s">
        <v>2093</v>
      </c>
      <c r="D11436" t="s">
        <v>4680</v>
      </c>
      <c r="E11436" t="s">
        <v>4681</v>
      </c>
      <c r="F11436" s="786" t="s">
        <v>12629</v>
      </c>
    </row>
    <row r="11437" spans="1:6">
      <c r="A11437" t="s">
        <v>4616</v>
      </c>
      <c r="B11437" t="s">
        <v>4679</v>
      </c>
      <c r="C11437" t="s">
        <v>2093</v>
      </c>
      <c r="D11437" t="s">
        <v>4680</v>
      </c>
      <c r="E11437" t="s">
        <v>4681</v>
      </c>
      <c r="F11437" s="786" t="s">
        <v>12630</v>
      </c>
    </row>
    <row r="11438" spans="1:6">
      <c r="A11438" t="s">
        <v>4616</v>
      </c>
      <c r="B11438" t="s">
        <v>4679</v>
      </c>
      <c r="C11438" t="s">
        <v>2093</v>
      </c>
      <c r="D11438" t="s">
        <v>4680</v>
      </c>
      <c r="E11438" t="s">
        <v>4681</v>
      </c>
      <c r="F11438" s="786" t="s">
        <v>12631</v>
      </c>
    </row>
    <row r="11439" spans="1:6">
      <c r="A11439" t="s">
        <v>4616</v>
      </c>
      <c r="B11439" t="s">
        <v>4679</v>
      </c>
      <c r="C11439" t="s">
        <v>2093</v>
      </c>
      <c r="D11439" t="s">
        <v>4680</v>
      </c>
      <c r="E11439" t="s">
        <v>4681</v>
      </c>
      <c r="F11439" s="786" t="s">
        <v>12632</v>
      </c>
    </row>
    <row r="11440" spans="1:6">
      <c r="A11440" t="s">
        <v>4616</v>
      </c>
      <c r="B11440" t="s">
        <v>4679</v>
      </c>
      <c r="C11440" t="s">
        <v>2093</v>
      </c>
      <c r="D11440" t="s">
        <v>4680</v>
      </c>
      <c r="E11440" t="s">
        <v>4681</v>
      </c>
      <c r="F11440" s="786" t="s">
        <v>12633</v>
      </c>
    </row>
    <row r="11441" spans="1:6">
      <c r="A11441" t="s">
        <v>4616</v>
      </c>
      <c r="B11441" t="s">
        <v>4679</v>
      </c>
      <c r="C11441" t="s">
        <v>2093</v>
      </c>
      <c r="D11441" t="s">
        <v>4680</v>
      </c>
      <c r="E11441" t="s">
        <v>4681</v>
      </c>
      <c r="F11441" s="786" t="s">
        <v>12634</v>
      </c>
    </row>
    <row r="11442" spans="1:6">
      <c r="A11442" t="s">
        <v>4616</v>
      </c>
      <c r="B11442" t="s">
        <v>4679</v>
      </c>
      <c r="C11442" t="s">
        <v>2093</v>
      </c>
      <c r="D11442" t="s">
        <v>4680</v>
      </c>
      <c r="E11442" t="s">
        <v>4681</v>
      </c>
      <c r="F11442" s="786" t="s">
        <v>12635</v>
      </c>
    </row>
    <row r="11443" spans="1:6">
      <c r="A11443" t="s">
        <v>4616</v>
      </c>
      <c r="B11443" t="s">
        <v>4679</v>
      </c>
      <c r="C11443" t="s">
        <v>2093</v>
      </c>
      <c r="D11443" t="s">
        <v>4680</v>
      </c>
      <c r="E11443" t="s">
        <v>4681</v>
      </c>
      <c r="F11443" s="786" t="s">
        <v>12636</v>
      </c>
    </row>
    <row r="11444" spans="1:6">
      <c r="A11444" t="s">
        <v>4616</v>
      </c>
      <c r="B11444" t="s">
        <v>4679</v>
      </c>
      <c r="C11444" t="s">
        <v>2093</v>
      </c>
      <c r="D11444" t="s">
        <v>4680</v>
      </c>
      <c r="E11444" t="s">
        <v>4681</v>
      </c>
      <c r="F11444" s="786" t="s">
        <v>12637</v>
      </c>
    </row>
    <row r="11445" spans="1:6">
      <c r="A11445" t="s">
        <v>4616</v>
      </c>
      <c r="B11445" t="s">
        <v>4679</v>
      </c>
      <c r="C11445" t="s">
        <v>2093</v>
      </c>
      <c r="D11445" t="s">
        <v>4680</v>
      </c>
      <c r="E11445" t="s">
        <v>4681</v>
      </c>
      <c r="F11445" s="786" t="s">
        <v>12638</v>
      </c>
    </row>
    <row r="11446" spans="1:6">
      <c r="A11446" t="s">
        <v>4616</v>
      </c>
      <c r="B11446" t="s">
        <v>4679</v>
      </c>
      <c r="C11446" t="s">
        <v>2093</v>
      </c>
      <c r="D11446" t="s">
        <v>4680</v>
      </c>
      <c r="E11446" t="s">
        <v>4681</v>
      </c>
      <c r="F11446" s="786" t="s">
        <v>12639</v>
      </c>
    </row>
    <row r="11447" spans="1:6">
      <c r="A11447" t="s">
        <v>4616</v>
      </c>
      <c r="B11447" t="s">
        <v>4679</v>
      </c>
      <c r="C11447" t="s">
        <v>2093</v>
      </c>
      <c r="D11447" t="s">
        <v>4680</v>
      </c>
      <c r="E11447" t="s">
        <v>4681</v>
      </c>
      <c r="F11447" s="786" t="s">
        <v>12640</v>
      </c>
    </row>
    <row r="11448" spans="1:6">
      <c r="A11448" t="s">
        <v>4616</v>
      </c>
      <c r="B11448" t="s">
        <v>4679</v>
      </c>
      <c r="C11448" t="s">
        <v>2093</v>
      </c>
      <c r="D11448" t="s">
        <v>4680</v>
      </c>
      <c r="E11448" t="s">
        <v>4681</v>
      </c>
      <c r="F11448" s="786" t="s">
        <v>12641</v>
      </c>
    </row>
    <row r="11449" spans="1:6">
      <c r="A11449" t="s">
        <v>4616</v>
      </c>
      <c r="B11449" t="s">
        <v>4679</v>
      </c>
      <c r="C11449" t="s">
        <v>2093</v>
      </c>
      <c r="D11449" t="s">
        <v>4680</v>
      </c>
      <c r="E11449" t="s">
        <v>4681</v>
      </c>
      <c r="F11449" s="786" t="s">
        <v>12642</v>
      </c>
    </row>
    <row r="11450" spans="1:6">
      <c r="A11450" t="s">
        <v>4616</v>
      </c>
      <c r="B11450" t="s">
        <v>4679</v>
      </c>
      <c r="C11450" t="s">
        <v>2093</v>
      </c>
      <c r="D11450" t="s">
        <v>4680</v>
      </c>
      <c r="E11450" t="s">
        <v>4681</v>
      </c>
      <c r="F11450" s="786" t="s">
        <v>12643</v>
      </c>
    </row>
    <row r="11451" spans="1:6">
      <c r="A11451" t="s">
        <v>4616</v>
      </c>
      <c r="B11451" t="s">
        <v>4679</v>
      </c>
      <c r="C11451" t="s">
        <v>2093</v>
      </c>
      <c r="D11451" t="s">
        <v>4680</v>
      </c>
      <c r="E11451" t="s">
        <v>4681</v>
      </c>
      <c r="F11451" s="786" t="s">
        <v>12644</v>
      </c>
    </row>
    <row r="11452" spans="1:6">
      <c r="A11452" t="s">
        <v>4616</v>
      </c>
      <c r="B11452" t="s">
        <v>4679</v>
      </c>
      <c r="C11452" t="s">
        <v>2093</v>
      </c>
      <c r="D11452" t="s">
        <v>4680</v>
      </c>
      <c r="E11452" t="s">
        <v>4681</v>
      </c>
      <c r="F11452" s="786" t="s">
        <v>12645</v>
      </c>
    </row>
    <row r="11453" spans="1:6">
      <c r="A11453" t="s">
        <v>4616</v>
      </c>
      <c r="B11453" t="s">
        <v>4679</v>
      </c>
      <c r="C11453" t="s">
        <v>2093</v>
      </c>
      <c r="D11453" t="s">
        <v>4680</v>
      </c>
      <c r="E11453" t="s">
        <v>4681</v>
      </c>
      <c r="F11453" s="786" t="s">
        <v>12646</v>
      </c>
    </row>
    <row r="11454" spans="1:6">
      <c r="A11454" t="s">
        <v>4616</v>
      </c>
      <c r="B11454" t="s">
        <v>4679</v>
      </c>
      <c r="C11454" t="s">
        <v>2093</v>
      </c>
      <c r="D11454" t="s">
        <v>4680</v>
      </c>
      <c r="E11454" t="s">
        <v>4681</v>
      </c>
      <c r="F11454" s="786" t="s">
        <v>12647</v>
      </c>
    </row>
    <row r="11455" spans="1:6">
      <c r="A11455" t="s">
        <v>4616</v>
      </c>
      <c r="B11455" t="s">
        <v>4679</v>
      </c>
      <c r="C11455" t="s">
        <v>2093</v>
      </c>
      <c r="D11455" t="s">
        <v>4680</v>
      </c>
      <c r="E11455" t="s">
        <v>4681</v>
      </c>
      <c r="F11455" s="786" t="s">
        <v>12648</v>
      </c>
    </row>
    <row r="11456" spans="1:6">
      <c r="A11456" t="s">
        <v>4616</v>
      </c>
      <c r="B11456" t="s">
        <v>4679</v>
      </c>
      <c r="C11456" t="s">
        <v>2093</v>
      </c>
      <c r="D11456" t="s">
        <v>4680</v>
      </c>
      <c r="E11456" t="s">
        <v>4681</v>
      </c>
      <c r="F11456" s="786" t="s">
        <v>12649</v>
      </c>
    </row>
    <row r="11457" spans="1:6">
      <c r="A11457" t="s">
        <v>4616</v>
      </c>
      <c r="B11457" t="s">
        <v>4679</v>
      </c>
      <c r="C11457" t="s">
        <v>2093</v>
      </c>
      <c r="D11457" t="s">
        <v>4680</v>
      </c>
      <c r="E11457" t="s">
        <v>4681</v>
      </c>
      <c r="F11457" s="786" t="s">
        <v>12650</v>
      </c>
    </row>
    <row r="11458" spans="1:6">
      <c r="A11458" t="s">
        <v>4616</v>
      </c>
      <c r="B11458" t="s">
        <v>4679</v>
      </c>
      <c r="C11458" t="s">
        <v>2093</v>
      </c>
      <c r="D11458" t="s">
        <v>4680</v>
      </c>
      <c r="E11458" t="s">
        <v>4681</v>
      </c>
      <c r="F11458" s="786" t="s">
        <v>12651</v>
      </c>
    </row>
    <row r="11459" spans="1:6">
      <c r="A11459" t="s">
        <v>4616</v>
      </c>
      <c r="B11459" t="s">
        <v>4679</v>
      </c>
      <c r="C11459" t="s">
        <v>2093</v>
      </c>
      <c r="D11459" t="s">
        <v>4680</v>
      </c>
      <c r="E11459" t="s">
        <v>4681</v>
      </c>
      <c r="F11459" s="786" t="s">
        <v>12652</v>
      </c>
    </row>
    <row r="11460" spans="1:6">
      <c r="A11460" t="s">
        <v>4616</v>
      </c>
      <c r="B11460" t="s">
        <v>4679</v>
      </c>
      <c r="C11460" t="s">
        <v>2093</v>
      </c>
      <c r="D11460" t="s">
        <v>4680</v>
      </c>
      <c r="E11460" t="s">
        <v>4681</v>
      </c>
      <c r="F11460" s="786" t="s">
        <v>12653</v>
      </c>
    </row>
    <row r="11461" spans="1:6">
      <c r="A11461" t="s">
        <v>4616</v>
      </c>
      <c r="B11461" t="s">
        <v>4679</v>
      </c>
      <c r="C11461" t="s">
        <v>2093</v>
      </c>
      <c r="D11461" t="s">
        <v>4680</v>
      </c>
      <c r="E11461" t="s">
        <v>4681</v>
      </c>
      <c r="F11461" s="786" t="s">
        <v>12654</v>
      </c>
    </row>
    <row r="11462" spans="1:6">
      <c r="A11462" t="s">
        <v>4616</v>
      </c>
      <c r="B11462" t="s">
        <v>4679</v>
      </c>
      <c r="C11462" t="s">
        <v>2093</v>
      </c>
      <c r="D11462" t="s">
        <v>4680</v>
      </c>
      <c r="E11462" t="s">
        <v>4681</v>
      </c>
      <c r="F11462" s="786" t="s">
        <v>12655</v>
      </c>
    </row>
    <row r="11463" spans="1:6">
      <c r="A11463" t="s">
        <v>4616</v>
      </c>
      <c r="B11463" t="s">
        <v>4679</v>
      </c>
      <c r="C11463" t="s">
        <v>2093</v>
      </c>
      <c r="D11463" t="s">
        <v>4680</v>
      </c>
      <c r="E11463" t="s">
        <v>4681</v>
      </c>
      <c r="F11463" s="786" t="s">
        <v>12656</v>
      </c>
    </row>
    <row r="11464" spans="1:6">
      <c r="A11464" t="s">
        <v>4616</v>
      </c>
      <c r="B11464" t="s">
        <v>4679</v>
      </c>
      <c r="C11464" t="s">
        <v>2093</v>
      </c>
      <c r="D11464" t="s">
        <v>4680</v>
      </c>
      <c r="E11464" t="s">
        <v>4681</v>
      </c>
      <c r="F11464" s="786" t="s">
        <v>12657</v>
      </c>
    </row>
    <row r="11465" spans="1:6">
      <c r="A11465" t="s">
        <v>4616</v>
      </c>
      <c r="B11465" t="s">
        <v>4679</v>
      </c>
      <c r="C11465" t="s">
        <v>2093</v>
      </c>
      <c r="D11465" t="s">
        <v>4680</v>
      </c>
      <c r="E11465" t="s">
        <v>4681</v>
      </c>
      <c r="F11465" s="786" t="s">
        <v>12658</v>
      </c>
    </row>
    <row r="11466" spans="1:6">
      <c r="A11466" t="s">
        <v>4616</v>
      </c>
      <c r="B11466" t="s">
        <v>4679</v>
      </c>
      <c r="C11466" t="s">
        <v>2093</v>
      </c>
      <c r="D11466" t="s">
        <v>4680</v>
      </c>
      <c r="E11466" t="s">
        <v>4681</v>
      </c>
      <c r="F11466" s="786" t="s">
        <v>12659</v>
      </c>
    </row>
    <row r="11467" spans="1:6">
      <c r="A11467" t="s">
        <v>4616</v>
      </c>
      <c r="B11467" t="s">
        <v>4679</v>
      </c>
      <c r="C11467" t="s">
        <v>2093</v>
      </c>
      <c r="D11467" t="s">
        <v>4680</v>
      </c>
      <c r="E11467" t="s">
        <v>4681</v>
      </c>
      <c r="F11467" s="786" t="s">
        <v>12660</v>
      </c>
    </row>
    <row r="11468" spans="1:6">
      <c r="A11468" t="s">
        <v>4616</v>
      </c>
      <c r="B11468" t="s">
        <v>4679</v>
      </c>
      <c r="C11468" t="s">
        <v>2093</v>
      </c>
      <c r="D11468" t="s">
        <v>4680</v>
      </c>
      <c r="E11468" t="s">
        <v>4681</v>
      </c>
      <c r="F11468" s="786" t="s">
        <v>12661</v>
      </c>
    </row>
    <row r="11469" spans="1:6">
      <c r="A11469" t="s">
        <v>4616</v>
      </c>
      <c r="B11469" t="s">
        <v>4679</v>
      </c>
      <c r="C11469" t="s">
        <v>2093</v>
      </c>
      <c r="D11469" t="s">
        <v>4680</v>
      </c>
      <c r="E11469" t="s">
        <v>4681</v>
      </c>
      <c r="F11469" s="786" t="s">
        <v>12662</v>
      </c>
    </row>
    <row r="11470" spans="1:6">
      <c r="A11470" t="s">
        <v>4616</v>
      </c>
      <c r="B11470" t="s">
        <v>4679</v>
      </c>
      <c r="C11470" t="s">
        <v>2093</v>
      </c>
      <c r="D11470" t="s">
        <v>4680</v>
      </c>
      <c r="E11470" t="s">
        <v>4681</v>
      </c>
      <c r="F11470" s="786" t="s">
        <v>12663</v>
      </c>
    </row>
    <row r="11471" spans="1:6">
      <c r="A11471" t="s">
        <v>4616</v>
      </c>
      <c r="B11471" t="s">
        <v>4679</v>
      </c>
      <c r="C11471" t="s">
        <v>2093</v>
      </c>
      <c r="D11471" t="s">
        <v>4680</v>
      </c>
      <c r="E11471" t="s">
        <v>4681</v>
      </c>
      <c r="F11471" s="786" t="s">
        <v>12664</v>
      </c>
    </row>
    <row r="11472" spans="1:6">
      <c r="A11472" t="s">
        <v>4616</v>
      </c>
      <c r="B11472" t="s">
        <v>4679</v>
      </c>
      <c r="C11472" t="s">
        <v>2093</v>
      </c>
      <c r="D11472" t="s">
        <v>4680</v>
      </c>
      <c r="E11472" t="s">
        <v>4681</v>
      </c>
      <c r="F11472" s="786" t="s">
        <v>12665</v>
      </c>
    </row>
    <row r="11473" spans="1:6">
      <c r="A11473" t="s">
        <v>4616</v>
      </c>
      <c r="B11473" t="s">
        <v>4679</v>
      </c>
      <c r="C11473" t="s">
        <v>2093</v>
      </c>
      <c r="D11473" t="s">
        <v>4680</v>
      </c>
      <c r="E11473" t="s">
        <v>4681</v>
      </c>
      <c r="F11473" s="786" t="s">
        <v>12666</v>
      </c>
    </row>
    <row r="11474" spans="1:6">
      <c r="A11474" t="s">
        <v>4616</v>
      </c>
      <c r="B11474" t="s">
        <v>4679</v>
      </c>
      <c r="C11474" t="s">
        <v>2093</v>
      </c>
      <c r="D11474" t="s">
        <v>4680</v>
      </c>
      <c r="E11474" t="s">
        <v>4681</v>
      </c>
      <c r="F11474" s="786" t="s">
        <v>12667</v>
      </c>
    </row>
    <row r="11475" spans="1:6">
      <c r="A11475" t="s">
        <v>4616</v>
      </c>
      <c r="B11475" t="s">
        <v>4679</v>
      </c>
      <c r="C11475" t="s">
        <v>2093</v>
      </c>
      <c r="D11475" t="s">
        <v>4680</v>
      </c>
      <c r="E11475" t="s">
        <v>4681</v>
      </c>
      <c r="F11475" s="786" t="s">
        <v>12668</v>
      </c>
    </row>
    <row r="11476" spans="1:6">
      <c r="A11476" t="s">
        <v>4616</v>
      </c>
      <c r="B11476" t="s">
        <v>4679</v>
      </c>
      <c r="C11476" t="s">
        <v>2093</v>
      </c>
      <c r="D11476" t="s">
        <v>4680</v>
      </c>
      <c r="E11476" t="s">
        <v>4681</v>
      </c>
      <c r="F11476" s="786" t="s">
        <v>12669</v>
      </c>
    </row>
    <row r="11477" spans="1:6">
      <c r="A11477" t="s">
        <v>4616</v>
      </c>
      <c r="B11477" t="s">
        <v>4679</v>
      </c>
      <c r="C11477" t="s">
        <v>2093</v>
      </c>
      <c r="D11477" t="s">
        <v>4680</v>
      </c>
      <c r="E11477" t="s">
        <v>4681</v>
      </c>
      <c r="F11477" s="786" t="s">
        <v>12670</v>
      </c>
    </row>
    <row r="11478" spans="1:6">
      <c r="A11478" t="s">
        <v>4616</v>
      </c>
      <c r="B11478" t="s">
        <v>4679</v>
      </c>
      <c r="C11478" t="s">
        <v>2093</v>
      </c>
      <c r="D11478" t="s">
        <v>4680</v>
      </c>
      <c r="E11478" t="s">
        <v>4681</v>
      </c>
      <c r="F11478" s="786" t="s">
        <v>12671</v>
      </c>
    </row>
    <row r="11479" spans="1:6">
      <c r="A11479" t="s">
        <v>4616</v>
      </c>
      <c r="B11479" t="s">
        <v>4679</v>
      </c>
      <c r="C11479" t="s">
        <v>2093</v>
      </c>
      <c r="D11479" t="s">
        <v>4680</v>
      </c>
      <c r="E11479" t="s">
        <v>4681</v>
      </c>
      <c r="F11479" s="786" t="s">
        <v>12672</v>
      </c>
    </row>
    <row r="11480" spans="1:6">
      <c r="A11480" t="s">
        <v>4616</v>
      </c>
      <c r="B11480" t="s">
        <v>4679</v>
      </c>
      <c r="C11480" t="s">
        <v>2093</v>
      </c>
      <c r="D11480" t="s">
        <v>4680</v>
      </c>
      <c r="E11480" t="s">
        <v>4681</v>
      </c>
      <c r="F11480" s="786" t="s">
        <v>12673</v>
      </c>
    </row>
    <row r="11481" spans="1:6">
      <c r="A11481" t="s">
        <v>4616</v>
      </c>
      <c r="B11481" t="s">
        <v>4679</v>
      </c>
      <c r="C11481" t="s">
        <v>2093</v>
      </c>
      <c r="D11481" t="s">
        <v>4680</v>
      </c>
      <c r="E11481" t="s">
        <v>4681</v>
      </c>
      <c r="F11481" s="786" t="s">
        <v>12674</v>
      </c>
    </row>
    <row r="11482" spans="1:6">
      <c r="A11482" t="s">
        <v>4616</v>
      </c>
      <c r="B11482" t="s">
        <v>4679</v>
      </c>
      <c r="C11482" t="s">
        <v>2093</v>
      </c>
      <c r="D11482" t="s">
        <v>4680</v>
      </c>
      <c r="E11482" t="s">
        <v>4681</v>
      </c>
      <c r="F11482" s="786" t="s">
        <v>12675</v>
      </c>
    </row>
    <row r="11483" spans="1:6">
      <c r="A11483" t="s">
        <v>4616</v>
      </c>
      <c r="B11483" t="s">
        <v>4679</v>
      </c>
      <c r="C11483" t="s">
        <v>2093</v>
      </c>
      <c r="D11483" t="s">
        <v>4680</v>
      </c>
      <c r="E11483" t="s">
        <v>4681</v>
      </c>
      <c r="F11483" s="786" t="s">
        <v>12676</v>
      </c>
    </row>
    <row r="11484" spans="1:6">
      <c r="A11484" t="s">
        <v>4616</v>
      </c>
      <c r="B11484" t="s">
        <v>4679</v>
      </c>
      <c r="C11484" t="s">
        <v>2093</v>
      </c>
      <c r="D11484" t="s">
        <v>4680</v>
      </c>
      <c r="E11484" t="s">
        <v>4681</v>
      </c>
      <c r="F11484" s="786" t="s">
        <v>12677</v>
      </c>
    </row>
    <row r="11485" spans="1:6">
      <c r="A11485" t="s">
        <v>4616</v>
      </c>
      <c r="B11485" t="s">
        <v>4679</v>
      </c>
      <c r="C11485" t="s">
        <v>2093</v>
      </c>
      <c r="D11485" t="s">
        <v>4680</v>
      </c>
      <c r="E11485" t="s">
        <v>4681</v>
      </c>
      <c r="F11485" s="786" t="s">
        <v>12678</v>
      </c>
    </row>
    <row r="11486" spans="1:6">
      <c r="A11486" t="s">
        <v>4616</v>
      </c>
      <c r="B11486" t="s">
        <v>4679</v>
      </c>
      <c r="C11486" t="s">
        <v>2093</v>
      </c>
      <c r="D11486" t="s">
        <v>4680</v>
      </c>
      <c r="E11486" t="s">
        <v>4681</v>
      </c>
      <c r="F11486" s="786" t="s">
        <v>12679</v>
      </c>
    </row>
    <row r="11487" spans="1:6">
      <c r="A11487" t="s">
        <v>4616</v>
      </c>
      <c r="B11487" t="s">
        <v>4679</v>
      </c>
      <c r="C11487" t="s">
        <v>2093</v>
      </c>
      <c r="D11487" t="s">
        <v>4680</v>
      </c>
      <c r="E11487" t="s">
        <v>4681</v>
      </c>
      <c r="F11487" s="786" t="s">
        <v>12680</v>
      </c>
    </row>
    <row r="11488" spans="1:6">
      <c r="A11488" t="s">
        <v>4616</v>
      </c>
      <c r="B11488" t="s">
        <v>4679</v>
      </c>
      <c r="C11488" t="s">
        <v>2093</v>
      </c>
      <c r="D11488" t="s">
        <v>4680</v>
      </c>
      <c r="E11488" t="s">
        <v>4681</v>
      </c>
      <c r="F11488" s="786" t="s">
        <v>12681</v>
      </c>
    </row>
    <row r="11489" spans="1:6">
      <c r="A11489" t="s">
        <v>4616</v>
      </c>
      <c r="B11489" t="s">
        <v>4679</v>
      </c>
      <c r="C11489" t="s">
        <v>2093</v>
      </c>
      <c r="D11489" t="s">
        <v>4680</v>
      </c>
      <c r="E11489" t="s">
        <v>4681</v>
      </c>
      <c r="F11489" s="786" t="s">
        <v>12682</v>
      </c>
    </row>
    <row r="11490" spans="1:6">
      <c r="A11490" t="s">
        <v>4616</v>
      </c>
      <c r="B11490" t="s">
        <v>4679</v>
      </c>
      <c r="C11490" t="s">
        <v>2093</v>
      </c>
      <c r="D11490" t="s">
        <v>4680</v>
      </c>
      <c r="E11490" t="s">
        <v>4681</v>
      </c>
      <c r="F11490" s="786" t="s">
        <v>12683</v>
      </c>
    </row>
    <row r="11491" spans="1:6">
      <c r="A11491" t="s">
        <v>4616</v>
      </c>
      <c r="B11491" t="s">
        <v>4679</v>
      </c>
      <c r="C11491" t="s">
        <v>2093</v>
      </c>
      <c r="D11491" t="s">
        <v>4680</v>
      </c>
      <c r="E11491" t="s">
        <v>4681</v>
      </c>
      <c r="F11491" s="786" t="s">
        <v>12684</v>
      </c>
    </row>
    <row r="11492" spans="1:6">
      <c r="A11492" t="s">
        <v>4616</v>
      </c>
      <c r="B11492" t="s">
        <v>4679</v>
      </c>
      <c r="C11492" t="s">
        <v>2093</v>
      </c>
      <c r="D11492" t="s">
        <v>4680</v>
      </c>
      <c r="E11492" t="s">
        <v>4681</v>
      </c>
      <c r="F11492" s="786" t="s">
        <v>12685</v>
      </c>
    </row>
    <row r="11493" spans="1:6">
      <c r="A11493" t="s">
        <v>4616</v>
      </c>
      <c r="B11493" t="s">
        <v>4679</v>
      </c>
      <c r="C11493" t="s">
        <v>2093</v>
      </c>
      <c r="D11493" t="s">
        <v>4680</v>
      </c>
      <c r="E11493" t="s">
        <v>4681</v>
      </c>
      <c r="F11493" s="786" t="s">
        <v>12686</v>
      </c>
    </row>
    <row r="11494" spans="1:6">
      <c r="A11494" t="s">
        <v>4616</v>
      </c>
      <c r="B11494" t="s">
        <v>4679</v>
      </c>
      <c r="C11494" t="s">
        <v>2093</v>
      </c>
      <c r="D11494" t="s">
        <v>4680</v>
      </c>
      <c r="E11494" t="s">
        <v>4681</v>
      </c>
      <c r="F11494" s="786" t="s">
        <v>12687</v>
      </c>
    </row>
    <row r="11495" spans="1:6">
      <c r="A11495" t="s">
        <v>4616</v>
      </c>
      <c r="B11495" t="s">
        <v>4679</v>
      </c>
      <c r="C11495" t="s">
        <v>2093</v>
      </c>
      <c r="D11495" t="s">
        <v>4680</v>
      </c>
      <c r="E11495" t="s">
        <v>4681</v>
      </c>
      <c r="F11495" s="786" t="s">
        <v>12688</v>
      </c>
    </row>
    <row r="11496" spans="1:6">
      <c r="A11496" t="s">
        <v>4616</v>
      </c>
      <c r="B11496" t="s">
        <v>4679</v>
      </c>
      <c r="C11496" t="s">
        <v>2093</v>
      </c>
      <c r="D11496" t="s">
        <v>4680</v>
      </c>
      <c r="E11496" t="s">
        <v>4681</v>
      </c>
      <c r="F11496" s="786" t="s">
        <v>12689</v>
      </c>
    </row>
    <row r="11497" spans="1:6">
      <c r="A11497" t="s">
        <v>4616</v>
      </c>
      <c r="B11497" t="s">
        <v>4679</v>
      </c>
      <c r="C11497" t="s">
        <v>2093</v>
      </c>
      <c r="D11497" t="s">
        <v>4680</v>
      </c>
      <c r="E11497" t="s">
        <v>4681</v>
      </c>
      <c r="F11497" s="786" t="s">
        <v>12690</v>
      </c>
    </row>
    <row r="11498" spans="1:6">
      <c r="A11498" t="s">
        <v>4616</v>
      </c>
      <c r="B11498" t="s">
        <v>4679</v>
      </c>
      <c r="C11498" t="s">
        <v>2093</v>
      </c>
      <c r="D11498" t="s">
        <v>4680</v>
      </c>
      <c r="E11498" t="s">
        <v>4681</v>
      </c>
      <c r="F11498" s="786" t="s">
        <v>12691</v>
      </c>
    </row>
    <row r="11499" spans="1:6">
      <c r="A11499" t="s">
        <v>4616</v>
      </c>
      <c r="B11499" t="s">
        <v>4679</v>
      </c>
      <c r="C11499" t="s">
        <v>2093</v>
      </c>
      <c r="D11499" t="s">
        <v>4680</v>
      </c>
      <c r="E11499" t="s">
        <v>4681</v>
      </c>
      <c r="F11499" s="786" t="s">
        <v>12692</v>
      </c>
    </row>
    <row r="11500" spans="1:6">
      <c r="A11500" t="s">
        <v>4616</v>
      </c>
      <c r="B11500" t="s">
        <v>4679</v>
      </c>
      <c r="C11500" t="s">
        <v>2093</v>
      </c>
      <c r="D11500" t="s">
        <v>4680</v>
      </c>
      <c r="E11500" t="s">
        <v>4681</v>
      </c>
      <c r="F11500" s="786" t="s">
        <v>12693</v>
      </c>
    </row>
    <row r="11501" spans="1:6">
      <c r="A11501" t="s">
        <v>4616</v>
      </c>
      <c r="B11501" t="s">
        <v>4679</v>
      </c>
      <c r="C11501" t="s">
        <v>2093</v>
      </c>
      <c r="D11501" t="s">
        <v>4680</v>
      </c>
      <c r="E11501" t="s">
        <v>4681</v>
      </c>
      <c r="F11501" s="786" t="s">
        <v>12694</v>
      </c>
    </row>
    <row r="11502" spans="1:6">
      <c r="A11502" t="s">
        <v>4616</v>
      </c>
      <c r="B11502" t="s">
        <v>4679</v>
      </c>
      <c r="C11502" t="s">
        <v>2093</v>
      </c>
      <c r="D11502" t="s">
        <v>4680</v>
      </c>
      <c r="E11502" t="s">
        <v>4681</v>
      </c>
      <c r="F11502" s="786" t="s">
        <v>12695</v>
      </c>
    </row>
    <row r="11503" spans="1:6">
      <c r="A11503" t="s">
        <v>4616</v>
      </c>
      <c r="B11503" t="s">
        <v>4679</v>
      </c>
      <c r="C11503" t="s">
        <v>2093</v>
      </c>
      <c r="D11503" t="s">
        <v>4680</v>
      </c>
      <c r="E11503" t="s">
        <v>4681</v>
      </c>
      <c r="F11503" s="786" t="s">
        <v>12696</v>
      </c>
    </row>
    <row r="11504" spans="1:6">
      <c r="A11504" t="s">
        <v>4616</v>
      </c>
      <c r="B11504" t="s">
        <v>4679</v>
      </c>
      <c r="C11504" t="s">
        <v>2093</v>
      </c>
      <c r="D11504" t="s">
        <v>4680</v>
      </c>
      <c r="E11504" t="s">
        <v>4681</v>
      </c>
      <c r="F11504" s="786" t="s">
        <v>12697</v>
      </c>
    </row>
    <row r="11505" spans="1:6">
      <c r="A11505" t="s">
        <v>4616</v>
      </c>
      <c r="B11505" t="s">
        <v>4679</v>
      </c>
      <c r="C11505" t="s">
        <v>2093</v>
      </c>
      <c r="D11505" t="s">
        <v>4680</v>
      </c>
      <c r="E11505" t="s">
        <v>4681</v>
      </c>
      <c r="F11505" s="786" t="s">
        <v>12698</v>
      </c>
    </row>
    <row r="11506" spans="1:6">
      <c r="A11506" t="s">
        <v>4616</v>
      </c>
      <c r="B11506" t="s">
        <v>4679</v>
      </c>
      <c r="C11506" t="s">
        <v>2093</v>
      </c>
      <c r="D11506" t="s">
        <v>4680</v>
      </c>
      <c r="E11506" t="s">
        <v>4681</v>
      </c>
      <c r="F11506" s="786" t="s">
        <v>12699</v>
      </c>
    </row>
    <row r="11507" spans="1:6">
      <c r="A11507" t="s">
        <v>4616</v>
      </c>
      <c r="B11507" t="s">
        <v>4679</v>
      </c>
      <c r="C11507" t="s">
        <v>2093</v>
      </c>
      <c r="D11507" t="s">
        <v>4680</v>
      </c>
      <c r="E11507" t="s">
        <v>4681</v>
      </c>
      <c r="F11507" s="786" t="s">
        <v>12700</v>
      </c>
    </row>
    <row r="11508" spans="1:6">
      <c r="A11508" t="s">
        <v>4616</v>
      </c>
      <c r="B11508" t="s">
        <v>4679</v>
      </c>
      <c r="C11508" t="s">
        <v>2093</v>
      </c>
      <c r="D11508" t="s">
        <v>4680</v>
      </c>
      <c r="E11508" t="s">
        <v>4681</v>
      </c>
      <c r="F11508" s="786" t="s">
        <v>12701</v>
      </c>
    </row>
    <row r="11509" spans="1:6">
      <c r="A11509" t="s">
        <v>4616</v>
      </c>
      <c r="B11509" t="s">
        <v>4679</v>
      </c>
      <c r="C11509" t="s">
        <v>2093</v>
      </c>
      <c r="D11509" t="s">
        <v>4680</v>
      </c>
      <c r="E11509" t="s">
        <v>4681</v>
      </c>
      <c r="F11509" s="786" t="s">
        <v>12702</v>
      </c>
    </row>
    <row r="11510" spans="1:6">
      <c r="A11510" t="s">
        <v>4616</v>
      </c>
      <c r="B11510" t="s">
        <v>4679</v>
      </c>
      <c r="C11510" t="s">
        <v>2093</v>
      </c>
      <c r="D11510" t="s">
        <v>4680</v>
      </c>
      <c r="E11510" t="s">
        <v>4681</v>
      </c>
      <c r="F11510" s="786" t="s">
        <v>12703</v>
      </c>
    </row>
    <row r="11511" spans="1:6">
      <c r="A11511" t="s">
        <v>4616</v>
      </c>
      <c r="B11511" t="s">
        <v>4679</v>
      </c>
      <c r="C11511" t="s">
        <v>2093</v>
      </c>
      <c r="D11511" t="s">
        <v>4680</v>
      </c>
      <c r="E11511" t="s">
        <v>4681</v>
      </c>
      <c r="F11511" s="786" t="s">
        <v>12704</v>
      </c>
    </row>
    <row r="11512" spans="1:6">
      <c r="A11512" t="s">
        <v>4616</v>
      </c>
      <c r="B11512" t="s">
        <v>4679</v>
      </c>
      <c r="C11512" t="s">
        <v>2093</v>
      </c>
      <c r="D11512" t="s">
        <v>4680</v>
      </c>
      <c r="E11512" t="s">
        <v>4681</v>
      </c>
      <c r="F11512" s="786" t="s">
        <v>12705</v>
      </c>
    </row>
    <row r="11513" spans="1:6">
      <c r="A11513" t="s">
        <v>4616</v>
      </c>
      <c r="B11513" t="s">
        <v>4679</v>
      </c>
      <c r="C11513" t="s">
        <v>2093</v>
      </c>
      <c r="D11513" t="s">
        <v>4680</v>
      </c>
      <c r="E11513" t="s">
        <v>4681</v>
      </c>
      <c r="F11513" s="786" t="s">
        <v>12706</v>
      </c>
    </row>
    <row r="11514" spans="1:6">
      <c r="A11514" t="s">
        <v>4616</v>
      </c>
      <c r="B11514" t="s">
        <v>4679</v>
      </c>
      <c r="C11514" t="s">
        <v>2093</v>
      </c>
      <c r="D11514" t="s">
        <v>4680</v>
      </c>
      <c r="E11514" t="s">
        <v>4681</v>
      </c>
      <c r="F11514" s="786" t="s">
        <v>12707</v>
      </c>
    </row>
    <row r="11515" spans="1:6">
      <c r="A11515" t="s">
        <v>4616</v>
      </c>
      <c r="B11515" t="s">
        <v>4679</v>
      </c>
      <c r="C11515" t="s">
        <v>2093</v>
      </c>
      <c r="D11515" t="s">
        <v>4680</v>
      </c>
      <c r="E11515" t="s">
        <v>4681</v>
      </c>
      <c r="F11515" s="786" t="s">
        <v>12708</v>
      </c>
    </row>
    <row r="11516" spans="1:6">
      <c r="A11516" t="s">
        <v>4616</v>
      </c>
      <c r="B11516" t="s">
        <v>4679</v>
      </c>
      <c r="C11516" t="s">
        <v>2093</v>
      </c>
      <c r="D11516" t="s">
        <v>4680</v>
      </c>
      <c r="E11516" t="s">
        <v>4681</v>
      </c>
      <c r="F11516" s="786" t="s">
        <v>12709</v>
      </c>
    </row>
    <row r="11517" spans="1:6">
      <c r="A11517" t="s">
        <v>4616</v>
      </c>
      <c r="B11517" t="s">
        <v>4679</v>
      </c>
      <c r="C11517" t="s">
        <v>2093</v>
      </c>
      <c r="D11517" t="s">
        <v>4680</v>
      </c>
      <c r="E11517" t="s">
        <v>4681</v>
      </c>
      <c r="F11517" s="786" t="s">
        <v>12710</v>
      </c>
    </row>
    <row r="11518" spans="1:6">
      <c r="A11518" t="s">
        <v>4616</v>
      </c>
      <c r="B11518" t="s">
        <v>4679</v>
      </c>
      <c r="C11518" t="s">
        <v>2093</v>
      </c>
      <c r="D11518" t="s">
        <v>4680</v>
      </c>
      <c r="E11518" t="s">
        <v>4681</v>
      </c>
      <c r="F11518" s="786" t="s">
        <v>12711</v>
      </c>
    </row>
    <row r="11519" spans="1:6">
      <c r="A11519" t="s">
        <v>4616</v>
      </c>
      <c r="B11519" t="s">
        <v>4679</v>
      </c>
      <c r="C11519" t="s">
        <v>2093</v>
      </c>
      <c r="D11519" t="s">
        <v>4680</v>
      </c>
      <c r="E11519" t="s">
        <v>4681</v>
      </c>
      <c r="F11519" s="786" t="s">
        <v>12712</v>
      </c>
    </row>
    <row r="11520" spans="1:6">
      <c r="A11520" t="s">
        <v>4616</v>
      </c>
      <c r="B11520" t="s">
        <v>4679</v>
      </c>
      <c r="C11520" t="s">
        <v>2093</v>
      </c>
      <c r="D11520" t="s">
        <v>4680</v>
      </c>
      <c r="E11520" t="s">
        <v>4681</v>
      </c>
      <c r="F11520" s="786" t="s">
        <v>12713</v>
      </c>
    </row>
    <row r="11521" spans="1:6">
      <c r="A11521" t="s">
        <v>4616</v>
      </c>
      <c r="B11521" t="s">
        <v>4679</v>
      </c>
      <c r="C11521" t="s">
        <v>2093</v>
      </c>
      <c r="D11521" t="s">
        <v>4680</v>
      </c>
      <c r="E11521" t="s">
        <v>4681</v>
      </c>
      <c r="F11521" s="786" t="s">
        <v>12714</v>
      </c>
    </row>
    <row r="11522" spans="1:6">
      <c r="A11522" t="s">
        <v>4616</v>
      </c>
      <c r="B11522" t="s">
        <v>4679</v>
      </c>
      <c r="C11522" t="s">
        <v>2093</v>
      </c>
      <c r="D11522" t="s">
        <v>4680</v>
      </c>
      <c r="E11522" t="s">
        <v>4681</v>
      </c>
      <c r="F11522" s="786" t="s">
        <v>12715</v>
      </c>
    </row>
    <row r="11523" spans="1:6">
      <c r="A11523" t="s">
        <v>4616</v>
      </c>
      <c r="B11523" t="s">
        <v>4679</v>
      </c>
      <c r="C11523" t="s">
        <v>2093</v>
      </c>
      <c r="D11523" t="s">
        <v>4680</v>
      </c>
      <c r="E11523" t="s">
        <v>4681</v>
      </c>
      <c r="F11523" s="786" t="s">
        <v>12716</v>
      </c>
    </row>
    <row r="11524" spans="1:6">
      <c r="A11524" t="s">
        <v>4616</v>
      </c>
      <c r="B11524" t="s">
        <v>4679</v>
      </c>
      <c r="C11524" t="s">
        <v>2093</v>
      </c>
      <c r="D11524" t="s">
        <v>4680</v>
      </c>
      <c r="E11524" t="s">
        <v>4681</v>
      </c>
      <c r="F11524" s="786" t="s">
        <v>12717</v>
      </c>
    </row>
    <row r="11525" spans="1:6">
      <c r="A11525" t="s">
        <v>4616</v>
      </c>
      <c r="B11525" t="s">
        <v>4679</v>
      </c>
      <c r="C11525" t="s">
        <v>2093</v>
      </c>
      <c r="D11525" t="s">
        <v>4680</v>
      </c>
      <c r="E11525" t="s">
        <v>4681</v>
      </c>
      <c r="F11525" s="786" t="s">
        <v>12718</v>
      </c>
    </row>
    <row r="11526" spans="1:6">
      <c r="A11526" t="s">
        <v>4616</v>
      </c>
      <c r="B11526" t="s">
        <v>4679</v>
      </c>
      <c r="C11526" t="s">
        <v>2093</v>
      </c>
      <c r="D11526" t="s">
        <v>4680</v>
      </c>
      <c r="E11526" t="s">
        <v>4681</v>
      </c>
      <c r="F11526" s="786" t="s">
        <v>12719</v>
      </c>
    </row>
    <row r="11527" spans="1:6">
      <c r="A11527" t="s">
        <v>4616</v>
      </c>
      <c r="B11527" t="s">
        <v>4679</v>
      </c>
      <c r="C11527" t="s">
        <v>2093</v>
      </c>
      <c r="D11527" t="s">
        <v>4680</v>
      </c>
      <c r="E11527" t="s">
        <v>4681</v>
      </c>
      <c r="F11527" s="786" t="s">
        <v>12720</v>
      </c>
    </row>
    <row r="11528" spans="1:6">
      <c r="A11528" t="s">
        <v>4616</v>
      </c>
      <c r="B11528" t="s">
        <v>4679</v>
      </c>
      <c r="C11528" t="s">
        <v>2093</v>
      </c>
      <c r="D11528" t="s">
        <v>4680</v>
      </c>
      <c r="E11528" t="s">
        <v>4681</v>
      </c>
      <c r="F11528" s="786" t="s">
        <v>12721</v>
      </c>
    </row>
    <row r="11529" spans="1:6">
      <c r="A11529" t="s">
        <v>4616</v>
      </c>
      <c r="B11529" t="s">
        <v>4679</v>
      </c>
      <c r="C11529" t="s">
        <v>2093</v>
      </c>
      <c r="D11529" t="s">
        <v>4680</v>
      </c>
      <c r="E11529" t="s">
        <v>4681</v>
      </c>
      <c r="F11529" s="786" t="s">
        <v>12722</v>
      </c>
    </row>
    <row r="11530" spans="1:6">
      <c r="A11530" t="s">
        <v>4616</v>
      </c>
      <c r="B11530" t="s">
        <v>4679</v>
      </c>
      <c r="C11530" t="s">
        <v>2093</v>
      </c>
      <c r="D11530" t="s">
        <v>4680</v>
      </c>
      <c r="E11530" t="s">
        <v>4681</v>
      </c>
      <c r="F11530" s="786" t="s">
        <v>12723</v>
      </c>
    </row>
    <row r="11531" spans="1:6">
      <c r="A11531" t="s">
        <v>4616</v>
      </c>
      <c r="B11531" t="s">
        <v>4679</v>
      </c>
      <c r="C11531" t="s">
        <v>2093</v>
      </c>
      <c r="D11531" t="s">
        <v>4680</v>
      </c>
      <c r="E11531" t="s">
        <v>4681</v>
      </c>
      <c r="F11531" s="786" t="s">
        <v>12724</v>
      </c>
    </row>
    <row r="11532" spans="1:6">
      <c r="A11532" t="s">
        <v>4616</v>
      </c>
      <c r="B11532" t="s">
        <v>4679</v>
      </c>
      <c r="C11532" t="s">
        <v>2093</v>
      </c>
      <c r="D11532" t="s">
        <v>4680</v>
      </c>
      <c r="E11532" t="s">
        <v>4681</v>
      </c>
      <c r="F11532" s="786" t="s">
        <v>12725</v>
      </c>
    </row>
    <row r="11533" spans="1:6">
      <c r="A11533" t="s">
        <v>4616</v>
      </c>
      <c r="B11533" t="s">
        <v>4679</v>
      </c>
      <c r="C11533" t="s">
        <v>2093</v>
      </c>
      <c r="D11533" t="s">
        <v>4680</v>
      </c>
      <c r="E11533" t="s">
        <v>4681</v>
      </c>
      <c r="F11533" s="786" t="s">
        <v>12726</v>
      </c>
    </row>
    <row r="11534" spans="1:6">
      <c r="A11534" t="s">
        <v>4616</v>
      </c>
      <c r="B11534" t="s">
        <v>4679</v>
      </c>
      <c r="C11534" t="s">
        <v>2093</v>
      </c>
      <c r="D11534" t="s">
        <v>4680</v>
      </c>
      <c r="E11534" t="s">
        <v>4681</v>
      </c>
      <c r="F11534" s="786" t="s">
        <v>12727</v>
      </c>
    </row>
    <row r="11535" spans="1:6">
      <c r="A11535" t="s">
        <v>4616</v>
      </c>
      <c r="B11535" t="s">
        <v>4679</v>
      </c>
      <c r="C11535" t="s">
        <v>2093</v>
      </c>
      <c r="D11535" t="s">
        <v>4680</v>
      </c>
      <c r="E11535" t="s">
        <v>4681</v>
      </c>
      <c r="F11535" s="786" t="s">
        <v>12728</v>
      </c>
    </row>
    <row r="11536" spans="1:6">
      <c r="A11536" t="s">
        <v>4616</v>
      </c>
      <c r="B11536" t="s">
        <v>4679</v>
      </c>
      <c r="C11536" t="s">
        <v>2093</v>
      </c>
      <c r="D11536" t="s">
        <v>4680</v>
      </c>
      <c r="E11536" t="s">
        <v>4681</v>
      </c>
      <c r="F11536" s="786" t="s">
        <v>12729</v>
      </c>
    </row>
    <row r="11537" spans="1:6">
      <c r="A11537" t="s">
        <v>4616</v>
      </c>
      <c r="B11537" t="s">
        <v>4679</v>
      </c>
      <c r="C11537" t="s">
        <v>2093</v>
      </c>
      <c r="D11537" t="s">
        <v>4680</v>
      </c>
      <c r="E11537" t="s">
        <v>4681</v>
      </c>
      <c r="F11537" s="786" t="s">
        <v>12730</v>
      </c>
    </row>
    <row r="11538" spans="1:6">
      <c r="A11538" t="s">
        <v>4616</v>
      </c>
      <c r="B11538" t="s">
        <v>4679</v>
      </c>
      <c r="C11538" t="s">
        <v>2093</v>
      </c>
      <c r="D11538" t="s">
        <v>4680</v>
      </c>
      <c r="E11538" t="s">
        <v>4681</v>
      </c>
      <c r="F11538" s="786" t="s">
        <v>12731</v>
      </c>
    </row>
    <row r="11539" spans="1:6">
      <c r="A11539" t="s">
        <v>4616</v>
      </c>
      <c r="B11539" t="s">
        <v>4679</v>
      </c>
      <c r="C11539" t="s">
        <v>2093</v>
      </c>
      <c r="D11539" t="s">
        <v>4680</v>
      </c>
      <c r="E11539" t="s">
        <v>4681</v>
      </c>
      <c r="F11539" s="786" t="s">
        <v>12732</v>
      </c>
    </row>
    <row r="11540" spans="1:6">
      <c r="A11540" t="s">
        <v>4616</v>
      </c>
      <c r="B11540" t="s">
        <v>4679</v>
      </c>
      <c r="C11540" t="s">
        <v>2093</v>
      </c>
      <c r="D11540" t="s">
        <v>4680</v>
      </c>
      <c r="E11540" t="s">
        <v>4681</v>
      </c>
      <c r="F11540" s="786" t="s">
        <v>12733</v>
      </c>
    </row>
    <row r="11541" spans="1:6">
      <c r="A11541" t="s">
        <v>4616</v>
      </c>
      <c r="B11541" t="s">
        <v>4679</v>
      </c>
      <c r="C11541" t="s">
        <v>2093</v>
      </c>
      <c r="D11541" t="s">
        <v>4680</v>
      </c>
      <c r="E11541" t="s">
        <v>4681</v>
      </c>
      <c r="F11541" s="786" t="s">
        <v>12734</v>
      </c>
    </row>
    <row r="11542" spans="1:6">
      <c r="A11542" t="s">
        <v>4616</v>
      </c>
      <c r="B11542" t="s">
        <v>4679</v>
      </c>
      <c r="C11542" t="s">
        <v>2093</v>
      </c>
      <c r="D11542" t="s">
        <v>4680</v>
      </c>
      <c r="E11542" t="s">
        <v>4681</v>
      </c>
      <c r="F11542" s="786" t="s">
        <v>12735</v>
      </c>
    </row>
    <row r="11543" spans="1:6">
      <c r="A11543" t="s">
        <v>4616</v>
      </c>
      <c r="B11543" t="s">
        <v>4679</v>
      </c>
      <c r="C11543" t="s">
        <v>2093</v>
      </c>
      <c r="D11543" t="s">
        <v>4680</v>
      </c>
      <c r="E11543" t="s">
        <v>4681</v>
      </c>
      <c r="F11543" s="786" t="s">
        <v>12736</v>
      </c>
    </row>
    <row r="11544" spans="1:6">
      <c r="A11544" t="s">
        <v>4616</v>
      </c>
      <c r="B11544" t="s">
        <v>4679</v>
      </c>
      <c r="C11544" t="s">
        <v>2093</v>
      </c>
      <c r="D11544" t="s">
        <v>4680</v>
      </c>
      <c r="E11544" t="s">
        <v>4681</v>
      </c>
      <c r="F11544" s="786" t="s">
        <v>12737</v>
      </c>
    </row>
    <row r="11545" spans="1:6">
      <c r="A11545" t="s">
        <v>4616</v>
      </c>
      <c r="B11545" t="s">
        <v>4679</v>
      </c>
      <c r="C11545" t="s">
        <v>2093</v>
      </c>
      <c r="D11545" t="s">
        <v>4680</v>
      </c>
      <c r="E11545" t="s">
        <v>4681</v>
      </c>
      <c r="F11545" s="786" t="s">
        <v>12738</v>
      </c>
    </row>
    <row r="11546" spans="1:6">
      <c r="A11546" t="s">
        <v>4616</v>
      </c>
      <c r="B11546" t="s">
        <v>4679</v>
      </c>
      <c r="C11546" t="s">
        <v>2093</v>
      </c>
      <c r="D11546" t="s">
        <v>4680</v>
      </c>
      <c r="E11546" t="s">
        <v>4681</v>
      </c>
      <c r="F11546" s="786" t="s">
        <v>12739</v>
      </c>
    </row>
    <row r="11547" spans="1:6">
      <c r="A11547" t="s">
        <v>4616</v>
      </c>
      <c r="B11547" t="s">
        <v>4679</v>
      </c>
      <c r="C11547" t="s">
        <v>2093</v>
      </c>
      <c r="D11547" t="s">
        <v>4680</v>
      </c>
      <c r="E11547" t="s">
        <v>4681</v>
      </c>
      <c r="F11547" s="786" t="s">
        <v>12740</v>
      </c>
    </row>
    <row r="11548" spans="1:6">
      <c r="A11548" t="s">
        <v>4616</v>
      </c>
      <c r="B11548" t="s">
        <v>4679</v>
      </c>
      <c r="C11548" t="s">
        <v>2093</v>
      </c>
      <c r="D11548" t="s">
        <v>4680</v>
      </c>
      <c r="E11548" t="s">
        <v>4681</v>
      </c>
      <c r="F11548" s="786" t="s">
        <v>12741</v>
      </c>
    </row>
    <row r="11549" spans="1:6">
      <c r="A11549" t="s">
        <v>4616</v>
      </c>
      <c r="B11549" t="s">
        <v>4679</v>
      </c>
      <c r="C11549" t="s">
        <v>2093</v>
      </c>
      <c r="D11549" t="s">
        <v>4680</v>
      </c>
      <c r="E11549" t="s">
        <v>4681</v>
      </c>
      <c r="F11549" s="786" t="s">
        <v>12742</v>
      </c>
    </row>
    <row r="11550" spans="1:6">
      <c r="A11550" t="s">
        <v>4616</v>
      </c>
      <c r="B11550" t="s">
        <v>4679</v>
      </c>
      <c r="C11550" t="s">
        <v>2093</v>
      </c>
      <c r="D11550" t="s">
        <v>4680</v>
      </c>
      <c r="E11550" t="s">
        <v>4681</v>
      </c>
      <c r="F11550" s="786" t="s">
        <v>12743</v>
      </c>
    </row>
    <row r="11551" spans="1:6">
      <c r="A11551" t="s">
        <v>4616</v>
      </c>
      <c r="B11551" t="s">
        <v>4679</v>
      </c>
      <c r="C11551" t="s">
        <v>2093</v>
      </c>
      <c r="D11551" t="s">
        <v>4680</v>
      </c>
      <c r="E11551" t="s">
        <v>4681</v>
      </c>
      <c r="F11551" s="786" t="s">
        <v>12744</v>
      </c>
    </row>
    <row r="11552" spans="1:6">
      <c r="A11552" t="s">
        <v>4616</v>
      </c>
      <c r="B11552" t="s">
        <v>4679</v>
      </c>
      <c r="C11552" t="s">
        <v>2093</v>
      </c>
      <c r="D11552" t="s">
        <v>4680</v>
      </c>
      <c r="E11552" t="s">
        <v>4681</v>
      </c>
      <c r="F11552" s="786" t="s">
        <v>12745</v>
      </c>
    </row>
    <row r="11553" spans="1:6">
      <c r="A11553" t="s">
        <v>4616</v>
      </c>
      <c r="B11553" t="s">
        <v>4679</v>
      </c>
      <c r="C11553" t="s">
        <v>2093</v>
      </c>
      <c r="D11553" t="s">
        <v>4680</v>
      </c>
      <c r="E11553" t="s">
        <v>4681</v>
      </c>
      <c r="F11553" s="786" t="s">
        <v>12746</v>
      </c>
    </row>
    <row r="11554" spans="1:6">
      <c r="A11554" t="s">
        <v>4616</v>
      </c>
      <c r="B11554" t="s">
        <v>4679</v>
      </c>
      <c r="C11554" t="s">
        <v>2093</v>
      </c>
      <c r="D11554" t="s">
        <v>4680</v>
      </c>
      <c r="E11554" t="s">
        <v>4681</v>
      </c>
      <c r="F11554" s="786" t="s">
        <v>12747</v>
      </c>
    </row>
    <row r="11555" spans="1:6">
      <c r="A11555" t="s">
        <v>4616</v>
      </c>
      <c r="B11555" t="s">
        <v>4679</v>
      </c>
      <c r="C11555" t="s">
        <v>2093</v>
      </c>
      <c r="D11555" t="s">
        <v>4680</v>
      </c>
      <c r="E11555" t="s">
        <v>4681</v>
      </c>
      <c r="F11555" s="786" t="s">
        <v>12748</v>
      </c>
    </row>
    <row r="11556" spans="1:6">
      <c r="A11556" t="s">
        <v>4616</v>
      </c>
      <c r="B11556" t="s">
        <v>4679</v>
      </c>
      <c r="C11556" t="s">
        <v>2093</v>
      </c>
      <c r="D11556" t="s">
        <v>4680</v>
      </c>
      <c r="E11556" t="s">
        <v>4681</v>
      </c>
      <c r="F11556" s="786" t="s">
        <v>12749</v>
      </c>
    </row>
    <row r="11557" spans="1:6">
      <c r="A11557" t="s">
        <v>4616</v>
      </c>
      <c r="B11557" t="s">
        <v>4679</v>
      </c>
      <c r="C11557" t="s">
        <v>2093</v>
      </c>
      <c r="D11557" t="s">
        <v>4680</v>
      </c>
      <c r="E11557" t="s">
        <v>4681</v>
      </c>
      <c r="F11557" s="786" t="s">
        <v>12750</v>
      </c>
    </row>
    <row r="11558" spans="1:6">
      <c r="A11558" t="s">
        <v>4616</v>
      </c>
      <c r="B11558" t="s">
        <v>4679</v>
      </c>
      <c r="C11558" t="s">
        <v>2093</v>
      </c>
      <c r="D11558" t="s">
        <v>4680</v>
      </c>
      <c r="E11558" t="s">
        <v>4681</v>
      </c>
      <c r="F11558" s="786" t="s">
        <v>12751</v>
      </c>
    </row>
    <row r="11559" spans="1:6">
      <c r="A11559" t="s">
        <v>4616</v>
      </c>
      <c r="B11559" t="s">
        <v>4679</v>
      </c>
      <c r="C11559" t="s">
        <v>2093</v>
      </c>
      <c r="D11559" t="s">
        <v>4680</v>
      </c>
      <c r="E11559" t="s">
        <v>4681</v>
      </c>
      <c r="F11559" s="786" t="s">
        <v>12752</v>
      </c>
    </row>
    <row r="11560" spans="1:6">
      <c r="A11560" t="s">
        <v>4616</v>
      </c>
      <c r="B11560" t="s">
        <v>4679</v>
      </c>
      <c r="C11560" t="s">
        <v>2093</v>
      </c>
      <c r="D11560" t="s">
        <v>4680</v>
      </c>
      <c r="E11560" t="s">
        <v>4681</v>
      </c>
      <c r="F11560" s="786" t="s">
        <v>12753</v>
      </c>
    </row>
    <row r="11561" spans="1:6">
      <c r="A11561" t="s">
        <v>4616</v>
      </c>
      <c r="B11561" t="s">
        <v>4679</v>
      </c>
      <c r="C11561" t="s">
        <v>2093</v>
      </c>
      <c r="D11561" t="s">
        <v>4680</v>
      </c>
      <c r="E11561" t="s">
        <v>4681</v>
      </c>
      <c r="F11561" s="786" t="s">
        <v>12754</v>
      </c>
    </row>
    <row r="11562" spans="1:6">
      <c r="A11562" t="s">
        <v>4616</v>
      </c>
      <c r="B11562" t="s">
        <v>4679</v>
      </c>
      <c r="C11562" t="s">
        <v>2093</v>
      </c>
      <c r="D11562" t="s">
        <v>4680</v>
      </c>
      <c r="E11562" t="s">
        <v>4681</v>
      </c>
      <c r="F11562" s="786" t="s">
        <v>12755</v>
      </c>
    </row>
    <row r="11563" spans="1:6">
      <c r="A11563" t="s">
        <v>4616</v>
      </c>
      <c r="B11563" t="s">
        <v>4679</v>
      </c>
      <c r="C11563" t="s">
        <v>2093</v>
      </c>
      <c r="D11563" t="s">
        <v>4680</v>
      </c>
      <c r="E11563" t="s">
        <v>4681</v>
      </c>
      <c r="F11563" s="786" t="s">
        <v>12756</v>
      </c>
    </row>
    <row r="11564" spans="1:6">
      <c r="A11564" t="s">
        <v>4616</v>
      </c>
      <c r="B11564" t="s">
        <v>4679</v>
      </c>
      <c r="C11564" t="s">
        <v>2093</v>
      </c>
      <c r="D11564" t="s">
        <v>4680</v>
      </c>
      <c r="E11564" t="s">
        <v>4681</v>
      </c>
      <c r="F11564" s="786" t="s">
        <v>12757</v>
      </c>
    </row>
    <row r="11565" spans="1:6">
      <c r="A11565" t="s">
        <v>4616</v>
      </c>
      <c r="B11565" t="s">
        <v>4679</v>
      </c>
      <c r="C11565" t="s">
        <v>2093</v>
      </c>
      <c r="D11565" t="s">
        <v>4680</v>
      </c>
      <c r="E11565" t="s">
        <v>4681</v>
      </c>
      <c r="F11565" s="786" t="s">
        <v>12758</v>
      </c>
    </row>
    <row r="11566" spans="1:6">
      <c r="A11566" t="s">
        <v>4616</v>
      </c>
      <c r="B11566" t="s">
        <v>4679</v>
      </c>
      <c r="C11566" t="s">
        <v>2093</v>
      </c>
      <c r="D11566" t="s">
        <v>4680</v>
      </c>
      <c r="E11566" t="s">
        <v>4681</v>
      </c>
      <c r="F11566" s="786" t="s">
        <v>12759</v>
      </c>
    </row>
    <row r="11567" spans="1:6">
      <c r="A11567" t="s">
        <v>4616</v>
      </c>
      <c r="B11567" t="s">
        <v>4679</v>
      </c>
      <c r="C11567" t="s">
        <v>2093</v>
      </c>
      <c r="D11567" t="s">
        <v>4680</v>
      </c>
      <c r="E11567" t="s">
        <v>4681</v>
      </c>
      <c r="F11567" s="786" t="s">
        <v>12760</v>
      </c>
    </row>
    <row r="11568" spans="1:6">
      <c r="A11568" t="s">
        <v>4616</v>
      </c>
      <c r="B11568" t="s">
        <v>4679</v>
      </c>
      <c r="C11568" t="s">
        <v>2093</v>
      </c>
      <c r="D11568" t="s">
        <v>4680</v>
      </c>
      <c r="E11568" t="s">
        <v>4681</v>
      </c>
      <c r="F11568" s="786" t="s">
        <v>12761</v>
      </c>
    </row>
    <row r="11569" spans="1:6">
      <c r="A11569" t="s">
        <v>4616</v>
      </c>
      <c r="B11569" t="s">
        <v>4679</v>
      </c>
      <c r="C11569" t="s">
        <v>2093</v>
      </c>
      <c r="D11569" t="s">
        <v>4680</v>
      </c>
      <c r="E11569" t="s">
        <v>4681</v>
      </c>
      <c r="F11569" s="786" t="s">
        <v>12762</v>
      </c>
    </row>
    <row r="11570" spans="1:6">
      <c r="A11570" t="s">
        <v>4616</v>
      </c>
      <c r="B11570" t="s">
        <v>4679</v>
      </c>
      <c r="C11570" t="s">
        <v>2093</v>
      </c>
      <c r="D11570" t="s">
        <v>4680</v>
      </c>
      <c r="E11570" t="s">
        <v>4681</v>
      </c>
      <c r="F11570" s="786" t="s">
        <v>12763</v>
      </c>
    </row>
    <row r="11571" spans="1:6">
      <c r="A11571" t="s">
        <v>4616</v>
      </c>
      <c r="B11571" t="s">
        <v>4679</v>
      </c>
      <c r="C11571" t="s">
        <v>2093</v>
      </c>
      <c r="D11571" t="s">
        <v>4680</v>
      </c>
      <c r="E11571" t="s">
        <v>4681</v>
      </c>
      <c r="F11571" s="786" t="s">
        <v>12764</v>
      </c>
    </row>
    <row r="11572" spans="1:6">
      <c r="A11572" t="s">
        <v>4616</v>
      </c>
      <c r="B11572" t="s">
        <v>4679</v>
      </c>
      <c r="C11572" t="s">
        <v>2093</v>
      </c>
      <c r="D11572" t="s">
        <v>4680</v>
      </c>
      <c r="E11572" t="s">
        <v>4681</v>
      </c>
      <c r="F11572" s="786" t="s">
        <v>12765</v>
      </c>
    </row>
    <row r="11573" spans="1:6">
      <c r="A11573" t="s">
        <v>4616</v>
      </c>
      <c r="B11573" t="s">
        <v>4679</v>
      </c>
      <c r="C11573" t="s">
        <v>2093</v>
      </c>
      <c r="D11573" t="s">
        <v>4680</v>
      </c>
      <c r="E11573" t="s">
        <v>4681</v>
      </c>
      <c r="F11573" s="786" t="s">
        <v>12766</v>
      </c>
    </row>
    <row r="11574" spans="1:6">
      <c r="A11574" t="s">
        <v>4616</v>
      </c>
      <c r="B11574" t="s">
        <v>4679</v>
      </c>
      <c r="C11574" t="s">
        <v>2093</v>
      </c>
      <c r="D11574" t="s">
        <v>4680</v>
      </c>
      <c r="E11574" t="s">
        <v>4681</v>
      </c>
      <c r="F11574" s="786" t="s">
        <v>12767</v>
      </c>
    </row>
    <row r="11575" spans="1:6">
      <c r="A11575" t="s">
        <v>4616</v>
      </c>
      <c r="B11575" t="s">
        <v>4679</v>
      </c>
      <c r="C11575" t="s">
        <v>2093</v>
      </c>
      <c r="D11575" t="s">
        <v>4680</v>
      </c>
      <c r="E11575" t="s">
        <v>4681</v>
      </c>
      <c r="F11575" s="786" t="s">
        <v>12768</v>
      </c>
    </row>
    <row r="11576" spans="1:6">
      <c r="A11576" t="s">
        <v>4616</v>
      </c>
      <c r="B11576" t="s">
        <v>4679</v>
      </c>
      <c r="C11576" t="s">
        <v>2093</v>
      </c>
      <c r="D11576" t="s">
        <v>4680</v>
      </c>
      <c r="E11576" t="s">
        <v>4681</v>
      </c>
      <c r="F11576" s="786" t="s">
        <v>12769</v>
      </c>
    </row>
    <row r="11577" spans="1:6">
      <c r="A11577" t="s">
        <v>4616</v>
      </c>
      <c r="B11577" t="s">
        <v>4679</v>
      </c>
      <c r="C11577" t="s">
        <v>2093</v>
      </c>
      <c r="D11577" t="s">
        <v>4680</v>
      </c>
      <c r="E11577" t="s">
        <v>4681</v>
      </c>
      <c r="F11577" s="786" t="s">
        <v>12770</v>
      </c>
    </row>
    <row r="11578" spans="1:6">
      <c r="A11578" t="s">
        <v>4616</v>
      </c>
      <c r="B11578" t="s">
        <v>4679</v>
      </c>
      <c r="C11578" t="s">
        <v>2093</v>
      </c>
      <c r="D11578" t="s">
        <v>4680</v>
      </c>
      <c r="E11578" t="s">
        <v>4681</v>
      </c>
      <c r="F11578" s="786" t="s">
        <v>12771</v>
      </c>
    </row>
    <row r="11579" spans="1:6">
      <c r="A11579" t="s">
        <v>4616</v>
      </c>
      <c r="B11579" t="s">
        <v>4679</v>
      </c>
      <c r="C11579" t="s">
        <v>2093</v>
      </c>
      <c r="D11579" t="s">
        <v>4680</v>
      </c>
      <c r="E11579" t="s">
        <v>4681</v>
      </c>
      <c r="F11579" s="786" t="s">
        <v>12772</v>
      </c>
    </row>
    <row r="11580" spans="1:6">
      <c r="A11580" t="s">
        <v>4616</v>
      </c>
      <c r="B11580" t="s">
        <v>4679</v>
      </c>
      <c r="C11580" t="s">
        <v>2093</v>
      </c>
      <c r="D11580" t="s">
        <v>4680</v>
      </c>
      <c r="E11580" t="s">
        <v>4681</v>
      </c>
      <c r="F11580" s="786" t="s">
        <v>12773</v>
      </c>
    </row>
    <row r="11581" spans="1:6">
      <c r="A11581" t="s">
        <v>4616</v>
      </c>
      <c r="B11581" t="s">
        <v>4679</v>
      </c>
      <c r="C11581" t="s">
        <v>2093</v>
      </c>
      <c r="D11581" t="s">
        <v>4680</v>
      </c>
      <c r="E11581" t="s">
        <v>4681</v>
      </c>
      <c r="F11581" s="786" t="s">
        <v>12774</v>
      </c>
    </row>
    <row r="11582" spans="1:6">
      <c r="A11582" t="s">
        <v>4616</v>
      </c>
      <c r="B11582" t="s">
        <v>4679</v>
      </c>
      <c r="C11582" t="s">
        <v>2093</v>
      </c>
      <c r="D11582" t="s">
        <v>4680</v>
      </c>
      <c r="E11582" t="s">
        <v>4681</v>
      </c>
      <c r="F11582" s="786" t="s">
        <v>12775</v>
      </c>
    </row>
    <row r="11583" spans="1:6">
      <c r="A11583" t="s">
        <v>4616</v>
      </c>
      <c r="B11583" t="s">
        <v>4679</v>
      </c>
      <c r="C11583" t="s">
        <v>2093</v>
      </c>
      <c r="D11583" t="s">
        <v>4680</v>
      </c>
      <c r="E11583" t="s">
        <v>4681</v>
      </c>
      <c r="F11583" s="786" t="s">
        <v>12776</v>
      </c>
    </row>
    <row r="11584" spans="1:6">
      <c r="A11584" t="s">
        <v>4616</v>
      </c>
      <c r="B11584" t="s">
        <v>4679</v>
      </c>
      <c r="C11584" t="s">
        <v>2093</v>
      </c>
      <c r="D11584" t="s">
        <v>4680</v>
      </c>
      <c r="E11584" t="s">
        <v>4681</v>
      </c>
      <c r="F11584" s="786" t="s">
        <v>12777</v>
      </c>
    </row>
    <row r="11585" spans="1:6">
      <c r="A11585" t="s">
        <v>4616</v>
      </c>
      <c r="B11585" t="s">
        <v>4679</v>
      </c>
      <c r="C11585" t="s">
        <v>2093</v>
      </c>
      <c r="D11585" t="s">
        <v>4680</v>
      </c>
      <c r="E11585" t="s">
        <v>4681</v>
      </c>
      <c r="F11585" s="786" t="s">
        <v>12778</v>
      </c>
    </row>
    <row r="11586" spans="1:6">
      <c r="A11586" t="s">
        <v>4616</v>
      </c>
      <c r="B11586" t="s">
        <v>4679</v>
      </c>
      <c r="C11586" t="s">
        <v>2093</v>
      </c>
      <c r="D11586" t="s">
        <v>4680</v>
      </c>
      <c r="E11586" t="s">
        <v>4681</v>
      </c>
      <c r="F11586" s="786" t="s">
        <v>12779</v>
      </c>
    </row>
    <row r="11587" spans="1:6">
      <c r="A11587" t="s">
        <v>4616</v>
      </c>
      <c r="B11587" t="s">
        <v>4679</v>
      </c>
      <c r="C11587" t="s">
        <v>2093</v>
      </c>
      <c r="D11587" t="s">
        <v>4680</v>
      </c>
      <c r="E11587" t="s">
        <v>4681</v>
      </c>
      <c r="F11587" s="786" t="s">
        <v>12780</v>
      </c>
    </row>
    <row r="11588" spans="1:6">
      <c r="A11588" t="s">
        <v>4616</v>
      </c>
      <c r="B11588" t="s">
        <v>4679</v>
      </c>
      <c r="C11588" t="s">
        <v>2093</v>
      </c>
      <c r="D11588" t="s">
        <v>4680</v>
      </c>
      <c r="E11588" t="s">
        <v>4681</v>
      </c>
      <c r="F11588" s="786" t="s">
        <v>12781</v>
      </c>
    </row>
    <row r="11589" spans="1:6">
      <c r="A11589" t="s">
        <v>4616</v>
      </c>
      <c r="B11589" t="s">
        <v>4679</v>
      </c>
      <c r="C11589" t="s">
        <v>2093</v>
      </c>
      <c r="D11589" t="s">
        <v>4680</v>
      </c>
      <c r="E11589" t="s">
        <v>4681</v>
      </c>
      <c r="F11589" s="786" t="s">
        <v>12782</v>
      </c>
    </row>
    <row r="11590" spans="1:6">
      <c r="A11590" t="s">
        <v>4616</v>
      </c>
      <c r="B11590" t="s">
        <v>4679</v>
      </c>
      <c r="C11590" t="s">
        <v>2093</v>
      </c>
      <c r="D11590" t="s">
        <v>4680</v>
      </c>
      <c r="E11590" t="s">
        <v>4681</v>
      </c>
      <c r="F11590" s="786" t="s">
        <v>12783</v>
      </c>
    </row>
    <row r="11591" spans="1:6">
      <c r="A11591" t="s">
        <v>4616</v>
      </c>
      <c r="B11591" t="s">
        <v>4679</v>
      </c>
      <c r="C11591" t="s">
        <v>2093</v>
      </c>
      <c r="D11591" t="s">
        <v>4680</v>
      </c>
      <c r="E11591" t="s">
        <v>4681</v>
      </c>
      <c r="F11591" s="786" t="s">
        <v>12784</v>
      </c>
    </row>
    <row r="11592" spans="1:6">
      <c r="A11592" t="s">
        <v>4616</v>
      </c>
      <c r="B11592" t="s">
        <v>4679</v>
      </c>
      <c r="C11592" t="s">
        <v>2093</v>
      </c>
      <c r="D11592" t="s">
        <v>4680</v>
      </c>
      <c r="E11592" t="s">
        <v>4681</v>
      </c>
      <c r="F11592" s="786" t="s">
        <v>12785</v>
      </c>
    </row>
    <row r="11593" spans="1:6">
      <c r="A11593" t="s">
        <v>4616</v>
      </c>
      <c r="B11593" t="s">
        <v>4679</v>
      </c>
      <c r="C11593" t="s">
        <v>2093</v>
      </c>
      <c r="D11593" t="s">
        <v>4680</v>
      </c>
      <c r="E11593" t="s">
        <v>4681</v>
      </c>
      <c r="F11593" s="786" t="s">
        <v>12786</v>
      </c>
    </row>
    <row r="11594" spans="1:6">
      <c r="A11594" t="s">
        <v>4616</v>
      </c>
      <c r="B11594" t="s">
        <v>4679</v>
      </c>
      <c r="C11594" t="s">
        <v>2093</v>
      </c>
      <c r="D11594" t="s">
        <v>4680</v>
      </c>
      <c r="E11594" t="s">
        <v>4681</v>
      </c>
      <c r="F11594" s="786" t="s">
        <v>12787</v>
      </c>
    </row>
    <row r="11595" spans="1:6">
      <c r="A11595" t="s">
        <v>4616</v>
      </c>
      <c r="B11595" t="s">
        <v>4679</v>
      </c>
      <c r="C11595" t="s">
        <v>2093</v>
      </c>
      <c r="D11595" t="s">
        <v>4680</v>
      </c>
      <c r="E11595" t="s">
        <v>4681</v>
      </c>
      <c r="F11595" s="786" t="s">
        <v>12788</v>
      </c>
    </row>
    <row r="11596" spans="1:6">
      <c r="A11596" t="s">
        <v>4616</v>
      </c>
      <c r="B11596" t="s">
        <v>4679</v>
      </c>
      <c r="C11596" t="s">
        <v>2093</v>
      </c>
      <c r="D11596" t="s">
        <v>4680</v>
      </c>
      <c r="E11596" t="s">
        <v>4681</v>
      </c>
      <c r="F11596" s="786" t="s">
        <v>12789</v>
      </c>
    </row>
    <row r="11597" spans="1:6">
      <c r="A11597" t="s">
        <v>4616</v>
      </c>
      <c r="B11597" t="s">
        <v>4679</v>
      </c>
      <c r="C11597" t="s">
        <v>2093</v>
      </c>
      <c r="D11597" t="s">
        <v>4680</v>
      </c>
      <c r="E11597" t="s">
        <v>4681</v>
      </c>
      <c r="F11597" s="786" t="s">
        <v>12790</v>
      </c>
    </row>
    <row r="11598" spans="1:6">
      <c r="A11598" t="s">
        <v>4616</v>
      </c>
      <c r="B11598" t="s">
        <v>4679</v>
      </c>
      <c r="C11598" t="s">
        <v>2093</v>
      </c>
      <c r="D11598" t="s">
        <v>4680</v>
      </c>
      <c r="E11598" t="s">
        <v>4681</v>
      </c>
      <c r="F11598" s="786" t="s">
        <v>12791</v>
      </c>
    </row>
    <row r="11599" spans="1:6">
      <c r="A11599" t="s">
        <v>4616</v>
      </c>
      <c r="B11599" t="s">
        <v>4679</v>
      </c>
      <c r="C11599" t="s">
        <v>2093</v>
      </c>
      <c r="D11599" t="s">
        <v>4680</v>
      </c>
      <c r="E11599" t="s">
        <v>4681</v>
      </c>
      <c r="F11599" s="786" t="s">
        <v>12792</v>
      </c>
    </row>
    <row r="11600" spans="1:6">
      <c r="A11600" t="s">
        <v>4616</v>
      </c>
      <c r="B11600" t="s">
        <v>4679</v>
      </c>
      <c r="C11600" t="s">
        <v>2093</v>
      </c>
      <c r="D11600" t="s">
        <v>4680</v>
      </c>
      <c r="E11600" t="s">
        <v>4681</v>
      </c>
      <c r="F11600" s="786" t="s">
        <v>12793</v>
      </c>
    </row>
    <row r="11601" spans="1:6">
      <c r="A11601" t="s">
        <v>4616</v>
      </c>
      <c r="B11601" t="s">
        <v>4679</v>
      </c>
      <c r="C11601" t="s">
        <v>2093</v>
      </c>
      <c r="D11601" t="s">
        <v>4680</v>
      </c>
      <c r="E11601" t="s">
        <v>4681</v>
      </c>
      <c r="F11601" s="786" t="s">
        <v>12794</v>
      </c>
    </row>
    <row r="11602" spans="1:6">
      <c r="A11602" t="s">
        <v>4616</v>
      </c>
      <c r="B11602" t="s">
        <v>4679</v>
      </c>
      <c r="C11602" t="s">
        <v>2093</v>
      </c>
      <c r="D11602" t="s">
        <v>4680</v>
      </c>
      <c r="E11602" t="s">
        <v>4681</v>
      </c>
      <c r="F11602" s="786" t="s">
        <v>12795</v>
      </c>
    </row>
    <row r="11603" spans="1:6">
      <c r="A11603" t="s">
        <v>4616</v>
      </c>
      <c r="B11603" t="s">
        <v>4679</v>
      </c>
      <c r="C11603" t="s">
        <v>2093</v>
      </c>
      <c r="D11603" t="s">
        <v>4680</v>
      </c>
      <c r="E11603" t="s">
        <v>4681</v>
      </c>
      <c r="F11603" s="786" t="s">
        <v>12796</v>
      </c>
    </row>
    <row r="11604" spans="1:6">
      <c r="A11604" t="s">
        <v>4616</v>
      </c>
      <c r="B11604" t="s">
        <v>4679</v>
      </c>
      <c r="C11604" t="s">
        <v>2093</v>
      </c>
      <c r="D11604" t="s">
        <v>4680</v>
      </c>
      <c r="E11604" t="s">
        <v>4681</v>
      </c>
      <c r="F11604" s="786" t="s">
        <v>12797</v>
      </c>
    </row>
    <row r="11605" spans="1:6">
      <c r="A11605" t="s">
        <v>4616</v>
      </c>
      <c r="B11605" t="s">
        <v>4679</v>
      </c>
      <c r="C11605" t="s">
        <v>2093</v>
      </c>
      <c r="D11605" t="s">
        <v>4680</v>
      </c>
      <c r="E11605" t="s">
        <v>4681</v>
      </c>
      <c r="F11605" s="786" t="s">
        <v>12798</v>
      </c>
    </row>
    <row r="11606" spans="1:6">
      <c r="A11606" t="s">
        <v>4616</v>
      </c>
      <c r="B11606" t="s">
        <v>4679</v>
      </c>
      <c r="C11606" t="s">
        <v>2093</v>
      </c>
      <c r="D11606" t="s">
        <v>4680</v>
      </c>
      <c r="E11606" t="s">
        <v>4681</v>
      </c>
      <c r="F11606" s="786" t="s">
        <v>12799</v>
      </c>
    </row>
    <row r="11607" spans="1:6">
      <c r="A11607" t="s">
        <v>4616</v>
      </c>
      <c r="B11607" t="s">
        <v>4679</v>
      </c>
      <c r="C11607" t="s">
        <v>2093</v>
      </c>
      <c r="D11607" t="s">
        <v>4680</v>
      </c>
      <c r="E11607" t="s">
        <v>4681</v>
      </c>
      <c r="F11607" s="786" t="s">
        <v>12800</v>
      </c>
    </row>
    <row r="11608" spans="1:6">
      <c r="A11608" t="s">
        <v>4616</v>
      </c>
      <c r="B11608" t="s">
        <v>4679</v>
      </c>
      <c r="C11608" t="s">
        <v>2093</v>
      </c>
      <c r="D11608" t="s">
        <v>4680</v>
      </c>
      <c r="E11608" t="s">
        <v>4681</v>
      </c>
      <c r="F11608" s="786" t="s">
        <v>12801</v>
      </c>
    </row>
    <row r="11609" spans="1:6">
      <c r="A11609" t="s">
        <v>4616</v>
      </c>
      <c r="B11609" t="s">
        <v>4679</v>
      </c>
      <c r="C11609" t="s">
        <v>2093</v>
      </c>
      <c r="D11609" t="s">
        <v>4680</v>
      </c>
      <c r="E11609" t="s">
        <v>4681</v>
      </c>
      <c r="F11609" s="786" t="s">
        <v>12802</v>
      </c>
    </row>
    <row r="11610" spans="1:6">
      <c r="A11610" t="s">
        <v>4616</v>
      </c>
      <c r="B11610" t="s">
        <v>4679</v>
      </c>
      <c r="C11610" t="s">
        <v>2093</v>
      </c>
      <c r="D11610" t="s">
        <v>4680</v>
      </c>
      <c r="E11610" t="s">
        <v>4681</v>
      </c>
      <c r="F11610" s="786" t="s">
        <v>12803</v>
      </c>
    </row>
    <row r="11611" spans="1:6">
      <c r="A11611" t="s">
        <v>4616</v>
      </c>
      <c r="B11611" t="s">
        <v>4679</v>
      </c>
      <c r="C11611" t="s">
        <v>2093</v>
      </c>
      <c r="D11611" t="s">
        <v>4680</v>
      </c>
      <c r="E11611" t="s">
        <v>4681</v>
      </c>
      <c r="F11611" s="786" t="s">
        <v>12804</v>
      </c>
    </row>
    <row r="11612" spans="1:6">
      <c r="A11612" t="s">
        <v>4616</v>
      </c>
      <c r="B11612" t="s">
        <v>4679</v>
      </c>
      <c r="C11612" t="s">
        <v>2093</v>
      </c>
      <c r="D11612" t="s">
        <v>4680</v>
      </c>
      <c r="E11612" t="s">
        <v>4681</v>
      </c>
      <c r="F11612" s="786" t="s">
        <v>12805</v>
      </c>
    </row>
    <row r="11613" spans="1:6">
      <c r="A11613" t="s">
        <v>4616</v>
      </c>
      <c r="B11613" t="s">
        <v>4679</v>
      </c>
      <c r="C11613" t="s">
        <v>2093</v>
      </c>
      <c r="D11613" t="s">
        <v>4680</v>
      </c>
      <c r="E11613" t="s">
        <v>4681</v>
      </c>
      <c r="F11613" s="786" t="s">
        <v>12806</v>
      </c>
    </row>
    <row r="11614" spans="1:6">
      <c r="A11614" t="s">
        <v>4616</v>
      </c>
      <c r="B11614" t="s">
        <v>4679</v>
      </c>
      <c r="C11614" t="s">
        <v>2093</v>
      </c>
      <c r="D11614" t="s">
        <v>4680</v>
      </c>
      <c r="E11614" t="s">
        <v>4681</v>
      </c>
      <c r="F11614" s="786" t="s">
        <v>12807</v>
      </c>
    </row>
    <row r="11615" spans="1:6">
      <c r="A11615" t="s">
        <v>4616</v>
      </c>
      <c r="B11615" t="s">
        <v>4679</v>
      </c>
      <c r="C11615" t="s">
        <v>2093</v>
      </c>
      <c r="D11615" t="s">
        <v>4680</v>
      </c>
      <c r="E11615" t="s">
        <v>4681</v>
      </c>
      <c r="F11615" s="786" t="s">
        <v>12808</v>
      </c>
    </row>
    <row r="11616" spans="1:6">
      <c r="A11616" t="s">
        <v>4616</v>
      </c>
      <c r="B11616" t="s">
        <v>4679</v>
      </c>
      <c r="C11616" t="s">
        <v>2093</v>
      </c>
      <c r="D11616" t="s">
        <v>4680</v>
      </c>
      <c r="E11616" t="s">
        <v>4681</v>
      </c>
      <c r="F11616" s="786" t="s">
        <v>12809</v>
      </c>
    </row>
    <row r="11617" spans="1:6">
      <c r="A11617" t="s">
        <v>4616</v>
      </c>
      <c r="B11617" t="s">
        <v>4679</v>
      </c>
      <c r="C11617" t="s">
        <v>2093</v>
      </c>
      <c r="D11617" t="s">
        <v>4680</v>
      </c>
      <c r="E11617" t="s">
        <v>4681</v>
      </c>
      <c r="F11617" s="786" t="s">
        <v>12810</v>
      </c>
    </row>
    <row r="11618" spans="1:6">
      <c r="A11618" t="s">
        <v>4616</v>
      </c>
      <c r="B11618" t="s">
        <v>4679</v>
      </c>
      <c r="C11618" t="s">
        <v>2093</v>
      </c>
      <c r="D11618" t="s">
        <v>4680</v>
      </c>
      <c r="E11618" t="s">
        <v>4681</v>
      </c>
      <c r="F11618" s="786" t="s">
        <v>12811</v>
      </c>
    </row>
    <row r="11619" spans="1:6">
      <c r="A11619" t="s">
        <v>4616</v>
      </c>
      <c r="B11619" t="s">
        <v>4679</v>
      </c>
      <c r="C11619" t="s">
        <v>2093</v>
      </c>
      <c r="D11619" t="s">
        <v>4680</v>
      </c>
      <c r="E11619" t="s">
        <v>4681</v>
      </c>
      <c r="F11619" s="786" t="s">
        <v>12812</v>
      </c>
    </row>
    <row r="11620" spans="1:6">
      <c r="A11620" t="s">
        <v>4616</v>
      </c>
      <c r="B11620" t="s">
        <v>4679</v>
      </c>
      <c r="C11620" t="s">
        <v>2093</v>
      </c>
      <c r="D11620" t="s">
        <v>4680</v>
      </c>
      <c r="E11620" t="s">
        <v>4681</v>
      </c>
      <c r="F11620" s="786" t="s">
        <v>12813</v>
      </c>
    </row>
    <row r="11621" spans="1:6">
      <c r="A11621" t="s">
        <v>4616</v>
      </c>
      <c r="B11621" t="s">
        <v>4679</v>
      </c>
      <c r="C11621" t="s">
        <v>2093</v>
      </c>
      <c r="D11621" t="s">
        <v>4680</v>
      </c>
      <c r="E11621" t="s">
        <v>4681</v>
      </c>
      <c r="F11621" s="786" t="s">
        <v>12814</v>
      </c>
    </row>
    <row r="11622" spans="1:6">
      <c r="A11622" t="s">
        <v>4616</v>
      </c>
      <c r="B11622" t="s">
        <v>4679</v>
      </c>
      <c r="C11622" t="s">
        <v>2093</v>
      </c>
      <c r="D11622" t="s">
        <v>4680</v>
      </c>
      <c r="E11622" t="s">
        <v>4681</v>
      </c>
      <c r="F11622" s="786" t="s">
        <v>12815</v>
      </c>
    </row>
    <row r="11623" spans="1:6">
      <c r="A11623" t="s">
        <v>4616</v>
      </c>
      <c r="B11623" t="s">
        <v>4679</v>
      </c>
      <c r="C11623" t="s">
        <v>2093</v>
      </c>
      <c r="D11623" t="s">
        <v>4680</v>
      </c>
      <c r="E11623" t="s">
        <v>4681</v>
      </c>
      <c r="F11623" s="786" t="s">
        <v>12816</v>
      </c>
    </row>
    <row r="11624" spans="1:6">
      <c r="A11624" t="s">
        <v>4616</v>
      </c>
      <c r="B11624" t="s">
        <v>4679</v>
      </c>
      <c r="C11624" t="s">
        <v>2093</v>
      </c>
      <c r="D11624" t="s">
        <v>4680</v>
      </c>
      <c r="E11624" t="s">
        <v>4681</v>
      </c>
      <c r="F11624" s="786" t="s">
        <v>12817</v>
      </c>
    </row>
    <row r="11625" spans="1:6">
      <c r="A11625" t="s">
        <v>4616</v>
      </c>
      <c r="B11625" t="s">
        <v>4679</v>
      </c>
      <c r="C11625" t="s">
        <v>2093</v>
      </c>
      <c r="D11625" t="s">
        <v>4680</v>
      </c>
      <c r="E11625" t="s">
        <v>4681</v>
      </c>
      <c r="F11625" s="786" t="s">
        <v>12818</v>
      </c>
    </row>
    <row r="11626" spans="1:6">
      <c r="A11626" t="s">
        <v>4616</v>
      </c>
      <c r="B11626" t="s">
        <v>4679</v>
      </c>
      <c r="C11626" t="s">
        <v>2093</v>
      </c>
      <c r="D11626" t="s">
        <v>4680</v>
      </c>
      <c r="E11626" t="s">
        <v>4681</v>
      </c>
      <c r="F11626" s="786" t="s">
        <v>12819</v>
      </c>
    </row>
    <row r="11627" spans="1:6">
      <c r="A11627" t="s">
        <v>4616</v>
      </c>
      <c r="B11627" t="s">
        <v>4679</v>
      </c>
      <c r="C11627" t="s">
        <v>2093</v>
      </c>
      <c r="D11627" t="s">
        <v>4680</v>
      </c>
      <c r="E11627" t="s">
        <v>4681</v>
      </c>
      <c r="F11627" s="786" t="s">
        <v>12820</v>
      </c>
    </row>
    <row r="11628" spans="1:6">
      <c r="A11628" t="s">
        <v>4616</v>
      </c>
      <c r="B11628" t="s">
        <v>4679</v>
      </c>
      <c r="C11628" t="s">
        <v>2093</v>
      </c>
      <c r="D11628" t="s">
        <v>4680</v>
      </c>
      <c r="E11628" t="s">
        <v>4681</v>
      </c>
      <c r="F11628" s="786" t="s">
        <v>12821</v>
      </c>
    </row>
    <row r="11629" spans="1:6">
      <c r="A11629" t="s">
        <v>4616</v>
      </c>
      <c r="B11629" t="s">
        <v>4679</v>
      </c>
      <c r="C11629" t="s">
        <v>2093</v>
      </c>
      <c r="D11629" t="s">
        <v>4680</v>
      </c>
      <c r="E11629" t="s">
        <v>4681</v>
      </c>
      <c r="F11629" s="786" t="s">
        <v>12822</v>
      </c>
    </row>
    <row r="11630" spans="1:6">
      <c r="A11630" t="s">
        <v>4616</v>
      </c>
      <c r="B11630" t="s">
        <v>4679</v>
      </c>
      <c r="C11630" t="s">
        <v>2093</v>
      </c>
      <c r="D11630" t="s">
        <v>4680</v>
      </c>
      <c r="E11630" t="s">
        <v>4681</v>
      </c>
      <c r="F11630" s="786" t="s">
        <v>12823</v>
      </c>
    </row>
    <row r="11631" spans="1:6">
      <c r="A11631" t="s">
        <v>4616</v>
      </c>
      <c r="B11631" t="s">
        <v>4679</v>
      </c>
      <c r="C11631" t="s">
        <v>2093</v>
      </c>
      <c r="D11631" t="s">
        <v>4680</v>
      </c>
      <c r="E11631" t="s">
        <v>4681</v>
      </c>
      <c r="F11631" s="786" t="s">
        <v>12824</v>
      </c>
    </row>
    <row r="11632" spans="1:6">
      <c r="A11632" t="s">
        <v>4616</v>
      </c>
      <c r="B11632" t="s">
        <v>4679</v>
      </c>
      <c r="C11632" t="s">
        <v>2093</v>
      </c>
      <c r="D11632" t="s">
        <v>4680</v>
      </c>
      <c r="E11632" t="s">
        <v>4681</v>
      </c>
      <c r="F11632" s="786" t="s">
        <v>12825</v>
      </c>
    </row>
    <row r="11633" spans="1:6">
      <c r="A11633" t="s">
        <v>4616</v>
      </c>
      <c r="B11633" t="s">
        <v>4679</v>
      </c>
      <c r="C11633" t="s">
        <v>2093</v>
      </c>
      <c r="D11633" t="s">
        <v>4680</v>
      </c>
      <c r="E11633" t="s">
        <v>4681</v>
      </c>
      <c r="F11633" s="786" t="s">
        <v>12826</v>
      </c>
    </row>
    <row r="11634" spans="1:6">
      <c r="A11634" t="s">
        <v>4616</v>
      </c>
      <c r="B11634" t="s">
        <v>4679</v>
      </c>
      <c r="C11634" t="s">
        <v>2093</v>
      </c>
      <c r="D11634" t="s">
        <v>4680</v>
      </c>
      <c r="E11634" t="s">
        <v>4681</v>
      </c>
      <c r="F11634" s="786" t="s">
        <v>12827</v>
      </c>
    </row>
    <row r="11635" spans="1:6">
      <c r="A11635" t="s">
        <v>4616</v>
      </c>
      <c r="B11635" t="s">
        <v>4679</v>
      </c>
      <c r="C11635" t="s">
        <v>2093</v>
      </c>
      <c r="D11635" t="s">
        <v>4680</v>
      </c>
      <c r="E11635" t="s">
        <v>4681</v>
      </c>
      <c r="F11635" s="786" t="s">
        <v>12828</v>
      </c>
    </row>
    <row r="11636" spans="1:6">
      <c r="A11636" t="s">
        <v>4616</v>
      </c>
      <c r="B11636" t="s">
        <v>4679</v>
      </c>
      <c r="C11636" t="s">
        <v>2093</v>
      </c>
      <c r="D11636" t="s">
        <v>4680</v>
      </c>
      <c r="E11636" t="s">
        <v>4681</v>
      </c>
      <c r="F11636" s="786" t="s">
        <v>12829</v>
      </c>
    </row>
    <row r="11637" spans="1:6">
      <c r="A11637" t="s">
        <v>4616</v>
      </c>
      <c r="B11637" t="s">
        <v>4679</v>
      </c>
      <c r="C11637" t="s">
        <v>2093</v>
      </c>
      <c r="D11637" t="s">
        <v>4680</v>
      </c>
      <c r="E11637" t="s">
        <v>4681</v>
      </c>
      <c r="F11637" s="786" t="s">
        <v>12830</v>
      </c>
    </row>
    <row r="11638" spans="1:6">
      <c r="A11638" t="s">
        <v>4616</v>
      </c>
      <c r="B11638" t="s">
        <v>4679</v>
      </c>
      <c r="C11638" t="s">
        <v>2093</v>
      </c>
      <c r="D11638" t="s">
        <v>4680</v>
      </c>
      <c r="E11638" t="s">
        <v>4681</v>
      </c>
      <c r="F11638" s="786" t="s">
        <v>12831</v>
      </c>
    </row>
    <row r="11639" spans="1:6">
      <c r="A11639" t="s">
        <v>4616</v>
      </c>
      <c r="B11639" t="s">
        <v>4679</v>
      </c>
      <c r="C11639" t="s">
        <v>2093</v>
      </c>
      <c r="D11639" t="s">
        <v>4680</v>
      </c>
      <c r="E11639" t="s">
        <v>4681</v>
      </c>
      <c r="F11639" s="786" t="s">
        <v>12832</v>
      </c>
    </row>
    <row r="11640" spans="1:6">
      <c r="A11640" t="s">
        <v>4616</v>
      </c>
      <c r="B11640" t="s">
        <v>4679</v>
      </c>
      <c r="C11640" t="s">
        <v>2093</v>
      </c>
      <c r="D11640" t="s">
        <v>4680</v>
      </c>
      <c r="E11640" t="s">
        <v>4681</v>
      </c>
      <c r="F11640" s="786" t="s">
        <v>12833</v>
      </c>
    </row>
    <row r="11641" spans="1:6">
      <c r="A11641" t="s">
        <v>4616</v>
      </c>
      <c r="B11641" t="s">
        <v>4679</v>
      </c>
      <c r="C11641" t="s">
        <v>2093</v>
      </c>
      <c r="D11641" t="s">
        <v>4680</v>
      </c>
      <c r="E11641" t="s">
        <v>4681</v>
      </c>
      <c r="F11641" s="786" t="s">
        <v>12834</v>
      </c>
    </row>
    <row r="11642" spans="1:6">
      <c r="A11642" t="s">
        <v>4616</v>
      </c>
      <c r="B11642" t="s">
        <v>4679</v>
      </c>
      <c r="C11642" t="s">
        <v>2093</v>
      </c>
      <c r="D11642" t="s">
        <v>4680</v>
      </c>
      <c r="E11642" t="s">
        <v>4681</v>
      </c>
      <c r="F11642" s="786" t="s">
        <v>12835</v>
      </c>
    </row>
    <row r="11643" spans="1:6">
      <c r="A11643" t="s">
        <v>4616</v>
      </c>
      <c r="B11643" t="s">
        <v>4679</v>
      </c>
      <c r="C11643" t="s">
        <v>2093</v>
      </c>
      <c r="D11643" t="s">
        <v>4680</v>
      </c>
      <c r="E11643" t="s">
        <v>4681</v>
      </c>
      <c r="F11643" s="786" t="s">
        <v>12836</v>
      </c>
    </row>
    <row r="11644" spans="1:6">
      <c r="A11644" t="s">
        <v>4616</v>
      </c>
      <c r="B11644" t="s">
        <v>4679</v>
      </c>
      <c r="C11644" t="s">
        <v>2093</v>
      </c>
      <c r="D11644" t="s">
        <v>4680</v>
      </c>
      <c r="E11644" t="s">
        <v>4681</v>
      </c>
      <c r="F11644" s="786" t="s">
        <v>12837</v>
      </c>
    </row>
    <row r="11645" spans="1:6">
      <c r="A11645" t="s">
        <v>4616</v>
      </c>
      <c r="B11645" t="s">
        <v>4679</v>
      </c>
      <c r="C11645" t="s">
        <v>2093</v>
      </c>
      <c r="D11645" t="s">
        <v>4680</v>
      </c>
      <c r="E11645" t="s">
        <v>4681</v>
      </c>
      <c r="F11645" s="786" t="s">
        <v>12838</v>
      </c>
    </row>
    <row r="11646" spans="1:6">
      <c r="A11646" t="s">
        <v>4616</v>
      </c>
      <c r="B11646" t="s">
        <v>4679</v>
      </c>
      <c r="C11646" t="s">
        <v>2093</v>
      </c>
      <c r="D11646" t="s">
        <v>4680</v>
      </c>
      <c r="E11646" t="s">
        <v>4681</v>
      </c>
      <c r="F11646" s="786" t="s">
        <v>12839</v>
      </c>
    </row>
    <row r="11647" spans="1:6">
      <c r="A11647" t="s">
        <v>4616</v>
      </c>
      <c r="B11647" t="s">
        <v>4679</v>
      </c>
      <c r="C11647" t="s">
        <v>2093</v>
      </c>
      <c r="D11647" t="s">
        <v>4680</v>
      </c>
      <c r="E11647" t="s">
        <v>4681</v>
      </c>
      <c r="F11647" s="786" t="s">
        <v>12840</v>
      </c>
    </row>
    <row r="11648" spans="1:6">
      <c r="A11648" t="s">
        <v>4616</v>
      </c>
      <c r="B11648" t="s">
        <v>4679</v>
      </c>
      <c r="C11648" t="s">
        <v>2093</v>
      </c>
      <c r="D11648" t="s">
        <v>4680</v>
      </c>
      <c r="E11648" t="s">
        <v>4681</v>
      </c>
      <c r="F11648" s="786" t="s">
        <v>12841</v>
      </c>
    </row>
    <row r="11649" spans="1:6">
      <c r="A11649" t="s">
        <v>4616</v>
      </c>
      <c r="B11649" t="s">
        <v>4679</v>
      </c>
      <c r="C11649" t="s">
        <v>2093</v>
      </c>
      <c r="D11649" t="s">
        <v>4680</v>
      </c>
      <c r="E11649" t="s">
        <v>4681</v>
      </c>
      <c r="F11649" s="786" t="s">
        <v>12842</v>
      </c>
    </row>
    <row r="11650" spans="1:6">
      <c r="A11650" t="s">
        <v>4616</v>
      </c>
      <c r="B11650" t="s">
        <v>4679</v>
      </c>
      <c r="C11650" t="s">
        <v>2093</v>
      </c>
      <c r="D11650" t="s">
        <v>4680</v>
      </c>
      <c r="E11650" t="s">
        <v>4681</v>
      </c>
      <c r="F11650" s="786" t="s">
        <v>12843</v>
      </c>
    </row>
    <row r="11651" spans="1:6">
      <c r="A11651" t="s">
        <v>4616</v>
      </c>
      <c r="B11651" t="s">
        <v>4679</v>
      </c>
      <c r="C11651" t="s">
        <v>2093</v>
      </c>
      <c r="D11651" t="s">
        <v>4680</v>
      </c>
      <c r="E11651" t="s">
        <v>4681</v>
      </c>
      <c r="F11651" s="786" t="s">
        <v>12844</v>
      </c>
    </row>
    <row r="11652" spans="1:6">
      <c r="A11652" t="s">
        <v>4616</v>
      </c>
      <c r="B11652" t="s">
        <v>4679</v>
      </c>
      <c r="C11652" t="s">
        <v>2093</v>
      </c>
      <c r="D11652" t="s">
        <v>4680</v>
      </c>
      <c r="E11652" t="s">
        <v>4681</v>
      </c>
      <c r="F11652" s="786" t="s">
        <v>12845</v>
      </c>
    </row>
    <row r="11653" spans="1:6">
      <c r="A11653" t="s">
        <v>4616</v>
      </c>
      <c r="B11653" t="s">
        <v>4679</v>
      </c>
      <c r="C11653" t="s">
        <v>2093</v>
      </c>
      <c r="D11653" t="s">
        <v>4680</v>
      </c>
      <c r="E11653" t="s">
        <v>4681</v>
      </c>
      <c r="F11653" s="786" t="s">
        <v>12846</v>
      </c>
    </row>
    <row r="11654" spans="1:6">
      <c r="A11654" t="s">
        <v>4616</v>
      </c>
      <c r="B11654" t="s">
        <v>4679</v>
      </c>
      <c r="C11654" t="s">
        <v>2093</v>
      </c>
      <c r="D11654" t="s">
        <v>4680</v>
      </c>
      <c r="E11654" t="s">
        <v>4681</v>
      </c>
      <c r="F11654" s="786" t="s">
        <v>12847</v>
      </c>
    </row>
    <row r="11655" spans="1:6">
      <c r="A11655" t="s">
        <v>4616</v>
      </c>
      <c r="B11655" t="s">
        <v>4679</v>
      </c>
      <c r="C11655" t="s">
        <v>2093</v>
      </c>
      <c r="D11655" t="s">
        <v>4680</v>
      </c>
      <c r="E11655" t="s">
        <v>4681</v>
      </c>
      <c r="F11655" s="786" t="s">
        <v>12848</v>
      </c>
    </row>
    <row r="11656" spans="1:6">
      <c r="A11656" t="s">
        <v>4616</v>
      </c>
      <c r="B11656" t="s">
        <v>4679</v>
      </c>
      <c r="C11656" t="s">
        <v>2093</v>
      </c>
      <c r="D11656" t="s">
        <v>4680</v>
      </c>
      <c r="E11656" t="s">
        <v>4681</v>
      </c>
      <c r="F11656" s="786" t="s">
        <v>12849</v>
      </c>
    </row>
    <row r="11657" spans="1:6">
      <c r="A11657" t="s">
        <v>4616</v>
      </c>
      <c r="B11657" t="s">
        <v>4679</v>
      </c>
      <c r="C11657" t="s">
        <v>2093</v>
      </c>
      <c r="D11657" t="s">
        <v>4680</v>
      </c>
      <c r="E11657" t="s">
        <v>4681</v>
      </c>
      <c r="F11657" s="786" t="s">
        <v>12850</v>
      </c>
    </row>
    <row r="11658" spans="1:6">
      <c r="A11658" t="s">
        <v>4616</v>
      </c>
      <c r="B11658" t="s">
        <v>4679</v>
      </c>
      <c r="C11658" t="s">
        <v>2093</v>
      </c>
      <c r="D11658" t="s">
        <v>4680</v>
      </c>
      <c r="E11658" t="s">
        <v>4681</v>
      </c>
      <c r="F11658" s="786" t="s">
        <v>12851</v>
      </c>
    </row>
    <row r="11659" spans="1:6">
      <c r="A11659" t="s">
        <v>4616</v>
      </c>
      <c r="B11659" t="s">
        <v>4679</v>
      </c>
      <c r="C11659" t="s">
        <v>2093</v>
      </c>
      <c r="D11659" t="s">
        <v>4680</v>
      </c>
      <c r="E11659" t="s">
        <v>4681</v>
      </c>
      <c r="F11659" s="786" t="s">
        <v>12852</v>
      </c>
    </row>
    <row r="11660" spans="1:6">
      <c r="A11660" t="s">
        <v>4616</v>
      </c>
      <c r="B11660" t="s">
        <v>4679</v>
      </c>
      <c r="C11660" t="s">
        <v>2093</v>
      </c>
      <c r="D11660" t="s">
        <v>4680</v>
      </c>
      <c r="E11660" t="s">
        <v>4681</v>
      </c>
      <c r="F11660" s="786" t="s">
        <v>12853</v>
      </c>
    </row>
    <row r="11661" spans="1:6">
      <c r="A11661" t="s">
        <v>4616</v>
      </c>
      <c r="B11661" t="s">
        <v>4679</v>
      </c>
      <c r="C11661" t="s">
        <v>2093</v>
      </c>
      <c r="D11661" t="s">
        <v>4680</v>
      </c>
      <c r="E11661" t="s">
        <v>4681</v>
      </c>
      <c r="F11661" s="786" t="s">
        <v>12854</v>
      </c>
    </row>
    <row r="11662" spans="1:6">
      <c r="A11662" t="s">
        <v>4616</v>
      </c>
      <c r="B11662" t="s">
        <v>4679</v>
      </c>
      <c r="C11662" t="s">
        <v>2093</v>
      </c>
      <c r="D11662" t="s">
        <v>4680</v>
      </c>
      <c r="E11662" t="s">
        <v>4681</v>
      </c>
      <c r="F11662" s="786" t="s">
        <v>12855</v>
      </c>
    </row>
    <row r="11663" spans="1:6">
      <c r="A11663" t="s">
        <v>4616</v>
      </c>
      <c r="B11663" t="s">
        <v>4679</v>
      </c>
      <c r="C11663" t="s">
        <v>2093</v>
      </c>
      <c r="D11663" t="s">
        <v>4680</v>
      </c>
      <c r="E11663" t="s">
        <v>4681</v>
      </c>
      <c r="F11663" s="786" t="s">
        <v>12856</v>
      </c>
    </row>
    <row r="11664" spans="1:6">
      <c r="A11664" t="s">
        <v>4616</v>
      </c>
      <c r="B11664" t="s">
        <v>4679</v>
      </c>
      <c r="C11664" t="s">
        <v>2093</v>
      </c>
      <c r="D11664" t="s">
        <v>4680</v>
      </c>
      <c r="E11664" t="s">
        <v>4681</v>
      </c>
      <c r="F11664" s="786" t="s">
        <v>12857</v>
      </c>
    </row>
    <row r="11665" spans="1:6">
      <c r="A11665" t="s">
        <v>4616</v>
      </c>
      <c r="B11665" t="s">
        <v>4679</v>
      </c>
      <c r="C11665" t="s">
        <v>2093</v>
      </c>
      <c r="D11665" t="s">
        <v>4680</v>
      </c>
      <c r="E11665" t="s">
        <v>4681</v>
      </c>
      <c r="F11665" s="786" t="s">
        <v>12858</v>
      </c>
    </row>
    <row r="11666" spans="1:6">
      <c r="A11666" t="s">
        <v>4616</v>
      </c>
      <c r="B11666" t="s">
        <v>4679</v>
      </c>
      <c r="C11666" t="s">
        <v>2093</v>
      </c>
      <c r="D11666" t="s">
        <v>4680</v>
      </c>
      <c r="E11666" t="s">
        <v>4681</v>
      </c>
      <c r="F11666" s="786" t="s">
        <v>12859</v>
      </c>
    </row>
    <row r="11667" spans="1:6">
      <c r="A11667" t="s">
        <v>4616</v>
      </c>
      <c r="B11667" t="s">
        <v>4679</v>
      </c>
      <c r="C11667" t="s">
        <v>2093</v>
      </c>
      <c r="D11667" t="s">
        <v>4680</v>
      </c>
      <c r="E11667" t="s">
        <v>4681</v>
      </c>
      <c r="F11667" s="786" t="s">
        <v>12860</v>
      </c>
    </row>
    <row r="11668" spans="1:6">
      <c r="A11668" t="s">
        <v>4616</v>
      </c>
      <c r="B11668" t="s">
        <v>4679</v>
      </c>
      <c r="C11668" t="s">
        <v>2093</v>
      </c>
      <c r="D11668" t="s">
        <v>4680</v>
      </c>
      <c r="E11668" t="s">
        <v>4681</v>
      </c>
      <c r="F11668" s="786" t="s">
        <v>12861</v>
      </c>
    </row>
    <row r="11669" spans="1:6">
      <c r="A11669" t="s">
        <v>4616</v>
      </c>
      <c r="B11669" t="s">
        <v>4679</v>
      </c>
      <c r="C11669" t="s">
        <v>2093</v>
      </c>
      <c r="D11669" t="s">
        <v>4680</v>
      </c>
      <c r="E11669" t="s">
        <v>4681</v>
      </c>
      <c r="F11669" s="786" t="s">
        <v>12862</v>
      </c>
    </row>
    <row r="11670" spans="1:6">
      <c r="A11670" t="s">
        <v>4616</v>
      </c>
      <c r="B11670" t="s">
        <v>4679</v>
      </c>
      <c r="C11670" t="s">
        <v>2093</v>
      </c>
      <c r="D11670" t="s">
        <v>4680</v>
      </c>
      <c r="E11670" t="s">
        <v>4681</v>
      </c>
      <c r="F11670" s="786" t="s">
        <v>12863</v>
      </c>
    </row>
    <row r="11671" spans="1:6">
      <c r="A11671" t="s">
        <v>4616</v>
      </c>
      <c r="B11671" t="s">
        <v>4679</v>
      </c>
      <c r="C11671" t="s">
        <v>2093</v>
      </c>
      <c r="D11671" t="s">
        <v>4680</v>
      </c>
      <c r="E11671" t="s">
        <v>4681</v>
      </c>
      <c r="F11671" s="786" t="s">
        <v>12864</v>
      </c>
    </row>
    <row r="11672" spans="1:6">
      <c r="A11672" t="s">
        <v>4616</v>
      </c>
      <c r="B11672" t="s">
        <v>4679</v>
      </c>
      <c r="C11672" t="s">
        <v>2093</v>
      </c>
      <c r="D11672" t="s">
        <v>4680</v>
      </c>
      <c r="E11672" t="s">
        <v>4681</v>
      </c>
      <c r="F11672" s="786" t="s">
        <v>12865</v>
      </c>
    </row>
    <row r="11673" spans="1:6">
      <c r="A11673" t="s">
        <v>4616</v>
      </c>
      <c r="B11673" t="s">
        <v>4679</v>
      </c>
      <c r="C11673" t="s">
        <v>2093</v>
      </c>
      <c r="D11673" t="s">
        <v>4680</v>
      </c>
      <c r="E11673" t="s">
        <v>4681</v>
      </c>
      <c r="F11673" s="786" t="s">
        <v>12866</v>
      </c>
    </row>
    <row r="11674" spans="1:6">
      <c r="A11674" t="s">
        <v>4616</v>
      </c>
      <c r="B11674" t="s">
        <v>4679</v>
      </c>
      <c r="C11674" t="s">
        <v>2093</v>
      </c>
      <c r="D11674" t="s">
        <v>4680</v>
      </c>
      <c r="E11674" t="s">
        <v>4681</v>
      </c>
      <c r="F11674" s="786" t="s">
        <v>12867</v>
      </c>
    </row>
    <row r="11675" spans="1:6">
      <c r="A11675" t="s">
        <v>4616</v>
      </c>
      <c r="B11675" t="s">
        <v>4679</v>
      </c>
      <c r="C11675" t="s">
        <v>2093</v>
      </c>
      <c r="D11675" t="s">
        <v>4680</v>
      </c>
      <c r="E11675" t="s">
        <v>4681</v>
      </c>
      <c r="F11675" s="786" t="s">
        <v>12868</v>
      </c>
    </row>
    <row r="11676" spans="1:6">
      <c r="A11676" t="s">
        <v>4616</v>
      </c>
      <c r="B11676" t="s">
        <v>4679</v>
      </c>
      <c r="C11676" t="s">
        <v>2093</v>
      </c>
      <c r="D11676" t="s">
        <v>4680</v>
      </c>
      <c r="E11676" t="s">
        <v>4681</v>
      </c>
      <c r="F11676" s="786" t="s">
        <v>12869</v>
      </c>
    </row>
    <row r="11677" spans="1:6">
      <c r="A11677" t="s">
        <v>4616</v>
      </c>
      <c r="B11677" t="s">
        <v>4679</v>
      </c>
      <c r="C11677" t="s">
        <v>2093</v>
      </c>
      <c r="D11677" t="s">
        <v>4680</v>
      </c>
      <c r="E11677" t="s">
        <v>4681</v>
      </c>
      <c r="F11677" s="786" t="s">
        <v>12870</v>
      </c>
    </row>
    <row r="11678" spans="1:6">
      <c r="A11678" t="s">
        <v>4616</v>
      </c>
      <c r="B11678" t="s">
        <v>4679</v>
      </c>
      <c r="C11678" t="s">
        <v>2093</v>
      </c>
      <c r="D11678" t="s">
        <v>4680</v>
      </c>
      <c r="E11678" t="s">
        <v>4681</v>
      </c>
      <c r="F11678" s="786" t="s">
        <v>12871</v>
      </c>
    </row>
    <row r="11679" spans="1:6">
      <c r="A11679" t="s">
        <v>4616</v>
      </c>
      <c r="B11679" t="s">
        <v>4679</v>
      </c>
      <c r="C11679" t="s">
        <v>2093</v>
      </c>
      <c r="D11679" t="s">
        <v>4680</v>
      </c>
      <c r="E11679" t="s">
        <v>4681</v>
      </c>
      <c r="F11679" s="786" t="s">
        <v>12872</v>
      </c>
    </row>
    <row r="11680" spans="1:6">
      <c r="A11680" t="s">
        <v>4616</v>
      </c>
      <c r="B11680" t="s">
        <v>4679</v>
      </c>
      <c r="C11680" t="s">
        <v>2093</v>
      </c>
      <c r="D11680" t="s">
        <v>4680</v>
      </c>
      <c r="E11680" t="s">
        <v>4681</v>
      </c>
      <c r="F11680" s="786" t="s">
        <v>12873</v>
      </c>
    </row>
    <row r="11681" spans="1:6">
      <c r="A11681" t="s">
        <v>4616</v>
      </c>
      <c r="B11681" t="s">
        <v>4679</v>
      </c>
      <c r="C11681" t="s">
        <v>2093</v>
      </c>
      <c r="D11681" t="s">
        <v>4680</v>
      </c>
      <c r="E11681" t="s">
        <v>4681</v>
      </c>
      <c r="F11681" s="786" t="s">
        <v>12874</v>
      </c>
    </row>
    <row r="11682" spans="1:6">
      <c r="A11682" t="s">
        <v>4616</v>
      </c>
      <c r="B11682" t="s">
        <v>4679</v>
      </c>
      <c r="C11682" t="s">
        <v>2093</v>
      </c>
      <c r="D11682" t="s">
        <v>4680</v>
      </c>
      <c r="E11682" t="s">
        <v>4681</v>
      </c>
      <c r="F11682" s="786" t="s">
        <v>12875</v>
      </c>
    </row>
    <row r="11683" spans="1:6">
      <c r="A11683" t="s">
        <v>4616</v>
      </c>
      <c r="B11683" t="s">
        <v>4679</v>
      </c>
      <c r="C11683" t="s">
        <v>2093</v>
      </c>
      <c r="D11683" t="s">
        <v>4680</v>
      </c>
      <c r="E11683" t="s">
        <v>4681</v>
      </c>
      <c r="F11683" s="786" t="s">
        <v>12876</v>
      </c>
    </row>
    <row r="11684" spans="1:6">
      <c r="A11684" t="s">
        <v>4616</v>
      </c>
      <c r="B11684" t="s">
        <v>4679</v>
      </c>
      <c r="C11684" t="s">
        <v>2093</v>
      </c>
      <c r="D11684" t="s">
        <v>4680</v>
      </c>
      <c r="E11684" t="s">
        <v>4681</v>
      </c>
      <c r="F11684" s="786" t="s">
        <v>12877</v>
      </c>
    </row>
    <row r="11685" spans="1:6">
      <c r="A11685" t="s">
        <v>4616</v>
      </c>
      <c r="B11685" t="s">
        <v>4679</v>
      </c>
      <c r="C11685" t="s">
        <v>2093</v>
      </c>
      <c r="D11685" t="s">
        <v>4680</v>
      </c>
      <c r="E11685" t="s">
        <v>4681</v>
      </c>
      <c r="F11685" s="786" t="s">
        <v>12878</v>
      </c>
    </row>
    <row r="11686" spans="1:6">
      <c r="A11686" t="s">
        <v>4616</v>
      </c>
      <c r="B11686" t="s">
        <v>4679</v>
      </c>
      <c r="C11686" t="s">
        <v>2093</v>
      </c>
      <c r="D11686" t="s">
        <v>4680</v>
      </c>
      <c r="E11686" t="s">
        <v>4681</v>
      </c>
      <c r="F11686" s="786" t="s">
        <v>12879</v>
      </c>
    </row>
    <row r="11687" spans="1:6">
      <c r="A11687" t="s">
        <v>4616</v>
      </c>
      <c r="B11687" t="s">
        <v>4679</v>
      </c>
      <c r="C11687" t="s">
        <v>2093</v>
      </c>
      <c r="D11687" t="s">
        <v>4680</v>
      </c>
      <c r="E11687" t="s">
        <v>4681</v>
      </c>
      <c r="F11687" s="786" t="s">
        <v>12880</v>
      </c>
    </row>
    <row r="11688" spans="1:6">
      <c r="A11688" t="s">
        <v>4616</v>
      </c>
      <c r="B11688" t="s">
        <v>4679</v>
      </c>
      <c r="C11688" t="s">
        <v>2093</v>
      </c>
      <c r="D11688" t="s">
        <v>4680</v>
      </c>
      <c r="E11688" t="s">
        <v>4681</v>
      </c>
      <c r="F11688" s="786" t="s">
        <v>12881</v>
      </c>
    </row>
    <row r="11689" spans="1:6">
      <c r="A11689" t="s">
        <v>4616</v>
      </c>
      <c r="B11689" t="s">
        <v>4679</v>
      </c>
      <c r="C11689" t="s">
        <v>2093</v>
      </c>
      <c r="D11689" t="s">
        <v>4680</v>
      </c>
      <c r="E11689" t="s">
        <v>4681</v>
      </c>
      <c r="F11689" s="786" t="s">
        <v>12882</v>
      </c>
    </row>
    <row r="11690" spans="1:6">
      <c r="A11690" t="s">
        <v>4616</v>
      </c>
      <c r="B11690" t="s">
        <v>4679</v>
      </c>
      <c r="C11690" t="s">
        <v>2093</v>
      </c>
      <c r="D11690" t="s">
        <v>4680</v>
      </c>
      <c r="E11690" t="s">
        <v>4681</v>
      </c>
      <c r="F11690" s="786" t="s">
        <v>12883</v>
      </c>
    </row>
    <row r="11691" spans="1:6">
      <c r="A11691" t="s">
        <v>4616</v>
      </c>
      <c r="B11691" t="s">
        <v>4679</v>
      </c>
      <c r="C11691" t="s">
        <v>2093</v>
      </c>
      <c r="D11691" t="s">
        <v>4680</v>
      </c>
      <c r="E11691" t="s">
        <v>4681</v>
      </c>
      <c r="F11691" s="786" t="s">
        <v>12884</v>
      </c>
    </row>
    <row r="11692" spans="1:6">
      <c r="A11692" t="s">
        <v>4616</v>
      </c>
      <c r="B11692" t="s">
        <v>4679</v>
      </c>
      <c r="C11692" t="s">
        <v>2093</v>
      </c>
      <c r="D11692" t="s">
        <v>4680</v>
      </c>
      <c r="E11692" t="s">
        <v>4681</v>
      </c>
      <c r="F11692" s="786" t="s">
        <v>12885</v>
      </c>
    </row>
    <row r="11693" spans="1:6">
      <c r="A11693" t="s">
        <v>4616</v>
      </c>
      <c r="B11693" t="s">
        <v>4679</v>
      </c>
      <c r="C11693" t="s">
        <v>2093</v>
      </c>
      <c r="D11693" t="s">
        <v>4680</v>
      </c>
      <c r="E11693" t="s">
        <v>4681</v>
      </c>
      <c r="F11693" s="786" t="s">
        <v>12886</v>
      </c>
    </row>
    <row r="11694" spans="1:6">
      <c r="A11694" t="s">
        <v>4616</v>
      </c>
      <c r="B11694" t="s">
        <v>4679</v>
      </c>
      <c r="C11694" t="s">
        <v>2093</v>
      </c>
      <c r="D11694" t="s">
        <v>4680</v>
      </c>
      <c r="E11694" t="s">
        <v>4681</v>
      </c>
      <c r="F11694" s="786" t="s">
        <v>12887</v>
      </c>
    </row>
    <row r="11695" spans="1:6">
      <c r="A11695" t="s">
        <v>4616</v>
      </c>
      <c r="B11695" t="s">
        <v>4679</v>
      </c>
      <c r="C11695" t="s">
        <v>2093</v>
      </c>
      <c r="D11695" t="s">
        <v>4680</v>
      </c>
      <c r="E11695" t="s">
        <v>4681</v>
      </c>
      <c r="F11695" s="786" t="s">
        <v>12888</v>
      </c>
    </row>
    <row r="11696" spans="1:6">
      <c r="A11696" t="s">
        <v>4616</v>
      </c>
      <c r="B11696" t="s">
        <v>4679</v>
      </c>
      <c r="C11696" t="s">
        <v>2093</v>
      </c>
      <c r="D11696" t="s">
        <v>4680</v>
      </c>
      <c r="E11696" t="s">
        <v>4681</v>
      </c>
      <c r="F11696" s="786" t="s">
        <v>12889</v>
      </c>
    </row>
    <row r="11697" spans="1:6">
      <c r="A11697" t="s">
        <v>4616</v>
      </c>
      <c r="B11697" t="s">
        <v>4679</v>
      </c>
      <c r="C11697" t="s">
        <v>2093</v>
      </c>
      <c r="D11697" t="s">
        <v>4680</v>
      </c>
      <c r="E11697" t="s">
        <v>4681</v>
      </c>
      <c r="F11697" s="786" t="s">
        <v>12890</v>
      </c>
    </row>
    <row r="11698" spans="1:6">
      <c r="A11698" t="s">
        <v>4616</v>
      </c>
      <c r="B11698" t="s">
        <v>4679</v>
      </c>
      <c r="C11698" t="s">
        <v>2093</v>
      </c>
      <c r="D11698" t="s">
        <v>4680</v>
      </c>
      <c r="E11698" t="s">
        <v>4681</v>
      </c>
      <c r="F11698" s="786" t="s">
        <v>12891</v>
      </c>
    </row>
    <row r="11699" spans="1:6">
      <c r="A11699" t="s">
        <v>4616</v>
      </c>
      <c r="B11699" t="s">
        <v>4679</v>
      </c>
      <c r="C11699" t="s">
        <v>2093</v>
      </c>
      <c r="D11699" t="s">
        <v>4680</v>
      </c>
      <c r="E11699" t="s">
        <v>4681</v>
      </c>
      <c r="F11699" s="786" t="s">
        <v>12892</v>
      </c>
    </row>
    <row r="11700" spans="1:6">
      <c r="A11700" t="s">
        <v>4616</v>
      </c>
      <c r="B11700" t="s">
        <v>4679</v>
      </c>
      <c r="C11700" t="s">
        <v>2093</v>
      </c>
      <c r="D11700" t="s">
        <v>4680</v>
      </c>
      <c r="E11700" t="s">
        <v>4681</v>
      </c>
      <c r="F11700" s="786" t="s">
        <v>12893</v>
      </c>
    </row>
    <row r="11701" spans="1:6">
      <c r="A11701" t="s">
        <v>4616</v>
      </c>
      <c r="B11701" t="s">
        <v>4679</v>
      </c>
      <c r="C11701" t="s">
        <v>2093</v>
      </c>
      <c r="D11701" t="s">
        <v>4680</v>
      </c>
      <c r="E11701" t="s">
        <v>4681</v>
      </c>
      <c r="F11701" s="786" t="s">
        <v>12894</v>
      </c>
    </row>
    <row r="11702" spans="1:6">
      <c r="A11702" t="s">
        <v>4616</v>
      </c>
      <c r="B11702" t="s">
        <v>4679</v>
      </c>
      <c r="C11702" t="s">
        <v>2093</v>
      </c>
      <c r="D11702" t="s">
        <v>4680</v>
      </c>
      <c r="E11702" t="s">
        <v>4681</v>
      </c>
      <c r="F11702" s="786" t="s">
        <v>12895</v>
      </c>
    </row>
    <row r="11703" spans="1:6">
      <c r="A11703" t="s">
        <v>4616</v>
      </c>
      <c r="B11703" t="s">
        <v>4679</v>
      </c>
      <c r="C11703" t="s">
        <v>2093</v>
      </c>
      <c r="D11703" t="s">
        <v>4680</v>
      </c>
      <c r="E11703" t="s">
        <v>4681</v>
      </c>
      <c r="F11703" s="786" t="s">
        <v>12896</v>
      </c>
    </row>
    <row r="11704" spans="1:6">
      <c r="A11704" t="s">
        <v>4616</v>
      </c>
      <c r="B11704" t="s">
        <v>4679</v>
      </c>
      <c r="C11704" t="s">
        <v>2093</v>
      </c>
      <c r="D11704" t="s">
        <v>4680</v>
      </c>
      <c r="E11704" t="s">
        <v>4681</v>
      </c>
      <c r="F11704" s="786" t="s">
        <v>12897</v>
      </c>
    </row>
    <row r="11705" spans="1:6">
      <c r="A11705" t="s">
        <v>4616</v>
      </c>
      <c r="B11705" t="s">
        <v>4679</v>
      </c>
      <c r="C11705" t="s">
        <v>2093</v>
      </c>
      <c r="D11705" t="s">
        <v>4680</v>
      </c>
      <c r="E11705" t="s">
        <v>4681</v>
      </c>
      <c r="F11705" s="786" t="s">
        <v>12898</v>
      </c>
    </row>
    <row r="11706" spans="1:6">
      <c r="A11706" t="s">
        <v>4616</v>
      </c>
      <c r="B11706" t="s">
        <v>4679</v>
      </c>
      <c r="C11706" t="s">
        <v>2093</v>
      </c>
      <c r="D11706" t="s">
        <v>4680</v>
      </c>
      <c r="E11706" t="s">
        <v>4681</v>
      </c>
      <c r="F11706" s="786" t="s">
        <v>12899</v>
      </c>
    </row>
    <row r="11707" spans="1:6">
      <c r="A11707" t="s">
        <v>4616</v>
      </c>
      <c r="B11707" t="s">
        <v>4679</v>
      </c>
      <c r="C11707" t="s">
        <v>2093</v>
      </c>
      <c r="D11707" t="s">
        <v>4680</v>
      </c>
      <c r="E11707" t="s">
        <v>4681</v>
      </c>
      <c r="F11707" s="786" t="s">
        <v>12900</v>
      </c>
    </row>
    <row r="11708" spans="1:6">
      <c r="A11708" t="s">
        <v>4616</v>
      </c>
      <c r="B11708" t="s">
        <v>4679</v>
      </c>
      <c r="C11708" t="s">
        <v>2093</v>
      </c>
      <c r="D11708" t="s">
        <v>4680</v>
      </c>
      <c r="E11708" t="s">
        <v>4681</v>
      </c>
      <c r="F11708" s="786" t="s">
        <v>12901</v>
      </c>
    </row>
    <row r="11709" spans="1:6">
      <c r="A11709" t="s">
        <v>4616</v>
      </c>
      <c r="B11709" t="s">
        <v>4679</v>
      </c>
      <c r="C11709" t="s">
        <v>2093</v>
      </c>
      <c r="D11709" t="s">
        <v>4680</v>
      </c>
      <c r="E11709" t="s">
        <v>4681</v>
      </c>
      <c r="F11709" s="786" t="s">
        <v>12902</v>
      </c>
    </row>
    <row r="11710" spans="1:6">
      <c r="A11710" t="s">
        <v>4616</v>
      </c>
      <c r="B11710" t="s">
        <v>4679</v>
      </c>
      <c r="C11710" t="s">
        <v>2093</v>
      </c>
      <c r="D11710" t="s">
        <v>4680</v>
      </c>
      <c r="E11710" t="s">
        <v>4681</v>
      </c>
      <c r="F11710" s="786" t="s">
        <v>12903</v>
      </c>
    </row>
    <row r="11711" spans="1:6">
      <c r="A11711" t="s">
        <v>4616</v>
      </c>
      <c r="B11711" t="s">
        <v>4679</v>
      </c>
      <c r="C11711" t="s">
        <v>2093</v>
      </c>
      <c r="D11711" t="s">
        <v>4680</v>
      </c>
      <c r="E11711" t="s">
        <v>4681</v>
      </c>
      <c r="F11711" s="786" t="s">
        <v>12904</v>
      </c>
    </row>
    <row r="11712" spans="1:6">
      <c r="A11712" t="s">
        <v>4616</v>
      </c>
      <c r="B11712" t="s">
        <v>4679</v>
      </c>
      <c r="C11712" t="s">
        <v>2093</v>
      </c>
      <c r="D11712" t="s">
        <v>4680</v>
      </c>
      <c r="E11712" t="s">
        <v>4681</v>
      </c>
      <c r="F11712" s="786" t="s">
        <v>12905</v>
      </c>
    </row>
    <row r="11713" spans="1:6">
      <c r="A11713" t="s">
        <v>4616</v>
      </c>
      <c r="B11713" t="s">
        <v>4679</v>
      </c>
      <c r="C11713" t="s">
        <v>2093</v>
      </c>
      <c r="D11713" t="s">
        <v>4680</v>
      </c>
      <c r="E11713" t="s">
        <v>4681</v>
      </c>
      <c r="F11713" s="786" t="s">
        <v>12906</v>
      </c>
    </row>
    <row r="11714" spans="1:6">
      <c r="A11714" t="s">
        <v>4616</v>
      </c>
      <c r="B11714" t="s">
        <v>4679</v>
      </c>
      <c r="C11714" t="s">
        <v>2093</v>
      </c>
      <c r="D11714" t="s">
        <v>4680</v>
      </c>
      <c r="E11714" t="s">
        <v>4681</v>
      </c>
      <c r="F11714" s="786" t="s">
        <v>12907</v>
      </c>
    </row>
    <row r="11715" spans="1:6">
      <c r="A11715" t="s">
        <v>4616</v>
      </c>
      <c r="B11715" t="s">
        <v>4679</v>
      </c>
      <c r="C11715" t="s">
        <v>2093</v>
      </c>
      <c r="D11715" t="s">
        <v>4680</v>
      </c>
      <c r="E11715" t="s">
        <v>4681</v>
      </c>
      <c r="F11715" s="786" t="s">
        <v>12908</v>
      </c>
    </row>
    <row r="11716" spans="1:6">
      <c r="A11716" t="s">
        <v>4616</v>
      </c>
      <c r="B11716" t="s">
        <v>4679</v>
      </c>
      <c r="C11716" t="s">
        <v>2093</v>
      </c>
      <c r="D11716" t="s">
        <v>4680</v>
      </c>
      <c r="E11716" t="s">
        <v>4681</v>
      </c>
      <c r="F11716" s="786" t="s">
        <v>12909</v>
      </c>
    </row>
    <row r="11717" spans="1:6">
      <c r="A11717" t="s">
        <v>4616</v>
      </c>
      <c r="B11717" t="s">
        <v>4679</v>
      </c>
      <c r="C11717" t="s">
        <v>2093</v>
      </c>
      <c r="D11717" t="s">
        <v>4680</v>
      </c>
      <c r="E11717" t="s">
        <v>4681</v>
      </c>
      <c r="F11717" s="786" t="s">
        <v>12910</v>
      </c>
    </row>
    <row r="11718" spans="1:6">
      <c r="A11718" t="s">
        <v>4616</v>
      </c>
      <c r="B11718" t="s">
        <v>4679</v>
      </c>
      <c r="C11718" t="s">
        <v>2093</v>
      </c>
      <c r="D11718" t="s">
        <v>4680</v>
      </c>
      <c r="E11718" t="s">
        <v>4681</v>
      </c>
      <c r="F11718" s="786" t="s">
        <v>12911</v>
      </c>
    </row>
    <row r="11719" spans="1:6">
      <c r="A11719" t="s">
        <v>4616</v>
      </c>
      <c r="B11719" t="s">
        <v>4679</v>
      </c>
      <c r="C11719" t="s">
        <v>2093</v>
      </c>
      <c r="D11719" t="s">
        <v>4680</v>
      </c>
      <c r="E11719" t="s">
        <v>4681</v>
      </c>
      <c r="F11719" s="786" t="s">
        <v>12912</v>
      </c>
    </row>
    <row r="11720" spans="1:6">
      <c r="A11720" t="s">
        <v>4616</v>
      </c>
      <c r="B11720" t="s">
        <v>4679</v>
      </c>
      <c r="C11720" t="s">
        <v>2093</v>
      </c>
      <c r="D11720" t="s">
        <v>4680</v>
      </c>
      <c r="E11720" t="s">
        <v>4681</v>
      </c>
      <c r="F11720" s="786" t="s">
        <v>12913</v>
      </c>
    </row>
    <row r="11721" spans="1:6">
      <c r="A11721" t="s">
        <v>4616</v>
      </c>
      <c r="B11721" t="s">
        <v>4679</v>
      </c>
      <c r="C11721" t="s">
        <v>2093</v>
      </c>
      <c r="D11721" t="s">
        <v>4680</v>
      </c>
      <c r="E11721" t="s">
        <v>4681</v>
      </c>
      <c r="F11721" s="786" t="s">
        <v>12914</v>
      </c>
    </row>
    <row r="11722" spans="1:6">
      <c r="A11722" t="s">
        <v>4616</v>
      </c>
      <c r="B11722" t="s">
        <v>4679</v>
      </c>
      <c r="C11722" t="s">
        <v>2093</v>
      </c>
      <c r="D11722" t="s">
        <v>4680</v>
      </c>
      <c r="E11722" t="s">
        <v>4681</v>
      </c>
      <c r="F11722" s="786" t="s">
        <v>12915</v>
      </c>
    </row>
    <row r="11723" spans="1:6">
      <c r="A11723" t="s">
        <v>4616</v>
      </c>
      <c r="B11723" t="s">
        <v>4679</v>
      </c>
      <c r="C11723" t="s">
        <v>2093</v>
      </c>
      <c r="D11723" t="s">
        <v>4680</v>
      </c>
      <c r="E11723" t="s">
        <v>4681</v>
      </c>
      <c r="F11723" s="786" t="s">
        <v>12916</v>
      </c>
    </row>
    <row r="11724" spans="1:6">
      <c r="A11724" t="s">
        <v>4616</v>
      </c>
      <c r="B11724" t="s">
        <v>4679</v>
      </c>
      <c r="C11724" t="s">
        <v>2093</v>
      </c>
      <c r="D11724" t="s">
        <v>4680</v>
      </c>
      <c r="E11724" t="s">
        <v>4681</v>
      </c>
      <c r="F11724" s="786" t="s">
        <v>12917</v>
      </c>
    </row>
    <row r="11725" spans="1:6">
      <c r="A11725" t="s">
        <v>4616</v>
      </c>
      <c r="B11725" t="s">
        <v>4679</v>
      </c>
      <c r="C11725" t="s">
        <v>2093</v>
      </c>
      <c r="D11725" t="s">
        <v>4680</v>
      </c>
      <c r="E11725" t="s">
        <v>4681</v>
      </c>
      <c r="F11725" s="786" t="s">
        <v>12918</v>
      </c>
    </row>
    <row r="11726" spans="1:6">
      <c r="A11726" t="s">
        <v>4616</v>
      </c>
      <c r="B11726" t="s">
        <v>4679</v>
      </c>
      <c r="C11726" t="s">
        <v>2093</v>
      </c>
      <c r="D11726" t="s">
        <v>4680</v>
      </c>
      <c r="E11726" t="s">
        <v>4681</v>
      </c>
      <c r="F11726" s="786" t="s">
        <v>12919</v>
      </c>
    </row>
    <row r="11727" spans="1:6">
      <c r="A11727" t="s">
        <v>4616</v>
      </c>
      <c r="B11727" t="s">
        <v>4679</v>
      </c>
      <c r="C11727" t="s">
        <v>2093</v>
      </c>
      <c r="D11727" t="s">
        <v>4680</v>
      </c>
      <c r="E11727" t="s">
        <v>4681</v>
      </c>
      <c r="F11727" s="786" t="s">
        <v>12920</v>
      </c>
    </row>
    <row r="11728" spans="1:6">
      <c r="A11728" t="s">
        <v>4616</v>
      </c>
      <c r="B11728" t="s">
        <v>4679</v>
      </c>
      <c r="C11728" t="s">
        <v>2093</v>
      </c>
      <c r="D11728" t="s">
        <v>4680</v>
      </c>
      <c r="E11728" t="s">
        <v>4681</v>
      </c>
      <c r="F11728" s="786" t="s">
        <v>12921</v>
      </c>
    </row>
    <row r="11729" spans="1:6">
      <c r="A11729" t="s">
        <v>4616</v>
      </c>
      <c r="B11729" t="s">
        <v>4679</v>
      </c>
      <c r="C11729" t="s">
        <v>2093</v>
      </c>
      <c r="D11729" t="s">
        <v>4680</v>
      </c>
      <c r="E11729" t="s">
        <v>4681</v>
      </c>
      <c r="F11729" s="786" t="s">
        <v>12922</v>
      </c>
    </row>
    <row r="11730" spans="1:6">
      <c r="A11730" t="s">
        <v>4616</v>
      </c>
      <c r="B11730" t="s">
        <v>4679</v>
      </c>
      <c r="C11730" t="s">
        <v>2093</v>
      </c>
      <c r="D11730" t="s">
        <v>4680</v>
      </c>
      <c r="E11730" t="s">
        <v>4681</v>
      </c>
      <c r="F11730" s="786" t="s">
        <v>12923</v>
      </c>
    </row>
    <row r="11731" spans="1:6">
      <c r="A11731" t="s">
        <v>4616</v>
      </c>
      <c r="B11731" t="s">
        <v>4679</v>
      </c>
      <c r="C11731" t="s">
        <v>2093</v>
      </c>
      <c r="D11731" t="s">
        <v>4680</v>
      </c>
      <c r="E11731" t="s">
        <v>4681</v>
      </c>
      <c r="F11731" s="786" t="s">
        <v>12924</v>
      </c>
    </row>
    <row r="11732" spans="1:6">
      <c r="A11732" t="s">
        <v>4616</v>
      </c>
      <c r="B11732" t="s">
        <v>4679</v>
      </c>
      <c r="C11732" t="s">
        <v>2093</v>
      </c>
      <c r="D11732" t="s">
        <v>4680</v>
      </c>
      <c r="E11732" t="s">
        <v>4681</v>
      </c>
      <c r="F11732" s="786" t="s">
        <v>12925</v>
      </c>
    </row>
    <row r="11733" spans="1:6">
      <c r="A11733" t="s">
        <v>4616</v>
      </c>
      <c r="B11733" t="s">
        <v>4679</v>
      </c>
      <c r="C11733" t="s">
        <v>2093</v>
      </c>
      <c r="D11733" t="s">
        <v>4680</v>
      </c>
      <c r="E11733" t="s">
        <v>4681</v>
      </c>
      <c r="F11733" s="786" t="s">
        <v>12926</v>
      </c>
    </row>
    <row r="11734" spans="1:6">
      <c r="A11734" t="s">
        <v>4616</v>
      </c>
      <c r="B11734" t="s">
        <v>4679</v>
      </c>
      <c r="C11734" t="s">
        <v>2093</v>
      </c>
      <c r="D11734" t="s">
        <v>4680</v>
      </c>
      <c r="E11734" t="s">
        <v>4681</v>
      </c>
      <c r="F11734" s="786" t="s">
        <v>12927</v>
      </c>
    </row>
    <row r="11735" spans="1:6">
      <c r="A11735" t="s">
        <v>4616</v>
      </c>
      <c r="B11735" t="s">
        <v>4679</v>
      </c>
      <c r="C11735" t="s">
        <v>2093</v>
      </c>
      <c r="D11735" t="s">
        <v>4680</v>
      </c>
      <c r="E11735" t="s">
        <v>4681</v>
      </c>
      <c r="F11735" s="786" t="s">
        <v>12928</v>
      </c>
    </row>
    <row r="11736" spans="1:6">
      <c r="A11736" t="s">
        <v>4616</v>
      </c>
      <c r="B11736" t="s">
        <v>4679</v>
      </c>
      <c r="C11736" t="s">
        <v>2093</v>
      </c>
      <c r="D11736" t="s">
        <v>4680</v>
      </c>
      <c r="E11736" t="s">
        <v>4681</v>
      </c>
      <c r="F11736" s="786" t="s">
        <v>12929</v>
      </c>
    </row>
    <row r="11737" spans="1:6">
      <c r="A11737" t="s">
        <v>4616</v>
      </c>
      <c r="B11737" t="s">
        <v>4679</v>
      </c>
      <c r="C11737" t="s">
        <v>2093</v>
      </c>
      <c r="D11737" t="s">
        <v>4680</v>
      </c>
      <c r="E11737" t="s">
        <v>4681</v>
      </c>
      <c r="F11737" s="786" t="s">
        <v>12930</v>
      </c>
    </row>
    <row r="11738" spans="1:6">
      <c r="A11738" t="s">
        <v>4616</v>
      </c>
      <c r="B11738" t="s">
        <v>4679</v>
      </c>
      <c r="C11738" t="s">
        <v>2093</v>
      </c>
      <c r="D11738" t="s">
        <v>4680</v>
      </c>
      <c r="E11738" t="s">
        <v>4681</v>
      </c>
      <c r="F11738" s="786" t="s">
        <v>12931</v>
      </c>
    </row>
    <row r="11739" spans="1:6">
      <c r="A11739" t="s">
        <v>4616</v>
      </c>
      <c r="B11739" t="s">
        <v>4679</v>
      </c>
      <c r="C11739" t="s">
        <v>2093</v>
      </c>
      <c r="D11739" t="s">
        <v>4680</v>
      </c>
      <c r="E11739" t="s">
        <v>4681</v>
      </c>
      <c r="F11739" s="786" t="s">
        <v>12932</v>
      </c>
    </row>
    <row r="11740" spans="1:6">
      <c r="A11740" t="s">
        <v>4616</v>
      </c>
      <c r="B11740" t="s">
        <v>4679</v>
      </c>
      <c r="C11740" t="s">
        <v>2093</v>
      </c>
      <c r="D11740" t="s">
        <v>4680</v>
      </c>
      <c r="E11740" t="s">
        <v>4681</v>
      </c>
      <c r="F11740" s="786" t="s">
        <v>12933</v>
      </c>
    </row>
    <row r="11741" spans="1:6">
      <c r="A11741" t="s">
        <v>4616</v>
      </c>
      <c r="B11741" t="s">
        <v>4679</v>
      </c>
      <c r="C11741" t="s">
        <v>2093</v>
      </c>
      <c r="D11741" t="s">
        <v>4680</v>
      </c>
      <c r="E11741" t="s">
        <v>4681</v>
      </c>
      <c r="F11741" s="786" t="s">
        <v>12934</v>
      </c>
    </row>
    <row r="11742" spans="1:6">
      <c r="A11742" t="s">
        <v>4616</v>
      </c>
      <c r="B11742" t="s">
        <v>4679</v>
      </c>
      <c r="C11742" t="s">
        <v>2093</v>
      </c>
      <c r="D11742" t="s">
        <v>4680</v>
      </c>
      <c r="E11742" t="s">
        <v>4681</v>
      </c>
      <c r="F11742" s="786" t="s">
        <v>12935</v>
      </c>
    </row>
    <row r="11743" spans="1:6">
      <c r="A11743" t="s">
        <v>4616</v>
      </c>
      <c r="B11743" t="s">
        <v>4679</v>
      </c>
      <c r="C11743" t="s">
        <v>2093</v>
      </c>
      <c r="D11743" t="s">
        <v>4680</v>
      </c>
      <c r="E11743" t="s">
        <v>4681</v>
      </c>
      <c r="F11743" s="786" t="s">
        <v>12936</v>
      </c>
    </row>
    <row r="11744" spans="1:6">
      <c r="A11744" t="s">
        <v>4616</v>
      </c>
      <c r="B11744" t="s">
        <v>4679</v>
      </c>
      <c r="C11744" t="s">
        <v>2093</v>
      </c>
      <c r="D11744" t="s">
        <v>4680</v>
      </c>
      <c r="E11744" t="s">
        <v>4681</v>
      </c>
      <c r="F11744" s="786" t="s">
        <v>12937</v>
      </c>
    </row>
    <row r="11745" spans="1:6">
      <c r="A11745" t="s">
        <v>4616</v>
      </c>
      <c r="B11745" t="s">
        <v>4679</v>
      </c>
      <c r="C11745" t="s">
        <v>2093</v>
      </c>
      <c r="D11745" t="s">
        <v>4680</v>
      </c>
      <c r="E11745" t="s">
        <v>4681</v>
      </c>
      <c r="F11745" s="786" t="s">
        <v>12938</v>
      </c>
    </row>
    <row r="11746" spans="1:6">
      <c r="A11746" t="s">
        <v>4616</v>
      </c>
      <c r="B11746" t="s">
        <v>4679</v>
      </c>
      <c r="C11746" t="s">
        <v>2093</v>
      </c>
      <c r="D11746" t="s">
        <v>4680</v>
      </c>
      <c r="E11746" t="s">
        <v>4681</v>
      </c>
      <c r="F11746" s="786" t="s">
        <v>12939</v>
      </c>
    </row>
    <row r="11747" spans="1:6">
      <c r="A11747" t="s">
        <v>4616</v>
      </c>
      <c r="B11747" t="s">
        <v>4679</v>
      </c>
      <c r="C11747" t="s">
        <v>2093</v>
      </c>
      <c r="D11747" t="s">
        <v>4680</v>
      </c>
      <c r="E11747" t="s">
        <v>4681</v>
      </c>
      <c r="F11747" s="786" t="s">
        <v>12940</v>
      </c>
    </row>
    <row r="11748" spans="1:6">
      <c r="A11748" t="s">
        <v>4616</v>
      </c>
      <c r="B11748" t="s">
        <v>4679</v>
      </c>
      <c r="C11748" t="s">
        <v>2093</v>
      </c>
      <c r="D11748" t="s">
        <v>4680</v>
      </c>
      <c r="E11748" t="s">
        <v>4681</v>
      </c>
      <c r="F11748" s="786" t="s">
        <v>12941</v>
      </c>
    </row>
    <row r="11749" spans="1:6">
      <c r="A11749" t="s">
        <v>4616</v>
      </c>
      <c r="B11749" t="s">
        <v>4679</v>
      </c>
      <c r="C11749" t="s">
        <v>2093</v>
      </c>
      <c r="D11749" t="s">
        <v>4680</v>
      </c>
      <c r="E11749" t="s">
        <v>4681</v>
      </c>
      <c r="F11749" s="786" t="s">
        <v>12942</v>
      </c>
    </row>
    <row r="11750" spans="1:6">
      <c r="A11750" t="s">
        <v>4616</v>
      </c>
      <c r="B11750" t="s">
        <v>4679</v>
      </c>
      <c r="C11750" t="s">
        <v>2093</v>
      </c>
      <c r="D11750" t="s">
        <v>4680</v>
      </c>
      <c r="E11750" t="s">
        <v>4681</v>
      </c>
      <c r="F11750" s="786" t="s">
        <v>12943</v>
      </c>
    </row>
    <row r="11751" spans="1:6">
      <c r="A11751" t="s">
        <v>4616</v>
      </c>
      <c r="B11751" t="s">
        <v>4679</v>
      </c>
      <c r="C11751" t="s">
        <v>2093</v>
      </c>
      <c r="D11751" t="s">
        <v>4680</v>
      </c>
      <c r="E11751" t="s">
        <v>4681</v>
      </c>
      <c r="F11751" s="786" t="s">
        <v>12944</v>
      </c>
    </row>
    <row r="11752" spans="1:6">
      <c r="A11752" t="s">
        <v>4616</v>
      </c>
      <c r="B11752" t="s">
        <v>4679</v>
      </c>
      <c r="C11752" t="s">
        <v>2093</v>
      </c>
      <c r="D11752" t="s">
        <v>4680</v>
      </c>
      <c r="E11752" t="s">
        <v>4681</v>
      </c>
      <c r="F11752" s="786" t="s">
        <v>12945</v>
      </c>
    </row>
    <row r="11753" spans="1:6">
      <c r="A11753" t="s">
        <v>4616</v>
      </c>
      <c r="B11753" t="s">
        <v>4679</v>
      </c>
      <c r="C11753" t="s">
        <v>2093</v>
      </c>
      <c r="D11753" t="s">
        <v>4680</v>
      </c>
      <c r="E11753" t="s">
        <v>4681</v>
      </c>
      <c r="F11753" s="786" t="s">
        <v>12946</v>
      </c>
    </row>
    <row r="11754" spans="1:6">
      <c r="A11754" t="s">
        <v>4616</v>
      </c>
      <c r="B11754" t="s">
        <v>4679</v>
      </c>
      <c r="C11754" t="s">
        <v>2093</v>
      </c>
      <c r="D11754" t="s">
        <v>4680</v>
      </c>
      <c r="E11754" t="s">
        <v>4681</v>
      </c>
      <c r="F11754" s="786" t="s">
        <v>12947</v>
      </c>
    </row>
    <row r="11755" spans="1:6">
      <c r="A11755" t="s">
        <v>4616</v>
      </c>
      <c r="B11755" t="s">
        <v>4679</v>
      </c>
      <c r="C11755" t="s">
        <v>2093</v>
      </c>
      <c r="D11755" t="s">
        <v>4680</v>
      </c>
      <c r="E11755" t="s">
        <v>4681</v>
      </c>
      <c r="F11755" s="786" t="s">
        <v>12948</v>
      </c>
    </row>
    <row r="11756" spans="1:6">
      <c r="A11756" t="s">
        <v>4616</v>
      </c>
      <c r="B11756" t="s">
        <v>4679</v>
      </c>
      <c r="C11756" t="s">
        <v>2093</v>
      </c>
      <c r="D11756" t="s">
        <v>4680</v>
      </c>
      <c r="E11756" t="s">
        <v>4681</v>
      </c>
      <c r="F11756" s="786" t="s">
        <v>12949</v>
      </c>
    </row>
    <row r="11757" spans="1:6">
      <c r="A11757" t="s">
        <v>4616</v>
      </c>
      <c r="B11757" t="s">
        <v>4679</v>
      </c>
      <c r="C11757" t="s">
        <v>2093</v>
      </c>
      <c r="D11757" t="s">
        <v>4680</v>
      </c>
      <c r="E11757" t="s">
        <v>4681</v>
      </c>
      <c r="F11757" s="786" t="s">
        <v>12950</v>
      </c>
    </row>
    <row r="11758" spans="1:6">
      <c r="A11758" t="s">
        <v>4616</v>
      </c>
      <c r="B11758" t="s">
        <v>4679</v>
      </c>
      <c r="C11758" t="s">
        <v>2093</v>
      </c>
      <c r="D11758" t="s">
        <v>4680</v>
      </c>
      <c r="E11758" t="s">
        <v>4681</v>
      </c>
      <c r="F11758" s="786" t="s">
        <v>12951</v>
      </c>
    </row>
    <row r="11759" spans="1:6">
      <c r="A11759" t="s">
        <v>4616</v>
      </c>
      <c r="B11759" t="s">
        <v>4679</v>
      </c>
      <c r="C11759" t="s">
        <v>2093</v>
      </c>
      <c r="D11759" t="s">
        <v>4680</v>
      </c>
      <c r="E11759" t="s">
        <v>4681</v>
      </c>
      <c r="F11759" s="786" t="s">
        <v>12952</v>
      </c>
    </row>
    <row r="11760" spans="1:6">
      <c r="A11760" t="s">
        <v>4616</v>
      </c>
      <c r="B11760" t="s">
        <v>4679</v>
      </c>
      <c r="C11760" t="s">
        <v>2093</v>
      </c>
      <c r="D11760" t="s">
        <v>4680</v>
      </c>
      <c r="E11760" t="s">
        <v>4681</v>
      </c>
      <c r="F11760" s="786" t="s">
        <v>12953</v>
      </c>
    </row>
    <row r="11761" spans="1:6">
      <c r="A11761" t="s">
        <v>4616</v>
      </c>
      <c r="B11761" t="s">
        <v>4679</v>
      </c>
      <c r="C11761" t="s">
        <v>2093</v>
      </c>
      <c r="D11761" t="s">
        <v>4680</v>
      </c>
      <c r="E11761" t="s">
        <v>4681</v>
      </c>
      <c r="F11761" s="786" t="s">
        <v>12954</v>
      </c>
    </row>
    <row r="11762" spans="1:6">
      <c r="A11762" t="s">
        <v>4616</v>
      </c>
      <c r="B11762" t="s">
        <v>4679</v>
      </c>
      <c r="C11762" t="s">
        <v>2093</v>
      </c>
      <c r="D11762" t="s">
        <v>4680</v>
      </c>
      <c r="E11762" t="s">
        <v>4681</v>
      </c>
      <c r="F11762" s="786" t="s">
        <v>12955</v>
      </c>
    </row>
    <row r="11763" spans="1:6">
      <c r="A11763" t="s">
        <v>4616</v>
      </c>
      <c r="B11763" t="s">
        <v>4679</v>
      </c>
      <c r="C11763" t="s">
        <v>2093</v>
      </c>
      <c r="D11763" t="s">
        <v>4680</v>
      </c>
      <c r="E11763" t="s">
        <v>4681</v>
      </c>
      <c r="F11763" s="786" t="s">
        <v>12956</v>
      </c>
    </row>
    <row r="11764" spans="1:6">
      <c r="A11764" t="s">
        <v>4616</v>
      </c>
      <c r="B11764" t="s">
        <v>4679</v>
      </c>
      <c r="C11764" t="s">
        <v>2093</v>
      </c>
      <c r="D11764" t="s">
        <v>4680</v>
      </c>
      <c r="E11764" t="s">
        <v>4681</v>
      </c>
      <c r="F11764" s="786" t="s">
        <v>12957</v>
      </c>
    </row>
    <row r="11765" spans="1:6">
      <c r="A11765" t="s">
        <v>4616</v>
      </c>
      <c r="B11765" t="s">
        <v>4679</v>
      </c>
      <c r="C11765" t="s">
        <v>2093</v>
      </c>
      <c r="D11765" t="s">
        <v>4680</v>
      </c>
      <c r="E11765" t="s">
        <v>4681</v>
      </c>
      <c r="F11765" s="786" t="s">
        <v>12958</v>
      </c>
    </row>
    <row r="11766" spans="1:6">
      <c r="A11766" t="s">
        <v>4616</v>
      </c>
      <c r="B11766" t="s">
        <v>4679</v>
      </c>
      <c r="C11766" t="s">
        <v>2093</v>
      </c>
      <c r="D11766" t="s">
        <v>4680</v>
      </c>
      <c r="E11766" t="s">
        <v>4681</v>
      </c>
      <c r="F11766" s="786" t="s">
        <v>12959</v>
      </c>
    </row>
    <row r="11767" spans="1:6">
      <c r="A11767" t="s">
        <v>4616</v>
      </c>
      <c r="B11767" t="s">
        <v>4679</v>
      </c>
      <c r="C11767" t="s">
        <v>2093</v>
      </c>
      <c r="D11767" t="s">
        <v>4680</v>
      </c>
      <c r="E11767" t="s">
        <v>4681</v>
      </c>
      <c r="F11767" s="786" t="s">
        <v>12960</v>
      </c>
    </row>
    <row r="11768" spans="1:6">
      <c r="A11768" t="s">
        <v>4616</v>
      </c>
      <c r="B11768" t="s">
        <v>4679</v>
      </c>
      <c r="C11768" t="s">
        <v>2093</v>
      </c>
      <c r="D11768" t="s">
        <v>4680</v>
      </c>
      <c r="E11768" t="s">
        <v>4681</v>
      </c>
      <c r="F11768" s="786" t="s">
        <v>12961</v>
      </c>
    </row>
    <row r="11769" spans="1:6">
      <c r="A11769" t="s">
        <v>4616</v>
      </c>
      <c r="B11769" t="s">
        <v>4679</v>
      </c>
      <c r="C11769" t="s">
        <v>2093</v>
      </c>
      <c r="D11769" t="s">
        <v>4680</v>
      </c>
      <c r="E11769" t="s">
        <v>4681</v>
      </c>
      <c r="F11769" s="786" t="s">
        <v>12962</v>
      </c>
    </row>
    <row r="11770" spans="1:6">
      <c r="A11770" t="s">
        <v>4616</v>
      </c>
      <c r="B11770" t="s">
        <v>4679</v>
      </c>
      <c r="C11770" t="s">
        <v>2093</v>
      </c>
      <c r="D11770" t="s">
        <v>4680</v>
      </c>
      <c r="E11770" t="s">
        <v>4681</v>
      </c>
      <c r="F11770" s="786" t="s">
        <v>12963</v>
      </c>
    </row>
    <row r="11771" spans="1:6">
      <c r="A11771" t="s">
        <v>4616</v>
      </c>
      <c r="B11771" t="s">
        <v>4679</v>
      </c>
      <c r="C11771" t="s">
        <v>2093</v>
      </c>
      <c r="D11771" t="s">
        <v>4680</v>
      </c>
      <c r="E11771" t="s">
        <v>4681</v>
      </c>
      <c r="F11771" s="786" t="s">
        <v>12964</v>
      </c>
    </row>
    <row r="11772" spans="1:6">
      <c r="A11772" t="s">
        <v>4616</v>
      </c>
      <c r="B11772" t="s">
        <v>4679</v>
      </c>
      <c r="C11772" t="s">
        <v>2093</v>
      </c>
      <c r="D11772" t="s">
        <v>4680</v>
      </c>
      <c r="E11772" t="s">
        <v>4681</v>
      </c>
      <c r="F11772" s="786" t="s">
        <v>12965</v>
      </c>
    </row>
    <row r="11773" spans="1:6">
      <c r="A11773" t="s">
        <v>4616</v>
      </c>
      <c r="B11773" t="s">
        <v>4679</v>
      </c>
      <c r="C11773" t="s">
        <v>2093</v>
      </c>
      <c r="D11773" t="s">
        <v>4680</v>
      </c>
      <c r="E11773" t="s">
        <v>4681</v>
      </c>
      <c r="F11773" s="786" t="s">
        <v>12966</v>
      </c>
    </row>
    <row r="11774" spans="1:6">
      <c r="A11774" t="s">
        <v>4616</v>
      </c>
      <c r="B11774" t="s">
        <v>4679</v>
      </c>
      <c r="C11774" t="s">
        <v>2093</v>
      </c>
      <c r="D11774" t="s">
        <v>4680</v>
      </c>
      <c r="E11774" t="s">
        <v>4681</v>
      </c>
      <c r="F11774" s="786" t="s">
        <v>12967</v>
      </c>
    </row>
    <row r="11775" spans="1:6">
      <c r="A11775" t="s">
        <v>4616</v>
      </c>
      <c r="B11775" t="s">
        <v>4679</v>
      </c>
      <c r="C11775" t="s">
        <v>2093</v>
      </c>
      <c r="D11775" t="s">
        <v>4680</v>
      </c>
      <c r="E11775" t="s">
        <v>4681</v>
      </c>
      <c r="F11775" s="786" t="s">
        <v>12968</v>
      </c>
    </row>
    <row r="11776" spans="1:6">
      <c r="A11776" t="s">
        <v>4616</v>
      </c>
      <c r="B11776" t="s">
        <v>4679</v>
      </c>
      <c r="C11776" t="s">
        <v>2093</v>
      </c>
      <c r="D11776" t="s">
        <v>4680</v>
      </c>
      <c r="E11776" t="s">
        <v>4681</v>
      </c>
      <c r="F11776" s="786" t="s">
        <v>12969</v>
      </c>
    </row>
    <row r="11777" spans="1:6">
      <c r="A11777" t="s">
        <v>4616</v>
      </c>
      <c r="B11777" t="s">
        <v>4679</v>
      </c>
      <c r="C11777" t="s">
        <v>2093</v>
      </c>
      <c r="D11777" t="s">
        <v>4680</v>
      </c>
      <c r="E11777" t="s">
        <v>4681</v>
      </c>
      <c r="F11777" s="786" t="s">
        <v>12970</v>
      </c>
    </row>
    <row r="11778" spans="1:6">
      <c r="A11778" t="s">
        <v>4616</v>
      </c>
      <c r="B11778" t="s">
        <v>4679</v>
      </c>
      <c r="C11778" t="s">
        <v>2093</v>
      </c>
      <c r="D11778" t="s">
        <v>4680</v>
      </c>
      <c r="E11778" t="s">
        <v>4681</v>
      </c>
      <c r="F11778" s="786" t="s">
        <v>12971</v>
      </c>
    </row>
    <row r="11779" spans="1:6">
      <c r="A11779" t="s">
        <v>4616</v>
      </c>
      <c r="B11779" t="s">
        <v>4679</v>
      </c>
      <c r="C11779" t="s">
        <v>2093</v>
      </c>
      <c r="D11779" t="s">
        <v>4680</v>
      </c>
      <c r="E11779" t="s">
        <v>4681</v>
      </c>
      <c r="F11779" s="786" t="s">
        <v>12972</v>
      </c>
    </row>
    <row r="11780" spans="1:6">
      <c r="A11780" t="s">
        <v>4616</v>
      </c>
      <c r="B11780" t="s">
        <v>4679</v>
      </c>
      <c r="C11780" t="s">
        <v>2093</v>
      </c>
      <c r="D11780" t="s">
        <v>4680</v>
      </c>
      <c r="E11780" t="s">
        <v>4681</v>
      </c>
      <c r="F11780" s="786" t="s">
        <v>12973</v>
      </c>
    </row>
    <row r="11781" spans="1:6">
      <c r="A11781" t="s">
        <v>4616</v>
      </c>
      <c r="B11781" t="s">
        <v>4679</v>
      </c>
      <c r="C11781" t="s">
        <v>2093</v>
      </c>
      <c r="D11781" t="s">
        <v>4680</v>
      </c>
      <c r="E11781" t="s">
        <v>4681</v>
      </c>
      <c r="F11781" s="786" t="s">
        <v>12974</v>
      </c>
    </row>
    <row r="11782" spans="1:6">
      <c r="A11782" t="s">
        <v>4616</v>
      </c>
      <c r="B11782" t="s">
        <v>4679</v>
      </c>
      <c r="C11782" t="s">
        <v>2093</v>
      </c>
      <c r="D11782" t="s">
        <v>4680</v>
      </c>
      <c r="E11782" t="s">
        <v>4681</v>
      </c>
      <c r="F11782" s="786" t="s">
        <v>12975</v>
      </c>
    </row>
    <row r="11783" spans="1:6">
      <c r="A11783" t="s">
        <v>4616</v>
      </c>
      <c r="B11783" t="s">
        <v>4679</v>
      </c>
      <c r="C11783" t="s">
        <v>2093</v>
      </c>
      <c r="D11783" t="s">
        <v>4680</v>
      </c>
      <c r="E11783" t="s">
        <v>4681</v>
      </c>
      <c r="F11783" s="786" t="s">
        <v>12976</v>
      </c>
    </row>
    <row r="11784" spans="1:6">
      <c r="A11784" t="s">
        <v>4616</v>
      </c>
      <c r="B11784" t="s">
        <v>4679</v>
      </c>
      <c r="C11784" t="s">
        <v>2093</v>
      </c>
      <c r="D11784" t="s">
        <v>4680</v>
      </c>
      <c r="E11784" t="s">
        <v>4681</v>
      </c>
      <c r="F11784" s="786" t="s">
        <v>12977</v>
      </c>
    </row>
    <row r="11785" spans="1:6">
      <c r="A11785" t="s">
        <v>4616</v>
      </c>
      <c r="B11785" t="s">
        <v>4679</v>
      </c>
      <c r="C11785" t="s">
        <v>2093</v>
      </c>
      <c r="D11785" t="s">
        <v>4680</v>
      </c>
      <c r="E11785" t="s">
        <v>4681</v>
      </c>
      <c r="F11785" s="786" t="s">
        <v>12978</v>
      </c>
    </row>
    <row r="11786" spans="1:6">
      <c r="A11786" t="s">
        <v>4616</v>
      </c>
      <c r="B11786" t="s">
        <v>4679</v>
      </c>
      <c r="C11786" t="s">
        <v>2093</v>
      </c>
      <c r="D11786" t="s">
        <v>4680</v>
      </c>
      <c r="E11786" t="s">
        <v>4681</v>
      </c>
      <c r="F11786" s="786" t="s">
        <v>12979</v>
      </c>
    </row>
    <row r="11787" spans="1:6">
      <c r="A11787" t="s">
        <v>4616</v>
      </c>
      <c r="B11787" t="s">
        <v>4679</v>
      </c>
      <c r="C11787" t="s">
        <v>2093</v>
      </c>
      <c r="D11787" t="s">
        <v>4680</v>
      </c>
      <c r="E11787" t="s">
        <v>4681</v>
      </c>
      <c r="F11787" s="786" t="s">
        <v>12980</v>
      </c>
    </row>
    <row r="11788" spans="1:6">
      <c r="A11788" t="s">
        <v>4616</v>
      </c>
      <c r="B11788" t="s">
        <v>4679</v>
      </c>
      <c r="C11788" t="s">
        <v>2093</v>
      </c>
      <c r="D11788" t="s">
        <v>4680</v>
      </c>
      <c r="E11788" t="s">
        <v>4681</v>
      </c>
      <c r="F11788" s="786" t="s">
        <v>12981</v>
      </c>
    </row>
    <row r="11789" spans="1:6">
      <c r="A11789" t="s">
        <v>4616</v>
      </c>
      <c r="B11789" t="s">
        <v>4679</v>
      </c>
      <c r="C11789" t="s">
        <v>2093</v>
      </c>
      <c r="D11789" t="s">
        <v>4680</v>
      </c>
      <c r="E11789" t="s">
        <v>4681</v>
      </c>
      <c r="F11789" s="786" t="s">
        <v>12982</v>
      </c>
    </row>
    <row r="11790" spans="1:6">
      <c r="A11790" t="s">
        <v>4616</v>
      </c>
      <c r="B11790" t="s">
        <v>4679</v>
      </c>
      <c r="C11790" t="s">
        <v>2093</v>
      </c>
      <c r="D11790" t="s">
        <v>4680</v>
      </c>
      <c r="E11790" t="s">
        <v>4681</v>
      </c>
      <c r="F11790" s="786" t="s">
        <v>12983</v>
      </c>
    </row>
    <row r="11791" spans="1:6">
      <c r="A11791" t="s">
        <v>4616</v>
      </c>
      <c r="B11791" t="s">
        <v>4679</v>
      </c>
      <c r="C11791" t="s">
        <v>2093</v>
      </c>
      <c r="D11791" t="s">
        <v>4680</v>
      </c>
      <c r="E11791" t="s">
        <v>4681</v>
      </c>
      <c r="F11791" s="786" t="s">
        <v>12984</v>
      </c>
    </row>
    <row r="11792" spans="1:6">
      <c r="A11792" t="s">
        <v>4616</v>
      </c>
      <c r="B11792" t="s">
        <v>4679</v>
      </c>
      <c r="C11792" t="s">
        <v>2093</v>
      </c>
      <c r="D11792" t="s">
        <v>4680</v>
      </c>
      <c r="E11792" t="s">
        <v>4681</v>
      </c>
      <c r="F11792" s="786" t="s">
        <v>12985</v>
      </c>
    </row>
    <row r="11793" spans="1:6">
      <c r="A11793" t="s">
        <v>4616</v>
      </c>
      <c r="B11793" t="s">
        <v>4679</v>
      </c>
      <c r="C11793" t="s">
        <v>2093</v>
      </c>
      <c r="D11793" t="s">
        <v>4680</v>
      </c>
      <c r="E11793" t="s">
        <v>4681</v>
      </c>
      <c r="F11793" s="786" t="s">
        <v>12986</v>
      </c>
    </row>
    <row r="11794" spans="1:6">
      <c r="A11794" t="s">
        <v>4616</v>
      </c>
      <c r="B11794" t="s">
        <v>4679</v>
      </c>
      <c r="C11794" t="s">
        <v>2093</v>
      </c>
      <c r="D11794" t="s">
        <v>4680</v>
      </c>
      <c r="E11794" t="s">
        <v>4681</v>
      </c>
      <c r="F11794" s="786" t="s">
        <v>12987</v>
      </c>
    </row>
    <row r="11795" spans="1:6">
      <c r="A11795" t="s">
        <v>4616</v>
      </c>
      <c r="B11795" t="s">
        <v>4679</v>
      </c>
      <c r="C11795" t="s">
        <v>2093</v>
      </c>
      <c r="D11795" t="s">
        <v>4680</v>
      </c>
      <c r="E11795" t="s">
        <v>4681</v>
      </c>
      <c r="F11795" s="786" t="s">
        <v>12988</v>
      </c>
    </row>
    <row r="11796" spans="1:6">
      <c r="A11796" t="s">
        <v>4616</v>
      </c>
      <c r="B11796" t="s">
        <v>4679</v>
      </c>
      <c r="C11796" t="s">
        <v>2093</v>
      </c>
      <c r="D11796" t="s">
        <v>4680</v>
      </c>
      <c r="E11796" t="s">
        <v>4681</v>
      </c>
      <c r="F11796" s="786" t="s">
        <v>12989</v>
      </c>
    </row>
    <row r="11797" spans="1:6">
      <c r="A11797" t="s">
        <v>4616</v>
      </c>
      <c r="B11797" t="s">
        <v>4679</v>
      </c>
      <c r="C11797" t="s">
        <v>2093</v>
      </c>
      <c r="D11797" t="s">
        <v>4680</v>
      </c>
      <c r="E11797" t="s">
        <v>4681</v>
      </c>
      <c r="F11797" s="786" t="s">
        <v>12990</v>
      </c>
    </row>
    <row r="11798" spans="1:6">
      <c r="A11798" t="s">
        <v>4616</v>
      </c>
      <c r="B11798" t="s">
        <v>4679</v>
      </c>
      <c r="C11798" t="s">
        <v>2093</v>
      </c>
      <c r="D11798" t="s">
        <v>4680</v>
      </c>
      <c r="E11798" t="s">
        <v>4681</v>
      </c>
      <c r="F11798" s="786" t="s">
        <v>12991</v>
      </c>
    </row>
    <row r="11799" spans="1:6">
      <c r="A11799" t="s">
        <v>4616</v>
      </c>
      <c r="B11799" t="s">
        <v>4679</v>
      </c>
      <c r="C11799" t="s">
        <v>2093</v>
      </c>
      <c r="D11799" t="s">
        <v>4680</v>
      </c>
      <c r="E11799" t="s">
        <v>4681</v>
      </c>
      <c r="F11799" s="786" t="s">
        <v>12992</v>
      </c>
    </row>
    <row r="11800" spans="1:6">
      <c r="A11800" t="s">
        <v>4616</v>
      </c>
      <c r="B11800" t="s">
        <v>4679</v>
      </c>
      <c r="C11800" t="s">
        <v>2093</v>
      </c>
      <c r="D11800" t="s">
        <v>4680</v>
      </c>
      <c r="E11800" t="s">
        <v>4681</v>
      </c>
      <c r="F11800" s="786" t="s">
        <v>12993</v>
      </c>
    </row>
    <row r="11801" spans="1:6">
      <c r="A11801" t="s">
        <v>4616</v>
      </c>
      <c r="B11801" t="s">
        <v>4679</v>
      </c>
      <c r="C11801" t="s">
        <v>2093</v>
      </c>
      <c r="D11801" t="s">
        <v>4680</v>
      </c>
      <c r="E11801" t="s">
        <v>4681</v>
      </c>
      <c r="F11801" s="786" t="s">
        <v>12994</v>
      </c>
    </row>
    <row r="11802" spans="1:6">
      <c r="A11802" t="s">
        <v>4616</v>
      </c>
      <c r="B11802" t="s">
        <v>4679</v>
      </c>
      <c r="C11802" t="s">
        <v>2093</v>
      </c>
      <c r="D11802" t="s">
        <v>4680</v>
      </c>
      <c r="E11802" t="s">
        <v>4681</v>
      </c>
      <c r="F11802" s="786" t="s">
        <v>12995</v>
      </c>
    </row>
    <row r="11803" spans="1:6">
      <c r="A11803" t="s">
        <v>4616</v>
      </c>
      <c r="B11803" t="s">
        <v>4679</v>
      </c>
      <c r="C11803" t="s">
        <v>2093</v>
      </c>
      <c r="D11803" t="s">
        <v>4680</v>
      </c>
      <c r="E11803" t="s">
        <v>4681</v>
      </c>
      <c r="F11803" s="786" t="s">
        <v>12996</v>
      </c>
    </row>
    <row r="11804" spans="1:6">
      <c r="A11804" t="s">
        <v>4616</v>
      </c>
      <c r="B11804" t="s">
        <v>4679</v>
      </c>
      <c r="C11804" t="s">
        <v>2093</v>
      </c>
      <c r="D11804" t="s">
        <v>4680</v>
      </c>
      <c r="E11804" t="s">
        <v>4681</v>
      </c>
      <c r="F11804" s="786" t="s">
        <v>12997</v>
      </c>
    </row>
    <row r="11805" spans="1:6">
      <c r="A11805" t="s">
        <v>4616</v>
      </c>
      <c r="B11805" t="s">
        <v>4679</v>
      </c>
      <c r="C11805" t="s">
        <v>2093</v>
      </c>
      <c r="D11805" t="s">
        <v>4680</v>
      </c>
      <c r="E11805" t="s">
        <v>4681</v>
      </c>
      <c r="F11805" s="786" t="s">
        <v>12998</v>
      </c>
    </row>
    <row r="11806" spans="1:6">
      <c r="A11806" t="s">
        <v>4616</v>
      </c>
      <c r="B11806" t="s">
        <v>4679</v>
      </c>
      <c r="C11806" t="s">
        <v>2093</v>
      </c>
      <c r="D11806" t="s">
        <v>4680</v>
      </c>
      <c r="E11806" t="s">
        <v>4681</v>
      </c>
      <c r="F11806" s="786" t="s">
        <v>12999</v>
      </c>
    </row>
    <row r="11807" spans="1:6">
      <c r="A11807" t="s">
        <v>4616</v>
      </c>
      <c r="B11807" t="s">
        <v>4679</v>
      </c>
      <c r="C11807" t="s">
        <v>2093</v>
      </c>
      <c r="D11807" t="s">
        <v>4680</v>
      </c>
      <c r="E11807" t="s">
        <v>4681</v>
      </c>
      <c r="F11807" s="786" t="s">
        <v>13000</v>
      </c>
    </row>
    <row r="11808" spans="1:6">
      <c r="A11808" t="s">
        <v>4616</v>
      </c>
      <c r="B11808" t="s">
        <v>4679</v>
      </c>
      <c r="C11808" t="s">
        <v>2093</v>
      </c>
      <c r="D11808" t="s">
        <v>4680</v>
      </c>
      <c r="E11808" t="s">
        <v>4681</v>
      </c>
      <c r="F11808" s="786" t="s">
        <v>13001</v>
      </c>
    </row>
    <row r="11809" spans="1:6">
      <c r="A11809" t="s">
        <v>4616</v>
      </c>
      <c r="B11809" t="s">
        <v>4679</v>
      </c>
      <c r="C11809" t="s">
        <v>2093</v>
      </c>
      <c r="D11809" t="s">
        <v>4680</v>
      </c>
      <c r="E11809" t="s">
        <v>4681</v>
      </c>
      <c r="F11809" s="786" t="s">
        <v>13002</v>
      </c>
    </row>
    <row r="11810" spans="1:6">
      <c r="A11810" t="s">
        <v>4616</v>
      </c>
      <c r="B11810" t="s">
        <v>4679</v>
      </c>
      <c r="C11810" t="s">
        <v>2093</v>
      </c>
      <c r="D11810" t="s">
        <v>4680</v>
      </c>
      <c r="E11810" t="s">
        <v>4681</v>
      </c>
      <c r="F11810" s="786" t="s">
        <v>13003</v>
      </c>
    </row>
    <row r="11811" spans="1:6">
      <c r="A11811" t="s">
        <v>4616</v>
      </c>
      <c r="B11811" t="s">
        <v>4679</v>
      </c>
      <c r="C11811" t="s">
        <v>2093</v>
      </c>
      <c r="D11811" t="s">
        <v>4680</v>
      </c>
      <c r="E11811" t="s">
        <v>4681</v>
      </c>
      <c r="F11811" s="786" t="s">
        <v>13004</v>
      </c>
    </row>
    <row r="11812" spans="1:6">
      <c r="A11812" t="s">
        <v>4616</v>
      </c>
      <c r="B11812" t="s">
        <v>4679</v>
      </c>
      <c r="C11812" t="s">
        <v>2093</v>
      </c>
      <c r="D11812" t="s">
        <v>4680</v>
      </c>
      <c r="E11812" t="s">
        <v>4681</v>
      </c>
      <c r="F11812" s="786" t="s">
        <v>13005</v>
      </c>
    </row>
    <row r="11813" spans="1:6">
      <c r="A11813" t="s">
        <v>4616</v>
      </c>
      <c r="B11813" t="s">
        <v>4679</v>
      </c>
      <c r="C11813" t="s">
        <v>2093</v>
      </c>
      <c r="D11813" t="s">
        <v>4680</v>
      </c>
      <c r="E11813" t="s">
        <v>4681</v>
      </c>
      <c r="F11813" s="786" t="s">
        <v>13006</v>
      </c>
    </row>
    <row r="11814" spans="1:6">
      <c r="A11814" t="s">
        <v>4616</v>
      </c>
      <c r="B11814" t="s">
        <v>4679</v>
      </c>
      <c r="C11814" t="s">
        <v>2093</v>
      </c>
      <c r="D11814" t="s">
        <v>4680</v>
      </c>
      <c r="E11814" t="s">
        <v>4681</v>
      </c>
      <c r="F11814" s="786" t="s">
        <v>13007</v>
      </c>
    </row>
    <row r="11815" spans="1:6">
      <c r="A11815" t="s">
        <v>4616</v>
      </c>
      <c r="B11815" t="s">
        <v>4679</v>
      </c>
      <c r="C11815" t="s">
        <v>2093</v>
      </c>
      <c r="D11815" t="s">
        <v>4680</v>
      </c>
      <c r="E11815" t="s">
        <v>4681</v>
      </c>
      <c r="F11815" s="786" t="s">
        <v>13008</v>
      </c>
    </row>
    <row r="11816" spans="1:6">
      <c r="A11816" t="s">
        <v>4616</v>
      </c>
      <c r="B11816" t="s">
        <v>4679</v>
      </c>
      <c r="C11816" t="s">
        <v>2093</v>
      </c>
      <c r="D11816" t="s">
        <v>4680</v>
      </c>
      <c r="E11816" t="s">
        <v>4681</v>
      </c>
      <c r="F11816" s="786" t="s">
        <v>13009</v>
      </c>
    </row>
    <row r="11817" spans="1:6">
      <c r="A11817" t="s">
        <v>4616</v>
      </c>
      <c r="B11817" t="s">
        <v>4679</v>
      </c>
      <c r="C11817" t="s">
        <v>2093</v>
      </c>
      <c r="D11817" t="s">
        <v>4680</v>
      </c>
      <c r="E11817" t="s">
        <v>4681</v>
      </c>
      <c r="F11817" s="786" t="s">
        <v>13010</v>
      </c>
    </row>
    <row r="11818" spans="1:6">
      <c r="A11818" t="s">
        <v>4616</v>
      </c>
      <c r="B11818" t="s">
        <v>4679</v>
      </c>
      <c r="C11818" t="s">
        <v>2093</v>
      </c>
      <c r="D11818" t="s">
        <v>4680</v>
      </c>
      <c r="E11818" t="s">
        <v>4681</v>
      </c>
      <c r="F11818" s="786" t="s">
        <v>13011</v>
      </c>
    </row>
    <row r="11819" spans="1:6">
      <c r="A11819" t="s">
        <v>4616</v>
      </c>
      <c r="B11819" t="s">
        <v>4679</v>
      </c>
      <c r="C11819" t="s">
        <v>2093</v>
      </c>
      <c r="D11819" t="s">
        <v>4680</v>
      </c>
      <c r="E11819" t="s">
        <v>4681</v>
      </c>
      <c r="F11819" s="786" t="s">
        <v>13012</v>
      </c>
    </row>
    <row r="11820" spans="1:6">
      <c r="A11820" t="s">
        <v>4616</v>
      </c>
      <c r="B11820" t="s">
        <v>4679</v>
      </c>
      <c r="C11820" t="s">
        <v>2093</v>
      </c>
      <c r="D11820" t="s">
        <v>4680</v>
      </c>
      <c r="E11820" t="s">
        <v>4681</v>
      </c>
      <c r="F11820" s="786" t="s">
        <v>13013</v>
      </c>
    </row>
    <row r="11821" spans="1:6">
      <c r="A11821" t="s">
        <v>4616</v>
      </c>
      <c r="B11821" t="s">
        <v>4679</v>
      </c>
      <c r="C11821" t="s">
        <v>2093</v>
      </c>
      <c r="D11821" t="s">
        <v>4680</v>
      </c>
      <c r="E11821" t="s">
        <v>4681</v>
      </c>
      <c r="F11821" s="786" t="s">
        <v>13014</v>
      </c>
    </row>
    <row r="11822" spans="1:6">
      <c r="A11822" t="s">
        <v>4616</v>
      </c>
      <c r="B11822" t="s">
        <v>4679</v>
      </c>
      <c r="C11822" t="s">
        <v>2093</v>
      </c>
      <c r="D11822" t="s">
        <v>4680</v>
      </c>
      <c r="E11822" t="s">
        <v>4681</v>
      </c>
      <c r="F11822" s="786" t="s">
        <v>13015</v>
      </c>
    </row>
    <row r="11823" spans="1:6">
      <c r="A11823" t="s">
        <v>4616</v>
      </c>
      <c r="B11823" t="s">
        <v>4679</v>
      </c>
      <c r="C11823" t="s">
        <v>2093</v>
      </c>
      <c r="D11823" t="s">
        <v>4680</v>
      </c>
      <c r="E11823" t="s">
        <v>4681</v>
      </c>
      <c r="F11823" s="786" t="s">
        <v>13016</v>
      </c>
    </row>
    <row r="11824" spans="1:6">
      <c r="A11824" t="s">
        <v>4616</v>
      </c>
      <c r="B11824" t="s">
        <v>4679</v>
      </c>
      <c r="C11824" t="s">
        <v>2093</v>
      </c>
      <c r="D11824" t="s">
        <v>4680</v>
      </c>
      <c r="E11824" t="s">
        <v>4681</v>
      </c>
      <c r="F11824" s="786" t="s">
        <v>13017</v>
      </c>
    </row>
    <row r="11825" spans="1:6">
      <c r="A11825" t="s">
        <v>4616</v>
      </c>
      <c r="B11825" t="s">
        <v>4679</v>
      </c>
      <c r="C11825" t="s">
        <v>2093</v>
      </c>
      <c r="D11825" t="s">
        <v>4680</v>
      </c>
      <c r="E11825" t="s">
        <v>4681</v>
      </c>
      <c r="F11825" s="786" t="s">
        <v>13018</v>
      </c>
    </row>
    <row r="11826" spans="1:6">
      <c r="A11826" t="s">
        <v>4616</v>
      </c>
      <c r="B11826" t="s">
        <v>4679</v>
      </c>
      <c r="C11826" t="s">
        <v>2093</v>
      </c>
      <c r="D11826" t="s">
        <v>4680</v>
      </c>
      <c r="E11826" t="s">
        <v>4681</v>
      </c>
      <c r="F11826" s="786" t="s">
        <v>13019</v>
      </c>
    </row>
    <row r="11827" spans="1:6">
      <c r="A11827" t="s">
        <v>4616</v>
      </c>
      <c r="B11827" t="s">
        <v>4679</v>
      </c>
      <c r="C11827" t="s">
        <v>2093</v>
      </c>
      <c r="D11827" t="s">
        <v>4680</v>
      </c>
      <c r="E11827" t="s">
        <v>4681</v>
      </c>
      <c r="F11827" s="786" t="s">
        <v>13020</v>
      </c>
    </row>
    <row r="11828" spans="1:6">
      <c r="A11828" t="s">
        <v>4616</v>
      </c>
      <c r="B11828" t="s">
        <v>4679</v>
      </c>
      <c r="C11828" t="s">
        <v>2093</v>
      </c>
      <c r="D11828" t="s">
        <v>4680</v>
      </c>
      <c r="E11828" t="s">
        <v>4681</v>
      </c>
      <c r="F11828" s="786" t="s">
        <v>13021</v>
      </c>
    </row>
    <row r="11829" spans="1:6">
      <c r="A11829" t="s">
        <v>4616</v>
      </c>
      <c r="B11829" t="s">
        <v>4679</v>
      </c>
      <c r="C11829" t="s">
        <v>2093</v>
      </c>
      <c r="D11829" t="s">
        <v>4680</v>
      </c>
      <c r="E11829" t="s">
        <v>4681</v>
      </c>
      <c r="F11829" s="786" t="s">
        <v>13022</v>
      </c>
    </row>
    <row r="11830" spans="1:6">
      <c r="A11830" t="s">
        <v>4616</v>
      </c>
      <c r="B11830" t="s">
        <v>4679</v>
      </c>
      <c r="C11830" t="s">
        <v>2093</v>
      </c>
      <c r="D11830" t="s">
        <v>4680</v>
      </c>
      <c r="E11830" t="s">
        <v>4681</v>
      </c>
      <c r="F11830" s="786" t="s">
        <v>13023</v>
      </c>
    </row>
    <row r="11831" spans="1:6">
      <c r="A11831" t="s">
        <v>4616</v>
      </c>
      <c r="B11831" t="s">
        <v>4679</v>
      </c>
      <c r="C11831" t="s">
        <v>2093</v>
      </c>
      <c r="D11831" t="s">
        <v>4680</v>
      </c>
      <c r="E11831" t="s">
        <v>4681</v>
      </c>
      <c r="F11831" s="786" t="s">
        <v>13024</v>
      </c>
    </row>
    <row r="11832" spans="1:6">
      <c r="A11832" t="s">
        <v>4616</v>
      </c>
      <c r="B11832" t="s">
        <v>4679</v>
      </c>
      <c r="C11832" t="s">
        <v>2093</v>
      </c>
      <c r="D11832" t="s">
        <v>4680</v>
      </c>
      <c r="E11832" t="s">
        <v>4681</v>
      </c>
      <c r="F11832" s="786" t="s">
        <v>13025</v>
      </c>
    </row>
    <row r="11833" spans="1:6">
      <c r="A11833" t="s">
        <v>4616</v>
      </c>
      <c r="B11833" t="s">
        <v>4679</v>
      </c>
      <c r="C11833" t="s">
        <v>2093</v>
      </c>
      <c r="D11833" t="s">
        <v>4680</v>
      </c>
      <c r="E11833" t="s">
        <v>4681</v>
      </c>
      <c r="F11833" s="786" t="s">
        <v>13026</v>
      </c>
    </row>
    <row r="11834" spans="1:6">
      <c r="A11834" t="s">
        <v>4616</v>
      </c>
      <c r="B11834" t="s">
        <v>4679</v>
      </c>
      <c r="C11834" t="s">
        <v>2093</v>
      </c>
      <c r="D11834" t="s">
        <v>4680</v>
      </c>
      <c r="E11834" t="s">
        <v>4681</v>
      </c>
      <c r="F11834" s="786" t="s">
        <v>13027</v>
      </c>
    </row>
    <row r="11835" spans="1:6">
      <c r="A11835" t="s">
        <v>4616</v>
      </c>
      <c r="B11835" t="s">
        <v>4679</v>
      </c>
      <c r="C11835" t="s">
        <v>2093</v>
      </c>
      <c r="D11835" t="s">
        <v>4680</v>
      </c>
      <c r="E11835" t="s">
        <v>4681</v>
      </c>
      <c r="F11835" s="786" t="s">
        <v>13028</v>
      </c>
    </row>
    <row r="11836" spans="1:6">
      <c r="A11836" t="s">
        <v>4616</v>
      </c>
      <c r="B11836" t="s">
        <v>4679</v>
      </c>
      <c r="C11836" t="s">
        <v>2093</v>
      </c>
      <c r="D11836" t="s">
        <v>4680</v>
      </c>
      <c r="E11836" t="s">
        <v>4681</v>
      </c>
      <c r="F11836" s="786" t="s">
        <v>13029</v>
      </c>
    </row>
    <row r="11837" spans="1:6">
      <c r="A11837" t="s">
        <v>4616</v>
      </c>
      <c r="B11837" t="s">
        <v>4679</v>
      </c>
      <c r="C11837" t="s">
        <v>2093</v>
      </c>
      <c r="D11837" t="s">
        <v>4680</v>
      </c>
      <c r="E11837" t="s">
        <v>4681</v>
      </c>
      <c r="F11837" s="786" t="s">
        <v>13030</v>
      </c>
    </row>
    <row r="11838" spans="1:6">
      <c r="A11838" t="s">
        <v>4616</v>
      </c>
      <c r="B11838" t="s">
        <v>4679</v>
      </c>
      <c r="C11838" t="s">
        <v>2093</v>
      </c>
      <c r="D11838" t="s">
        <v>4680</v>
      </c>
      <c r="E11838" t="s">
        <v>4681</v>
      </c>
      <c r="F11838" s="786" t="s">
        <v>13031</v>
      </c>
    </row>
    <row r="11839" spans="1:6">
      <c r="A11839" t="s">
        <v>4616</v>
      </c>
      <c r="B11839" t="s">
        <v>4679</v>
      </c>
      <c r="C11839" t="s">
        <v>2093</v>
      </c>
      <c r="D11839" t="s">
        <v>4680</v>
      </c>
      <c r="E11839" t="s">
        <v>4681</v>
      </c>
      <c r="F11839" s="786" t="s">
        <v>13032</v>
      </c>
    </row>
    <row r="11840" spans="1:6">
      <c r="A11840" t="s">
        <v>4616</v>
      </c>
      <c r="B11840" t="s">
        <v>4679</v>
      </c>
      <c r="C11840" t="s">
        <v>2093</v>
      </c>
      <c r="D11840" t="s">
        <v>4680</v>
      </c>
      <c r="E11840" t="s">
        <v>4681</v>
      </c>
      <c r="F11840" s="786" t="s">
        <v>13033</v>
      </c>
    </row>
    <row r="11841" spans="1:6">
      <c r="A11841" t="s">
        <v>4616</v>
      </c>
      <c r="B11841" t="s">
        <v>4679</v>
      </c>
      <c r="C11841" t="s">
        <v>2093</v>
      </c>
      <c r="D11841" t="s">
        <v>4680</v>
      </c>
      <c r="E11841" t="s">
        <v>4681</v>
      </c>
      <c r="F11841" s="786" t="s">
        <v>13034</v>
      </c>
    </row>
    <row r="11842" spans="1:6">
      <c r="A11842" t="s">
        <v>4616</v>
      </c>
      <c r="B11842" t="s">
        <v>4679</v>
      </c>
      <c r="C11842" t="s">
        <v>2093</v>
      </c>
      <c r="D11842" t="s">
        <v>4680</v>
      </c>
      <c r="E11842" t="s">
        <v>4681</v>
      </c>
      <c r="F11842" s="786" t="s">
        <v>13035</v>
      </c>
    </row>
    <row r="11843" spans="1:6">
      <c r="A11843" t="s">
        <v>4616</v>
      </c>
      <c r="B11843" t="s">
        <v>4679</v>
      </c>
      <c r="C11843" t="s">
        <v>2093</v>
      </c>
      <c r="D11843" t="s">
        <v>4680</v>
      </c>
      <c r="E11843" t="s">
        <v>4681</v>
      </c>
      <c r="F11843" s="786" t="s">
        <v>13036</v>
      </c>
    </row>
    <row r="11844" spans="1:6">
      <c r="A11844" t="s">
        <v>4616</v>
      </c>
      <c r="B11844" t="s">
        <v>4679</v>
      </c>
      <c r="C11844" t="s">
        <v>2093</v>
      </c>
      <c r="D11844" t="s">
        <v>4680</v>
      </c>
      <c r="E11844" t="s">
        <v>4681</v>
      </c>
      <c r="F11844" s="786" t="s">
        <v>13037</v>
      </c>
    </row>
    <row r="11845" spans="1:6">
      <c r="A11845" t="s">
        <v>4616</v>
      </c>
      <c r="B11845" t="s">
        <v>4679</v>
      </c>
      <c r="C11845" t="s">
        <v>2093</v>
      </c>
      <c r="D11845" t="s">
        <v>4680</v>
      </c>
      <c r="E11845" t="s">
        <v>4681</v>
      </c>
      <c r="F11845" s="786" t="s">
        <v>13038</v>
      </c>
    </row>
    <row r="11846" spans="1:6">
      <c r="A11846" t="s">
        <v>4616</v>
      </c>
      <c r="B11846" t="s">
        <v>4679</v>
      </c>
      <c r="C11846" t="s">
        <v>2093</v>
      </c>
      <c r="D11846" t="s">
        <v>4680</v>
      </c>
      <c r="E11846" t="s">
        <v>4681</v>
      </c>
      <c r="F11846" s="786" t="s">
        <v>13039</v>
      </c>
    </row>
    <row r="11847" spans="1:6">
      <c r="A11847" t="s">
        <v>4616</v>
      </c>
      <c r="B11847" t="s">
        <v>4679</v>
      </c>
      <c r="C11847" t="s">
        <v>2093</v>
      </c>
      <c r="D11847" t="s">
        <v>4680</v>
      </c>
      <c r="E11847" t="s">
        <v>4681</v>
      </c>
      <c r="F11847" s="786" t="s">
        <v>13040</v>
      </c>
    </row>
    <row r="11848" spans="1:6">
      <c r="A11848" t="s">
        <v>4616</v>
      </c>
      <c r="B11848" t="s">
        <v>4679</v>
      </c>
      <c r="C11848" t="s">
        <v>2093</v>
      </c>
      <c r="D11848" t="s">
        <v>4680</v>
      </c>
      <c r="E11848" t="s">
        <v>4681</v>
      </c>
      <c r="F11848" s="786" t="s">
        <v>13041</v>
      </c>
    </row>
    <row r="11849" spans="1:6">
      <c r="A11849" t="s">
        <v>4616</v>
      </c>
      <c r="B11849" t="s">
        <v>4679</v>
      </c>
      <c r="C11849" t="s">
        <v>2093</v>
      </c>
      <c r="D11849" t="s">
        <v>4680</v>
      </c>
      <c r="E11849" t="s">
        <v>4681</v>
      </c>
      <c r="F11849" s="786" t="s">
        <v>13042</v>
      </c>
    </row>
    <row r="11850" spans="1:6">
      <c r="A11850" t="s">
        <v>4616</v>
      </c>
      <c r="B11850" t="s">
        <v>4679</v>
      </c>
      <c r="C11850" t="s">
        <v>2093</v>
      </c>
      <c r="D11850" t="s">
        <v>4680</v>
      </c>
      <c r="E11850" t="s">
        <v>4681</v>
      </c>
      <c r="F11850" s="786" t="s">
        <v>13043</v>
      </c>
    </row>
    <row r="11851" spans="1:6">
      <c r="A11851" t="s">
        <v>4616</v>
      </c>
      <c r="B11851" t="s">
        <v>4679</v>
      </c>
      <c r="C11851" t="s">
        <v>2093</v>
      </c>
      <c r="D11851" t="s">
        <v>4680</v>
      </c>
      <c r="E11851" t="s">
        <v>4681</v>
      </c>
      <c r="F11851" s="786" t="s">
        <v>13044</v>
      </c>
    </row>
    <row r="11852" spans="1:6">
      <c r="A11852" t="s">
        <v>4616</v>
      </c>
      <c r="B11852" t="s">
        <v>4679</v>
      </c>
      <c r="C11852" t="s">
        <v>2093</v>
      </c>
      <c r="D11852" t="s">
        <v>4680</v>
      </c>
      <c r="E11852" t="s">
        <v>4681</v>
      </c>
      <c r="F11852" s="786" t="s">
        <v>13045</v>
      </c>
    </row>
    <row r="11853" spans="1:6">
      <c r="A11853" t="s">
        <v>4616</v>
      </c>
      <c r="B11853" t="s">
        <v>4679</v>
      </c>
      <c r="C11853" t="s">
        <v>2093</v>
      </c>
      <c r="D11853" t="s">
        <v>4680</v>
      </c>
      <c r="E11853" t="s">
        <v>4681</v>
      </c>
      <c r="F11853" s="786" t="s">
        <v>13046</v>
      </c>
    </row>
    <row r="11854" spans="1:6">
      <c r="A11854" t="s">
        <v>4616</v>
      </c>
      <c r="B11854" t="s">
        <v>4679</v>
      </c>
      <c r="C11854" t="s">
        <v>2093</v>
      </c>
      <c r="D11854" t="s">
        <v>4680</v>
      </c>
      <c r="E11854" t="s">
        <v>4681</v>
      </c>
      <c r="F11854" s="786" t="s">
        <v>13047</v>
      </c>
    </row>
    <row r="11855" spans="1:6">
      <c r="A11855" t="s">
        <v>4616</v>
      </c>
      <c r="B11855" t="s">
        <v>4679</v>
      </c>
      <c r="C11855" t="s">
        <v>2093</v>
      </c>
      <c r="D11855" t="s">
        <v>4680</v>
      </c>
      <c r="E11855" t="s">
        <v>4681</v>
      </c>
      <c r="F11855" s="786" t="s">
        <v>13048</v>
      </c>
    </row>
    <row r="11856" spans="1:6">
      <c r="A11856" t="s">
        <v>4616</v>
      </c>
      <c r="B11856" t="s">
        <v>4679</v>
      </c>
      <c r="C11856" t="s">
        <v>2093</v>
      </c>
      <c r="D11856" t="s">
        <v>4680</v>
      </c>
      <c r="E11856" t="s">
        <v>4681</v>
      </c>
      <c r="F11856" s="786" t="s">
        <v>13049</v>
      </c>
    </row>
    <row r="11857" spans="1:6">
      <c r="A11857" t="s">
        <v>4616</v>
      </c>
      <c r="B11857" t="s">
        <v>4679</v>
      </c>
      <c r="C11857" t="s">
        <v>2093</v>
      </c>
      <c r="D11857" t="s">
        <v>4680</v>
      </c>
      <c r="E11857" t="s">
        <v>4681</v>
      </c>
      <c r="F11857" s="786" t="s">
        <v>13050</v>
      </c>
    </row>
    <row r="11858" spans="1:6">
      <c r="A11858" t="s">
        <v>4616</v>
      </c>
      <c r="B11858" t="s">
        <v>4679</v>
      </c>
      <c r="C11858" t="s">
        <v>2093</v>
      </c>
      <c r="D11858" t="s">
        <v>4680</v>
      </c>
      <c r="E11858" t="s">
        <v>4681</v>
      </c>
      <c r="F11858" s="786" t="s">
        <v>13051</v>
      </c>
    </row>
    <row r="11859" spans="1:6">
      <c r="A11859" t="s">
        <v>4616</v>
      </c>
      <c r="B11859" t="s">
        <v>4679</v>
      </c>
      <c r="C11859" t="s">
        <v>2093</v>
      </c>
      <c r="D11859" t="s">
        <v>4680</v>
      </c>
      <c r="E11859" t="s">
        <v>4681</v>
      </c>
      <c r="F11859" s="786" t="s">
        <v>13052</v>
      </c>
    </row>
    <row r="11860" spans="1:6">
      <c r="A11860" t="s">
        <v>4616</v>
      </c>
      <c r="B11860" t="s">
        <v>4679</v>
      </c>
      <c r="C11860" t="s">
        <v>2093</v>
      </c>
      <c r="D11860" t="s">
        <v>4680</v>
      </c>
      <c r="E11860" t="s">
        <v>4681</v>
      </c>
      <c r="F11860" s="786" t="s">
        <v>13053</v>
      </c>
    </row>
    <row r="11861" spans="1:6">
      <c r="A11861" t="s">
        <v>4616</v>
      </c>
      <c r="B11861" t="s">
        <v>4679</v>
      </c>
      <c r="C11861" t="s">
        <v>2093</v>
      </c>
      <c r="D11861" t="s">
        <v>4680</v>
      </c>
      <c r="E11861" t="s">
        <v>4681</v>
      </c>
      <c r="F11861" s="786" t="s">
        <v>13054</v>
      </c>
    </row>
    <row r="11862" spans="1:6">
      <c r="A11862" t="s">
        <v>4616</v>
      </c>
      <c r="B11862" t="s">
        <v>4679</v>
      </c>
      <c r="C11862" t="s">
        <v>2093</v>
      </c>
      <c r="D11862" t="s">
        <v>4680</v>
      </c>
      <c r="E11862" t="s">
        <v>4681</v>
      </c>
      <c r="F11862" s="786" t="s">
        <v>13055</v>
      </c>
    </row>
    <row r="11863" spans="1:6">
      <c r="A11863" t="s">
        <v>4616</v>
      </c>
      <c r="B11863" t="s">
        <v>4679</v>
      </c>
      <c r="C11863" t="s">
        <v>2093</v>
      </c>
      <c r="D11863" t="s">
        <v>4680</v>
      </c>
      <c r="E11863" t="s">
        <v>4681</v>
      </c>
      <c r="F11863" s="786" t="s">
        <v>13056</v>
      </c>
    </row>
    <row r="11864" spans="1:6">
      <c r="A11864" t="s">
        <v>4616</v>
      </c>
      <c r="B11864" t="s">
        <v>4679</v>
      </c>
      <c r="C11864" t="s">
        <v>2093</v>
      </c>
      <c r="D11864" t="s">
        <v>4680</v>
      </c>
      <c r="E11864" t="s">
        <v>4681</v>
      </c>
      <c r="F11864" s="786" t="s">
        <v>13057</v>
      </c>
    </row>
    <row r="11865" spans="1:6">
      <c r="A11865" t="s">
        <v>4616</v>
      </c>
      <c r="B11865" t="s">
        <v>4679</v>
      </c>
      <c r="C11865" t="s">
        <v>2093</v>
      </c>
      <c r="D11865" t="s">
        <v>4680</v>
      </c>
      <c r="E11865" t="s">
        <v>4681</v>
      </c>
      <c r="F11865" s="786" t="s">
        <v>13058</v>
      </c>
    </row>
    <row r="11866" spans="1:6">
      <c r="A11866" t="s">
        <v>4616</v>
      </c>
      <c r="B11866" t="s">
        <v>4679</v>
      </c>
      <c r="C11866" t="s">
        <v>2093</v>
      </c>
      <c r="D11866" t="s">
        <v>4680</v>
      </c>
      <c r="E11866" t="s">
        <v>4681</v>
      </c>
      <c r="F11866" s="786" t="s">
        <v>13059</v>
      </c>
    </row>
    <row r="11867" spans="1:6">
      <c r="A11867" t="s">
        <v>4616</v>
      </c>
      <c r="B11867" t="s">
        <v>4679</v>
      </c>
      <c r="C11867" t="s">
        <v>2093</v>
      </c>
      <c r="D11867" t="s">
        <v>4680</v>
      </c>
      <c r="E11867" t="s">
        <v>4681</v>
      </c>
      <c r="F11867" s="786" t="s">
        <v>13060</v>
      </c>
    </row>
    <row r="11868" spans="1:6">
      <c r="A11868" t="s">
        <v>4616</v>
      </c>
      <c r="B11868" t="s">
        <v>4679</v>
      </c>
      <c r="C11868" t="s">
        <v>2093</v>
      </c>
      <c r="D11868" t="s">
        <v>4680</v>
      </c>
      <c r="E11868" t="s">
        <v>4681</v>
      </c>
      <c r="F11868" s="786" t="s">
        <v>13061</v>
      </c>
    </row>
    <row r="11869" spans="1:6">
      <c r="A11869" t="s">
        <v>4616</v>
      </c>
      <c r="B11869" t="s">
        <v>4679</v>
      </c>
      <c r="C11869" t="s">
        <v>2093</v>
      </c>
      <c r="D11869" t="s">
        <v>4680</v>
      </c>
      <c r="E11869" t="s">
        <v>4681</v>
      </c>
      <c r="F11869" s="786" t="s">
        <v>13062</v>
      </c>
    </row>
    <row r="11870" spans="1:6">
      <c r="A11870" t="s">
        <v>4616</v>
      </c>
      <c r="B11870" t="s">
        <v>4679</v>
      </c>
      <c r="C11870" t="s">
        <v>2093</v>
      </c>
      <c r="D11870" t="s">
        <v>4680</v>
      </c>
      <c r="E11870" t="s">
        <v>4681</v>
      </c>
      <c r="F11870" s="786" t="s">
        <v>13063</v>
      </c>
    </row>
    <row r="11871" spans="1:6">
      <c r="A11871" t="s">
        <v>4616</v>
      </c>
      <c r="B11871" t="s">
        <v>4679</v>
      </c>
      <c r="C11871" t="s">
        <v>2093</v>
      </c>
      <c r="D11871" t="s">
        <v>4680</v>
      </c>
      <c r="E11871" t="s">
        <v>4681</v>
      </c>
      <c r="F11871" s="786" t="s">
        <v>13064</v>
      </c>
    </row>
    <row r="11872" spans="1:6">
      <c r="A11872" t="s">
        <v>4616</v>
      </c>
      <c r="B11872" t="s">
        <v>4679</v>
      </c>
      <c r="C11872" t="s">
        <v>2093</v>
      </c>
      <c r="D11872" t="s">
        <v>4680</v>
      </c>
      <c r="E11872" t="s">
        <v>4681</v>
      </c>
      <c r="F11872" s="786" t="s">
        <v>13065</v>
      </c>
    </row>
    <row r="11873" spans="1:6">
      <c r="A11873" t="s">
        <v>4616</v>
      </c>
      <c r="B11873" t="s">
        <v>4679</v>
      </c>
      <c r="C11873" t="s">
        <v>2093</v>
      </c>
      <c r="D11873" t="s">
        <v>4680</v>
      </c>
      <c r="E11873" t="s">
        <v>4681</v>
      </c>
      <c r="F11873" s="786" t="s">
        <v>13066</v>
      </c>
    </row>
    <row r="11874" spans="1:6">
      <c r="A11874" t="s">
        <v>4616</v>
      </c>
      <c r="B11874" t="s">
        <v>4679</v>
      </c>
      <c r="C11874" t="s">
        <v>2093</v>
      </c>
      <c r="D11874" t="s">
        <v>4680</v>
      </c>
      <c r="E11874" t="s">
        <v>4681</v>
      </c>
      <c r="F11874" s="786" t="s">
        <v>13067</v>
      </c>
    </row>
    <row r="11875" spans="1:6">
      <c r="A11875" t="s">
        <v>4616</v>
      </c>
      <c r="B11875" t="s">
        <v>4679</v>
      </c>
      <c r="C11875" t="s">
        <v>2093</v>
      </c>
      <c r="D11875" t="s">
        <v>4680</v>
      </c>
      <c r="E11875" t="s">
        <v>4681</v>
      </c>
      <c r="F11875" s="786" t="s">
        <v>13068</v>
      </c>
    </row>
    <row r="11876" spans="1:6">
      <c r="A11876" t="s">
        <v>4616</v>
      </c>
      <c r="B11876" t="s">
        <v>4679</v>
      </c>
      <c r="C11876" t="s">
        <v>2093</v>
      </c>
      <c r="D11876" t="s">
        <v>4680</v>
      </c>
      <c r="E11876" t="s">
        <v>4681</v>
      </c>
      <c r="F11876" s="786" t="s">
        <v>13069</v>
      </c>
    </row>
    <row r="11877" spans="1:6">
      <c r="A11877" t="s">
        <v>4616</v>
      </c>
      <c r="B11877" t="s">
        <v>4679</v>
      </c>
      <c r="C11877" t="s">
        <v>2093</v>
      </c>
      <c r="D11877" t="s">
        <v>4680</v>
      </c>
      <c r="E11877" t="s">
        <v>4681</v>
      </c>
      <c r="F11877" s="786" t="s">
        <v>13070</v>
      </c>
    </row>
    <row r="11878" spans="1:6">
      <c r="A11878" t="s">
        <v>4616</v>
      </c>
      <c r="B11878" t="s">
        <v>4679</v>
      </c>
      <c r="C11878" t="s">
        <v>2093</v>
      </c>
      <c r="D11878" t="s">
        <v>4680</v>
      </c>
      <c r="E11878" t="s">
        <v>4681</v>
      </c>
      <c r="F11878" s="786" t="s">
        <v>13071</v>
      </c>
    </row>
    <row r="11879" spans="1:6">
      <c r="A11879" t="s">
        <v>4616</v>
      </c>
      <c r="B11879" t="s">
        <v>4679</v>
      </c>
      <c r="C11879" t="s">
        <v>2093</v>
      </c>
      <c r="D11879" t="s">
        <v>4680</v>
      </c>
      <c r="E11879" t="s">
        <v>4681</v>
      </c>
      <c r="F11879" s="786" t="s">
        <v>13072</v>
      </c>
    </row>
    <row r="11880" spans="1:6">
      <c r="A11880" t="s">
        <v>4616</v>
      </c>
      <c r="B11880" t="s">
        <v>4679</v>
      </c>
      <c r="C11880" t="s">
        <v>2093</v>
      </c>
      <c r="D11880" t="s">
        <v>4680</v>
      </c>
      <c r="E11880" t="s">
        <v>4681</v>
      </c>
      <c r="F11880" s="786" t="s">
        <v>13073</v>
      </c>
    </row>
    <row r="11881" spans="1:6">
      <c r="A11881" t="s">
        <v>4616</v>
      </c>
      <c r="B11881" t="s">
        <v>4679</v>
      </c>
      <c r="C11881" t="s">
        <v>2093</v>
      </c>
      <c r="D11881" t="s">
        <v>4680</v>
      </c>
      <c r="E11881" t="s">
        <v>4681</v>
      </c>
      <c r="F11881" s="786" t="s">
        <v>13074</v>
      </c>
    </row>
    <row r="11882" spans="1:6">
      <c r="A11882" t="s">
        <v>4616</v>
      </c>
      <c r="B11882" t="s">
        <v>4679</v>
      </c>
      <c r="C11882" t="s">
        <v>2093</v>
      </c>
      <c r="D11882" t="s">
        <v>4680</v>
      </c>
      <c r="E11882" t="s">
        <v>4681</v>
      </c>
      <c r="F11882" s="786" t="s">
        <v>13075</v>
      </c>
    </row>
    <row r="11883" spans="1:6">
      <c r="A11883" t="s">
        <v>4616</v>
      </c>
      <c r="B11883" t="s">
        <v>4679</v>
      </c>
      <c r="C11883" t="s">
        <v>2093</v>
      </c>
      <c r="D11883" t="s">
        <v>4680</v>
      </c>
      <c r="E11883" t="s">
        <v>4681</v>
      </c>
      <c r="F11883" s="786" t="s">
        <v>13076</v>
      </c>
    </row>
    <row r="11884" spans="1:6">
      <c r="A11884" t="s">
        <v>4616</v>
      </c>
      <c r="B11884" t="s">
        <v>4679</v>
      </c>
      <c r="C11884" t="s">
        <v>2093</v>
      </c>
      <c r="D11884" t="s">
        <v>4680</v>
      </c>
      <c r="E11884" t="s">
        <v>4681</v>
      </c>
      <c r="F11884" s="786" t="s">
        <v>13077</v>
      </c>
    </row>
    <row r="11885" spans="1:6">
      <c r="A11885" t="s">
        <v>4616</v>
      </c>
      <c r="B11885" t="s">
        <v>4679</v>
      </c>
      <c r="C11885" t="s">
        <v>2093</v>
      </c>
      <c r="D11885" t="s">
        <v>4680</v>
      </c>
      <c r="E11885" t="s">
        <v>4681</v>
      </c>
      <c r="F11885" s="786" t="s">
        <v>13078</v>
      </c>
    </row>
    <row r="11886" spans="1:6">
      <c r="A11886" t="s">
        <v>4616</v>
      </c>
      <c r="B11886" t="s">
        <v>4679</v>
      </c>
      <c r="C11886" t="s">
        <v>2093</v>
      </c>
      <c r="D11886" t="s">
        <v>4680</v>
      </c>
      <c r="E11886" t="s">
        <v>4681</v>
      </c>
      <c r="F11886" s="786" t="s">
        <v>13079</v>
      </c>
    </row>
    <row r="11887" spans="1:6">
      <c r="A11887" t="s">
        <v>4616</v>
      </c>
      <c r="B11887" t="s">
        <v>4679</v>
      </c>
      <c r="C11887" t="s">
        <v>2093</v>
      </c>
      <c r="D11887" t="s">
        <v>4680</v>
      </c>
      <c r="E11887" t="s">
        <v>4681</v>
      </c>
      <c r="F11887" s="786" t="s">
        <v>13080</v>
      </c>
    </row>
    <row r="11888" spans="1:6">
      <c r="A11888" t="s">
        <v>4616</v>
      </c>
      <c r="B11888" t="s">
        <v>4679</v>
      </c>
      <c r="C11888" t="s">
        <v>2093</v>
      </c>
      <c r="D11888" t="s">
        <v>4680</v>
      </c>
      <c r="E11888" t="s">
        <v>4681</v>
      </c>
      <c r="F11888" s="786" t="s">
        <v>13081</v>
      </c>
    </row>
    <row r="11889" spans="1:6">
      <c r="A11889" t="s">
        <v>4616</v>
      </c>
      <c r="B11889" t="s">
        <v>4679</v>
      </c>
      <c r="C11889" t="s">
        <v>2093</v>
      </c>
      <c r="D11889" t="s">
        <v>4680</v>
      </c>
      <c r="E11889" t="s">
        <v>4681</v>
      </c>
      <c r="F11889" s="786" t="s">
        <v>13082</v>
      </c>
    </row>
    <row r="11890" spans="1:6">
      <c r="A11890" t="s">
        <v>4616</v>
      </c>
      <c r="B11890" t="s">
        <v>4679</v>
      </c>
      <c r="C11890" t="s">
        <v>2093</v>
      </c>
      <c r="D11890" t="s">
        <v>4680</v>
      </c>
      <c r="E11890" t="s">
        <v>4681</v>
      </c>
      <c r="F11890" s="786" t="s">
        <v>13083</v>
      </c>
    </row>
    <row r="11891" spans="1:6">
      <c r="A11891" t="s">
        <v>4616</v>
      </c>
      <c r="B11891" t="s">
        <v>4679</v>
      </c>
      <c r="C11891" t="s">
        <v>2093</v>
      </c>
      <c r="D11891" t="s">
        <v>4680</v>
      </c>
      <c r="E11891" t="s">
        <v>4681</v>
      </c>
      <c r="F11891" s="786" t="s">
        <v>13084</v>
      </c>
    </row>
    <row r="11892" spans="1:6">
      <c r="A11892" t="s">
        <v>4616</v>
      </c>
      <c r="B11892" t="s">
        <v>4679</v>
      </c>
      <c r="C11892" t="s">
        <v>2093</v>
      </c>
      <c r="D11892" t="s">
        <v>4680</v>
      </c>
      <c r="E11892" t="s">
        <v>4681</v>
      </c>
      <c r="F11892" s="786" t="s">
        <v>13085</v>
      </c>
    </row>
    <row r="11893" spans="1:6">
      <c r="A11893" t="s">
        <v>4616</v>
      </c>
      <c r="B11893" t="s">
        <v>4679</v>
      </c>
      <c r="C11893" t="s">
        <v>2093</v>
      </c>
      <c r="D11893" t="s">
        <v>4680</v>
      </c>
      <c r="E11893" t="s">
        <v>4681</v>
      </c>
      <c r="F11893" s="786" t="s">
        <v>13086</v>
      </c>
    </row>
    <row r="11894" spans="1:6">
      <c r="A11894" t="s">
        <v>4616</v>
      </c>
      <c r="B11894" t="s">
        <v>4679</v>
      </c>
      <c r="C11894" t="s">
        <v>2093</v>
      </c>
      <c r="D11894" t="s">
        <v>4680</v>
      </c>
      <c r="E11894" t="s">
        <v>4681</v>
      </c>
      <c r="F11894" s="786" t="s">
        <v>13087</v>
      </c>
    </row>
    <row r="11895" spans="1:6">
      <c r="A11895" t="s">
        <v>4616</v>
      </c>
      <c r="B11895" t="s">
        <v>4679</v>
      </c>
      <c r="C11895" t="s">
        <v>2093</v>
      </c>
      <c r="D11895" t="s">
        <v>4680</v>
      </c>
      <c r="E11895" t="s">
        <v>4681</v>
      </c>
      <c r="F11895" s="786" t="s">
        <v>13088</v>
      </c>
    </row>
    <row r="11896" spans="1:6">
      <c r="A11896" t="s">
        <v>4616</v>
      </c>
      <c r="B11896" t="s">
        <v>4679</v>
      </c>
      <c r="C11896" t="s">
        <v>2093</v>
      </c>
      <c r="D11896" t="s">
        <v>4680</v>
      </c>
      <c r="E11896" t="s">
        <v>4681</v>
      </c>
      <c r="F11896" s="786" t="s">
        <v>13089</v>
      </c>
    </row>
    <row r="11897" spans="1:6">
      <c r="A11897" t="s">
        <v>4616</v>
      </c>
      <c r="B11897" t="s">
        <v>4679</v>
      </c>
      <c r="C11897" t="s">
        <v>2093</v>
      </c>
      <c r="D11897" t="s">
        <v>4680</v>
      </c>
      <c r="E11897" t="s">
        <v>4681</v>
      </c>
      <c r="F11897" s="786" t="s">
        <v>13090</v>
      </c>
    </row>
    <row r="11898" spans="1:6">
      <c r="A11898" t="s">
        <v>4616</v>
      </c>
      <c r="B11898" t="s">
        <v>4679</v>
      </c>
      <c r="C11898" t="s">
        <v>2093</v>
      </c>
      <c r="D11898" t="s">
        <v>4680</v>
      </c>
      <c r="E11898" t="s">
        <v>4681</v>
      </c>
      <c r="F11898" s="786" t="s">
        <v>13091</v>
      </c>
    </row>
    <row r="11899" spans="1:6">
      <c r="A11899" t="s">
        <v>4616</v>
      </c>
      <c r="B11899" t="s">
        <v>4679</v>
      </c>
      <c r="C11899" t="s">
        <v>2093</v>
      </c>
      <c r="D11899" t="s">
        <v>4680</v>
      </c>
      <c r="E11899" t="s">
        <v>4681</v>
      </c>
      <c r="F11899" s="786" t="s">
        <v>13092</v>
      </c>
    </row>
    <row r="11900" spans="1:6">
      <c r="A11900" t="s">
        <v>4616</v>
      </c>
      <c r="B11900" t="s">
        <v>4679</v>
      </c>
      <c r="C11900" t="s">
        <v>2093</v>
      </c>
      <c r="D11900" t="s">
        <v>4680</v>
      </c>
      <c r="E11900" t="s">
        <v>4681</v>
      </c>
      <c r="F11900" s="786" t="s">
        <v>13093</v>
      </c>
    </row>
    <row r="11901" spans="1:6">
      <c r="A11901" t="s">
        <v>4616</v>
      </c>
      <c r="B11901" t="s">
        <v>4679</v>
      </c>
      <c r="C11901" t="s">
        <v>2093</v>
      </c>
      <c r="D11901" t="s">
        <v>4680</v>
      </c>
      <c r="E11901" t="s">
        <v>4681</v>
      </c>
      <c r="F11901" s="786" t="s">
        <v>13094</v>
      </c>
    </row>
    <row r="11902" spans="1:6">
      <c r="A11902" t="s">
        <v>4616</v>
      </c>
      <c r="B11902" t="s">
        <v>4679</v>
      </c>
      <c r="C11902" t="s">
        <v>2093</v>
      </c>
      <c r="D11902" t="s">
        <v>4680</v>
      </c>
      <c r="E11902" t="s">
        <v>4681</v>
      </c>
      <c r="F11902" s="786" t="s">
        <v>13095</v>
      </c>
    </row>
    <row r="11903" spans="1:6">
      <c r="A11903" t="s">
        <v>4616</v>
      </c>
      <c r="B11903" t="s">
        <v>4679</v>
      </c>
      <c r="C11903" t="s">
        <v>2093</v>
      </c>
      <c r="D11903" t="s">
        <v>4680</v>
      </c>
      <c r="E11903" t="s">
        <v>4681</v>
      </c>
      <c r="F11903" s="786" t="s">
        <v>13096</v>
      </c>
    </row>
    <row r="11904" spans="1:6">
      <c r="A11904" t="s">
        <v>4616</v>
      </c>
      <c r="B11904" t="s">
        <v>4679</v>
      </c>
      <c r="C11904" t="s">
        <v>2093</v>
      </c>
      <c r="D11904" t="s">
        <v>4680</v>
      </c>
      <c r="E11904" t="s">
        <v>4681</v>
      </c>
      <c r="F11904" s="786" t="s">
        <v>13097</v>
      </c>
    </row>
    <row r="11905" spans="1:6">
      <c r="A11905" t="s">
        <v>4616</v>
      </c>
      <c r="B11905" t="s">
        <v>4679</v>
      </c>
      <c r="C11905" t="s">
        <v>2093</v>
      </c>
      <c r="D11905" t="s">
        <v>4680</v>
      </c>
      <c r="E11905" t="s">
        <v>4681</v>
      </c>
      <c r="F11905" s="786" t="s">
        <v>13098</v>
      </c>
    </row>
    <row r="11906" spans="1:6">
      <c r="A11906" t="s">
        <v>4616</v>
      </c>
      <c r="B11906" t="s">
        <v>4679</v>
      </c>
      <c r="C11906" t="s">
        <v>2093</v>
      </c>
      <c r="D11906" t="s">
        <v>4680</v>
      </c>
      <c r="E11906" t="s">
        <v>4681</v>
      </c>
      <c r="F11906" s="786" t="s">
        <v>13099</v>
      </c>
    </row>
    <row r="11907" spans="1:6">
      <c r="A11907" t="s">
        <v>4616</v>
      </c>
      <c r="B11907" t="s">
        <v>4679</v>
      </c>
      <c r="C11907" t="s">
        <v>2093</v>
      </c>
      <c r="D11907" t="s">
        <v>4680</v>
      </c>
      <c r="E11907" t="s">
        <v>4681</v>
      </c>
      <c r="F11907" s="786" t="s">
        <v>13100</v>
      </c>
    </row>
    <row r="11908" spans="1:6">
      <c r="A11908" t="s">
        <v>4616</v>
      </c>
      <c r="B11908" t="s">
        <v>4679</v>
      </c>
      <c r="C11908" t="s">
        <v>2093</v>
      </c>
      <c r="D11908" t="s">
        <v>4680</v>
      </c>
      <c r="E11908" t="s">
        <v>4681</v>
      </c>
      <c r="F11908" s="786" t="s">
        <v>13101</v>
      </c>
    </row>
    <row r="11909" spans="1:6">
      <c r="A11909" t="s">
        <v>4616</v>
      </c>
      <c r="B11909" t="s">
        <v>4679</v>
      </c>
      <c r="C11909" t="s">
        <v>2093</v>
      </c>
      <c r="D11909" t="s">
        <v>4680</v>
      </c>
      <c r="E11909" t="s">
        <v>4681</v>
      </c>
      <c r="F11909" s="786" t="s">
        <v>13102</v>
      </c>
    </row>
    <row r="11910" spans="1:6">
      <c r="A11910" t="s">
        <v>4616</v>
      </c>
      <c r="B11910" t="s">
        <v>4679</v>
      </c>
      <c r="C11910" t="s">
        <v>2093</v>
      </c>
      <c r="D11910" t="s">
        <v>4680</v>
      </c>
      <c r="E11910" t="s">
        <v>4681</v>
      </c>
      <c r="F11910" s="786" t="s">
        <v>13103</v>
      </c>
    </row>
    <row r="11911" spans="1:6">
      <c r="A11911" t="s">
        <v>4616</v>
      </c>
      <c r="B11911" t="s">
        <v>4679</v>
      </c>
      <c r="C11911" t="s">
        <v>2093</v>
      </c>
      <c r="D11911" t="s">
        <v>4680</v>
      </c>
      <c r="E11911" t="s">
        <v>4681</v>
      </c>
      <c r="F11911" s="786" t="s">
        <v>13104</v>
      </c>
    </row>
    <row r="11912" spans="1:6">
      <c r="A11912" t="s">
        <v>4616</v>
      </c>
      <c r="B11912" t="s">
        <v>4679</v>
      </c>
      <c r="C11912" t="s">
        <v>2093</v>
      </c>
      <c r="D11912" t="s">
        <v>4680</v>
      </c>
      <c r="E11912" t="s">
        <v>4681</v>
      </c>
      <c r="F11912" s="786" t="s">
        <v>13105</v>
      </c>
    </row>
    <row r="11913" spans="1:6">
      <c r="A11913" t="s">
        <v>4616</v>
      </c>
      <c r="B11913" t="s">
        <v>4679</v>
      </c>
      <c r="C11913" t="s">
        <v>2093</v>
      </c>
      <c r="D11913" t="s">
        <v>4680</v>
      </c>
      <c r="E11913" t="s">
        <v>4681</v>
      </c>
      <c r="F11913" s="786" t="s">
        <v>13106</v>
      </c>
    </row>
    <row r="11914" spans="1:6">
      <c r="A11914" t="s">
        <v>4616</v>
      </c>
      <c r="B11914" t="s">
        <v>4679</v>
      </c>
      <c r="C11914" t="s">
        <v>2093</v>
      </c>
      <c r="D11914" t="s">
        <v>4680</v>
      </c>
      <c r="E11914" t="s">
        <v>4681</v>
      </c>
      <c r="F11914" s="786" t="s">
        <v>13107</v>
      </c>
    </row>
    <row r="11915" spans="1:6">
      <c r="A11915" t="s">
        <v>4616</v>
      </c>
      <c r="B11915" t="s">
        <v>4679</v>
      </c>
      <c r="C11915" t="s">
        <v>2093</v>
      </c>
      <c r="D11915" t="s">
        <v>4680</v>
      </c>
      <c r="E11915" t="s">
        <v>4681</v>
      </c>
      <c r="F11915" s="786" t="s">
        <v>13108</v>
      </c>
    </row>
    <row r="11916" spans="1:6">
      <c r="A11916" t="s">
        <v>4616</v>
      </c>
      <c r="B11916" t="s">
        <v>4679</v>
      </c>
      <c r="C11916" t="s">
        <v>2093</v>
      </c>
      <c r="D11916" t="s">
        <v>4680</v>
      </c>
      <c r="E11916" t="s">
        <v>4681</v>
      </c>
      <c r="F11916" s="786" t="s">
        <v>13109</v>
      </c>
    </row>
    <row r="11917" spans="1:6">
      <c r="A11917" t="s">
        <v>4616</v>
      </c>
      <c r="B11917" t="s">
        <v>4679</v>
      </c>
      <c r="C11917" t="s">
        <v>2093</v>
      </c>
      <c r="D11917" t="s">
        <v>4680</v>
      </c>
      <c r="E11917" t="s">
        <v>4681</v>
      </c>
      <c r="F11917" s="786" t="s">
        <v>13110</v>
      </c>
    </row>
    <row r="11918" spans="1:6">
      <c r="A11918" t="s">
        <v>4616</v>
      </c>
      <c r="B11918" t="s">
        <v>4679</v>
      </c>
      <c r="C11918" t="s">
        <v>2093</v>
      </c>
      <c r="D11918" t="s">
        <v>4680</v>
      </c>
      <c r="E11918" t="s">
        <v>4681</v>
      </c>
      <c r="F11918" s="786" t="s">
        <v>13111</v>
      </c>
    </row>
    <row r="11919" spans="1:6">
      <c r="A11919" t="s">
        <v>4616</v>
      </c>
      <c r="B11919" t="s">
        <v>4679</v>
      </c>
      <c r="C11919" t="s">
        <v>2093</v>
      </c>
      <c r="D11919" t="s">
        <v>4680</v>
      </c>
      <c r="E11919" t="s">
        <v>4681</v>
      </c>
      <c r="F11919" s="786" t="s">
        <v>13112</v>
      </c>
    </row>
    <row r="11920" spans="1:6">
      <c r="A11920" t="s">
        <v>4616</v>
      </c>
      <c r="B11920" t="s">
        <v>4679</v>
      </c>
      <c r="C11920" t="s">
        <v>2093</v>
      </c>
      <c r="D11920" t="s">
        <v>4680</v>
      </c>
      <c r="E11920" t="s">
        <v>4681</v>
      </c>
      <c r="F11920" s="786" t="s">
        <v>13113</v>
      </c>
    </row>
    <row r="11921" spans="1:6">
      <c r="A11921" t="s">
        <v>4616</v>
      </c>
      <c r="B11921" t="s">
        <v>4679</v>
      </c>
      <c r="C11921" t="s">
        <v>2093</v>
      </c>
      <c r="D11921" t="s">
        <v>4680</v>
      </c>
      <c r="E11921" t="s">
        <v>4681</v>
      </c>
      <c r="F11921" s="786" t="s">
        <v>13114</v>
      </c>
    </row>
    <row r="11922" spans="1:6">
      <c r="A11922" t="s">
        <v>4616</v>
      </c>
      <c r="B11922" t="s">
        <v>4679</v>
      </c>
      <c r="C11922" t="s">
        <v>2093</v>
      </c>
      <c r="D11922" t="s">
        <v>4680</v>
      </c>
      <c r="E11922" t="s">
        <v>4681</v>
      </c>
      <c r="F11922" s="786" t="s">
        <v>13115</v>
      </c>
    </row>
    <row r="11923" spans="1:6">
      <c r="A11923" t="s">
        <v>4616</v>
      </c>
      <c r="B11923" t="s">
        <v>4679</v>
      </c>
      <c r="C11923" t="s">
        <v>2093</v>
      </c>
      <c r="D11923" t="s">
        <v>4680</v>
      </c>
      <c r="E11923" t="s">
        <v>4681</v>
      </c>
      <c r="F11923" s="786" t="s">
        <v>13116</v>
      </c>
    </row>
    <row r="11924" spans="1:6">
      <c r="A11924" t="s">
        <v>4616</v>
      </c>
      <c r="B11924" t="s">
        <v>4679</v>
      </c>
      <c r="C11924" t="s">
        <v>2093</v>
      </c>
      <c r="D11924" t="s">
        <v>4680</v>
      </c>
      <c r="E11924" t="s">
        <v>4681</v>
      </c>
      <c r="F11924" s="786" t="s">
        <v>13117</v>
      </c>
    </row>
    <row r="11925" spans="1:6">
      <c r="A11925" t="s">
        <v>4616</v>
      </c>
      <c r="B11925" t="s">
        <v>4679</v>
      </c>
      <c r="C11925" t="s">
        <v>2093</v>
      </c>
      <c r="D11925" t="s">
        <v>4680</v>
      </c>
      <c r="E11925" t="s">
        <v>4681</v>
      </c>
      <c r="F11925" s="786" t="s">
        <v>13118</v>
      </c>
    </row>
    <row r="11926" spans="1:6">
      <c r="A11926" t="s">
        <v>4616</v>
      </c>
      <c r="B11926" t="s">
        <v>4679</v>
      </c>
      <c r="C11926" t="s">
        <v>2093</v>
      </c>
      <c r="D11926" t="s">
        <v>4680</v>
      </c>
      <c r="E11926" t="s">
        <v>4681</v>
      </c>
      <c r="F11926" s="786" t="s">
        <v>13119</v>
      </c>
    </row>
    <row r="11927" spans="1:6">
      <c r="A11927" t="s">
        <v>4616</v>
      </c>
      <c r="B11927" t="s">
        <v>4679</v>
      </c>
      <c r="C11927" t="s">
        <v>2093</v>
      </c>
      <c r="D11927" t="s">
        <v>4680</v>
      </c>
      <c r="E11927" t="s">
        <v>4681</v>
      </c>
      <c r="F11927" s="786" t="s">
        <v>13120</v>
      </c>
    </row>
    <row r="11928" spans="1:6">
      <c r="A11928" t="s">
        <v>4616</v>
      </c>
      <c r="B11928" t="s">
        <v>4679</v>
      </c>
      <c r="C11928" t="s">
        <v>2093</v>
      </c>
      <c r="D11928" t="s">
        <v>4680</v>
      </c>
      <c r="E11928" t="s">
        <v>4681</v>
      </c>
      <c r="F11928" s="786" t="s">
        <v>13121</v>
      </c>
    </row>
    <row r="11929" spans="1:6">
      <c r="A11929" t="s">
        <v>4616</v>
      </c>
      <c r="B11929" t="s">
        <v>4679</v>
      </c>
      <c r="C11929" t="s">
        <v>2093</v>
      </c>
      <c r="D11929" t="s">
        <v>4680</v>
      </c>
      <c r="E11929" t="s">
        <v>4681</v>
      </c>
      <c r="F11929" s="786" t="s">
        <v>13122</v>
      </c>
    </row>
    <row r="11930" spans="1:6">
      <c r="A11930" t="s">
        <v>4616</v>
      </c>
      <c r="B11930" t="s">
        <v>4679</v>
      </c>
      <c r="C11930" t="s">
        <v>2093</v>
      </c>
      <c r="D11930" t="s">
        <v>4680</v>
      </c>
      <c r="E11930" t="s">
        <v>4681</v>
      </c>
      <c r="F11930" s="786" t="s">
        <v>13123</v>
      </c>
    </row>
    <row r="11931" spans="1:6">
      <c r="A11931" t="s">
        <v>4616</v>
      </c>
      <c r="B11931" t="s">
        <v>4679</v>
      </c>
      <c r="C11931" t="s">
        <v>2093</v>
      </c>
      <c r="D11931" t="s">
        <v>4680</v>
      </c>
      <c r="E11931" t="s">
        <v>4681</v>
      </c>
      <c r="F11931" s="786" t="s">
        <v>13124</v>
      </c>
    </row>
    <row r="11932" spans="1:6">
      <c r="A11932" t="s">
        <v>4616</v>
      </c>
      <c r="B11932" t="s">
        <v>4679</v>
      </c>
      <c r="C11932" t="s">
        <v>2093</v>
      </c>
      <c r="D11932" t="s">
        <v>4680</v>
      </c>
      <c r="E11932" t="s">
        <v>4681</v>
      </c>
      <c r="F11932" s="786" t="s">
        <v>13125</v>
      </c>
    </row>
    <row r="11933" spans="1:6">
      <c r="A11933" t="s">
        <v>4616</v>
      </c>
      <c r="B11933" t="s">
        <v>4679</v>
      </c>
      <c r="C11933" t="s">
        <v>2093</v>
      </c>
      <c r="D11933" t="s">
        <v>4680</v>
      </c>
      <c r="E11933" t="s">
        <v>4681</v>
      </c>
      <c r="F11933" s="786" t="s">
        <v>13126</v>
      </c>
    </row>
    <row r="11934" spans="1:6">
      <c r="A11934" t="s">
        <v>4616</v>
      </c>
      <c r="B11934" t="s">
        <v>4679</v>
      </c>
      <c r="C11934" t="s">
        <v>2093</v>
      </c>
      <c r="D11934" t="s">
        <v>4680</v>
      </c>
      <c r="E11934" t="s">
        <v>4681</v>
      </c>
      <c r="F11934" s="786" t="s">
        <v>13127</v>
      </c>
    </row>
    <row r="11935" spans="1:6">
      <c r="A11935" t="s">
        <v>4616</v>
      </c>
      <c r="B11935" t="s">
        <v>4679</v>
      </c>
      <c r="C11935" t="s">
        <v>2093</v>
      </c>
      <c r="D11935" t="s">
        <v>4680</v>
      </c>
      <c r="E11935" t="s">
        <v>4681</v>
      </c>
      <c r="F11935" s="786" t="s">
        <v>13128</v>
      </c>
    </row>
    <row r="11936" spans="1:6">
      <c r="A11936" t="s">
        <v>4616</v>
      </c>
      <c r="B11936" t="s">
        <v>4679</v>
      </c>
      <c r="C11936" t="s">
        <v>2093</v>
      </c>
      <c r="D11936" t="s">
        <v>4680</v>
      </c>
      <c r="E11936" t="s">
        <v>4681</v>
      </c>
      <c r="F11936" s="786" t="s">
        <v>13129</v>
      </c>
    </row>
    <row r="11937" spans="1:6">
      <c r="A11937" t="s">
        <v>4616</v>
      </c>
      <c r="B11937" t="s">
        <v>4679</v>
      </c>
      <c r="C11937" t="s">
        <v>2093</v>
      </c>
      <c r="D11937" t="s">
        <v>4680</v>
      </c>
      <c r="E11937" t="s">
        <v>4681</v>
      </c>
      <c r="F11937" s="786" t="s">
        <v>13130</v>
      </c>
    </row>
    <row r="11938" spans="1:6">
      <c r="A11938" t="s">
        <v>4616</v>
      </c>
      <c r="B11938" t="s">
        <v>4679</v>
      </c>
      <c r="C11938" t="s">
        <v>2093</v>
      </c>
      <c r="D11938" t="s">
        <v>4680</v>
      </c>
      <c r="E11938" t="s">
        <v>4681</v>
      </c>
      <c r="F11938" s="786" t="s">
        <v>13131</v>
      </c>
    </row>
    <row r="11939" spans="1:6">
      <c r="A11939" t="s">
        <v>4616</v>
      </c>
      <c r="B11939" t="s">
        <v>4679</v>
      </c>
      <c r="C11939" t="s">
        <v>2093</v>
      </c>
      <c r="D11939" t="s">
        <v>4680</v>
      </c>
      <c r="E11939" t="s">
        <v>4681</v>
      </c>
      <c r="F11939" s="786" t="s">
        <v>13132</v>
      </c>
    </row>
    <row r="11940" spans="1:6">
      <c r="A11940" t="s">
        <v>4616</v>
      </c>
      <c r="B11940" t="s">
        <v>4679</v>
      </c>
      <c r="C11940" t="s">
        <v>2093</v>
      </c>
      <c r="D11940" t="s">
        <v>4680</v>
      </c>
      <c r="E11940" t="s">
        <v>4681</v>
      </c>
      <c r="F11940" s="786" t="s">
        <v>13133</v>
      </c>
    </row>
    <row r="11941" spans="1:6">
      <c r="A11941" t="s">
        <v>4616</v>
      </c>
      <c r="B11941" t="s">
        <v>4679</v>
      </c>
      <c r="C11941" t="s">
        <v>2093</v>
      </c>
      <c r="D11941" t="s">
        <v>4680</v>
      </c>
      <c r="E11941" t="s">
        <v>4681</v>
      </c>
      <c r="F11941" s="786" t="s">
        <v>13134</v>
      </c>
    </row>
    <row r="11942" spans="1:6">
      <c r="A11942" t="s">
        <v>4616</v>
      </c>
      <c r="B11942" t="s">
        <v>4679</v>
      </c>
      <c r="C11942" t="s">
        <v>2093</v>
      </c>
      <c r="D11942" t="s">
        <v>4680</v>
      </c>
      <c r="E11942" t="s">
        <v>4681</v>
      </c>
      <c r="F11942" s="786" t="s">
        <v>13135</v>
      </c>
    </row>
    <row r="11943" spans="1:6">
      <c r="A11943" t="s">
        <v>4616</v>
      </c>
      <c r="B11943" t="s">
        <v>4679</v>
      </c>
      <c r="C11943" t="s">
        <v>2093</v>
      </c>
      <c r="D11943" t="s">
        <v>4680</v>
      </c>
      <c r="E11943" t="s">
        <v>4681</v>
      </c>
      <c r="F11943" s="786" t="s">
        <v>13136</v>
      </c>
    </row>
    <row r="11944" spans="1:6">
      <c r="A11944" t="s">
        <v>4616</v>
      </c>
      <c r="B11944" t="s">
        <v>4679</v>
      </c>
      <c r="C11944" t="s">
        <v>2093</v>
      </c>
      <c r="D11944" t="s">
        <v>4680</v>
      </c>
      <c r="E11944" t="s">
        <v>4681</v>
      </c>
      <c r="F11944" s="786" t="s">
        <v>13137</v>
      </c>
    </row>
    <row r="11945" spans="1:6">
      <c r="A11945" t="s">
        <v>4616</v>
      </c>
      <c r="B11945" t="s">
        <v>4679</v>
      </c>
      <c r="C11945" t="s">
        <v>2093</v>
      </c>
      <c r="D11945" t="s">
        <v>4680</v>
      </c>
      <c r="E11945" t="s">
        <v>4681</v>
      </c>
      <c r="F11945" s="786" t="s">
        <v>13138</v>
      </c>
    </row>
    <row r="11946" spans="1:6">
      <c r="A11946" t="s">
        <v>4616</v>
      </c>
      <c r="B11946" t="s">
        <v>4679</v>
      </c>
      <c r="C11946" t="s">
        <v>2093</v>
      </c>
      <c r="D11946" t="s">
        <v>4680</v>
      </c>
      <c r="E11946" t="s">
        <v>4681</v>
      </c>
      <c r="F11946" s="786" t="s">
        <v>13139</v>
      </c>
    </row>
    <row r="11947" spans="1:6">
      <c r="A11947" t="s">
        <v>4616</v>
      </c>
      <c r="B11947" t="s">
        <v>4679</v>
      </c>
      <c r="C11947" t="s">
        <v>2093</v>
      </c>
      <c r="D11947" t="s">
        <v>4680</v>
      </c>
      <c r="E11947" t="s">
        <v>4681</v>
      </c>
      <c r="F11947" s="786" t="s">
        <v>13140</v>
      </c>
    </row>
    <row r="11948" spans="1:6">
      <c r="A11948" t="s">
        <v>4616</v>
      </c>
      <c r="B11948" t="s">
        <v>4679</v>
      </c>
      <c r="C11948" t="s">
        <v>2093</v>
      </c>
      <c r="D11948" t="s">
        <v>4680</v>
      </c>
      <c r="E11948" t="s">
        <v>4681</v>
      </c>
      <c r="F11948" s="786" t="s">
        <v>13141</v>
      </c>
    </row>
    <row r="11949" spans="1:6">
      <c r="A11949" t="s">
        <v>4616</v>
      </c>
      <c r="B11949" t="s">
        <v>4679</v>
      </c>
      <c r="C11949" t="s">
        <v>2093</v>
      </c>
      <c r="D11949" t="s">
        <v>4680</v>
      </c>
      <c r="E11949" t="s">
        <v>4681</v>
      </c>
      <c r="F11949" s="786" t="s">
        <v>13142</v>
      </c>
    </row>
    <row r="11950" spans="1:6">
      <c r="A11950" t="s">
        <v>4616</v>
      </c>
      <c r="B11950" t="s">
        <v>4679</v>
      </c>
      <c r="C11950" t="s">
        <v>2093</v>
      </c>
      <c r="D11950" t="s">
        <v>4680</v>
      </c>
      <c r="E11950" t="s">
        <v>4681</v>
      </c>
      <c r="F11950" s="786" t="s">
        <v>13143</v>
      </c>
    </row>
    <row r="11951" spans="1:6">
      <c r="A11951" t="s">
        <v>4616</v>
      </c>
      <c r="B11951" t="s">
        <v>4679</v>
      </c>
      <c r="C11951" t="s">
        <v>2093</v>
      </c>
      <c r="D11951" t="s">
        <v>4680</v>
      </c>
      <c r="E11951" t="s">
        <v>4681</v>
      </c>
      <c r="F11951" s="786" t="s">
        <v>13144</v>
      </c>
    </row>
    <row r="11952" spans="1:6">
      <c r="A11952" t="s">
        <v>4616</v>
      </c>
      <c r="B11952" t="s">
        <v>4679</v>
      </c>
      <c r="C11952" t="s">
        <v>2093</v>
      </c>
      <c r="D11952" t="s">
        <v>4680</v>
      </c>
      <c r="E11952" t="s">
        <v>4681</v>
      </c>
      <c r="F11952" s="786" t="s">
        <v>13145</v>
      </c>
    </row>
    <row r="11953" spans="1:6">
      <c r="A11953" t="s">
        <v>4616</v>
      </c>
      <c r="B11953" t="s">
        <v>4679</v>
      </c>
      <c r="C11953" t="s">
        <v>2093</v>
      </c>
      <c r="D11953" t="s">
        <v>4680</v>
      </c>
      <c r="E11953" t="s">
        <v>4681</v>
      </c>
      <c r="F11953" s="786" t="s">
        <v>13146</v>
      </c>
    </row>
    <row r="11954" spans="1:6">
      <c r="A11954" t="s">
        <v>4616</v>
      </c>
      <c r="B11954" t="s">
        <v>4679</v>
      </c>
      <c r="C11954" t="s">
        <v>2093</v>
      </c>
      <c r="D11954" t="s">
        <v>4680</v>
      </c>
      <c r="E11954" t="s">
        <v>4681</v>
      </c>
      <c r="F11954" s="786" t="s">
        <v>13147</v>
      </c>
    </row>
    <row r="11955" spans="1:6">
      <c r="A11955" t="s">
        <v>4616</v>
      </c>
      <c r="B11955" t="s">
        <v>4679</v>
      </c>
      <c r="C11955" t="s">
        <v>2093</v>
      </c>
      <c r="D11955" t="s">
        <v>4680</v>
      </c>
      <c r="E11955" t="s">
        <v>4681</v>
      </c>
      <c r="F11955" s="786" t="s">
        <v>13148</v>
      </c>
    </row>
    <row r="11956" spans="1:6">
      <c r="A11956" t="s">
        <v>4616</v>
      </c>
      <c r="B11956" t="s">
        <v>4679</v>
      </c>
      <c r="C11956" t="s">
        <v>2093</v>
      </c>
      <c r="D11956" t="s">
        <v>4680</v>
      </c>
      <c r="E11956" t="s">
        <v>4681</v>
      </c>
      <c r="F11956" s="786" t="s">
        <v>13149</v>
      </c>
    </row>
    <row r="11957" spans="1:6">
      <c r="A11957" t="s">
        <v>4616</v>
      </c>
      <c r="B11957" t="s">
        <v>4679</v>
      </c>
      <c r="C11957" t="s">
        <v>2093</v>
      </c>
      <c r="D11957" t="s">
        <v>4680</v>
      </c>
      <c r="E11957" t="s">
        <v>4681</v>
      </c>
      <c r="F11957" s="786" t="s">
        <v>13150</v>
      </c>
    </row>
    <row r="11958" spans="1:6">
      <c r="A11958" t="s">
        <v>4616</v>
      </c>
      <c r="B11958" t="s">
        <v>4679</v>
      </c>
      <c r="C11958" t="s">
        <v>2093</v>
      </c>
      <c r="D11958" t="s">
        <v>4680</v>
      </c>
      <c r="E11958" t="s">
        <v>4681</v>
      </c>
      <c r="F11958" s="786" t="s">
        <v>13151</v>
      </c>
    </row>
    <row r="11959" spans="1:6">
      <c r="A11959" t="s">
        <v>4616</v>
      </c>
      <c r="B11959" t="s">
        <v>4679</v>
      </c>
      <c r="C11959" t="s">
        <v>2093</v>
      </c>
      <c r="D11959" t="s">
        <v>4680</v>
      </c>
      <c r="E11959" t="s">
        <v>4681</v>
      </c>
      <c r="F11959" s="786" t="s">
        <v>13152</v>
      </c>
    </row>
    <row r="11960" spans="1:6">
      <c r="A11960" t="s">
        <v>4616</v>
      </c>
      <c r="B11960" t="s">
        <v>4679</v>
      </c>
      <c r="C11960" t="s">
        <v>2093</v>
      </c>
      <c r="D11960" t="s">
        <v>4680</v>
      </c>
      <c r="E11960" t="s">
        <v>4681</v>
      </c>
      <c r="F11960" s="786" t="s">
        <v>13153</v>
      </c>
    </row>
    <row r="11961" spans="1:6">
      <c r="A11961" t="s">
        <v>4616</v>
      </c>
      <c r="B11961" t="s">
        <v>4679</v>
      </c>
      <c r="C11961" t="s">
        <v>2093</v>
      </c>
      <c r="D11961" t="s">
        <v>4680</v>
      </c>
      <c r="E11961" t="s">
        <v>4681</v>
      </c>
      <c r="F11961" s="786" t="s">
        <v>13154</v>
      </c>
    </row>
    <row r="11962" spans="1:6">
      <c r="A11962" t="s">
        <v>4616</v>
      </c>
      <c r="B11962" t="s">
        <v>4679</v>
      </c>
      <c r="C11962" t="s">
        <v>2093</v>
      </c>
      <c r="D11962" t="s">
        <v>4680</v>
      </c>
      <c r="E11962" t="s">
        <v>4681</v>
      </c>
      <c r="F11962" s="786" t="s">
        <v>13155</v>
      </c>
    </row>
    <row r="11963" spans="1:6">
      <c r="A11963" t="s">
        <v>4616</v>
      </c>
      <c r="B11963" t="s">
        <v>4679</v>
      </c>
      <c r="C11963" t="s">
        <v>2093</v>
      </c>
      <c r="D11963" t="s">
        <v>4680</v>
      </c>
      <c r="E11963" t="s">
        <v>4681</v>
      </c>
      <c r="F11963" s="786" t="s">
        <v>13156</v>
      </c>
    </row>
    <row r="11964" spans="1:6">
      <c r="A11964" t="s">
        <v>4616</v>
      </c>
      <c r="B11964" t="s">
        <v>4679</v>
      </c>
      <c r="C11964" t="s">
        <v>2093</v>
      </c>
      <c r="D11964" t="s">
        <v>4680</v>
      </c>
      <c r="E11964" t="s">
        <v>4681</v>
      </c>
      <c r="F11964" s="786" t="s">
        <v>13157</v>
      </c>
    </row>
    <row r="11965" spans="1:6">
      <c r="A11965" t="s">
        <v>4616</v>
      </c>
      <c r="B11965" t="s">
        <v>4679</v>
      </c>
      <c r="C11965" t="s">
        <v>2093</v>
      </c>
      <c r="D11965" t="s">
        <v>4680</v>
      </c>
      <c r="E11965" t="s">
        <v>4681</v>
      </c>
      <c r="F11965" s="786" t="s">
        <v>13158</v>
      </c>
    </row>
    <row r="11966" spans="1:6">
      <c r="A11966" t="s">
        <v>4616</v>
      </c>
      <c r="B11966" t="s">
        <v>4679</v>
      </c>
      <c r="C11966" t="s">
        <v>2093</v>
      </c>
      <c r="D11966" t="s">
        <v>4680</v>
      </c>
      <c r="E11966" t="s">
        <v>4681</v>
      </c>
      <c r="F11966" s="786" t="s">
        <v>13159</v>
      </c>
    </row>
    <row r="11967" spans="1:6">
      <c r="A11967" t="s">
        <v>4616</v>
      </c>
      <c r="B11967" t="s">
        <v>4679</v>
      </c>
      <c r="C11967" t="s">
        <v>2093</v>
      </c>
      <c r="D11967" t="s">
        <v>4680</v>
      </c>
      <c r="E11967" t="s">
        <v>4681</v>
      </c>
      <c r="F11967" s="786" t="s">
        <v>13160</v>
      </c>
    </row>
    <row r="11968" spans="1:6">
      <c r="A11968" t="s">
        <v>4616</v>
      </c>
      <c r="B11968" t="s">
        <v>4679</v>
      </c>
      <c r="C11968" t="s">
        <v>2093</v>
      </c>
      <c r="D11968" t="s">
        <v>4680</v>
      </c>
      <c r="E11968" t="s">
        <v>4681</v>
      </c>
      <c r="F11968" s="786" t="s">
        <v>13161</v>
      </c>
    </row>
    <row r="11969" spans="1:6">
      <c r="A11969" t="s">
        <v>4616</v>
      </c>
      <c r="B11969" t="s">
        <v>4679</v>
      </c>
      <c r="C11969" t="s">
        <v>2093</v>
      </c>
      <c r="D11969" t="s">
        <v>4680</v>
      </c>
      <c r="E11969" t="s">
        <v>4681</v>
      </c>
      <c r="F11969" s="786" t="s">
        <v>13162</v>
      </c>
    </row>
    <row r="11970" spans="1:6">
      <c r="A11970" t="s">
        <v>4616</v>
      </c>
      <c r="B11970" t="s">
        <v>4679</v>
      </c>
      <c r="C11970" t="s">
        <v>2093</v>
      </c>
      <c r="D11970" t="s">
        <v>4680</v>
      </c>
      <c r="E11970" t="s">
        <v>4681</v>
      </c>
      <c r="F11970" s="786" t="s">
        <v>13163</v>
      </c>
    </row>
    <row r="11971" spans="1:6">
      <c r="A11971" t="s">
        <v>4616</v>
      </c>
      <c r="B11971" t="s">
        <v>4679</v>
      </c>
      <c r="C11971" t="s">
        <v>2093</v>
      </c>
      <c r="D11971" t="s">
        <v>4680</v>
      </c>
      <c r="E11971" t="s">
        <v>4681</v>
      </c>
      <c r="F11971" s="786" t="s">
        <v>13164</v>
      </c>
    </row>
    <row r="11972" spans="1:6">
      <c r="A11972" t="s">
        <v>4616</v>
      </c>
      <c r="B11972" t="s">
        <v>4679</v>
      </c>
      <c r="C11972" t="s">
        <v>2093</v>
      </c>
      <c r="D11972" t="s">
        <v>4680</v>
      </c>
      <c r="E11972" t="s">
        <v>4681</v>
      </c>
      <c r="F11972" s="786" t="s">
        <v>13165</v>
      </c>
    </row>
    <row r="11973" spans="1:6">
      <c r="A11973" t="s">
        <v>4616</v>
      </c>
      <c r="B11973" t="s">
        <v>4679</v>
      </c>
      <c r="C11973" t="s">
        <v>2093</v>
      </c>
      <c r="D11973" t="s">
        <v>4680</v>
      </c>
      <c r="E11973" t="s">
        <v>4681</v>
      </c>
      <c r="F11973" s="786" t="s">
        <v>13166</v>
      </c>
    </row>
    <row r="11974" spans="1:6">
      <c r="A11974" t="s">
        <v>4616</v>
      </c>
      <c r="B11974" t="s">
        <v>4679</v>
      </c>
      <c r="C11974" t="s">
        <v>2093</v>
      </c>
      <c r="D11974" t="s">
        <v>4680</v>
      </c>
      <c r="E11974" t="s">
        <v>4681</v>
      </c>
      <c r="F11974" s="786" t="s">
        <v>13167</v>
      </c>
    </row>
    <row r="11975" spans="1:6">
      <c r="A11975" t="s">
        <v>4616</v>
      </c>
      <c r="B11975" t="s">
        <v>4679</v>
      </c>
      <c r="C11975" t="s">
        <v>2093</v>
      </c>
      <c r="D11975" t="s">
        <v>4680</v>
      </c>
      <c r="E11975" t="s">
        <v>4681</v>
      </c>
      <c r="F11975" s="786" t="s">
        <v>13168</v>
      </c>
    </row>
    <row r="11976" spans="1:6">
      <c r="A11976" t="s">
        <v>4616</v>
      </c>
      <c r="B11976" t="s">
        <v>4679</v>
      </c>
      <c r="C11976" t="s">
        <v>2093</v>
      </c>
      <c r="D11976" t="s">
        <v>4680</v>
      </c>
      <c r="E11976" t="s">
        <v>4681</v>
      </c>
      <c r="F11976" s="786" t="s">
        <v>13169</v>
      </c>
    </row>
    <row r="11977" spans="1:6">
      <c r="A11977" t="s">
        <v>4616</v>
      </c>
      <c r="B11977" t="s">
        <v>4679</v>
      </c>
      <c r="C11977" t="s">
        <v>2093</v>
      </c>
      <c r="D11977" t="s">
        <v>4680</v>
      </c>
      <c r="E11977" t="s">
        <v>4681</v>
      </c>
      <c r="F11977" s="786" t="s">
        <v>13170</v>
      </c>
    </row>
    <row r="11978" spans="1:6">
      <c r="A11978" t="s">
        <v>4616</v>
      </c>
      <c r="B11978" t="s">
        <v>4679</v>
      </c>
      <c r="C11978" t="s">
        <v>2093</v>
      </c>
      <c r="D11978" t="s">
        <v>4680</v>
      </c>
      <c r="E11978" t="s">
        <v>4681</v>
      </c>
      <c r="F11978" s="786" t="s">
        <v>13171</v>
      </c>
    </row>
    <row r="11979" spans="1:6">
      <c r="A11979" t="s">
        <v>4616</v>
      </c>
      <c r="B11979" t="s">
        <v>4679</v>
      </c>
      <c r="C11979" t="s">
        <v>2093</v>
      </c>
      <c r="D11979" t="s">
        <v>4680</v>
      </c>
      <c r="E11979" t="s">
        <v>4681</v>
      </c>
      <c r="F11979" s="786" t="s">
        <v>13172</v>
      </c>
    </row>
    <row r="11980" spans="1:6">
      <c r="A11980" t="s">
        <v>4616</v>
      </c>
      <c r="B11980" t="s">
        <v>4679</v>
      </c>
      <c r="C11980" t="s">
        <v>2093</v>
      </c>
      <c r="D11980" t="s">
        <v>4680</v>
      </c>
      <c r="E11980" t="s">
        <v>4681</v>
      </c>
      <c r="F11980" s="786" t="s">
        <v>13173</v>
      </c>
    </row>
    <row r="11981" spans="1:6">
      <c r="A11981" t="s">
        <v>4616</v>
      </c>
      <c r="B11981" t="s">
        <v>4679</v>
      </c>
      <c r="C11981" t="s">
        <v>2093</v>
      </c>
      <c r="D11981" t="s">
        <v>4680</v>
      </c>
      <c r="E11981" t="s">
        <v>4681</v>
      </c>
      <c r="F11981" s="786" t="s">
        <v>13174</v>
      </c>
    </row>
    <row r="11982" spans="1:6">
      <c r="A11982" t="s">
        <v>4616</v>
      </c>
      <c r="B11982" t="s">
        <v>4679</v>
      </c>
      <c r="C11982" t="s">
        <v>2093</v>
      </c>
      <c r="D11982" t="s">
        <v>4680</v>
      </c>
      <c r="E11982" t="s">
        <v>4681</v>
      </c>
      <c r="F11982" s="786" t="s">
        <v>13175</v>
      </c>
    </row>
    <row r="11983" spans="1:6">
      <c r="A11983" t="s">
        <v>4616</v>
      </c>
      <c r="B11983" t="s">
        <v>4679</v>
      </c>
      <c r="C11983" t="s">
        <v>2093</v>
      </c>
      <c r="D11983" t="s">
        <v>4680</v>
      </c>
      <c r="E11983" t="s">
        <v>4681</v>
      </c>
      <c r="F11983" s="786" t="s">
        <v>13176</v>
      </c>
    </row>
    <row r="11984" spans="1:6">
      <c r="A11984" t="s">
        <v>4616</v>
      </c>
      <c r="B11984" t="s">
        <v>4679</v>
      </c>
      <c r="C11984" t="s">
        <v>2093</v>
      </c>
      <c r="D11984" t="s">
        <v>4680</v>
      </c>
      <c r="E11984" t="s">
        <v>4681</v>
      </c>
      <c r="F11984" s="786" t="s">
        <v>13177</v>
      </c>
    </row>
    <row r="11985" spans="1:6">
      <c r="A11985" t="s">
        <v>4616</v>
      </c>
      <c r="B11985" t="s">
        <v>4679</v>
      </c>
      <c r="C11985" t="s">
        <v>2093</v>
      </c>
      <c r="D11985" t="s">
        <v>4680</v>
      </c>
      <c r="E11985" t="s">
        <v>4681</v>
      </c>
      <c r="F11985" s="786" t="s">
        <v>13178</v>
      </c>
    </row>
    <row r="11986" spans="1:6">
      <c r="A11986" t="s">
        <v>4616</v>
      </c>
      <c r="B11986" t="s">
        <v>4679</v>
      </c>
      <c r="C11986" t="s">
        <v>2093</v>
      </c>
      <c r="D11986" t="s">
        <v>4680</v>
      </c>
      <c r="E11986" t="s">
        <v>4681</v>
      </c>
      <c r="F11986" s="786" t="s">
        <v>13179</v>
      </c>
    </row>
    <row r="11987" spans="1:6">
      <c r="A11987" t="s">
        <v>4616</v>
      </c>
      <c r="B11987" t="s">
        <v>4679</v>
      </c>
      <c r="C11987" t="s">
        <v>2093</v>
      </c>
      <c r="D11987" t="s">
        <v>4680</v>
      </c>
      <c r="E11987" t="s">
        <v>4681</v>
      </c>
      <c r="F11987" s="786" t="s">
        <v>13180</v>
      </c>
    </row>
    <row r="11988" spans="1:6">
      <c r="A11988" t="s">
        <v>4616</v>
      </c>
      <c r="B11988" t="s">
        <v>4679</v>
      </c>
      <c r="C11988" t="s">
        <v>2093</v>
      </c>
      <c r="D11988" t="s">
        <v>4680</v>
      </c>
      <c r="E11988" t="s">
        <v>4681</v>
      </c>
      <c r="F11988" s="786" t="s">
        <v>13181</v>
      </c>
    </row>
    <row r="11989" spans="1:6">
      <c r="A11989" t="s">
        <v>4616</v>
      </c>
      <c r="B11989" t="s">
        <v>4679</v>
      </c>
      <c r="C11989" t="s">
        <v>2093</v>
      </c>
      <c r="D11989" t="s">
        <v>4680</v>
      </c>
      <c r="E11989" t="s">
        <v>4681</v>
      </c>
      <c r="F11989" s="786" t="s">
        <v>13182</v>
      </c>
    </row>
    <row r="11990" spans="1:6">
      <c r="A11990" t="s">
        <v>4616</v>
      </c>
      <c r="B11990" t="s">
        <v>4679</v>
      </c>
      <c r="C11990" t="s">
        <v>2093</v>
      </c>
      <c r="D11990" t="s">
        <v>4680</v>
      </c>
      <c r="E11990" t="s">
        <v>4681</v>
      </c>
      <c r="F11990" s="786" t="s">
        <v>13183</v>
      </c>
    </row>
    <row r="11991" spans="1:6">
      <c r="A11991" t="s">
        <v>4616</v>
      </c>
      <c r="B11991" t="s">
        <v>4679</v>
      </c>
      <c r="C11991" t="s">
        <v>2093</v>
      </c>
      <c r="D11991" t="s">
        <v>4680</v>
      </c>
      <c r="E11991" t="s">
        <v>4681</v>
      </c>
      <c r="F11991" s="786" t="s">
        <v>13184</v>
      </c>
    </row>
    <row r="11992" spans="1:6">
      <c r="A11992" t="s">
        <v>4616</v>
      </c>
      <c r="B11992" t="s">
        <v>4679</v>
      </c>
      <c r="C11992" t="s">
        <v>2093</v>
      </c>
      <c r="D11992" t="s">
        <v>4680</v>
      </c>
      <c r="E11992" t="s">
        <v>4681</v>
      </c>
      <c r="F11992" s="786" t="s">
        <v>13185</v>
      </c>
    </row>
    <row r="11993" spans="1:6">
      <c r="A11993" t="s">
        <v>4616</v>
      </c>
      <c r="B11993" t="s">
        <v>4679</v>
      </c>
      <c r="C11993" t="s">
        <v>2093</v>
      </c>
      <c r="D11993" t="s">
        <v>4680</v>
      </c>
      <c r="E11993" t="s">
        <v>4681</v>
      </c>
      <c r="F11993" s="786" t="s">
        <v>13186</v>
      </c>
    </row>
    <row r="11994" spans="1:6">
      <c r="A11994" t="s">
        <v>4616</v>
      </c>
      <c r="B11994" t="s">
        <v>4679</v>
      </c>
      <c r="C11994" t="s">
        <v>2093</v>
      </c>
      <c r="D11994" t="s">
        <v>4680</v>
      </c>
      <c r="E11994" t="s">
        <v>4681</v>
      </c>
      <c r="F11994" s="786" t="s">
        <v>13187</v>
      </c>
    </row>
    <row r="11995" spans="1:6">
      <c r="A11995" t="s">
        <v>4616</v>
      </c>
      <c r="B11995" t="s">
        <v>4679</v>
      </c>
      <c r="C11995" t="s">
        <v>2093</v>
      </c>
      <c r="D11995" t="s">
        <v>4680</v>
      </c>
      <c r="E11995" t="s">
        <v>4681</v>
      </c>
      <c r="F11995" s="786" t="s">
        <v>13188</v>
      </c>
    </row>
    <row r="11996" spans="1:6">
      <c r="A11996" t="s">
        <v>4616</v>
      </c>
      <c r="B11996" t="s">
        <v>4679</v>
      </c>
      <c r="C11996" t="s">
        <v>2093</v>
      </c>
      <c r="D11996" t="s">
        <v>4680</v>
      </c>
      <c r="E11996" t="s">
        <v>4681</v>
      </c>
      <c r="F11996" s="786" t="s">
        <v>13189</v>
      </c>
    </row>
    <row r="11997" spans="1:6">
      <c r="A11997" t="s">
        <v>4616</v>
      </c>
      <c r="B11997" t="s">
        <v>4679</v>
      </c>
      <c r="C11997" t="s">
        <v>2093</v>
      </c>
      <c r="D11997" t="s">
        <v>4680</v>
      </c>
      <c r="E11997" t="s">
        <v>4681</v>
      </c>
      <c r="F11997" s="786" t="s">
        <v>13190</v>
      </c>
    </row>
    <row r="11998" spans="1:6">
      <c r="A11998" t="s">
        <v>4616</v>
      </c>
      <c r="B11998" t="s">
        <v>4679</v>
      </c>
      <c r="C11998" t="s">
        <v>2093</v>
      </c>
      <c r="D11998" t="s">
        <v>4680</v>
      </c>
      <c r="E11998" t="s">
        <v>4681</v>
      </c>
      <c r="F11998" s="786" t="s">
        <v>13191</v>
      </c>
    </row>
    <row r="11999" spans="1:6">
      <c r="A11999" t="s">
        <v>4616</v>
      </c>
      <c r="B11999" t="s">
        <v>4679</v>
      </c>
      <c r="C11999" t="s">
        <v>2093</v>
      </c>
      <c r="D11999" t="s">
        <v>4680</v>
      </c>
      <c r="E11999" t="s">
        <v>4681</v>
      </c>
      <c r="F11999" s="786" t="s">
        <v>13192</v>
      </c>
    </row>
    <row r="12000" spans="1:6">
      <c r="A12000" t="s">
        <v>4616</v>
      </c>
      <c r="B12000" t="s">
        <v>4679</v>
      </c>
      <c r="C12000" t="s">
        <v>2093</v>
      </c>
      <c r="D12000" t="s">
        <v>4680</v>
      </c>
      <c r="E12000" t="s">
        <v>4681</v>
      </c>
      <c r="F12000" s="786" t="s">
        <v>13193</v>
      </c>
    </row>
    <row r="12001" spans="1:6">
      <c r="A12001" t="s">
        <v>4616</v>
      </c>
      <c r="B12001" t="s">
        <v>4679</v>
      </c>
      <c r="C12001" t="s">
        <v>2093</v>
      </c>
      <c r="D12001" t="s">
        <v>4680</v>
      </c>
      <c r="E12001" t="s">
        <v>4681</v>
      </c>
      <c r="F12001" s="786" t="s">
        <v>13194</v>
      </c>
    </row>
    <row r="12002" spans="1:6">
      <c r="A12002" t="s">
        <v>4616</v>
      </c>
      <c r="B12002" t="s">
        <v>4679</v>
      </c>
      <c r="C12002" t="s">
        <v>2093</v>
      </c>
      <c r="D12002" t="s">
        <v>4680</v>
      </c>
      <c r="E12002" t="s">
        <v>4681</v>
      </c>
      <c r="F12002" s="786" t="s">
        <v>13195</v>
      </c>
    </row>
    <row r="12003" spans="1:6">
      <c r="A12003" t="s">
        <v>4616</v>
      </c>
      <c r="B12003" t="s">
        <v>4679</v>
      </c>
      <c r="C12003" t="s">
        <v>2093</v>
      </c>
      <c r="D12003" t="s">
        <v>4680</v>
      </c>
      <c r="E12003" t="s">
        <v>4681</v>
      </c>
      <c r="F12003" s="786" t="s">
        <v>13196</v>
      </c>
    </row>
    <row r="12004" spans="1:6">
      <c r="A12004" t="s">
        <v>4616</v>
      </c>
      <c r="B12004" t="s">
        <v>4679</v>
      </c>
      <c r="C12004" t="s">
        <v>2093</v>
      </c>
      <c r="D12004" t="s">
        <v>4680</v>
      </c>
      <c r="E12004" t="s">
        <v>4681</v>
      </c>
      <c r="F12004" s="786" t="s">
        <v>13197</v>
      </c>
    </row>
    <row r="12005" spans="1:6">
      <c r="A12005" t="s">
        <v>4616</v>
      </c>
      <c r="B12005" t="s">
        <v>4679</v>
      </c>
      <c r="C12005" t="s">
        <v>2093</v>
      </c>
      <c r="D12005" t="s">
        <v>4680</v>
      </c>
      <c r="E12005" t="s">
        <v>4681</v>
      </c>
      <c r="F12005" s="786" t="s">
        <v>13198</v>
      </c>
    </row>
    <row r="12006" spans="1:6">
      <c r="A12006" t="s">
        <v>4616</v>
      </c>
      <c r="B12006" t="s">
        <v>4679</v>
      </c>
      <c r="C12006" t="s">
        <v>2093</v>
      </c>
      <c r="D12006" t="s">
        <v>4680</v>
      </c>
      <c r="E12006" t="s">
        <v>4681</v>
      </c>
      <c r="F12006" s="786" t="s">
        <v>13199</v>
      </c>
    </row>
    <row r="12007" spans="1:6">
      <c r="A12007" t="s">
        <v>4616</v>
      </c>
      <c r="B12007" t="s">
        <v>4679</v>
      </c>
      <c r="C12007" t="s">
        <v>2093</v>
      </c>
      <c r="D12007" t="s">
        <v>4680</v>
      </c>
      <c r="E12007" t="s">
        <v>4681</v>
      </c>
      <c r="F12007" s="786" t="s">
        <v>13200</v>
      </c>
    </row>
    <row r="12008" spans="1:6">
      <c r="A12008" t="s">
        <v>4616</v>
      </c>
      <c r="B12008" t="s">
        <v>4679</v>
      </c>
      <c r="C12008" t="s">
        <v>2093</v>
      </c>
      <c r="D12008" t="s">
        <v>4680</v>
      </c>
      <c r="E12008" t="s">
        <v>4681</v>
      </c>
      <c r="F12008" s="786" t="s">
        <v>13201</v>
      </c>
    </row>
    <row r="12009" spans="1:6">
      <c r="A12009" t="s">
        <v>4616</v>
      </c>
      <c r="B12009" t="s">
        <v>4679</v>
      </c>
      <c r="C12009" t="s">
        <v>2093</v>
      </c>
      <c r="D12009" t="s">
        <v>4680</v>
      </c>
      <c r="E12009" t="s">
        <v>4681</v>
      </c>
      <c r="F12009" s="786" t="s">
        <v>13202</v>
      </c>
    </row>
    <row r="12010" spans="1:6">
      <c r="A12010" t="s">
        <v>4616</v>
      </c>
      <c r="B12010" t="s">
        <v>4679</v>
      </c>
      <c r="C12010" t="s">
        <v>2093</v>
      </c>
      <c r="D12010" t="s">
        <v>4680</v>
      </c>
      <c r="E12010" t="s">
        <v>4681</v>
      </c>
      <c r="F12010" s="786" t="s">
        <v>13203</v>
      </c>
    </row>
    <row r="12011" spans="1:6">
      <c r="A12011" t="s">
        <v>4616</v>
      </c>
      <c r="B12011" t="s">
        <v>4679</v>
      </c>
      <c r="C12011" t="s">
        <v>2093</v>
      </c>
      <c r="D12011" t="s">
        <v>4680</v>
      </c>
      <c r="E12011" t="s">
        <v>4681</v>
      </c>
      <c r="F12011" s="786" t="s">
        <v>13204</v>
      </c>
    </row>
    <row r="12012" spans="1:6">
      <c r="A12012" t="s">
        <v>4616</v>
      </c>
      <c r="B12012" t="s">
        <v>4679</v>
      </c>
      <c r="C12012" t="s">
        <v>2093</v>
      </c>
      <c r="D12012" t="s">
        <v>4680</v>
      </c>
      <c r="E12012" t="s">
        <v>4681</v>
      </c>
      <c r="F12012" s="786" t="s">
        <v>13205</v>
      </c>
    </row>
    <row r="12013" spans="1:6">
      <c r="A12013" t="s">
        <v>4616</v>
      </c>
      <c r="B12013" t="s">
        <v>4679</v>
      </c>
      <c r="C12013" t="s">
        <v>2093</v>
      </c>
      <c r="D12013" t="s">
        <v>4680</v>
      </c>
      <c r="E12013" t="s">
        <v>4681</v>
      </c>
      <c r="F12013" s="786" t="s">
        <v>13206</v>
      </c>
    </row>
    <row r="12014" spans="1:6">
      <c r="A12014" t="s">
        <v>4616</v>
      </c>
      <c r="B12014" t="s">
        <v>4679</v>
      </c>
      <c r="C12014" t="s">
        <v>2093</v>
      </c>
      <c r="D12014" t="s">
        <v>4680</v>
      </c>
      <c r="E12014" t="s">
        <v>4681</v>
      </c>
      <c r="F12014" s="786" t="s">
        <v>13207</v>
      </c>
    </row>
    <row r="12015" spans="1:6">
      <c r="A12015" t="s">
        <v>4616</v>
      </c>
      <c r="B12015" t="s">
        <v>4679</v>
      </c>
      <c r="C12015" t="s">
        <v>2093</v>
      </c>
      <c r="D12015" t="s">
        <v>4680</v>
      </c>
      <c r="E12015" t="s">
        <v>4681</v>
      </c>
      <c r="F12015" s="786" t="s">
        <v>13208</v>
      </c>
    </row>
    <row r="12016" spans="1:6">
      <c r="A12016" t="s">
        <v>4616</v>
      </c>
      <c r="B12016" t="s">
        <v>4679</v>
      </c>
      <c r="C12016" t="s">
        <v>2093</v>
      </c>
      <c r="D12016" t="s">
        <v>4680</v>
      </c>
      <c r="E12016" t="s">
        <v>4681</v>
      </c>
      <c r="F12016" s="786" t="s">
        <v>13209</v>
      </c>
    </row>
    <row r="12017" spans="1:6">
      <c r="A12017" t="s">
        <v>4616</v>
      </c>
      <c r="B12017" t="s">
        <v>4679</v>
      </c>
      <c r="C12017" t="s">
        <v>2093</v>
      </c>
      <c r="D12017" t="s">
        <v>4680</v>
      </c>
      <c r="E12017" t="s">
        <v>4681</v>
      </c>
      <c r="F12017" s="786" t="s">
        <v>13210</v>
      </c>
    </row>
    <row r="12018" spans="1:6">
      <c r="A12018" t="s">
        <v>4616</v>
      </c>
      <c r="B12018" t="s">
        <v>4679</v>
      </c>
      <c r="C12018" t="s">
        <v>2093</v>
      </c>
      <c r="D12018" t="s">
        <v>4680</v>
      </c>
      <c r="E12018" t="s">
        <v>4681</v>
      </c>
      <c r="F12018" s="786" t="s">
        <v>13211</v>
      </c>
    </row>
    <row r="12019" spans="1:6">
      <c r="A12019" t="s">
        <v>4616</v>
      </c>
      <c r="B12019" t="s">
        <v>4679</v>
      </c>
      <c r="C12019" t="s">
        <v>2093</v>
      </c>
      <c r="D12019" t="s">
        <v>4680</v>
      </c>
      <c r="E12019" t="s">
        <v>4681</v>
      </c>
      <c r="F12019" s="786" t="s">
        <v>13212</v>
      </c>
    </row>
    <row r="12020" spans="1:6">
      <c r="A12020" t="s">
        <v>4616</v>
      </c>
      <c r="B12020" t="s">
        <v>4679</v>
      </c>
      <c r="C12020" t="s">
        <v>2093</v>
      </c>
      <c r="D12020" t="s">
        <v>4680</v>
      </c>
      <c r="E12020" t="s">
        <v>4681</v>
      </c>
      <c r="F12020" s="786" t="s">
        <v>13213</v>
      </c>
    </row>
    <row r="12021" spans="1:6">
      <c r="A12021" t="s">
        <v>4616</v>
      </c>
      <c r="B12021" t="s">
        <v>4679</v>
      </c>
      <c r="C12021" t="s">
        <v>2093</v>
      </c>
      <c r="D12021" t="s">
        <v>4680</v>
      </c>
      <c r="E12021" t="s">
        <v>4681</v>
      </c>
      <c r="F12021" s="786" t="s">
        <v>13214</v>
      </c>
    </row>
    <row r="12022" spans="1:6">
      <c r="A12022" t="s">
        <v>4616</v>
      </c>
      <c r="B12022" t="s">
        <v>4679</v>
      </c>
      <c r="C12022" t="s">
        <v>2093</v>
      </c>
      <c r="D12022" t="s">
        <v>4680</v>
      </c>
      <c r="E12022" t="s">
        <v>4681</v>
      </c>
      <c r="F12022" s="786" t="s">
        <v>13215</v>
      </c>
    </row>
    <row r="12023" spans="1:6">
      <c r="A12023" t="s">
        <v>4616</v>
      </c>
      <c r="B12023" t="s">
        <v>4679</v>
      </c>
      <c r="C12023" t="s">
        <v>2093</v>
      </c>
      <c r="D12023" t="s">
        <v>4680</v>
      </c>
      <c r="E12023" t="s">
        <v>4681</v>
      </c>
      <c r="F12023" s="786" t="s">
        <v>13216</v>
      </c>
    </row>
    <row r="12024" spans="1:6">
      <c r="A12024" t="s">
        <v>4616</v>
      </c>
      <c r="B12024" t="s">
        <v>4679</v>
      </c>
      <c r="C12024" t="s">
        <v>2093</v>
      </c>
      <c r="D12024" t="s">
        <v>4680</v>
      </c>
      <c r="E12024" t="s">
        <v>4681</v>
      </c>
      <c r="F12024" s="786" t="s">
        <v>13217</v>
      </c>
    </row>
    <row r="12025" spans="1:6">
      <c r="A12025" t="s">
        <v>4616</v>
      </c>
      <c r="B12025" t="s">
        <v>4679</v>
      </c>
      <c r="C12025" t="s">
        <v>2093</v>
      </c>
      <c r="D12025" t="s">
        <v>4680</v>
      </c>
      <c r="E12025" t="s">
        <v>4681</v>
      </c>
      <c r="F12025" s="786" t="s">
        <v>13218</v>
      </c>
    </row>
    <row r="12026" spans="1:6">
      <c r="A12026" t="s">
        <v>4616</v>
      </c>
      <c r="B12026" t="s">
        <v>4679</v>
      </c>
      <c r="C12026" t="s">
        <v>2093</v>
      </c>
      <c r="D12026" t="s">
        <v>4680</v>
      </c>
      <c r="E12026" t="s">
        <v>4681</v>
      </c>
      <c r="F12026" s="786" t="s">
        <v>13219</v>
      </c>
    </row>
    <row r="12027" spans="1:6">
      <c r="A12027" t="s">
        <v>4616</v>
      </c>
      <c r="B12027" t="s">
        <v>4679</v>
      </c>
      <c r="C12027" t="s">
        <v>2093</v>
      </c>
      <c r="D12027" t="s">
        <v>4680</v>
      </c>
      <c r="E12027" t="s">
        <v>4681</v>
      </c>
      <c r="F12027" s="786" t="s">
        <v>13220</v>
      </c>
    </row>
    <row r="12028" spans="1:6">
      <c r="A12028" t="s">
        <v>4616</v>
      </c>
      <c r="B12028" t="s">
        <v>4679</v>
      </c>
      <c r="C12028" t="s">
        <v>2093</v>
      </c>
      <c r="D12028" t="s">
        <v>4680</v>
      </c>
      <c r="E12028" t="s">
        <v>4681</v>
      </c>
      <c r="F12028" s="786" t="s">
        <v>13221</v>
      </c>
    </row>
    <row r="12029" spans="1:6">
      <c r="A12029" t="s">
        <v>4616</v>
      </c>
      <c r="B12029" t="s">
        <v>4679</v>
      </c>
      <c r="C12029" t="s">
        <v>2093</v>
      </c>
      <c r="D12029" t="s">
        <v>4680</v>
      </c>
      <c r="E12029" t="s">
        <v>4681</v>
      </c>
      <c r="F12029" s="786" t="s">
        <v>13222</v>
      </c>
    </row>
    <row r="12030" spans="1:6">
      <c r="A12030" t="s">
        <v>4616</v>
      </c>
      <c r="B12030" t="s">
        <v>4679</v>
      </c>
      <c r="C12030" t="s">
        <v>2093</v>
      </c>
      <c r="D12030" t="s">
        <v>4680</v>
      </c>
      <c r="E12030" t="s">
        <v>4681</v>
      </c>
      <c r="F12030" s="786" t="s">
        <v>13223</v>
      </c>
    </row>
    <row r="12031" spans="1:6">
      <c r="A12031" t="s">
        <v>4616</v>
      </c>
      <c r="B12031" t="s">
        <v>4679</v>
      </c>
      <c r="C12031" t="s">
        <v>2093</v>
      </c>
      <c r="D12031" t="s">
        <v>4680</v>
      </c>
      <c r="E12031" t="s">
        <v>4681</v>
      </c>
      <c r="F12031" s="786" t="s">
        <v>13224</v>
      </c>
    </row>
    <row r="12032" spans="1:6">
      <c r="A12032" t="s">
        <v>4616</v>
      </c>
      <c r="B12032" t="s">
        <v>4679</v>
      </c>
      <c r="C12032" t="s">
        <v>2093</v>
      </c>
      <c r="D12032" t="s">
        <v>4680</v>
      </c>
      <c r="E12032" t="s">
        <v>4681</v>
      </c>
      <c r="F12032" s="786" t="s">
        <v>13225</v>
      </c>
    </row>
    <row r="12033" spans="1:6">
      <c r="A12033" t="s">
        <v>4616</v>
      </c>
      <c r="B12033" t="s">
        <v>4679</v>
      </c>
      <c r="C12033" t="s">
        <v>2093</v>
      </c>
      <c r="D12033" t="s">
        <v>4680</v>
      </c>
      <c r="E12033" t="s">
        <v>4681</v>
      </c>
      <c r="F12033" s="786" t="s">
        <v>13226</v>
      </c>
    </row>
    <row r="12034" spans="1:6">
      <c r="A12034" t="s">
        <v>4616</v>
      </c>
      <c r="B12034" t="s">
        <v>4679</v>
      </c>
      <c r="C12034" t="s">
        <v>2093</v>
      </c>
      <c r="D12034" t="s">
        <v>4680</v>
      </c>
      <c r="E12034" t="s">
        <v>4681</v>
      </c>
      <c r="F12034" s="786" t="s">
        <v>13227</v>
      </c>
    </row>
    <row r="12035" spans="1:6">
      <c r="A12035" t="s">
        <v>4616</v>
      </c>
      <c r="B12035" t="s">
        <v>4679</v>
      </c>
      <c r="C12035" t="s">
        <v>2093</v>
      </c>
      <c r="D12035" t="s">
        <v>4680</v>
      </c>
      <c r="E12035" t="s">
        <v>4681</v>
      </c>
      <c r="F12035" s="786" t="s">
        <v>13228</v>
      </c>
    </row>
    <row r="12036" spans="1:6">
      <c r="A12036" t="s">
        <v>4616</v>
      </c>
      <c r="B12036" t="s">
        <v>4679</v>
      </c>
      <c r="C12036" t="s">
        <v>2093</v>
      </c>
      <c r="D12036" t="s">
        <v>4680</v>
      </c>
      <c r="E12036" t="s">
        <v>4681</v>
      </c>
      <c r="F12036" s="786" t="s">
        <v>13229</v>
      </c>
    </row>
    <row r="12037" spans="1:6">
      <c r="A12037" t="s">
        <v>4616</v>
      </c>
      <c r="B12037" t="s">
        <v>4679</v>
      </c>
      <c r="C12037" t="s">
        <v>2093</v>
      </c>
      <c r="D12037" t="s">
        <v>4680</v>
      </c>
      <c r="E12037" t="s">
        <v>4681</v>
      </c>
      <c r="F12037" s="786" t="s">
        <v>13230</v>
      </c>
    </row>
    <row r="12038" spans="1:6">
      <c r="A12038" t="s">
        <v>4616</v>
      </c>
      <c r="B12038" t="s">
        <v>4679</v>
      </c>
      <c r="C12038" t="s">
        <v>2093</v>
      </c>
      <c r="D12038" t="s">
        <v>4680</v>
      </c>
      <c r="E12038" t="s">
        <v>4681</v>
      </c>
      <c r="F12038" s="786" t="s">
        <v>13231</v>
      </c>
    </row>
    <row r="12039" spans="1:6">
      <c r="A12039" t="s">
        <v>4616</v>
      </c>
      <c r="B12039" t="s">
        <v>4679</v>
      </c>
      <c r="C12039" t="s">
        <v>2093</v>
      </c>
      <c r="D12039" t="s">
        <v>4680</v>
      </c>
      <c r="E12039" t="s">
        <v>4681</v>
      </c>
      <c r="F12039" s="786" t="s">
        <v>13232</v>
      </c>
    </row>
    <row r="12040" spans="1:6">
      <c r="A12040" t="s">
        <v>4616</v>
      </c>
      <c r="B12040" t="s">
        <v>4679</v>
      </c>
      <c r="C12040" t="s">
        <v>2093</v>
      </c>
      <c r="D12040" t="s">
        <v>4680</v>
      </c>
      <c r="E12040" t="s">
        <v>4681</v>
      </c>
      <c r="F12040" s="786" t="s">
        <v>13233</v>
      </c>
    </row>
    <row r="12041" spans="1:6">
      <c r="A12041" t="s">
        <v>4616</v>
      </c>
      <c r="B12041" t="s">
        <v>4679</v>
      </c>
      <c r="C12041" t="s">
        <v>2093</v>
      </c>
      <c r="D12041" t="s">
        <v>4680</v>
      </c>
      <c r="E12041" t="s">
        <v>4681</v>
      </c>
      <c r="F12041" s="786" t="s">
        <v>13234</v>
      </c>
    </row>
    <row r="12042" spans="1:6">
      <c r="A12042" t="s">
        <v>4616</v>
      </c>
      <c r="B12042" t="s">
        <v>4679</v>
      </c>
      <c r="C12042" t="s">
        <v>2093</v>
      </c>
      <c r="D12042" t="s">
        <v>4680</v>
      </c>
      <c r="E12042" t="s">
        <v>4681</v>
      </c>
      <c r="F12042" s="786" t="s">
        <v>13235</v>
      </c>
    </row>
    <row r="12043" spans="1:6">
      <c r="A12043" t="s">
        <v>4616</v>
      </c>
      <c r="B12043" t="s">
        <v>4679</v>
      </c>
      <c r="C12043" t="s">
        <v>2093</v>
      </c>
      <c r="D12043" t="s">
        <v>4680</v>
      </c>
      <c r="E12043" t="s">
        <v>4681</v>
      </c>
      <c r="F12043" s="786" t="s">
        <v>13236</v>
      </c>
    </row>
    <row r="12044" spans="1:6">
      <c r="A12044" t="s">
        <v>4616</v>
      </c>
      <c r="B12044" t="s">
        <v>4679</v>
      </c>
      <c r="C12044" t="s">
        <v>2093</v>
      </c>
      <c r="D12044" t="s">
        <v>4680</v>
      </c>
      <c r="E12044" t="s">
        <v>4681</v>
      </c>
      <c r="F12044" s="786" t="s">
        <v>13237</v>
      </c>
    </row>
    <row r="12045" spans="1:6">
      <c r="A12045" t="s">
        <v>4616</v>
      </c>
      <c r="B12045" t="s">
        <v>4679</v>
      </c>
      <c r="C12045" t="s">
        <v>2093</v>
      </c>
      <c r="D12045" t="s">
        <v>4680</v>
      </c>
      <c r="E12045" t="s">
        <v>4681</v>
      </c>
      <c r="F12045" s="786" t="s">
        <v>13238</v>
      </c>
    </row>
    <row r="12046" spans="1:6">
      <c r="A12046" t="s">
        <v>4616</v>
      </c>
      <c r="B12046" t="s">
        <v>4679</v>
      </c>
      <c r="C12046" t="s">
        <v>2093</v>
      </c>
      <c r="D12046" t="s">
        <v>4680</v>
      </c>
      <c r="E12046" t="s">
        <v>4681</v>
      </c>
      <c r="F12046" s="786" t="s">
        <v>13239</v>
      </c>
    </row>
    <row r="12047" spans="1:6">
      <c r="A12047" t="s">
        <v>4616</v>
      </c>
      <c r="B12047" t="s">
        <v>4679</v>
      </c>
      <c r="C12047" t="s">
        <v>2093</v>
      </c>
      <c r="D12047" t="s">
        <v>4680</v>
      </c>
      <c r="E12047" t="s">
        <v>4681</v>
      </c>
      <c r="F12047" s="786" t="s">
        <v>13240</v>
      </c>
    </row>
    <row r="12048" spans="1:6">
      <c r="A12048" t="s">
        <v>4616</v>
      </c>
      <c r="B12048" t="s">
        <v>4679</v>
      </c>
      <c r="C12048" t="s">
        <v>2093</v>
      </c>
      <c r="D12048" t="s">
        <v>4680</v>
      </c>
      <c r="E12048" t="s">
        <v>4681</v>
      </c>
      <c r="F12048" s="786" t="s">
        <v>13241</v>
      </c>
    </row>
    <row r="12049" spans="1:6">
      <c r="A12049" t="s">
        <v>4616</v>
      </c>
      <c r="B12049" t="s">
        <v>4679</v>
      </c>
      <c r="C12049" t="s">
        <v>2093</v>
      </c>
      <c r="D12049" t="s">
        <v>4680</v>
      </c>
      <c r="E12049" t="s">
        <v>4681</v>
      </c>
      <c r="F12049" s="786" t="s">
        <v>13242</v>
      </c>
    </row>
    <row r="12050" spans="1:6">
      <c r="A12050" t="s">
        <v>4616</v>
      </c>
      <c r="B12050" t="s">
        <v>4679</v>
      </c>
      <c r="C12050" t="s">
        <v>2093</v>
      </c>
      <c r="D12050" t="s">
        <v>4680</v>
      </c>
      <c r="E12050" t="s">
        <v>4681</v>
      </c>
      <c r="F12050" s="786" t="s">
        <v>13243</v>
      </c>
    </row>
    <row r="12051" spans="1:6">
      <c r="A12051" t="s">
        <v>4616</v>
      </c>
      <c r="B12051" t="s">
        <v>4679</v>
      </c>
      <c r="C12051" t="s">
        <v>2093</v>
      </c>
      <c r="D12051" t="s">
        <v>4680</v>
      </c>
      <c r="E12051" t="s">
        <v>4681</v>
      </c>
      <c r="F12051" s="786" t="s">
        <v>13244</v>
      </c>
    </row>
    <row r="12052" spans="1:6">
      <c r="A12052" t="s">
        <v>4616</v>
      </c>
      <c r="B12052" t="s">
        <v>4679</v>
      </c>
      <c r="C12052" t="s">
        <v>2093</v>
      </c>
      <c r="D12052" t="s">
        <v>4680</v>
      </c>
      <c r="E12052" t="s">
        <v>4681</v>
      </c>
      <c r="F12052" s="786" t="s">
        <v>13245</v>
      </c>
    </row>
    <row r="12053" spans="1:6">
      <c r="A12053" t="s">
        <v>4616</v>
      </c>
      <c r="B12053" t="s">
        <v>4679</v>
      </c>
      <c r="C12053" t="s">
        <v>2093</v>
      </c>
      <c r="D12053" t="s">
        <v>4680</v>
      </c>
      <c r="E12053" t="s">
        <v>4681</v>
      </c>
      <c r="F12053" s="786" t="s">
        <v>13246</v>
      </c>
    </row>
    <row r="12054" spans="1:6">
      <c r="A12054" t="s">
        <v>4616</v>
      </c>
      <c r="B12054" t="s">
        <v>4679</v>
      </c>
      <c r="C12054" t="s">
        <v>2093</v>
      </c>
      <c r="D12054" t="s">
        <v>4680</v>
      </c>
      <c r="E12054" t="s">
        <v>4681</v>
      </c>
      <c r="F12054" s="786" t="s">
        <v>13247</v>
      </c>
    </row>
    <row r="12055" spans="1:6">
      <c r="A12055" t="s">
        <v>4616</v>
      </c>
      <c r="B12055" t="s">
        <v>4679</v>
      </c>
      <c r="C12055" t="s">
        <v>2093</v>
      </c>
      <c r="D12055" t="s">
        <v>4680</v>
      </c>
      <c r="E12055" t="s">
        <v>4681</v>
      </c>
      <c r="F12055" s="786" t="s">
        <v>13248</v>
      </c>
    </row>
    <row r="12056" spans="1:6">
      <c r="A12056" t="s">
        <v>4616</v>
      </c>
      <c r="B12056" t="s">
        <v>4679</v>
      </c>
      <c r="C12056" t="s">
        <v>2093</v>
      </c>
      <c r="D12056" t="s">
        <v>4680</v>
      </c>
      <c r="E12056" t="s">
        <v>4681</v>
      </c>
      <c r="F12056" s="786" t="s">
        <v>13249</v>
      </c>
    </row>
    <row r="12057" spans="1:6">
      <c r="A12057" t="s">
        <v>4616</v>
      </c>
      <c r="B12057" t="s">
        <v>4679</v>
      </c>
      <c r="C12057" t="s">
        <v>2093</v>
      </c>
      <c r="D12057" t="s">
        <v>4680</v>
      </c>
      <c r="E12057" t="s">
        <v>4681</v>
      </c>
      <c r="F12057" s="786" t="s">
        <v>13250</v>
      </c>
    </row>
    <row r="12058" spans="1:6">
      <c r="A12058" t="s">
        <v>4616</v>
      </c>
      <c r="B12058" t="s">
        <v>4679</v>
      </c>
      <c r="C12058" t="s">
        <v>2093</v>
      </c>
      <c r="D12058" t="s">
        <v>4680</v>
      </c>
      <c r="E12058" t="s">
        <v>4681</v>
      </c>
      <c r="F12058" s="786" t="s">
        <v>13251</v>
      </c>
    </row>
    <row r="12059" spans="1:6">
      <c r="A12059" t="s">
        <v>4616</v>
      </c>
      <c r="B12059" t="s">
        <v>4679</v>
      </c>
      <c r="C12059" t="s">
        <v>2093</v>
      </c>
      <c r="D12059" t="s">
        <v>4680</v>
      </c>
      <c r="E12059" t="s">
        <v>4681</v>
      </c>
      <c r="F12059" s="786" t="s">
        <v>13252</v>
      </c>
    </row>
    <row r="12060" spans="1:6">
      <c r="A12060" t="s">
        <v>4616</v>
      </c>
      <c r="B12060" t="s">
        <v>4679</v>
      </c>
      <c r="C12060" t="s">
        <v>2093</v>
      </c>
      <c r="D12060" t="s">
        <v>4680</v>
      </c>
      <c r="E12060" t="s">
        <v>4681</v>
      </c>
      <c r="F12060" s="786" t="s">
        <v>13253</v>
      </c>
    </row>
    <row r="12061" spans="1:6">
      <c r="A12061" t="s">
        <v>4616</v>
      </c>
      <c r="B12061" t="s">
        <v>4679</v>
      </c>
      <c r="C12061" t="s">
        <v>2093</v>
      </c>
      <c r="D12061" t="s">
        <v>4680</v>
      </c>
      <c r="E12061" t="s">
        <v>4681</v>
      </c>
      <c r="F12061" s="786" t="s">
        <v>13254</v>
      </c>
    </row>
    <row r="12062" spans="1:6">
      <c r="A12062" t="s">
        <v>4616</v>
      </c>
      <c r="B12062" t="s">
        <v>4679</v>
      </c>
      <c r="C12062" t="s">
        <v>2093</v>
      </c>
      <c r="D12062" t="s">
        <v>4680</v>
      </c>
      <c r="E12062" t="s">
        <v>4681</v>
      </c>
      <c r="F12062" s="786" t="s">
        <v>13255</v>
      </c>
    </row>
    <row r="12063" spans="1:6">
      <c r="A12063" t="s">
        <v>4616</v>
      </c>
      <c r="B12063" t="s">
        <v>4679</v>
      </c>
      <c r="C12063" t="s">
        <v>2093</v>
      </c>
      <c r="D12063" t="s">
        <v>4680</v>
      </c>
      <c r="E12063" t="s">
        <v>4681</v>
      </c>
      <c r="F12063" s="786" t="s">
        <v>13256</v>
      </c>
    </row>
    <row r="12064" spans="1:6">
      <c r="A12064" t="s">
        <v>4616</v>
      </c>
      <c r="B12064" t="s">
        <v>4679</v>
      </c>
      <c r="C12064" t="s">
        <v>2093</v>
      </c>
      <c r="D12064" t="s">
        <v>4680</v>
      </c>
      <c r="E12064" t="s">
        <v>4681</v>
      </c>
      <c r="F12064" s="786" t="s">
        <v>13257</v>
      </c>
    </row>
    <row r="12065" spans="1:6">
      <c r="A12065" t="s">
        <v>4616</v>
      </c>
      <c r="B12065" t="s">
        <v>4679</v>
      </c>
      <c r="C12065" t="s">
        <v>2093</v>
      </c>
      <c r="D12065" t="s">
        <v>4680</v>
      </c>
      <c r="E12065" t="s">
        <v>4681</v>
      </c>
      <c r="F12065" s="786" t="s">
        <v>13258</v>
      </c>
    </row>
    <row r="12066" spans="1:6">
      <c r="A12066" t="s">
        <v>4616</v>
      </c>
      <c r="B12066" t="s">
        <v>4679</v>
      </c>
      <c r="C12066" t="s">
        <v>2093</v>
      </c>
      <c r="D12066" t="s">
        <v>4680</v>
      </c>
      <c r="E12066" t="s">
        <v>4681</v>
      </c>
      <c r="F12066" s="786" t="s">
        <v>13259</v>
      </c>
    </row>
    <row r="12067" spans="1:6">
      <c r="A12067" t="s">
        <v>4616</v>
      </c>
      <c r="B12067" t="s">
        <v>4679</v>
      </c>
      <c r="C12067" t="s">
        <v>2093</v>
      </c>
      <c r="D12067" t="s">
        <v>4680</v>
      </c>
      <c r="E12067" t="s">
        <v>4681</v>
      </c>
      <c r="F12067" s="786" t="s">
        <v>13260</v>
      </c>
    </row>
    <row r="12068" spans="1:6">
      <c r="A12068" t="s">
        <v>4616</v>
      </c>
      <c r="B12068" t="s">
        <v>4679</v>
      </c>
      <c r="C12068" t="s">
        <v>2093</v>
      </c>
      <c r="D12068" t="s">
        <v>4680</v>
      </c>
      <c r="E12068" t="s">
        <v>4681</v>
      </c>
      <c r="F12068" s="786" t="s">
        <v>13261</v>
      </c>
    </row>
    <row r="12069" spans="1:6">
      <c r="A12069" t="s">
        <v>4616</v>
      </c>
      <c r="B12069" t="s">
        <v>4679</v>
      </c>
      <c r="C12069" t="s">
        <v>2093</v>
      </c>
      <c r="D12069" t="s">
        <v>4680</v>
      </c>
      <c r="E12069" t="s">
        <v>4681</v>
      </c>
      <c r="F12069" s="786" t="s">
        <v>13262</v>
      </c>
    </row>
    <row r="12070" spans="1:6">
      <c r="A12070" t="s">
        <v>4616</v>
      </c>
      <c r="B12070" t="s">
        <v>4679</v>
      </c>
      <c r="C12070" t="s">
        <v>2093</v>
      </c>
      <c r="D12070" t="s">
        <v>4680</v>
      </c>
      <c r="E12070" t="s">
        <v>4681</v>
      </c>
      <c r="F12070" s="786" t="s">
        <v>13263</v>
      </c>
    </row>
    <row r="12071" spans="1:6">
      <c r="A12071" t="s">
        <v>4616</v>
      </c>
      <c r="B12071" t="s">
        <v>4679</v>
      </c>
      <c r="C12071" t="s">
        <v>2093</v>
      </c>
      <c r="D12071" t="s">
        <v>4680</v>
      </c>
      <c r="E12071" t="s">
        <v>4681</v>
      </c>
      <c r="F12071" s="786" t="s">
        <v>13264</v>
      </c>
    </row>
    <row r="12072" spans="1:6">
      <c r="A12072" t="s">
        <v>4616</v>
      </c>
      <c r="B12072" t="s">
        <v>4679</v>
      </c>
      <c r="C12072" t="s">
        <v>2093</v>
      </c>
      <c r="D12072" t="s">
        <v>4680</v>
      </c>
      <c r="E12072" t="s">
        <v>4681</v>
      </c>
      <c r="F12072" s="786" t="s">
        <v>13265</v>
      </c>
    </row>
    <row r="12073" spans="1:6">
      <c r="A12073" t="s">
        <v>4616</v>
      </c>
      <c r="B12073" t="s">
        <v>4679</v>
      </c>
      <c r="C12073" t="s">
        <v>2093</v>
      </c>
      <c r="D12073" t="s">
        <v>4680</v>
      </c>
      <c r="E12073" t="s">
        <v>4681</v>
      </c>
      <c r="F12073" s="786" t="s">
        <v>13266</v>
      </c>
    </row>
    <row r="12074" spans="1:6">
      <c r="A12074" t="s">
        <v>4616</v>
      </c>
      <c r="B12074" t="s">
        <v>4679</v>
      </c>
      <c r="C12074" t="s">
        <v>2093</v>
      </c>
      <c r="D12074" t="s">
        <v>4680</v>
      </c>
      <c r="E12074" t="s">
        <v>4681</v>
      </c>
      <c r="F12074" s="786" t="s">
        <v>13267</v>
      </c>
    </row>
    <row r="12075" spans="1:6">
      <c r="A12075" t="s">
        <v>4616</v>
      </c>
      <c r="B12075" t="s">
        <v>4679</v>
      </c>
      <c r="C12075" t="s">
        <v>2093</v>
      </c>
      <c r="D12075" t="s">
        <v>4680</v>
      </c>
      <c r="E12075" t="s">
        <v>4681</v>
      </c>
      <c r="F12075" s="786" t="s">
        <v>13268</v>
      </c>
    </row>
    <row r="12076" spans="1:6">
      <c r="A12076" t="s">
        <v>4616</v>
      </c>
      <c r="B12076" t="s">
        <v>4679</v>
      </c>
      <c r="C12076" t="s">
        <v>2093</v>
      </c>
      <c r="D12076" t="s">
        <v>4680</v>
      </c>
      <c r="E12076" t="s">
        <v>4681</v>
      </c>
      <c r="F12076" s="786" t="s">
        <v>13269</v>
      </c>
    </row>
    <row r="12077" spans="1:6">
      <c r="A12077" t="s">
        <v>4616</v>
      </c>
      <c r="B12077" t="s">
        <v>4679</v>
      </c>
      <c r="C12077" t="s">
        <v>2093</v>
      </c>
      <c r="D12077" t="s">
        <v>4680</v>
      </c>
      <c r="E12077" t="s">
        <v>4681</v>
      </c>
      <c r="F12077" s="786" t="s">
        <v>13270</v>
      </c>
    </row>
    <row r="12078" spans="1:6">
      <c r="A12078" t="s">
        <v>4616</v>
      </c>
      <c r="B12078" t="s">
        <v>4679</v>
      </c>
      <c r="C12078" t="s">
        <v>2093</v>
      </c>
      <c r="D12078" t="s">
        <v>4680</v>
      </c>
      <c r="E12078" t="s">
        <v>4681</v>
      </c>
      <c r="F12078" s="786" t="s">
        <v>13271</v>
      </c>
    </row>
    <row r="12079" spans="1:6">
      <c r="A12079" t="s">
        <v>4616</v>
      </c>
      <c r="B12079" t="s">
        <v>4679</v>
      </c>
      <c r="C12079" t="s">
        <v>2093</v>
      </c>
      <c r="D12079" t="s">
        <v>4680</v>
      </c>
      <c r="E12079" t="s">
        <v>4681</v>
      </c>
      <c r="F12079" s="786" t="s">
        <v>13272</v>
      </c>
    </row>
    <row r="12080" spans="1:6">
      <c r="A12080" t="s">
        <v>4616</v>
      </c>
      <c r="B12080" t="s">
        <v>4679</v>
      </c>
      <c r="C12080" t="s">
        <v>2093</v>
      </c>
      <c r="D12080" t="s">
        <v>4680</v>
      </c>
      <c r="E12080" t="s">
        <v>4681</v>
      </c>
      <c r="F12080" s="786" t="s">
        <v>13273</v>
      </c>
    </row>
    <row r="12081" spans="1:6">
      <c r="A12081" t="s">
        <v>4616</v>
      </c>
      <c r="B12081" t="s">
        <v>4679</v>
      </c>
      <c r="C12081" t="s">
        <v>2093</v>
      </c>
      <c r="D12081" t="s">
        <v>4680</v>
      </c>
      <c r="E12081" t="s">
        <v>4681</v>
      </c>
      <c r="F12081" s="786" t="s">
        <v>13274</v>
      </c>
    </row>
    <row r="12082" spans="1:6">
      <c r="A12082" t="s">
        <v>4616</v>
      </c>
      <c r="B12082" t="s">
        <v>4679</v>
      </c>
      <c r="C12082" t="s">
        <v>2093</v>
      </c>
      <c r="D12082" t="s">
        <v>4680</v>
      </c>
      <c r="E12082" t="s">
        <v>4681</v>
      </c>
      <c r="F12082" s="786" t="s">
        <v>13275</v>
      </c>
    </row>
    <row r="12083" spans="1:6">
      <c r="A12083" t="s">
        <v>4616</v>
      </c>
      <c r="B12083" t="s">
        <v>4679</v>
      </c>
      <c r="C12083" t="s">
        <v>2093</v>
      </c>
      <c r="D12083" t="s">
        <v>4680</v>
      </c>
      <c r="E12083" t="s">
        <v>4681</v>
      </c>
      <c r="F12083" s="786" t="s">
        <v>13276</v>
      </c>
    </row>
    <row r="12084" spans="1:6">
      <c r="A12084" t="s">
        <v>4616</v>
      </c>
      <c r="B12084" t="s">
        <v>4679</v>
      </c>
      <c r="C12084" t="s">
        <v>2093</v>
      </c>
      <c r="D12084" t="s">
        <v>4680</v>
      </c>
      <c r="E12084" t="s">
        <v>4681</v>
      </c>
      <c r="F12084" s="786" t="s">
        <v>13277</v>
      </c>
    </row>
    <row r="12085" spans="1:6">
      <c r="A12085" t="s">
        <v>4616</v>
      </c>
      <c r="B12085" t="s">
        <v>4679</v>
      </c>
      <c r="C12085" t="s">
        <v>2093</v>
      </c>
      <c r="D12085" t="s">
        <v>4680</v>
      </c>
      <c r="E12085" t="s">
        <v>4681</v>
      </c>
      <c r="F12085" s="786" t="s">
        <v>13278</v>
      </c>
    </row>
    <row r="12086" spans="1:6">
      <c r="A12086" t="s">
        <v>4616</v>
      </c>
      <c r="B12086" t="s">
        <v>4679</v>
      </c>
      <c r="C12086" t="s">
        <v>2093</v>
      </c>
      <c r="D12086" t="s">
        <v>4680</v>
      </c>
      <c r="E12086" t="s">
        <v>4681</v>
      </c>
      <c r="F12086" s="786" t="s">
        <v>13279</v>
      </c>
    </row>
    <row r="12087" spans="1:6">
      <c r="A12087" t="s">
        <v>4616</v>
      </c>
      <c r="B12087" t="s">
        <v>4679</v>
      </c>
      <c r="C12087" t="s">
        <v>2093</v>
      </c>
      <c r="D12087" t="s">
        <v>4680</v>
      </c>
      <c r="E12087" t="s">
        <v>4681</v>
      </c>
      <c r="F12087" s="786" t="s">
        <v>13280</v>
      </c>
    </row>
    <row r="12088" spans="1:6">
      <c r="A12088" t="s">
        <v>4616</v>
      </c>
      <c r="B12088" t="s">
        <v>4679</v>
      </c>
      <c r="C12088" t="s">
        <v>2093</v>
      </c>
      <c r="D12088" t="s">
        <v>4680</v>
      </c>
      <c r="E12088" t="s">
        <v>4681</v>
      </c>
      <c r="F12088" s="786" t="s">
        <v>13281</v>
      </c>
    </row>
    <row r="12089" spans="1:6">
      <c r="A12089" t="s">
        <v>4616</v>
      </c>
      <c r="B12089" t="s">
        <v>4679</v>
      </c>
      <c r="C12089" t="s">
        <v>2093</v>
      </c>
      <c r="D12089" t="s">
        <v>4680</v>
      </c>
      <c r="E12089" t="s">
        <v>4681</v>
      </c>
      <c r="F12089" s="786" t="s">
        <v>13282</v>
      </c>
    </row>
    <row r="12090" spans="1:6">
      <c r="A12090" t="s">
        <v>4616</v>
      </c>
      <c r="B12090" t="s">
        <v>4679</v>
      </c>
      <c r="C12090" t="s">
        <v>2093</v>
      </c>
      <c r="D12090" t="s">
        <v>4680</v>
      </c>
      <c r="E12090" t="s">
        <v>4681</v>
      </c>
      <c r="F12090" s="786" t="s">
        <v>13283</v>
      </c>
    </row>
    <row r="12091" spans="1:6">
      <c r="A12091" t="s">
        <v>4616</v>
      </c>
      <c r="B12091" t="s">
        <v>4679</v>
      </c>
      <c r="C12091" t="s">
        <v>2093</v>
      </c>
      <c r="D12091" t="s">
        <v>4680</v>
      </c>
      <c r="E12091" t="s">
        <v>4681</v>
      </c>
      <c r="F12091" s="786" t="s">
        <v>13284</v>
      </c>
    </row>
    <row r="12092" spans="1:6">
      <c r="A12092" t="s">
        <v>4616</v>
      </c>
      <c r="B12092" t="s">
        <v>4679</v>
      </c>
      <c r="C12092" t="s">
        <v>2093</v>
      </c>
      <c r="D12092" t="s">
        <v>4680</v>
      </c>
      <c r="E12092" t="s">
        <v>4681</v>
      </c>
      <c r="F12092" s="786" t="s">
        <v>13285</v>
      </c>
    </row>
    <row r="12093" spans="1:6">
      <c r="A12093" t="s">
        <v>4616</v>
      </c>
      <c r="B12093" t="s">
        <v>4679</v>
      </c>
      <c r="C12093" t="s">
        <v>2093</v>
      </c>
      <c r="D12093" t="s">
        <v>4680</v>
      </c>
      <c r="E12093" t="s">
        <v>4681</v>
      </c>
      <c r="F12093" s="786" t="s">
        <v>13286</v>
      </c>
    </row>
    <row r="12094" spans="1:6">
      <c r="A12094" t="s">
        <v>4616</v>
      </c>
      <c r="B12094" t="s">
        <v>4679</v>
      </c>
      <c r="C12094" t="s">
        <v>2093</v>
      </c>
      <c r="D12094" t="s">
        <v>4680</v>
      </c>
      <c r="E12094" t="s">
        <v>4681</v>
      </c>
      <c r="F12094" s="786" t="s">
        <v>13287</v>
      </c>
    </row>
    <row r="12095" spans="1:6">
      <c r="A12095" t="s">
        <v>4616</v>
      </c>
      <c r="B12095" t="s">
        <v>4679</v>
      </c>
      <c r="C12095" t="s">
        <v>2093</v>
      </c>
      <c r="D12095" t="s">
        <v>4680</v>
      </c>
      <c r="E12095" t="s">
        <v>4681</v>
      </c>
      <c r="F12095" s="786" t="s">
        <v>13288</v>
      </c>
    </row>
    <row r="12096" spans="1:6">
      <c r="A12096" t="s">
        <v>4616</v>
      </c>
      <c r="B12096" t="s">
        <v>4679</v>
      </c>
      <c r="C12096" t="s">
        <v>2093</v>
      </c>
      <c r="D12096" t="s">
        <v>4680</v>
      </c>
      <c r="E12096" t="s">
        <v>4681</v>
      </c>
      <c r="F12096" s="786" t="s">
        <v>13289</v>
      </c>
    </row>
    <row r="12097" spans="1:6">
      <c r="A12097" t="s">
        <v>4616</v>
      </c>
      <c r="B12097" t="s">
        <v>4679</v>
      </c>
      <c r="C12097" t="s">
        <v>2093</v>
      </c>
      <c r="D12097" t="s">
        <v>4680</v>
      </c>
      <c r="E12097" t="s">
        <v>4681</v>
      </c>
      <c r="F12097" s="786" t="s">
        <v>13290</v>
      </c>
    </row>
    <row r="12098" spans="1:6">
      <c r="A12098" t="s">
        <v>4616</v>
      </c>
      <c r="B12098" t="s">
        <v>4679</v>
      </c>
      <c r="C12098" t="s">
        <v>2093</v>
      </c>
      <c r="D12098" t="s">
        <v>4680</v>
      </c>
      <c r="E12098" t="s">
        <v>4681</v>
      </c>
      <c r="F12098" s="786" t="s">
        <v>13291</v>
      </c>
    </row>
    <row r="12099" spans="1:6">
      <c r="A12099" t="s">
        <v>4616</v>
      </c>
      <c r="B12099" t="s">
        <v>4679</v>
      </c>
      <c r="C12099" t="s">
        <v>2093</v>
      </c>
      <c r="D12099" t="s">
        <v>4680</v>
      </c>
      <c r="E12099" t="s">
        <v>4681</v>
      </c>
      <c r="F12099" s="786" t="s">
        <v>13292</v>
      </c>
    </row>
    <row r="12100" spans="1:6">
      <c r="A12100" t="s">
        <v>4616</v>
      </c>
      <c r="B12100" t="s">
        <v>4679</v>
      </c>
      <c r="C12100" t="s">
        <v>2093</v>
      </c>
      <c r="D12100" t="s">
        <v>4680</v>
      </c>
      <c r="E12100" t="s">
        <v>4681</v>
      </c>
      <c r="F12100" s="786" t="s">
        <v>13293</v>
      </c>
    </row>
    <row r="12101" spans="1:6">
      <c r="A12101" t="s">
        <v>4616</v>
      </c>
      <c r="B12101" t="s">
        <v>4679</v>
      </c>
      <c r="C12101" t="s">
        <v>2093</v>
      </c>
      <c r="D12101" t="s">
        <v>4680</v>
      </c>
      <c r="E12101" t="s">
        <v>4681</v>
      </c>
      <c r="F12101" s="786" t="s">
        <v>13294</v>
      </c>
    </row>
    <row r="12102" spans="1:6">
      <c r="A12102" t="s">
        <v>4616</v>
      </c>
      <c r="B12102" t="s">
        <v>4679</v>
      </c>
      <c r="C12102" t="s">
        <v>2093</v>
      </c>
      <c r="D12102" t="s">
        <v>4680</v>
      </c>
      <c r="E12102" t="s">
        <v>4681</v>
      </c>
      <c r="F12102" s="786" t="s">
        <v>13295</v>
      </c>
    </row>
    <row r="12103" spans="1:6">
      <c r="A12103" t="s">
        <v>4616</v>
      </c>
      <c r="B12103" t="s">
        <v>4679</v>
      </c>
      <c r="C12103" t="s">
        <v>2093</v>
      </c>
      <c r="D12103" t="s">
        <v>4680</v>
      </c>
      <c r="E12103" t="s">
        <v>4681</v>
      </c>
      <c r="F12103" s="786" t="s">
        <v>13296</v>
      </c>
    </row>
    <row r="12104" spans="1:6">
      <c r="A12104" t="s">
        <v>4616</v>
      </c>
      <c r="B12104" t="s">
        <v>4679</v>
      </c>
      <c r="C12104" t="s">
        <v>2093</v>
      </c>
      <c r="D12104" t="s">
        <v>4680</v>
      </c>
      <c r="E12104" t="s">
        <v>4681</v>
      </c>
      <c r="F12104" s="786" t="s">
        <v>13297</v>
      </c>
    </row>
    <row r="12105" spans="1:6">
      <c r="A12105" t="s">
        <v>4616</v>
      </c>
      <c r="B12105" t="s">
        <v>4679</v>
      </c>
      <c r="C12105" t="s">
        <v>2093</v>
      </c>
      <c r="D12105" t="s">
        <v>4680</v>
      </c>
      <c r="E12105" t="s">
        <v>4681</v>
      </c>
      <c r="F12105" s="786" t="s">
        <v>13298</v>
      </c>
    </row>
    <row r="12106" spans="1:6">
      <c r="A12106" t="s">
        <v>4616</v>
      </c>
      <c r="B12106" t="s">
        <v>4679</v>
      </c>
      <c r="C12106" t="s">
        <v>2093</v>
      </c>
      <c r="D12106" t="s">
        <v>4680</v>
      </c>
      <c r="E12106" t="s">
        <v>4681</v>
      </c>
      <c r="F12106" s="786" t="s">
        <v>13299</v>
      </c>
    </row>
    <row r="12107" spans="1:6">
      <c r="A12107" t="s">
        <v>4616</v>
      </c>
      <c r="B12107" t="s">
        <v>4679</v>
      </c>
      <c r="C12107" t="s">
        <v>2093</v>
      </c>
      <c r="D12107" t="s">
        <v>4680</v>
      </c>
      <c r="E12107" t="s">
        <v>4681</v>
      </c>
      <c r="F12107" s="786" t="s">
        <v>13300</v>
      </c>
    </row>
    <row r="12108" spans="1:6">
      <c r="A12108" t="s">
        <v>4616</v>
      </c>
      <c r="B12108" t="s">
        <v>4679</v>
      </c>
      <c r="C12108" t="s">
        <v>2093</v>
      </c>
      <c r="D12108" t="s">
        <v>4680</v>
      </c>
      <c r="E12108" t="s">
        <v>4681</v>
      </c>
      <c r="F12108" s="786" t="s">
        <v>13301</v>
      </c>
    </row>
    <row r="12109" spans="1:6">
      <c r="A12109" t="s">
        <v>4616</v>
      </c>
      <c r="B12109" t="s">
        <v>4679</v>
      </c>
      <c r="C12109" t="s">
        <v>2093</v>
      </c>
      <c r="D12109" t="s">
        <v>4680</v>
      </c>
      <c r="E12109" t="s">
        <v>4681</v>
      </c>
      <c r="F12109" s="786" t="s">
        <v>13302</v>
      </c>
    </row>
    <row r="12110" spans="1:6">
      <c r="A12110" t="s">
        <v>4616</v>
      </c>
      <c r="B12110" t="s">
        <v>4679</v>
      </c>
      <c r="C12110" t="s">
        <v>2093</v>
      </c>
      <c r="D12110" t="s">
        <v>4680</v>
      </c>
      <c r="E12110" t="s">
        <v>4681</v>
      </c>
      <c r="F12110" s="786" t="s">
        <v>13303</v>
      </c>
    </row>
    <row r="12111" spans="1:6">
      <c r="A12111" t="s">
        <v>4616</v>
      </c>
      <c r="B12111" t="s">
        <v>4679</v>
      </c>
      <c r="C12111" t="s">
        <v>2093</v>
      </c>
      <c r="D12111" t="s">
        <v>4680</v>
      </c>
      <c r="E12111" t="s">
        <v>4681</v>
      </c>
      <c r="F12111" s="786" t="s">
        <v>13304</v>
      </c>
    </row>
    <row r="12112" spans="1:6">
      <c r="A12112" t="s">
        <v>4616</v>
      </c>
      <c r="B12112" t="s">
        <v>4679</v>
      </c>
      <c r="C12112" t="s">
        <v>2093</v>
      </c>
      <c r="D12112" t="s">
        <v>4680</v>
      </c>
      <c r="E12112" t="s">
        <v>4681</v>
      </c>
      <c r="F12112" s="786" t="s">
        <v>13305</v>
      </c>
    </row>
    <row r="12113" spans="1:6">
      <c r="A12113" t="s">
        <v>4616</v>
      </c>
      <c r="B12113" t="s">
        <v>4679</v>
      </c>
      <c r="C12113" t="s">
        <v>2093</v>
      </c>
      <c r="D12113" t="s">
        <v>4680</v>
      </c>
      <c r="E12113" t="s">
        <v>4681</v>
      </c>
      <c r="F12113" s="786" t="s">
        <v>13306</v>
      </c>
    </row>
    <row r="12114" spans="1:6">
      <c r="A12114" t="s">
        <v>4616</v>
      </c>
      <c r="B12114" t="s">
        <v>4679</v>
      </c>
      <c r="C12114" t="s">
        <v>2093</v>
      </c>
      <c r="D12114" t="s">
        <v>4680</v>
      </c>
      <c r="E12114" t="s">
        <v>4681</v>
      </c>
      <c r="F12114" s="786" t="s">
        <v>13307</v>
      </c>
    </row>
    <row r="12115" spans="1:6">
      <c r="A12115" t="s">
        <v>4616</v>
      </c>
      <c r="B12115" t="s">
        <v>4679</v>
      </c>
      <c r="C12115" t="s">
        <v>2093</v>
      </c>
      <c r="D12115" t="s">
        <v>4680</v>
      </c>
      <c r="E12115" t="s">
        <v>4681</v>
      </c>
      <c r="F12115" s="786" t="s">
        <v>13308</v>
      </c>
    </row>
    <row r="12116" spans="1:6">
      <c r="A12116" t="s">
        <v>4616</v>
      </c>
      <c r="B12116" t="s">
        <v>4679</v>
      </c>
      <c r="C12116" t="s">
        <v>2093</v>
      </c>
      <c r="D12116" t="s">
        <v>4680</v>
      </c>
      <c r="E12116" t="s">
        <v>4681</v>
      </c>
      <c r="F12116" s="786" t="s">
        <v>13309</v>
      </c>
    </row>
    <row r="12117" spans="1:6">
      <c r="A12117" t="s">
        <v>4616</v>
      </c>
      <c r="B12117" t="s">
        <v>4679</v>
      </c>
      <c r="C12117" t="s">
        <v>2093</v>
      </c>
      <c r="D12117" t="s">
        <v>4680</v>
      </c>
      <c r="E12117" t="s">
        <v>4681</v>
      </c>
      <c r="F12117" s="786" t="s">
        <v>13310</v>
      </c>
    </row>
    <row r="12118" spans="1:6">
      <c r="A12118" t="s">
        <v>4616</v>
      </c>
      <c r="B12118" t="s">
        <v>4679</v>
      </c>
      <c r="C12118" t="s">
        <v>2093</v>
      </c>
      <c r="D12118" t="s">
        <v>4680</v>
      </c>
      <c r="E12118" t="s">
        <v>4681</v>
      </c>
      <c r="F12118" s="786" t="s">
        <v>13311</v>
      </c>
    </row>
    <row r="12119" spans="1:6">
      <c r="A12119" t="s">
        <v>4616</v>
      </c>
      <c r="B12119" t="s">
        <v>4679</v>
      </c>
      <c r="C12119" t="s">
        <v>2093</v>
      </c>
      <c r="D12119" t="s">
        <v>4680</v>
      </c>
      <c r="E12119" t="s">
        <v>4681</v>
      </c>
      <c r="F12119" s="786" t="s">
        <v>13312</v>
      </c>
    </row>
    <row r="12120" spans="1:6">
      <c r="A12120" t="s">
        <v>4616</v>
      </c>
      <c r="B12120" t="s">
        <v>4679</v>
      </c>
      <c r="C12120" t="s">
        <v>2093</v>
      </c>
      <c r="D12120" t="s">
        <v>4680</v>
      </c>
      <c r="E12120" t="s">
        <v>4681</v>
      </c>
      <c r="F12120" s="786" t="s">
        <v>13313</v>
      </c>
    </row>
    <row r="12121" spans="1:6">
      <c r="A12121" t="s">
        <v>4616</v>
      </c>
      <c r="B12121" t="s">
        <v>4679</v>
      </c>
      <c r="C12121" t="s">
        <v>2093</v>
      </c>
      <c r="D12121" t="s">
        <v>4680</v>
      </c>
      <c r="E12121" t="s">
        <v>4681</v>
      </c>
      <c r="F12121" s="786" t="s">
        <v>13314</v>
      </c>
    </row>
    <row r="12122" spans="1:6">
      <c r="A12122" t="s">
        <v>4616</v>
      </c>
      <c r="B12122" t="s">
        <v>4679</v>
      </c>
      <c r="C12122" t="s">
        <v>2093</v>
      </c>
      <c r="D12122" t="s">
        <v>4680</v>
      </c>
      <c r="E12122" t="s">
        <v>4681</v>
      </c>
      <c r="F12122" s="786" t="s">
        <v>13315</v>
      </c>
    </row>
    <row r="12123" spans="1:6">
      <c r="A12123" t="s">
        <v>4616</v>
      </c>
      <c r="B12123" t="s">
        <v>4679</v>
      </c>
      <c r="C12123" t="s">
        <v>2093</v>
      </c>
      <c r="D12123" t="s">
        <v>4680</v>
      </c>
      <c r="E12123" t="s">
        <v>4681</v>
      </c>
      <c r="F12123" s="786" t="s">
        <v>13316</v>
      </c>
    </row>
    <row r="12124" spans="1:6">
      <c r="A12124" t="s">
        <v>4616</v>
      </c>
      <c r="B12124" t="s">
        <v>4679</v>
      </c>
      <c r="C12124" t="s">
        <v>2093</v>
      </c>
      <c r="D12124" t="s">
        <v>4680</v>
      </c>
      <c r="E12124" t="s">
        <v>4681</v>
      </c>
      <c r="F12124" s="786" t="s">
        <v>13317</v>
      </c>
    </row>
    <row r="12125" spans="1:6">
      <c r="A12125" t="s">
        <v>4616</v>
      </c>
      <c r="B12125" t="s">
        <v>4679</v>
      </c>
      <c r="C12125" t="s">
        <v>2093</v>
      </c>
      <c r="D12125" t="s">
        <v>4680</v>
      </c>
      <c r="E12125" t="s">
        <v>4681</v>
      </c>
      <c r="F12125" s="786" t="s">
        <v>13318</v>
      </c>
    </row>
    <row r="12126" spans="1:6">
      <c r="A12126" t="s">
        <v>4616</v>
      </c>
      <c r="B12126" t="s">
        <v>4679</v>
      </c>
      <c r="C12126" t="s">
        <v>2093</v>
      </c>
      <c r="D12126" t="s">
        <v>4680</v>
      </c>
      <c r="E12126" t="s">
        <v>4681</v>
      </c>
      <c r="F12126" s="786" t="s">
        <v>13319</v>
      </c>
    </row>
    <row r="12127" spans="1:6">
      <c r="A12127" t="s">
        <v>4616</v>
      </c>
      <c r="B12127" t="s">
        <v>4679</v>
      </c>
      <c r="C12127" t="s">
        <v>2093</v>
      </c>
      <c r="D12127" t="s">
        <v>4680</v>
      </c>
      <c r="E12127" t="s">
        <v>4681</v>
      </c>
      <c r="F12127" s="786" t="s">
        <v>13320</v>
      </c>
    </row>
    <row r="12128" spans="1:6">
      <c r="A12128" t="s">
        <v>4616</v>
      </c>
      <c r="B12128" t="s">
        <v>4679</v>
      </c>
      <c r="C12128" t="s">
        <v>2093</v>
      </c>
      <c r="D12128" t="s">
        <v>4680</v>
      </c>
      <c r="E12128" t="s">
        <v>4681</v>
      </c>
      <c r="F12128" s="786" t="s">
        <v>13321</v>
      </c>
    </row>
    <row r="12129" spans="1:6">
      <c r="A12129" t="s">
        <v>4616</v>
      </c>
      <c r="B12129" t="s">
        <v>4679</v>
      </c>
      <c r="C12129" t="s">
        <v>2093</v>
      </c>
      <c r="D12129" t="s">
        <v>4680</v>
      </c>
      <c r="E12129" t="s">
        <v>4681</v>
      </c>
      <c r="F12129" s="786" t="s">
        <v>13322</v>
      </c>
    </row>
    <row r="12130" spans="1:6">
      <c r="A12130" t="s">
        <v>4616</v>
      </c>
      <c r="B12130" t="s">
        <v>4679</v>
      </c>
      <c r="C12130" t="s">
        <v>2093</v>
      </c>
      <c r="D12130" t="s">
        <v>4680</v>
      </c>
      <c r="E12130" t="s">
        <v>4681</v>
      </c>
      <c r="F12130" s="786" t="s">
        <v>13323</v>
      </c>
    </row>
    <row r="12131" spans="1:6">
      <c r="A12131" t="s">
        <v>4616</v>
      </c>
      <c r="B12131" t="s">
        <v>4679</v>
      </c>
      <c r="C12131" t="s">
        <v>2093</v>
      </c>
      <c r="D12131" t="s">
        <v>4680</v>
      </c>
      <c r="E12131" t="s">
        <v>4681</v>
      </c>
      <c r="F12131" s="786" t="s">
        <v>13324</v>
      </c>
    </row>
    <row r="12132" spans="1:6">
      <c r="A12132" t="s">
        <v>4616</v>
      </c>
      <c r="B12132" t="s">
        <v>4679</v>
      </c>
      <c r="C12132" t="s">
        <v>2093</v>
      </c>
      <c r="D12132" t="s">
        <v>4680</v>
      </c>
      <c r="E12132" t="s">
        <v>4681</v>
      </c>
      <c r="F12132" s="786" t="s">
        <v>13325</v>
      </c>
    </row>
    <row r="12133" spans="1:6">
      <c r="A12133" t="s">
        <v>4616</v>
      </c>
      <c r="B12133" t="s">
        <v>4679</v>
      </c>
      <c r="C12133" t="s">
        <v>2093</v>
      </c>
      <c r="D12133" t="s">
        <v>4680</v>
      </c>
      <c r="E12133" t="s">
        <v>4681</v>
      </c>
      <c r="F12133" s="786" t="s">
        <v>13326</v>
      </c>
    </row>
    <row r="12134" spans="1:6">
      <c r="A12134" t="s">
        <v>4616</v>
      </c>
      <c r="B12134" t="s">
        <v>4679</v>
      </c>
      <c r="C12134" t="s">
        <v>2093</v>
      </c>
      <c r="D12134" t="s">
        <v>4680</v>
      </c>
      <c r="E12134" t="s">
        <v>4681</v>
      </c>
      <c r="F12134" s="786" t="s">
        <v>13327</v>
      </c>
    </row>
    <row r="12135" spans="1:6">
      <c r="A12135" t="s">
        <v>4616</v>
      </c>
      <c r="B12135" t="s">
        <v>4679</v>
      </c>
      <c r="C12135" t="s">
        <v>2093</v>
      </c>
      <c r="D12135" t="s">
        <v>4680</v>
      </c>
      <c r="E12135" t="s">
        <v>4681</v>
      </c>
      <c r="F12135" s="786" t="s">
        <v>13328</v>
      </c>
    </row>
    <row r="12136" spans="1:6">
      <c r="A12136" t="s">
        <v>4616</v>
      </c>
      <c r="B12136" t="s">
        <v>4679</v>
      </c>
      <c r="C12136" t="s">
        <v>2093</v>
      </c>
      <c r="D12136" t="s">
        <v>4680</v>
      </c>
      <c r="E12136" t="s">
        <v>4681</v>
      </c>
      <c r="F12136" s="786" t="s">
        <v>13329</v>
      </c>
    </row>
    <row r="12137" spans="1:6">
      <c r="A12137" t="s">
        <v>4616</v>
      </c>
      <c r="B12137" t="s">
        <v>4679</v>
      </c>
      <c r="C12137" t="s">
        <v>2093</v>
      </c>
      <c r="D12137" t="s">
        <v>4680</v>
      </c>
      <c r="E12137" t="s">
        <v>4681</v>
      </c>
      <c r="F12137" s="786" t="s">
        <v>13330</v>
      </c>
    </row>
    <row r="12138" spans="1:6">
      <c r="A12138" t="s">
        <v>4616</v>
      </c>
      <c r="B12138" t="s">
        <v>4679</v>
      </c>
      <c r="C12138" t="s">
        <v>2093</v>
      </c>
      <c r="D12138" t="s">
        <v>4680</v>
      </c>
      <c r="E12138" t="s">
        <v>4681</v>
      </c>
      <c r="F12138" s="786" t="s">
        <v>13331</v>
      </c>
    </row>
    <row r="12139" spans="1:6">
      <c r="A12139" t="s">
        <v>4616</v>
      </c>
      <c r="B12139" t="s">
        <v>4679</v>
      </c>
      <c r="C12139" t="s">
        <v>2093</v>
      </c>
      <c r="D12139" t="s">
        <v>4680</v>
      </c>
      <c r="E12139" t="s">
        <v>4681</v>
      </c>
      <c r="F12139" s="786" t="s">
        <v>13332</v>
      </c>
    </row>
    <row r="12140" spans="1:6">
      <c r="A12140" t="s">
        <v>4616</v>
      </c>
      <c r="B12140" t="s">
        <v>4679</v>
      </c>
      <c r="C12140" t="s">
        <v>2093</v>
      </c>
      <c r="D12140" t="s">
        <v>4680</v>
      </c>
      <c r="E12140" t="s">
        <v>4681</v>
      </c>
      <c r="F12140" s="786" t="s">
        <v>13333</v>
      </c>
    </row>
    <row r="12141" spans="1:6">
      <c r="A12141" t="s">
        <v>4616</v>
      </c>
      <c r="B12141" t="s">
        <v>4679</v>
      </c>
      <c r="C12141" t="s">
        <v>2093</v>
      </c>
      <c r="D12141" t="s">
        <v>4680</v>
      </c>
      <c r="E12141" t="s">
        <v>4681</v>
      </c>
      <c r="F12141" s="786" t="s">
        <v>13334</v>
      </c>
    </row>
    <row r="12142" spans="1:6">
      <c r="A12142" t="s">
        <v>4616</v>
      </c>
      <c r="B12142" t="s">
        <v>4679</v>
      </c>
      <c r="C12142" t="s">
        <v>2093</v>
      </c>
      <c r="D12142" t="s">
        <v>4680</v>
      </c>
      <c r="E12142" t="s">
        <v>4681</v>
      </c>
      <c r="F12142" s="786" t="s">
        <v>13335</v>
      </c>
    </row>
    <row r="12143" spans="1:6">
      <c r="A12143" t="s">
        <v>4616</v>
      </c>
      <c r="B12143" t="s">
        <v>4679</v>
      </c>
      <c r="C12143" t="s">
        <v>2093</v>
      </c>
      <c r="D12143" t="s">
        <v>4680</v>
      </c>
      <c r="E12143" t="s">
        <v>4681</v>
      </c>
      <c r="F12143" s="786" t="s">
        <v>13336</v>
      </c>
    </row>
    <row r="12144" spans="1:6">
      <c r="A12144" t="s">
        <v>4616</v>
      </c>
      <c r="B12144" t="s">
        <v>4679</v>
      </c>
      <c r="C12144" t="s">
        <v>2093</v>
      </c>
      <c r="D12144" t="s">
        <v>4680</v>
      </c>
      <c r="E12144" t="s">
        <v>4681</v>
      </c>
      <c r="F12144" s="786" t="s">
        <v>13337</v>
      </c>
    </row>
    <row r="12145" spans="1:6">
      <c r="A12145" t="s">
        <v>4616</v>
      </c>
      <c r="B12145" t="s">
        <v>4679</v>
      </c>
      <c r="C12145" t="s">
        <v>2093</v>
      </c>
      <c r="D12145" t="s">
        <v>4680</v>
      </c>
      <c r="E12145" t="s">
        <v>4681</v>
      </c>
      <c r="F12145" s="786" t="s">
        <v>13338</v>
      </c>
    </row>
    <row r="12146" spans="1:6">
      <c r="A12146" t="s">
        <v>4616</v>
      </c>
      <c r="B12146" t="s">
        <v>4679</v>
      </c>
      <c r="C12146" t="s">
        <v>2093</v>
      </c>
      <c r="D12146" t="s">
        <v>4680</v>
      </c>
      <c r="E12146" t="s">
        <v>4681</v>
      </c>
      <c r="F12146" s="786" t="s">
        <v>13339</v>
      </c>
    </row>
    <row r="12147" spans="1:6">
      <c r="A12147" t="s">
        <v>4616</v>
      </c>
      <c r="B12147" t="s">
        <v>4679</v>
      </c>
      <c r="C12147" t="s">
        <v>2093</v>
      </c>
      <c r="D12147" t="s">
        <v>4680</v>
      </c>
      <c r="E12147" t="s">
        <v>4681</v>
      </c>
      <c r="F12147" s="786" t="s">
        <v>13340</v>
      </c>
    </row>
    <row r="12148" spans="1:6">
      <c r="A12148" t="s">
        <v>4616</v>
      </c>
      <c r="B12148" t="s">
        <v>4679</v>
      </c>
      <c r="C12148" t="s">
        <v>2093</v>
      </c>
      <c r="D12148" t="s">
        <v>4680</v>
      </c>
      <c r="E12148" t="s">
        <v>4681</v>
      </c>
      <c r="F12148" s="786" t="s">
        <v>13341</v>
      </c>
    </row>
    <row r="12149" spans="1:6">
      <c r="A12149" t="s">
        <v>4616</v>
      </c>
      <c r="B12149" t="s">
        <v>4679</v>
      </c>
      <c r="C12149" t="s">
        <v>2093</v>
      </c>
      <c r="D12149" t="s">
        <v>4680</v>
      </c>
      <c r="E12149" t="s">
        <v>4681</v>
      </c>
      <c r="F12149" s="786" t="s">
        <v>13342</v>
      </c>
    </row>
    <row r="12150" spans="1:6">
      <c r="A12150" t="s">
        <v>4616</v>
      </c>
      <c r="B12150" t="s">
        <v>4679</v>
      </c>
      <c r="C12150" t="s">
        <v>2093</v>
      </c>
      <c r="D12150" t="s">
        <v>4680</v>
      </c>
      <c r="E12150" t="s">
        <v>4681</v>
      </c>
      <c r="F12150" s="786" t="s">
        <v>13343</v>
      </c>
    </row>
    <row r="12151" spans="1:6">
      <c r="A12151" t="s">
        <v>4616</v>
      </c>
      <c r="B12151" t="s">
        <v>4679</v>
      </c>
      <c r="C12151" t="s">
        <v>2093</v>
      </c>
      <c r="D12151" t="s">
        <v>4680</v>
      </c>
      <c r="E12151" t="s">
        <v>4681</v>
      </c>
      <c r="F12151" s="786" t="s">
        <v>13344</v>
      </c>
    </row>
    <row r="12152" spans="1:6">
      <c r="A12152" t="s">
        <v>4616</v>
      </c>
      <c r="B12152" t="s">
        <v>4679</v>
      </c>
      <c r="C12152" t="s">
        <v>2093</v>
      </c>
      <c r="D12152" t="s">
        <v>4680</v>
      </c>
      <c r="E12152" t="s">
        <v>4681</v>
      </c>
      <c r="F12152" s="786" t="s">
        <v>13345</v>
      </c>
    </row>
    <row r="12153" spans="1:6">
      <c r="A12153" t="s">
        <v>4616</v>
      </c>
      <c r="B12153" t="s">
        <v>4679</v>
      </c>
      <c r="C12153" t="s">
        <v>2093</v>
      </c>
      <c r="D12153" t="s">
        <v>4680</v>
      </c>
      <c r="E12153" t="s">
        <v>4681</v>
      </c>
      <c r="F12153" s="786" t="s">
        <v>13346</v>
      </c>
    </row>
    <row r="12154" spans="1:6">
      <c r="A12154" t="s">
        <v>4616</v>
      </c>
      <c r="B12154" t="s">
        <v>4679</v>
      </c>
      <c r="C12154" t="s">
        <v>2093</v>
      </c>
      <c r="D12154" t="s">
        <v>4680</v>
      </c>
      <c r="E12154" t="s">
        <v>4681</v>
      </c>
      <c r="F12154" s="786" t="s">
        <v>13347</v>
      </c>
    </row>
    <row r="12155" spans="1:6">
      <c r="A12155" t="s">
        <v>4616</v>
      </c>
      <c r="B12155" t="s">
        <v>4679</v>
      </c>
      <c r="C12155" t="s">
        <v>2093</v>
      </c>
      <c r="D12155" t="s">
        <v>4680</v>
      </c>
      <c r="E12155" t="s">
        <v>4681</v>
      </c>
      <c r="F12155" s="786" t="s">
        <v>13348</v>
      </c>
    </row>
    <row r="12156" spans="1:6">
      <c r="A12156" t="s">
        <v>4616</v>
      </c>
      <c r="B12156" t="s">
        <v>4679</v>
      </c>
      <c r="C12156" t="s">
        <v>2093</v>
      </c>
      <c r="D12156" t="s">
        <v>4680</v>
      </c>
      <c r="E12156" t="s">
        <v>4681</v>
      </c>
      <c r="F12156" s="786" t="s">
        <v>13349</v>
      </c>
    </row>
    <row r="12157" spans="1:6">
      <c r="A12157" t="s">
        <v>4616</v>
      </c>
      <c r="B12157" t="s">
        <v>4679</v>
      </c>
      <c r="C12157" t="s">
        <v>2093</v>
      </c>
      <c r="D12157" t="s">
        <v>4680</v>
      </c>
      <c r="E12157" t="s">
        <v>4681</v>
      </c>
      <c r="F12157" s="786" t="s">
        <v>13350</v>
      </c>
    </row>
    <row r="12158" spans="1:6">
      <c r="A12158" t="s">
        <v>4616</v>
      </c>
      <c r="B12158" t="s">
        <v>4679</v>
      </c>
      <c r="C12158" t="s">
        <v>2093</v>
      </c>
      <c r="D12158" t="s">
        <v>4680</v>
      </c>
      <c r="E12158" t="s">
        <v>4681</v>
      </c>
      <c r="F12158" s="786" t="s">
        <v>13351</v>
      </c>
    </row>
    <row r="12159" spans="1:6">
      <c r="A12159" t="s">
        <v>4616</v>
      </c>
      <c r="B12159" t="s">
        <v>4679</v>
      </c>
      <c r="C12159" t="s">
        <v>2093</v>
      </c>
      <c r="D12159" t="s">
        <v>4680</v>
      </c>
      <c r="E12159" t="s">
        <v>4681</v>
      </c>
      <c r="F12159" s="786" t="s">
        <v>13352</v>
      </c>
    </row>
    <row r="12160" spans="1:6">
      <c r="A12160" t="s">
        <v>4616</v>
      </c>
      <c r="B12160" t="s">
        <v>4679</v>
      </c>
      <c r="C12160" t="s">
        <v>2093</v>
      </c>
      <c r="D12160" t="s">
        <v>4680</v>
      </c>
      <c r="E12160" t="s">
        <v>4681</v>
      </c>
      <c r="F12160" s="786" t="s">
        <v>13353</v>
      </c>
    </row>
    <row r="12161" spans="1:6">
      <c r="A12161" t="s">
        <v>4616</v>
      </c>
      <c r="B12161" t="s">
        <v>4679</v>
      </c>
      <c r="C12161" t="s">
        <v>2093</v>
      </c>
      <c r="D12161" t="s">
        <v>4680</v>
      </c>
      <c r="E12161" t="s">
        <v>4681</v>
      </c>
      <c r="F12161" s="786" t="s">
        <v>13354</v>
      </c>
    </row>
    <row r="12162" spans="1:6">
      <c r="A12162" t="s">
        <v>4616</v>
      </c>
      <c r="B12162" t="s">
        <v>4679</v>
      </c>
      <c r="C12162" t="s">
        <v>2093</v>
      </c>
      <c r="D12162" t="s">
        <v>4680</v>
      </c>
      <c r="E12162" t="s">
        <v>4681</v>
      </c>
      <c r="F12162" s="786" t="s">
        <v>13355</v>
      </c>
    </row>
    <row r="12163" spans="1:6">
      <c r="A12163" t="s">
        <v>4616</v>
      </c>
      <c r="B12163" t="s">
        <v>4679</v>
      </c>
      <c r="C12163" t="s">
        <v>2093</v>
      </c>
      <c r="D12163" t="s">
        <v>4680</v>
      </c>
      <c r="E12163" t="s">
        <v>4681</v>
      </c>
      <c r="F12163" s="786" t="s">
        <v>13356</v>
      </c>
    </row>
    <row r="12164" spans="1:6">
      <c r="A12164" t="s">
        <v>4616</v>
      </c>
      <c r="B12164" t="s">
        <v>4679</v>
      </c>
      <c r="C12164" t="s">
        <v>2093</v>
      </c>
      <c r="D12164" t="s">
        <v>4680</v>
      </c>
      <c r="E12164" t="s">
        <v>4681</v>
      </c>
      <c r="F12164" s="786" t="s">
        <v>13357</v>
      </c>
    </row>
    <row r="12165" spans="1:6">
      <c r="A12165" t="s">
        <v>4616</v>
      </c>
      <c r="B12165" t="s">
        <v>4679</v>
      </c>
      <c r="C12165" t="s">
        <v>2093</v>
      </c>
      <c r="D12165" t="s">
        <v>4680</v>
      </c>
      <c r="E12165" t="s">
        <v>4681</v>
      </c>
      <c r="F12165" s="786" t="s">
        <v>13358</v>
      </c>
    </row>
    <row r="12166" spans="1:6">
      <c r="A12166" t="s">
        <v>4616</v>
      </c>
      <c r="B12166" t="s">
        <v>4679</v>
      </c>
      <c r="C12166" t="s">
        <v>2093</v>
      </c>
      <c r="D12166" t="s">
        <v>4680</v>
      </c>
      <c r="E12166" t="s">
        <v>4681</v>
      </c>
      <c r="F12166" s="786" t="s">
        <v>13359</v>
      </c>
    </row>
    <row r="12167" spans="1:6">
      <c r="A12167" t="s">
        <v>4616</v>
      </c>
      <c r="B12167" t="s">
        <v>4679</v>
      </c>
      <c r="C12167" t="s">
        <v>2093</v>
      </c>
      <c r="D12167" t="s">
        <v>4680</v>
      </c>
      <c r="E12167" t="s">
        <v>4681</v>
      </c>
      <c r="F12167" s="786" t="s">
        <v>13360</v>
      </c>
    </row>
    <row r="12168" spans="1:6">
      <c r="A12168" t="s">
        <v>4616</v>
      </c>
      <c r="B12168" t="s">
        <v>4679</v>
      </c>
      <c r="C12168" t="s">
        <v>2093</v>
      </c>
      <c r="D12168" t="s">
        <v>4680</v>
      </c>
      <c r="E12168" t="s">
        <v>4681</v>
      </c>
      <c r="F12168" s="786" t="s">
        <v>13361</v>
      </c>
    </row>
    <row r="12169" spans="1:6">
      <c r="A12169" t="s">
        <v>4616</v>
      </c>
      <c r="B12169" t="s">
        <v>4679</v>
      </c>
      <c r="C12169" t="s">
        <v>2093</v>
      </c>
      <c r="D12169" t="s">
        <v>4680</v>
      </c>
      <c r="E12169" t="s">
        <v>4681</v>
      </c>
      <c r="F12169" s="786" t="s">
        <v>13362</v>
      </c>
    </row>
    <row r="12170" spans="1:6">
      <c r="A12170" t="s">
        <v>4616</v>
      </c>
      <c r="B12170" t="s">
        <v>4679</v>
      </c>
      <c r="C12170" t="s">
        <v>2093</v>
      </c>
      <c r="D12170" t="s">
        <v>4680</v>
      </c>
      <c r="E12170" t="s">
        <v>4681</v>
      </c>
      <c r="F12170" s="786" t="s">
        <v>13363</v>
      </c>
    </row>
    <row r="12171" spans="1:6">
      <c r="A12171" t="s">
        <v>4616</v>
      </c>
      <c r="B12171" t="s">
        <v>4679</v>
      </c>
      <c r="C12171" t="s">
        <v>2093</v>
      </c>
      <c r="D12171" t="s">
        <v>4680</v>
      </c>
      <c r="E12171" t="s">
        <v>4681</v>
      </c>
      <c r="F12171" s="786" t="s">
        <v>13364</v>
      </c>
    </row>
    <row r="12172" spans="1:6">
      <c r="A12172" t="s">
        <v>4616</v>
      </c>
      <c r="B12172" t="s">
        <v>4679</v>
      </c>
      <c r="C12172" t="s">
        <v>2093</v>
      </c>
      <c r="D12172" t="s">
        <v>4680</v>
      </c>
      <c r="E12172" t="s">
        <v>4681</v>
      </c>
      <c r="F12172" s="786" t="s">
        <v>13365</v>
      </c>
    </row>
    <row r="12173" spans="1:6">
      <c r="A12173" t="s">
        <v>4616</v>
      </c>
      <c r="B12173" t="s">
        <v>4679</v>
      </c>
      <c r="C12173" t="s">
        <v>2093</v>
      </c>
      <c r="D12173" t="s">
        <v>4680</v>
      </c>
      <c r="E12173" t="s">
        <v>4681</v>
      </c>
      <c r="F12173" s="786" t="s">
        <v>13366</v>
      </c>
    </row>
    <row r="12174" spans="1:6">
      <c r="A12174" t="s">
        <v>4616</v>
      </c>
      <c r="B12174" t="s">
        <v>4679</v>
      </c>
      <c r="C12174" t="s">
        <v>2093</v>
      </c>
      <c r="D12174" t="s">
        <v>4680</v>
      </c>
      <c r="E12174" t="s">
        <v>4681</v>
      </c>
      <c r="F12174" s="786" t="s">
        <v>13367</v>
      </c>
    </row>
    <row r="12175" spans="1:6">
      <c r="A12175" t="s">
        <v>4616</v>
      </c>
      <c r="B12175" t="s">
        <v>4679</v>
      </c>
      <c r="C12175" t="s">
        <v>2093</v>
      </c>
      <c r="D12175" t="s">
        <v>4680</v>
      </c>
      <c r="E12175" t="s">
        <v>4681</v>
      </c>
      <c r="F12175" s="786" t="s">
        <v>13368</v>
      </c>
    </row>
    <row r="12176" spans="1:6">
      <c r="A12176" t="s">
        <v>4616</v>
      </c>
      <c r="B12176" t="s">
        <v>4679</v>
      </c>
      <c r="C12176" t="s">
        <v>2093</v>
      </c>
      <c r="D12176" t="s">
        <v>4680</v>
      </c>
      <c r="E12176" t="s">
        <v>4681</v>
      </c>
      <c r="F12176" s="786" t="s">
        <v>13369</v>
      </c>
    </row>
    <row r="12177" spans="1:6">
      <c r="A12177" t="s">
        <v>4616</v>
      </c>
      <c r="B12177" t="s">
        <v>4679</v>
      </c>
      <c r="C12177" t="s">
        <v>2093</v>
      </c>
      <c r="D12177" t="s">
        <v>4680</v>
      </c>
      <c r="E12177" t="s">
        <v>4681</v>
      </c>
      <c r="F12177" s="786" t="s">
        <v>13370</v>
      </c>
    </row>
    <row r="12178" spans="1:6">
      <c r="A12178" t="s">
        <v>4616</v>
      </c>
      <c r="B12178" t="s">
        <v>4679</v>
      </c>
      <c r="C12178" t="s">
        <v>2093</v>
      </c>
      <c r="D12178" t="s">
        <v>4680</v>
      </c>
      <c r="E12178" t="s">
        <v>4681</v>
      </c>
      <c r="F12178" s="786" t="s">
        <v>13371</v>
      </c>
    </row>
    <row r="12179" spans="1:6">
      <c r="A12179" t="s">
        <v>4616</v>
      </c>
      <c r="B12179" t="s">
        <v>4679</v>
      </c>
      <c r="C12179" t="s">
        <v>2093</v>
      </c>
      <c r="D12179" t="s">
        <v>4680</v>
      </c>
      <c r="E12179" t="s">
        <v>4681</v>
      </c>
      <c r="F12179" s="786" t="s">
        <v>13372</v>
      </c>
    </row>
    <row r="12180" spans="1:6">
      <c r="A12180" t="s">
        <v>4616</v>
      </c>
      <c r="B12180" t="s">
        <v>4679</v>
      </c>
      <c r="C12180" t="s">
        <v>2093</v>
      </c>
      <c r="D12180" t="s">
        <v>4680</v>
      </c>
      <c r="E12180" t="s">
        <v>4681</v>
      </c>
      <c r="F12180" s="786" t="s">
        <v>13373</v>
      </c>
    </row>
    <row r="12181" spans="1:6">
      <c r="A12181" t="s">
        <v>4616</v>
      </c>
      <c r="B12181" t="s">
        <v>4679</v>
      </c>
      <c r="C12181" t="s">
        <v>2093</v>
      </c>
      <c r="D12181" t="s">
        <v>4680</v>
      </c>
      <c r="E12181" t="s">
        <v>4681</v>
      </c>
      <c r="F12181" s="786" t="s">
        <v>13374</v>
      </c>
    </row>
    <row r="12182" spans="1:6">
      <c r="A12182" t="s">
        <v>4616</v>
      </c>
      <c r="B12182" t="s">
        <v>4679</v>
      </c>
      <c r="C12182" t="s">
        <v>2093</v>
      </c>
      <c r="D12182" t="s">
        <v>4680</v>
      </c>
      <c r="E12182" t="s">
        <v>4681</v>
      </c>
      <c r="F12182" s="786" t="s">
        <v>13375</v>
      </c>
    </row>
    <row r="12183" spans="1:6">
      <c r="A12183" t="s">
        <v>4616</v>
      </c>
      <c r="B12183" t="s">
        <v>4679</v>
      </c>
      <c r="C12183" t="s">
        <v>2093</v>
      </c>
      <c r="D12183" t="s">
        <v>4680</v>
      </c>
      <c r="E12183" t="s">
        <v>4681</v>
      </c>
      <c r="F12183" s="786" t="s">
        <v>13376</v>
      </c>
    </row>
    <row r="12184" spans="1:6">
      <c r="A12184" t="s">
        <v>4616</v>
      </c>
      <c r="B12184" t="s">
        <v>4679</v>
      </c>
      <c r="C12184" t="s">
        <v>2093</v>
      </c>
      <c r="D12184" t="s">
        <v>4680</v>
      </c>
      <c r="E12184" t="s">
        <v>4681</v>
      </c>
      <c r="F12184" s="786" t="s">
        <v>13377</v>
      </c>
    </row>
    <row r="12185" spans="1:6">
      <c r="A12185" t="s">
        <v>4616</v>
      </c>
      <c r="B12185" t="s">
        <v>4679</v>
      </c>
      <c r="C12185" t="s">
        <v>2093</v>
      </c>
      <c r="D12185" t="s">
        <v>4680</v>
      </c>
      <c r="E12185" t="s">
        <v>4681</v>
      </c>
      <c r="F12185" s="786" t="s">
        <v>13378</v>
      </c>
    </row>
    <row r="12186" spans="1:6">
      <c r="A12186" t="s">
        <v>4616</v>
      </c>
      <c r="B12186" t="s">
        <v>4679</v>
      </c>
      <c r="C12186" t="s">
        <v>2093</v>
      </c>
      <c r="D12186" t="s">
        <v>4680</v>
      </c>
      <c r="E12186" t="s">
        <v>4681</v>
      </c>
      <c r="F12186" s="786" t="s">
        <v>13379</v>
      </c>
    </row>
    <row r="12187" spans="1:6">
      <c r="A12187" t="s">
        <v>4616</v>
      </c>
      <c r="B12187" t="s">
        <v>4679</v>
      </c>
      <c r="C12187" t="s">
        <v>2093</v>
      </c>
      <c r="D12187" t="s">
        <v>4680</v>
      </c>
      <c r="E12187" t="s">
        <v>4681</v>
      </c>
      <c r="F12187" s="786" t="s">
        <v>13380</v>
      </c>
    </row>
    <row r="12188" spans="1:6">
      <c r="A12188" t="s">
        <v>4616</v>
      </c>
      <c r="B12188" t="s">
        <v>4679</v>
      </c>
      <c r="C12188" t="s">
        <v>2093</v>
      </c>
      <c r="D12188" t="s">
        <v>4680</v>
      </c>
      <c r="E12188" t="s">
        <v>4681</v>
      </c>
      <c r="F12188" s="786" t="s">
        <v>13381</v>
      </c>
    </row>
    <row r="12189" spans="1:6">
      <c r="A12189" t="s">
        <v>4616</v>
      </c>
      <c r="B12189" t="s">
        <v>4679</v>
      </c>
      <c r="C12189" t="s">
        <v>2093</v>
      </c>
      <c r="D12189" t="s">
        <v>4680</v>
      </c>
      <c r="E12189" t="s">
        <v>4681</v>
      </c>
      <c r="F12189" s="786" t="s">
        <v>13382</v>
      </c>
    </row>
    <row r="12190" spans="1:6">
      <c r="A12190" t="s">
        <v>4616</v>
      </c>
      <c r="B12190" t="s">
        <v>4679</v>
      </c>
      <c r="C12190" t="s">
        <v>2093</v>
      </c>
      <c r="D12190" t="s">
        <v>4680</v>
      </c>
      <c r="E12190" t="s">
        <v>4681</v>
      </c>
      <c r="F12190" s="786" t="s">
        <v>13383</v>
      </c>
    </row>
    <row r="12191" spans="1:6">
      <c r="A12191" t="s">
        <v>4616</v>
      </c>
      <c r="B12191" t="s">
        <v>4679</v>
      </c>
      <c r="C12191" t="s">
        <v>2093</v>
      </c>
      <c r="D12191" t="s">
        <v>4680</v>
      </c>
      <c r="E12191" t="s">
        <v>4681</v>
      </c>
      <c r="F12191" s="786" t="s">
        <v>13384</v>
      </c>
    </row>
    <row r="12192" spans="1:6">
      <c r="A12192" t="s">
        <v>4616</v>
      </c>
      <c r="B12192" t="s">
        <v>4679</v>
      </c>
      <c r="C12192" t="s">
        <v>2093</v>
      </c>
      <c r="D12192" t="s">
        <v>4680</v>
      </c>
      <c r="E12192" t="s">
        <v>4681</v>
      </c>
      <c r="F12192" s="786" t="s">
        <v>13385</v>
      </c>
    </row>
    <row r="12193" spans="1:6">
      <c r="A12193" t="s">
        <v>4616</v>
      </c>
      <c r="B12193" t="s">
        <v>4679</v>
      </c>
      <c r="C12193" t="s">
        <v>2093</v>
      </c>
      <c r="D12193" t="s">
        <v>4680</v>
      </c>
      <c r="E12193" t="s">
        <v>4681</v>
      </c>
      <c r="F12193" s="786" t="s">
        <v>13386</v>
      </c>
    </row>
    <row r="12194" spans="1:6">
      <c r="A12194" t="s">
        <v>4616</v>
      </c>
      <c r="B12194" t="s">
        <v>4679</v>
      </c>
      <c r="C12194" t="s">
        <v>2093</v>
      </c>
      <c r="D12194" t="s">
        <v>4680</v>
      </c>
      <c r="E12194" t="s">
        <v>4681</v>
      </c>
      <c r="F12194" s="786" t="s">
        <v>13387</v>
      </c>
    </row>
    <row r="12195" spans="1:6">
      <c r="A12195" t="s">
        <v>4616</v>
      </c>
      <c r="B12195" t="s">
        <v>4679</v>
      </c>
      <c r="C12195" t="s">
        <v>2093</v>
      </c>
      <c r="D12195" t="s">
        <v>4680</v>
      </c>
      <c r="E12195" t="s">
        <v>4681</v>
      </c>
      <c r="F12195" s="786" t="s">
        <v>13388</v>
      </c>
    </row>
    <row r="12196" spans="1:6">
      <c r="A12196" t="s">
        <v>4616</v>
      </c>
      <c r="B12196" t="s">
        <v>4679</v>
      </c>
      <c r="C12196" t="s">
        <v>2093</v>
      </c>
      <c r="D12196" t="s">
        <v>4680</v>
      </c>
      <c r="E12196" t="s">
        <v>4681</v>
      </c>
      <c r="F12196" s="786" t="s">
        <v>13389</v>
      </c>
    </row>
    <row r="12197" spans="1:6">
      <c r="A12197" t="s">
        <v>4616</v>
      </c>
      <c r="B12197" t="s">
        <v>4679</v>
      </c>
      <c r="C12197" t="s">
        <v>2093</v>
      </c>
      <c r="D12197" t="s">
        <v>4680</v>
      </c>
      <c r="E12197" t="s">
        <v>4681</v>
      </c>
      <c r="F12197" s="786" t="s">
        <v>13390</v>
      </c>
    </row>
    <row r="12198" spans="1:6">
      <c r="A12198" t="s">
        <v>4616</v>
      </c>
      <c r="B12198" t="s">
        <v>4679</v>
      </c>
      <c r="C12198" t="s">
        <v>2093</v>
      </c>
      <c r="D12198" t="s">
        <v>4680</v>
      </c>
      <c r="E12198" t="s">
        <v>4681</v>
      </c>
      <c r="F12198" s="786" t="s">
        <v>13391</v>
      </c>
    </row>
    <row r="12199" spans="1:6">
      <c r="A12199" t="s">
        <v>4616</v>
      </c>
      <c r="B12199" t="s">
        <v>4679</v>
      </c>
      <c r="C12199" t="s">
        <v>2093</v>
      </c>
      <c r="D12199" t="s">
        <v>4680</v>
      </c>
      <c r="E12199" t="s">
        <v>4681</v>
      </c>
      <c r="F12199" s="786" t="s">
        <v>13392</v>
      </c>
    </row>
    <row r="12200" spans="1:6">
      <c r="A12200" t="s">
        <v>4616</v>
      </c>
      <c r="B12200" t="s">
        <v>4679</v>
      </c>
      <c r="C12200" t="s">
        <v>2093</v>
      </c>
      <c r="D12200" t="s">
        <v>4680</v>
      </c>
      <c r="E12200" t="s">
        <v>4681</v>
      </c>
      <c r="F12200" s="786" t="s">
        <v>13393</v>
      </c>
    </row>
    <row r="12201" spans="1:6">
      <c r="A12201" t="s">
        <v>4616</v>
      </c>
      <c r="B12201" t="s">
        <v>4679</v>
      </c>
      <c r="C12201" t="s">
        <v>2093</v>
      </c>
      <c r="D12201" t="s">
        <v>4680</v>
      </c>
      <c r="E12201" t="s">
        <v>4681</v>
      </c>
      <c r="F12201" s="786" t="s">
        <v>13394</v>
      </c>
    </row>
    <row r="12202" spans="1:6">
      <c r="A12202" t="s">
        <v>4616</v>
      </c>
      <c r="B12202" t="s">
        <v>4679</v>
      </c>
      <c r="C12202" t="s">
        <v>2093</v>
      </c>
      <c r="D12202" t="s">
        <v>4680</v>
      </c>
      <c r="E12202" t="s">
        <v>4681</v>
      </c>
      <c r="F12202" s="786" t="s">
        <v>13395</v>
      </c>
    </row>
    <row r="12203" spans="1:6">
      <c r="A12203" t="s">
        <v>4616</v>
      </c>
      <c r="B12203" t="s">
        <v>4679</v>
      </c>
      <c r="C12203" t="s">
        <v>2093</v>
      </c>
      <c r="D12203" t="s">
        <v>4680</v>
      </c>
      <c r="E12203" t="s">
        <v>4681</v>
      </c>
      <c r="F12203" s="786" t="s">
        <v>13396</v>
      </c>
    </row>
    <row r="12204" spans="1:6">
      <c r="A12204" t="s">
        <v>4616</v>
      </c>
      <c r="B12204" t="s">
        <v>4679</v>
      </c>
      <c r="C12204" t="s">
        <v>2093</v>
      </c>
      <c r="D12204" t="s">
        <v>4680</v>
      </c>
      <c r="E12204" t="s">
        <v>4681</v>
      </c>
      <c r="F12204" s="786" t="s">
        <v>13397</v>
      </c>
    </row>
    <row r="12205" spans="1:6">
      <c r="A12205" t="s">
        <v>4616</v>
      </c>
      <c r="B12205" t="s">
        <v>4679</v>
      </c>
      <c r="C12205" t="s">
        <v>2093</v>
      </c>
      <c r="D12205" t="s">
        <v>4680</v>
      </c>
      <c r="E12205" t="s">
        <v>4681</v>
      </c>
      <c r="F12205" s="786" t="s">
        <v>13398</v>
      </c>
    </row>
    <row r="12206" spans="1:6">
      <c r="A12206" t="s">
        <v>4616</v>
      </c>
      <c r="B12206" t="s">
        <v>4679</v>
      </c>
      <c r="C12206" t="s">
        <v>2093</v>
      </c>
      <c r="D12206" t="s">
        <v>4680</v>
      </c>
      <c r="E12206" t="s">
        <v>4681</v>
      </c>
      <c r="F12206" s="786" t="s">
        <v>13399</v>
      </c>
    </row>
    <row r="12207" spans="1:6">
      <c r="A12207" t="s">
        <v>4616</v>
      </c>
      <c r="B12207" t="s">
        <v>4679</v>
      </c>
      <c r="C12207" t="s">
        <v>2093</v>
      </c>
      <c r="D12207" t="s">
        <v>4680</v>
      </c>
      <c r="E12207" t="s">
        <v>4681</v>
      </c>
      <c r="F12207" s="786" t="s">
        <v>13400</v>
      </c>
    </row>
    <row r="12208" spans="1:6">
      <c r="A12208" t="s">
        <v>4616</v>
      </c>
      <c r="B12208" t="s">
        <v>4679</v>
      </c>
      <c r="C12208" t="s">
        <v>2093</v>
      </c>
      <c r="D12208" t="s">
        <v>4680</v>
      </c>
      <c r="E12208" t="s">
        <v>4681</v>
      </c>
      <c r="F12208" s="786" t="s">
        <v>13401</v>
      </c>
    </row>
    <row r="12209" spans="1:6">
      <c r="A12209" t="s">
        <v>4616</v>
      </c>
      <c r="B12209" t="s">
        <v>4679</v>
      </c>
      <c r="C12209" t="s">
        <v>2093</v>
      </c>
      <c r="D12209" t="s">
        <v>4680</v>
      </c>
      <c r="E12209" t="s">
        <v>4681</v>
      </c>
      <c r="F12209" s="786" t="s">
        <v>13402</v>
      </c>
    </row>
    <row r="12210" spans="1:6">
      <c r="A12210" t="s">
        <v>4616</v>
      </c>
      <c r="B12210" t="s">
        <v>4679</v>
      </c>
      <c r="C12210" t="s">
        <v>2093</v>
      </c>
      <c r="D12210" t="s">
        <v>4680</v>
      </c>
      <c r="E12210" t="s">
        <v>4681</v>
      </c>
      <c r="F12210" s="786" t="s">
        <v>13403</v>
      </c>
    </row>
    <row r="12211" spans="1:6">
      <c r="A12211" t="s">
        <v>4616</v>
      </c>
      <c r="B12211" t="s">
        <v>4679</v>
      </c>
      <c r="C12211" t="s">
        <v>2093</v>
      </c>
      <c r="D12211" t="s">
        <v>4680</v>
      </c>
      <c r="E12211" t="s">
        <v>4681</v>
      </c>
      <c r="F12211" s="786" t="s">
        <v>13404</v>
      </c>
    </row>
    <row r="12212" spans="1:6">
      <c r="A12212" t="s">
        <v>4616</v>
      </c>
      <c r="B12212" t="s">
        <v>4679</v>
      </c>
      <c r="C12212" t="s">
        <v>2093</v>
      </c>
      <c r="D12212" t="s">
        <v>4680</v>
      </c>
      <c r="E12212" t="s">
        <v>4681</v>
      </c>
      <c r="F12212" s="786" t="s">
        <v>13405</v>
      </c>
    </row>
    <row r="12213" spans="1:6">
      <c r="A12213" t="s">
        <v>4616</v>
      </c>
      <c r="B12213" t="s">
        <v>4679</v>
      </c>
      <c r="C12213" t="s">
        <v>2093</v>
      </c>
      <c r="D12213" t="s">
        <v>4680</v>
      </c>
      <c r="E12213" t="s">
        <v>4681</v>
      </c>
      <c r="F12213" s="786" t="s">
        <v>13406</v>
      </c>
    </row>
    <row r="12214" spans="1:6">
      <c r="A12214" t="s">
        <v>4616</v>
      </c>
      <c r="B12214" t="s">
        <v>4679</v>
      </c>
      <c r="C12214" t="s">
        <v>2093</v>
      </c>
      <c r="D12214" t="s">
        <v>4680</v>
      </c>
      <c r="E12214" t="s">
        <v>4681</v>
      </c>
      <c r="F12214" s="786" t="s">
        <v>13407</v>
      </c>
    </row>
    <row r="12215" spans="1:6">
      <c r="A12215" t="s">
        <v>4616</v>
      </c>
      <c r="B12215" t="s">
        <v>4679</v>
      </c>
      <c r="C12215" t="s">
        <v>2093</v>
      </c>
      <c r="D12215" t="s">
        <v>4680</v>
      </c>
      <c r="E12215" t="s">
        <v>4681</v>
      </c>
      <c r="F12215" s="786" t="s">
        <v>13408</v>
      </c>
    </row>
    <row r="12216" spans="1:6">
      <c r="A12216" t="s">
        <v>4616</v>
      </c>
      <c r="B12216" t="s">
        <v>4679</v>
      </c>
      <c r="C12216" t="s">
        <v>2093</v>
      </c>
      <c r="D12216" t="s">
        <v>4680</v>
      </c>
      <c r="E12216" t="s">
        <v>4681</v>
      </c>
      <c r="F12216" s="786" t="s">
        <v>13409</v>
      </c>
    </row>
    <row r="12217" spans="1:6">
      <c r="A12217" t="s">
        <v>4616</v>
      </c>
      <c r="B12217" t="s">
        <v>4679</v>
      </c>
      <c r="C12217" t="s">
        <v>2093</v>
      </c>
      <c r="D12217" t="s">
        <v>4680</v>
      </c>
      <c r="E12217" t="s">
        <v>4681</v>
      </c>
      <c r="F12217" s="786" t="s">
        <v>13410</v>
      </c>
    </row>
    <row r="12218" spans="1:6">
      <c r="A12218" t="s">
        <v>4616</v>
      </c>
      <c r="B12218" t="s">
        <v>4679</v>
      </c>
      <c r="C12218" t="s">
        <v>2093</v>
      </c>
      <c r="D12218" t="s">
        <v>4680</v>
      </c>
      <c r="E12218" t="s">
        <v>4681</v>
      </c>
      <c r="F12218" s="786" t="s">
        <v>13411</v>
      </c>
    </row>
    <row r="12219" spans="1:6">
      <c r="A12219" t="s">
        <v>4616</v>
      </c>
      <c r="B12219" t="s">
        <v>4679</v>
      </c>
      <c r="C12219" t="s">
        <v>2093</v>
      </c>
      <c r="D12219" t="s">
        <v>4680</v>
      </c>
      <c r="E12219" t="s">
        <v>4681</v>
      </c>
      <c r="F12219" s="786" t="s">
        <v>13412</v>
      </c>
    </row>
    <row r="12220" spans="1:6">
      <c r="A12220" t="s">
        <v>4616</v>
      </c>
      <c r="B12220" t="s">
        <v>4679</v>
      </c>
      <c r="C12220" t="s">
        <v>2093</v>
      </c>
      <c r="D12220" t="s">
        <v>4680</v>
      </c>
      <c r="E12220" t="s">
        <v>4681</v>
      </c>
      <c r="F12220" s="786" t="s">
        <v>13413</v>
      </c>
    </row>
    <row r="12221" spans="1:6">
      <c r="A12221" t="s">
        <v>4616</v>
      </c>
      <c r="B12221" t="s">
        <v>4679</v>
      </c>
      <c r="C12221" t="s">
        <v>2093</v>
      </c>
      <c r="D12221" t="s">
        <v>4680</v>
      </c>
      <c r="E12221" t="s">
        <v>4681</v>
      </c>
      <c r="F12221" s="786" t="s">
        <v>13414</v>
      </c>
    </row>
    <row r="12222" spans="1:6">
      <c r="A12222" t="s">
        <v>4616</v>
      </c>
      <c r="B12222" t="s">
        <v>4679</v>
      </c>
      <c r="C12222" t="s">
        <v>2093</v>
      </c>
      <c r="D12222" t="s">
        <v>4680</v>
      </c>
      <c r="E12222" t="s">
        <v>4681</v>
      </c>
      <c r="F12222" s="786" t="s">
        <v>13415</v>
      </c>
    </row>
    <row r="12223" spans="1:6">
      <c r="A12223" t="s">
        <v>4616</v>
      </c>
      <c r="B12223" t="s">
        <v>4679</v>
      </c>
      <c r="C12223" t="s">
        <v>2093</v>
      </c>
      <c r="D12223" t="s">
        <v>4680</v>
      </c>
      <c r="E12223" t="s">
        <v>4681</v>
      </c>
      <c r="F12223" s="786" t="s">
        <v>13416</v>
      </c>
    </row>
    <row r="12224" spans="1:6">
      <c r="A12224" t="s">
        <v>4616</v>
      </c>
      <c r="B12224" t="s">
        <v>4679</v>
      </c>
      <c r="C12224" t="s">
        <v>2093</v>
      </c>
      <c r="D12224" t="s">
        <v>4680</v>
      </c>
      <c r="E12224" t="s">
        <v>4681</v>
      </c>
      <c r="F12224" s="786" t="s">
        <v>13417</v>
      </c>
    </row>
    <row r="12225" spans="1:6">
      <c r="A12225" t="s">
        <v>4616</v>
      </c>
      <c r="B12225" t="s">
        <v>4679</v>
      </c>
      <c r="C12225" t="s">
        <v>2093</v>
      </c>
      <c r="D12225" t="s">
        <v>4680</v>
      </c>
      <c r="E12225" t="s">
        <v>4681</v>
      </c>
      <c r="F12225" s="786" t="s">
        <v>13418</v>
      </c>
    </row>
    <row r="12226" spans="1:6">
      <c r="A12226" t="s">
        <v>4616</v>
      </c>
      <c r="B12226" t="s">
        <v>4679</v>
      </c>
      <c r="C12226" t="s">
        <v>2093</v>
      </c>
      <c r="D12226" t="s">
        <v>4680</v>
      </c>
      <c r="E12226" t="s">
        <v>4681</v>
      </c>
      <c r="F12226" s="786" t="s">
        <v>13419</v>
      </c>
    </row>
    <row r="12227" spans="1:6">
      <c r="A12227" t="s">
        <v>4616</v>
      </c>
      <c r="B12227" t="s">
        <v>4679</v>
      </c>
      <c r="C12227" t="s">
        <v>2093</v>
      </c>
      <c r="D12227" t="s">
        <v>4680</v>
      </c>
      <c r="E12227" t="s">
        <v>4681</v>
      </c>
      <c r="F12227" s="786" t="s">
        <v>13420</v>
      </c>
    </row>
    <row r="12228" spans="1:6">
      <c r="A12228" t="s">
        <v>4616</v>
      </c>
      <c r="B12228" t="s">
        <v>4679</v>
      </c>
      <c r="C12228" t="s">
        <v>2093</v>
      </c>
      <c r="D12228" t="s">
        <v>4680</v>
      </c>
      <c r="E12228" t="s">
        <v>4681</v>
      </c>
      <c r="F12228" s="786" t="s">
        <v>13421</v>
      </c>
    </row>
    <row r="12229" spans="1:6">
      <c r="A12229" t="s">
        <v>4616</v>
      </c>
      <c r="B12229" t="s">
        <v>4679</v>
      </c>
      <c r="C12229" t="s">
        <v>2093</v>
      </c>
      <c r="D12229" t="s">
        <v>4680</v>
      </c>
      <c r="E12229" t="s">
        <v>4681</v>
      </c>
      <c r="F12229" s="786" t="s">
        <v>13422</v>
      </c>
    </row>
    <row r="12230" spans="1:6">
      <c r="A12230" t="s">
        <v>4616</v>
      </c>
      <c r="B12230" t="s">
        <v>4679</v>
      </c>
      <c r="C12230" t="s">
        <v>2093</v>
      </c>
      <c r="D12230" t="s">
        <v>4680</v>
      </c>
      <c r="E12230" t="s">
        <v>4681</v>
      </c>
      <c r="F12230" s="786" t="s">
        <v>13423</v>
      </c>
    </row>
    <row r="12231" spans="1:6">
      <c r="A12231" t="s">
        <v>4616</v>
      </c>
      <c r="B12231" t="s">
        <v>4679</v>
      </c>
      <c r="C12231" t="s">
        <v>2093</v>
      </c>
      <c r="D12231" t="s">
        <v>4680</v>
      </c>
      <c r="E12231" t="s">
        <v>4681</v>
      </c>
      <c r="F12231" s="786" t="s">
        <v>13424</v>
      </c>
    </row>
    <row r="12232" spans="1:6">
      <c r="A12232" t="s">
        <v>4616</v>
      </c>
      <c r="B12232" t="s">
        <v>4679</v>
      </c>
      <c r="C12232" t="s">
        <v>2093</v>
      </c>
      <c r="D12232" t="s">
        <v>4680</v>
      </c>
      <c r="E12232" t="s">
        <v>4681</v>
      </c>
      <c r="F12232" s="786" t="s">
        <v>13425</v>
      </c>
    </row>
    <row r="12233" spans="1:6">
      <c r="A12233" t="s">
        <v>4616</v>
      </c>
      <c r="B12233" t="s">
        <v>4679</v>
      </c>
      <c r="C12233" t="s">
        <v>2093</v>
      </c>
      <c r="D12233" t="s">
        <v>4680</v>
      </c>
      <c r="E12233" t="s">
        <v>4681</v>
      </c>
      <c r="F12233" s="786" t="s">
        <v>13426</v>
      </c>
    </row>
    <row r="12234" spans="1:6">
      <c r="A12234" t="s">
        <v>4616</v>
      </c>
      <c r="B12234" t="s">
        <v>4679</v>
      </c>
      <c r="C12234" t="s">
        <v>2093</v>
      </c>
      <c r="D12234" t="s">
        <v>4680</v>
      </c>
      <c r="E12234" t="s">
        <v>4681</v>
      </c>
      <c r="F12234" s="786" t="s">
        <v>13427</v>
      </c>
    </row>
    <row r="12235" spans="1:6">
      <c r="A12235" t="s">
        <v>4616</v>
      </c>
      <c r="B12235" t="s">
        <v>4679</v>
      </c>
      <c r="C12235" t="s">
        <v>2093</v>
      </c>
      <c r="D12235" t="s">
        <v>4680</v>
      </c>
      <c r="E12235" t="s">
        <v>4681</v>
      </c>
      <c r="F12235" s="786" t="s">
        <v>13428</v>
      </c>
    </row>
    <row r="12236" spans="1:6">
      <c r="A12236" t="s">
        <v>4616</v>
      </c>
      <c r="B12236" t="s">
        <v>4679</v>
      </c>
      <c r="C12236" t="s">
        <v>2093</v>
      </c>
      <c r="D12236" t="s">
        <v>4680</v>
      </c>
      <c r="E12236" t="s">
        <v>4681</v>
      </c>
      <c r="F12236" s="786" t="s">
        <v>13429</v>
      </c>
    </row>
    <row r="12237" spans="1:6">
      <c r="A12237" t="s">
        <v>4616</v>
      </c>
      <c r="B12237" t="s">
        <v>4679</v>
      </c>
      <c r="C12237" t="s">
        <v>2093</v>
      </c>
      <c r="D12237" t="s">
        <v>4680</v>
      </c>
      <c r="E12237" t="s">
        <v>4681</v>
      </c>
      <c r="F12237" s="786" t="s">
        <v>13430</v>
      </c>
    </row>
    <row r="12238" spans="1:6">
      <c r="A12238" t="s">
        <v>4616</v>
      </c>
      <c r="B12238" t="s">
        <v>4679</v>
      </c>
      <c r="C12238" t="s">
        <v>2093</v>
      </c>
      <c r="D12238" t="s">
        <v>4680</v>
      </c>
      <c r="E12238" t="s">
        <v>4681</v>
      </c>
      <c r="F12238" s="786" t="s">
        <v>13431</v>
      </c>
    </row>
    <row r="12239" spans="1:6">
      <c r="A12239" t="s">
        <v>4616</v>
      </c>
      <c r="B12239" t="s">
        <v>4679</v>
      </c>
      <c r="C12239" t="s">
        <v>2093</v>
      </c>
      <c r="D12239" t="s">
        <v>4680</v>
      </c>
      <c r="E12239" t="s">
        <v>4681</v>
      </c>
      <c r="F12239" s="786" t="s">
        <v>13432</v>
      </c>
    </row>
    <row r="12240" spans="1:6">
      <c r="A12240" t="s">
        <v>4616</v>
      </c>
      <c r="B12240" t="s">
        <v>4679</v>
      </c>
      <c r="C12240" t="s">
        <v>2093</v>
      </c>
      <c r="D12240" t="s">
        <v>4680</v>
      </c>
      <c r="E12240" t="s">
        <v>4681</v>
      </c>
      <c r="F12240" s="786" t="s">
        <v>13433</v>
      </c>
    </row>
    <row r="12241" spans="1:6">
      <c r="A12241" t="s">
        <v>4616</v>
      </c>
      <c r="B12241" t="s">
        <v>4679</v>
      </c>
      <c r="C12241" t="s">
        <v>2093</v>
      </c>
      <c r="D12241" t="s">
        <v>4680</v>
      </c>
      <c r="E12241" t="s">
        <v>4681</v>
      </c>
      <c r="F12241" s="786" t="s">
        <v>13434</v>
      </c>
    </row>
    <row r="12242" spans="1:6">
      <c r="A12242" t="s">
        <v>4616</v>
      </c>
      <c r="B12242" t="s">
        <v>4679</v>
      </c>
      <c r="C12242" t="s">
        <v>2093</v>
      </c>
      <c r="D12242" t="s">
        <v>4680</v>
      </c>
      <c r="E12242" t="s">
        <v>4681</v>
      </c>
      <c r="F12242" s="786" t="s">
        <v>13435</v>
      </c>
    </row>
    <row r="12243" spans="1:6">
      <c r="A12243" t="s">
        <v>4616</v>
      </c>
      <c r="B12243" t="s">
        <v>4679</v>
      </c>
      <c r="C12243" t="s">
        <v>2093</v>
      </c>
      <c r="D12243" t="s">
        <v>4680</v>
      </c>
      <c r="E12243" t="s">
        <v>4681</v>
      </c>
      <c r="F12243" s="786" t="s">
        <v>13436</v>
      </c>
    </row>
    <row r="12244" spans="1:6">
      <c r="A12244" t="s">
        <v>4616</v>
      </c>
      <c r="B12244" t="s">
        <v>4679</v>
      </c>
      <c r="C12244" t="s">
        <v>2093</v>
      </c>
      <c r="D12244" t="s">
        <v>4680</v>
      </c>
      <c r="E12244" t="s">
        <v>4681</v>
      </c>
      <c r="F12244" s="786" t="s">
        <v>13437</v>
      </c>
    </row>
    <row r="12245" spans="1:6">
      <c r="A12245" t="s">
        <v>4616</v>
      </c>
      <c r="B12245" t="s">
        <v>4679</v>
      </c>
      <c r="C12245" t="s">
        <v>2093</v>
      </c>
      <c r="D12245" t="s">
        <v>4680</v>
      </c>
      <c r="E12245" t="s">
        <v>4681</v>
      </c>
      <c r="F12245" s="786" t="s">
        <v>13438</v>
      </c>
    </row>
    <row r="12246" spans="1:6">
      <c r="A12246" t="s">
        <v>4616</v>
      </c>
      <c r="B12246" t="s">
        <v>4679</v>
      </c>
      <c r="C12246" t="s">
        <v>2093</v>
      </c>
      <c r="D12246" t="s">
        <v>4680</v>
      </c>
      <c r="E12246" t="s">
        <v>4681</v>
      </c>
      <c r="F12246" s="786" t="s">
        <v>13439</v>
      </c>
    </row>
    <row r="12247" spans="1:6">
      <c r="A12247" t="s">
        <v>4616</v>
      </c>
      <c r="B12247" t="s">
        <v>4679</v>
      </c>
      <c r="C12247" t="s">
        <v>2093</v>
      </c>
      <c r="D12247" t="s">
        <v>4680</v>
      </c>
      <c r="E12247" t="s">
        <v>4681</v>
      </c>
      <c r="F12247" s="786" t="s">
        <v>13440</v>
      </c>
    </row>
    <row r="12248" spans="1:6">
      <c r="A12248" t="s">
        <v>4616</v>
      </c>
      <c r="B12248" t="s">
        <v>4679</v>
      </c>
      <c r="C12248" t="s">
        <v>2093</v>
      </c>
      <c r="D12248" t="s">
        <v>4680</v>
      </c>
      <c r="E12248" t="s">
        <v>4681</v>
      </c>
      <c r="F12248" s="786" t="s">
        <v>13441</v>
      </c>
    </row>
    <row r="12249" spans="1:6">
      <c r="A12249" t="s">
        <v>4616</v>
      </c>
      <c r="B12249" t="s">
        <v>4679</v>
      </c>
      <c r="C12249" t="s">
        <v>2093</v>
      </c>
      <c r="D12249" t="s">
        <v>4680</v>
      </c>
      <c r="E12249" t="s">
        <v>4681</v>
      </c>
      <c r="F12249" s="786" t="s">
        <v>13442</v>
      </c>
    </row>
    <row r="12250" spans="1:6">
      <c r="A12250" t="s">
        <v>4616</v>
      </c>
      <c r="B12250" t="s">
        <v>4679</v>
      </c>
      <c r="C12250" t="s">
        <v>2093</v>
      </c>
      <c r="D12250" t="s">
        <v>4680</v>
      </c>
      <c r="E12250" t="s">
        <v>4681</v>
      </c>
      <c r="F12250" s="786" t="s">
        <v>13443</v>
      </c>
    </row>
    <row r="12251" spans="1:6">
      <c r="A12251" t="s">
        <v>4616</v>
      </c>
      <c r="B12251" t="s">
        <v>4679</v>
      </c>
      <c r="C12251" t="s">
        <v>2093</v>
      </c>
      <c r="D12251" t="s">
        <v>4680</v>
      </c>
      <c r="E12251" t="s">
        <v>4681</v>
      </c>
      <c r="F12251" s="786" t="s">
        <v>13444</v>
      </c>
    </row>
    <row r="12252" spans="1:6">
      <c r="A12252" t="s">
        <v>4616</v>
      </c>
      <c r="B12252" t="s">
        <v>4679</v>
      </c>
      <c r="C12252" t="s">
        <v>2093</v>
      </c>
      <c r="D12252" t="s">
        <v>4680</v>
      </c>
      <c r="E12252" t="s">
        <v>4681</v>
      </c>
      <c r="F12252" s="786" t="s">
        <v>13445</v>
      </c>
    </row>
    <row r="12253" spans="1:6">
      <c r="A12253" t="s">
        <v>4616</v>
      </c>
      <c r="B12253" t="s">
        <v>4679</v>
      </c>
      <c r="C12253" t="s">
        <v>2093</v>
      </c>
      <c r="D12253" t="s">
        <v>4680</v>
      </c>
      <c r="E12253" t="s">
        <v>4681</v>
      </c>
      <c r="F12253" s="786" t="s">
        <v>13446</v>
      </c>
    </row>
    <row r="12254" spans="1:6">
      <c r="A12254" t="s">
        <v>4616</v>
      </c>
      <c r="B12254" t="s">
        <v>4679</v>
      </c>
      <c r="C12254" t="s">
        <v>2093</v>
      </c>
      <c r="D12254" t="s">
        <v>4680</v>
      </c>
      <c r="E12254" t="s">
        <v>4681</v>
      </c>
      <c r="F12254" s="786" t="s">
        <v>13447</v>
      </c>
    </row>
    <row r="12255" spans="1:6">
      <c r="A12255" t="s">
        <v>4616</v>
      </c>
      <c r="B12255" t="s">
        <v>4679</v>
      </c>
      <c r="C12255" t="s">
        <v>2093</v>
      </c>
      <c r="D12255" t="s">
        <v>4680</v>
      </c>
      <c r="E12255" t="s">
        <v>4681</v>
      </c>
      <c r="F12255" s="786" t="s">
        <v>13448</v>
      </c>
    </row>
    <row r="12256" spans="1:6">
      <c r="A12256" t="s">
        <v>4616</v>
      </c>
      <c r="B12256" t="s">
        <v>4679</v>
      </c>
      <c r="C12256" t="s">
        <v>2093</v>
      </c>
      <c r="D12256" t="s">
        <v>4680</v>
      </c>
      <c r="E12256" t="s">
        <v>4681</v>
      </c>
      <c r="F12256" s="786" t="s">
        <v>13449</v>
      </c>
    </row>
    <row r="12257" spans="1:6">
      <c r="A12257" t="s">
        <v>4616</v>
      </c>
      <c r="B12257" t="s">
        <v>4679</v>
      </c>
      <c r="C12257" t="s">
        <v>2093</v>
      </c>
      <c r="D12257" t="s">
        <v>4680</v>
      </c>
      <c r="E12257" t="s">
        <v>4681</v>
      </c>
      <c r="F12257" s="786" t="s">
        <v>13450</v>
      </c>
    </row>
    <row r="12258" spans="1:6">
      <c r="A12258" t="s">
        <v>4616</v>
      </c>
      <c r="B12258" t="s">
        <v>4679</v>
      </c>
      <c r="C12258" t="s">
        <v>2093</v>
      </c>
      <c r="D12258" t="s">
        <v>4680</v>
      </c>
      <c r="E12258" t="s">
        <v>4681</v>
      </c>
      <c r="F12258" s="786" t="s">
        <v>13451</v>
      </c>
    </row>
    <row r="12259" spans="1:6">
      <c r="A12259" t="s">
        <v>4616</v>
      </c>
      <c r="B12259" t="s">
        <v>4679</v>
      </c>
      <c r="C12259" t="s">
        <v>2093</v>
      </c>
      <c r="D12259" t="s">
        <v>4680</v>
      </c>
      <c r="E12259" t="s">
        <v>4681</v>
      </c>
      <c r="F12259" s="786" t="s">
        <v>13452</v>
      </c>
    </row>
    <row r="12260" spans="1:6">
      <c r="A12260" t="s">
        <v>4616</v>
      </c>
      <c r="B12260" t="s">
        <v>4679</v>
      </c>
      <c r="C12260" t="s">
        <v>2093</v>
      </c>
      <c r="D12260" t="s">
        <v>4680</v>
      </c>
      <c r="E12260" t="s">
        <v>4681</v>
      </c>
      <c r="F12260" s="786" t="s">
        <v>13453</v>
      </c>
    </row>
    <row r="12261" spans="1:6">
      <c r="A12261" t="s">
        <v>4616</v>
      </c>
      <c r="B12261" t="s">
        <v>4679</v>
      </c>
      <c r="C12261" t="s">
        <v>2093</v>
      </c>
      <c r="D12261" t="s">
        <v>4680</v>
      </c>
      <c r="E12261" t="s">
        <v>4681</v>
      </c>
      <c r="F12261" s="786" t="s">
        <v>13454</v>
      </c>
    </row>
    <row r="12262" spans="1:6">
      <c r="A12262" t="s">
        <v>4616</v>
      </c>
      <c r="B12262" t="s">
        <v>4679</v>
      </c>
      <c r="C12262" t="s">
        <v>2093</v>
      </c>
      <c r="D12262" t="s">
        <v>4680</v>
      </c>
      <c r="E12262" t="s">
        <v>4681</v>
      </c>
      <c r="F12262" s="786" t="s">
        <v>13455</v>
      </c>
    </row>
    <row r="12263" spans="1:6">
      <c r="A12263" t="s">
        <v>4616</v>
      </c>
      <c r="B12263" t="s">
        <v>4679</v>
      </c>
      <c r="C12263" t="s">
        <v>2093</v>
      </c>
      <c r="D12263" t="s">
        <v>4680</v>
      </c>
      <c r="E12263" t="s">
        <v>4681</v>
      </c>
      <c r="F12263" s="786" t="s">
        <v>13456</v>
      </c>
    </row>
    <row r="12264" spans="1:6">
      <c r="A12264" t="s">
        <v>4616</v>
      </c>
      <c r="B12264" t="s">
        <v>4679</v>
      </c>
      <c r="C12264" t="s">
        <v>2093</v>
      </c>
      <c r="D12264" t="s">
        <v>4680</v>
      </c>
      <c r="E12264" t="s">
        <v>4681</v>
      </c>
      <c r="F12264" s="786" t="s">
        <v>13457</v>
      </c>
    </row>
    <row r="12265" spans="1:6">
      <c r="A12265" t="s">
        <v>4616</v>
      </c>
      <c r="B12265" t="s">
        <v>4679</v>
      </c>
      <c r="C12265" t="s">
        <v>2093</v>
      </c>
      <c r="D12265" t="s">
        <v>4680</v>
      </c>
      <c r="E12265" t="s">
        <v>4681</v>
      </c>
      <c r="F12265" s="786" t="s">
        <v>13458</v>
      </c>
    </row>
    <row r="12266" spans="1:6">
      <c r="A12266" t="s">
        <v>4616</v>
      </c>
      <c r="B12266" t="s">
        <v>4679</v>
      </c>
      <c r="C12266" t="s">
        <v>2093</v>
      </c>
      <c r="D12266" t="s">
        <v>4680</v>
      </c>
      <c r="E12266" t="s">
        <v>4681</v>
      </c>
      <c r="F12266" s="786" t="s">
        <v>13459</v>
      </c>
    </row>
    <row r="12267" spans="1:6">
      <c r="A12267" t="s">
        <v>4616</v>
      </c>
      <c r="B12267" t="s">
        <v>4679</v>
      </c>
      <c r="C12267" t="s">
        <v>2093</v>
      </c>
      <c r="D12267" t="s">
        <v>4680</v>
      </c>
      <c r="E12267" t="s">
        <v>4681</v>
      </c>
      <c r="F12267" s="786" t="s">
        <v>13460</v>
      </c>
    </row>
    <row r="12268" spans="1:6">
      <c r="A12268" t="s">
        <v>4616</v>
      </c>
      <c r="B12268" t="s">
        <v>4679</v>
      </c>
      <c r="C12268" t="s">
        <v>2093</v>
      </c>
      <c r="D12268" t="s">
        <v>4680</v>
      </c>
      <c r="E12268" t="s">
        <v>4681</v>
      </c>
      <c r="F12268" s="786" t="s">
        <v>13461</v>
      </c>
    </row>
    <row r="12269" spans="1:6">
      <c r="A12269" t="s">
        <v>4616</v>
      </c>
      <c r="B12269" t="s">
        <v>4679</v>
      </c>
      <c r="C12269" t="s">
        <v>2093</v>
      </c>
      <c r="D12269" t="s">
        <v>4680</v>
      </c>
      <c r="E12269" t="s">
        <v>4681</v>
      </c>
      <c r="F12269" s="786" t="s">
        <v>13462</v>
      </c>
    </row>
    <row r="12270" spans="1:6">
      <c r="A12270" t="s">
        <v>4616</v>
      </c>
      <c r="B12270" t="s">
        <v>4679</v>
      </c>
      <c r="C12270" t="s">
        <v>2093</v>
      </c>
      <c r="D12270" t="s">
        <v>4680</v>
      </c>
      <c r="E12270" t="s">
        <v>4681</v>
      </c>
      <c r="F12270" s="786" t="s">
        <v>13463</v>
      </c>
    </row>
    <row r="12271" spans="1:6">
      <c r="A12271" t="s">
        <v>4616</v>
      </c>
      <c r="B12271" t="s">
        <v>4679</v>
      </c>
      <c r="C12271" t="s">
        <v>2093</v>
      </c>
      <c r="D12271" t="s">
        <v>4680</v>
      </c>
      <c r="E12271" t="s">
        <v>4681</v>
      </c>
      <c r="F12271" s="786" t="s">
        <v>13464</v>
      </c>
    </row>
    <row r="12272" spans="1:6">
      <c r="A12272" t="s">
        <v>4616</v>
      </c>
      <c r="B12272" t="s">
        <v>4679</v>
      </c>
      <c r="C12272" t="s">
        <v>2093</v>
      </c>
      <c r="D12272" t="s">
        <v>4680</v>
      </c>
      <c r="E12272" t="s">
        <v>4681</v>
      </c>
      <c r="F12272" s="786" t="s">
        <v>13465</v>
      </c>
    </row>
    <row r="12273" spans="1:6">
      <c r="A12273" t="s">
        <v>4616</v>
      </c>
      <c r="B12273" t="s">
        <v>4679</v>
      </c>
      <c r="C12273" t="s">
        <v>2093</v>
      </c>
      <c r="D12273" t="s">
        <v>4680</v>
      </c>
      <c r="E12273" t="s">
        <v>4681</v>
      </c>
      <c r="F12273" s="786" t="s">
        <v>13466</v>
      </c>
    </row>
    <row r="12274" spans="1:6">
      <c r="A12274" t="s">
        <v>4616</v>
      </c>
      <c r="B12274" t="s">
        <v>4679</v>
      </c>
      <c r="C12274" t="s">
        <v>2093</v>
      </c>
      <c r="D12274" t="s">
        <v>4680</v>
      </c>
      <c r="E12274" t="s">
        <v>4681</v>
      </c>
      <c r="F12274" s="786" t="s">
        <v>13467</v>
      </c>
    </row>
    <row r="12275" spans="1:6">
      <c r="A12275" t="s">
        <v>4616</v>
      </c>
      <c r="B12275" t="s">
        <v>4679</v>
      </c>
      <c r="C12275" t="s">
        <v>2093</v>
      </c>
      <c r="D12275" t="s">
        <v>4680</v>
      </c>
      <c r="E12275" t="s">
        <v>4681</v>
      </c>
      <c r="F12275" s="786" t="s">
        <v>13468</v>
      </c>
    </row>
    <row r="12276" spans="1:6">
      <c r="A12276" t="s">
        <v>4616</v>
      </c>
      <c r="B12276" t="s">
        <v>4679</v>
      </c>
      <c r="C12276" t="s">
        <v>2093</v>
      </c>
      <c r="D12276" t="s">
        <v>4680</v>
      </c>
      <c r="E12276" t="s">
        <v>4681</v>
      </c>
      <c r="F12276" s="786" t="s">
        <v>13469</v>
      </c>
    </row>
    <row r="12277" spans="1:6">
      <c r="A12277" t="s">
        <v>4616</v>
      </c>
      <c r="B12277" t="s">
        <v>4679</v>
      </c>
      <c r="C12277" t="s">
        <v>2093</v>
      </c>
      <c r="D12277" t="s">
        <v>4680</v>
      </c>
      <c r="E12277" t="s">
        <v>4681</v>
      </c>
      <c r="F12277" s="786" t="s">
        <v>13470</v>
      </c>
    </row>
    <row r="12278" spans="1:6">
      <c r="A12278" t="s">
        <v>4616</v>
      </c>
      <c r="B12278" t="s">
        <v>4679</v>
      </c>
      <c r="C12278" t="s">
        <v>2093</v>
      </c>
      <c r="D12278" t="s">
        <v>4680</v>
      </c>
      <c r="E12278" t="s">
        <v>4681</v>
      </c>
      <c r="F12278" s="786" t="s">
        <v>13471</v>
      </c>
    </row>
    <row r="12279" spans="1:6">
      <c r="A12279" t="s">
        <v>4616</v>
      </c>
      <c r="B12279" t="s">
        <v>4679</v>
      </c>
      <c r="C12279" t="s">
        <v>2093</v>
      </c>
      <c r="D12279" t="s">
        <v>4680</v>
      </c>
      <c r="E12279" t="s">
        <v>4681</v>
      </c>
      <c r="F12279" s="786" t="s">
        <v>13472</v>
      </c>
    </row>
    <row r="12280" spans="1:6">
      <c r="A12280" t="s">
        <v>4616</v>
      </c>
      <c r="B12280" t="s">
        <v>4679</v>
      </c>
      <c r="C12280" t="s">
        <v>2093</v>
      </c>
      <c r="D12280" t="s">
        <v>4680</v>
      </c>
      <c r="E12280" t="s">
        <v>4681</v>
      </c>
      <c r="F12280" s="786" t="s">
        <v>13473</v>
      </c>
    </row>
    <row r="12281" spans="1:6">
      <c r="A12281" t="s">
        <v>4616</v>
      </c>
      <c r="B12281" t="s">
        <v>4679</v>
      </c>
      <c r="C12281" t="s">
        <v>2093</v>
      </c>
      <c r="D12281" t="s">
        <v>4680</v>
      </c>
      <c r="E12281" t="s">
        <v>4681</v>
      </c>
      <c r="F12281" s="786" t="s">
        <v>13474</v>
      </c>
    </row>
    <row r="12282" spans="1:6">
      <c r="A12282" t="s">
        <v>4616</v>
      </c>
      <c r="B12282" t="s">
        <v>4679</v>
      </c>
      <c r="C12282" t="s">
        <v>2093</v>
      </c>
      <c r="D12282" t="s">
        <v>4680</v>
      </c>
      <c r="E12282" t="s">
        <v>4681</v>
      </c>
      <c r="F12282" s="786" t="s">
        <v>13475</v>
      </c>
    </row>
    <row r="12283" spans="1:6">
      <c r="A12283" t="s">
        <v>4616</v>
      </c>
      <c r="B12283" t="s">
        <v>4679</v>
      </c>
      <c r="C12283" t="s">
        <v>2093</v>
      </c>
      <c r="D12283" t="s">
        <v>4680</v>
      </c>
      <c r="E12283" t="s">
        <v>4681</v>
      </c>
      <c r="F12283" s="786" t="s">
        <v>13476</v>
      </c>
    </row>
    <row r="12284" spans="1:6">
      <c r="A12284" t="s">
        <v>4616</v>
      </c>
      <c r="B12284" t="s">
        <v>4679</v>
      </c>
      <c r="C12284" t="s">
        <v>2093</v>
      </c>
      <c r="D12284" t="s">
        <v>4680</v>
      </c>
      <c r="E12284" t="s">
        <v>4681</v>
      </c>
      <c r="F12284" s="786" t="s">
        <v>13477</v>
      </c>
    </row>
    <row r="12285" spans="1:6">
      <c r="A12285" t="s">
        <v>4616</v>
      </c>
      <c r="B12285" t="s">
        <v>4679</v>
      </c>
      <c r="C12285" t="s">
        <v>2093</v>
      </c>
      <c r="D12285" t="s">
        <v>4680</v>
      </c>
      <c r="E12285" t="s">
        <v>4681</v>
      </c>
      <c r="F12285" s="786" t="s">
        <v>13478</v>
      </c>
    </row>
    <row r="12286" spans="1:6">
      <c r="A12286" t="s">
        <v>4616</v>
      </c>
      <c r="B12286" t="s">
        <v>4679</v>
      </c>
      <c r="C12286" t="s">
        <v>2093</v>
      </c>
      <c r="D12286" t="s">
        <v>4680</v>
      </c>
      <c r="E12286" t="s">
        <v>4681</v>
      </c>
      <c r="F12286" s="786" t="s">
        <v>13479</v>
      </c>
    </row>
    <row r="12287" spans="1:6">
      <c r="A12287" t="s">
        <v>4616</v>
      </c>
      <c r="B12287" t="s">
        <v>4679</v>
      </c>
      <c r="C12287" t="s">
        <v>2093</v>
      </c>
      <c r="D12287" t="s">
        <v>4680</v>
      </c>
      <c r="E12287" t="s">
        <v>4681</v>
      </c>
      <c r="F12287" s="786" t="s">
        <v>13480</v>
      </c>
    </row>
    <row r="12288" spans="1:6">
      <c r="A12288" t="s">
        <v>4616</v>
      </c>
      <c r="B12288" t="s">
        <v>4679</v>
      </c>
      <c r="C12288" t="s">
        <v>2093</v>
      </c>
      <c r="D12288" t="s">
        <v>4680</v>
      </c>
      <c r="E12288" t="s">
        <v>4681</v>
      </c>
      <c r="F12288" s="786" t="s">
        <v>13481</v>
      </c>
    </row>
    <row r="12289" spans="1:6">
      <c r="A12289" t="s">
        <v>4616</v>
      </c>
      <c r="B12289" t="s">
        <v>4679</v>
      </c>
      <c r="C12289" t="s">
        <v>2093</v>
      </c>
      <c r="D12289" t="s">
        <v>4680</v>
      </c>
      <c r="E12289" t="s">
        <v>4681</v>
      </c>
      <c r="F12289" s="786" t="s">
        <v>13482</v>
      </c>
    </row>
    <row r="12290" spans="1:6">
      <c r="A12290" t="s">
        <v>4616</v>
      </c>
      <c r="B12290" t="s">
        <v>4679</v>
      </c>
      <c r="C12290" t="s">
        <v>2093</v>
      </c>
      <c r="D12290" t="s">
        <v>4680</v>
      </c>
      <c r="E12290" t="s">
        <v>4681</v>
      </c>
      <c r="F12290" s="786" t="s">
        <v>13483</v>
      </c>
    </row>
    <row r="12291" spans="1:6">
      <c r="A12291" t="s">
        <v>4616</v>
      </c>
      <c r="B12291" t="s">
        <v>4679</v>
      </c>
      <c r="C12291" t="s">
        <v>2093</v>
      </c>
      <c r="D12291" t="s">
        <v>4680</v>
      </c>
      <c r="E12291" t="s">
        <v>4681</v>
      </c>
      <c r="F12291" s="786" t="s">
        <v>13484</v>
      </c>
    </row>
    <row r="12292" spans="1:6">
      <c r="A12292" t="s">
        <v>4616</v>
      </c>
      <c r="B12292" t="s">
        <v>4679</v>
      </c>
      <c r="C12292" t="s">
        <v>2093</v>
      </c>
      <c r="D12292" t="s">
        <v>4680</v>
      </c>
      <c r="E12292" t="s">
        <v>4681</v>
      </c>
      <c r="F12292" s="786" t="s">
        <v>13485</v>
      </c>
    </row>
    <row r="12293" spans="1:6">
      <c r="A12293" t="s">
        <v>4616</v>
      </c>
      <c r="B12293" t="s">
        <v>4679</v>
      </c>
      <c r="C12293" t="s">
        <v>2093</v>
      </c>
      <c r="D12293" t="s">
        <v>4680</v>
      </c>
      <c r="E12293" t="s">
        <v>4681</v>
      </c>
      <c r="F12293" s="786" t="s">
        <v>13486</v>
      </c>
    </row>
    <row r="12294" spans="1:6">
      <c r="A12294" t="s">
        <v>4616</v>
      </c>
      <c r="B12294" t="s">
        <v>4679</v>
      </c>
      <c r="C12294" t="s">
        <v>2093</v>
      </c>
      <c r="D12294" t="s">
        <v>4680</v>
      </c>
      <c r="E12294" t="s">
        <v>4681</v>
      </c>
      <c r="F12294" s="786" t="s">
        <v>13487</v>
      </c>
    </row>
    <row r="12295" spans="1:6">
      <c r="A12295" t="s">
        <v>4616</v>
      </c>
      <c r="B12295" t="s">
        <v>4679</v>
      </c>
      <c r="C12295" t="s">
        <v>2093</v>
      </c>
      <c r="D12295" t="s">
        <v>4680</v>
      </c>
      <c r="E12295" t="s">
        <v>4681</v>
      </c>
      <c r="F12295" s="786" t="s">
        <v>13488</v>
      </c>
    </row>
    <row r="12296" spans="1:6">
      <c r="A12296" t="s">
        <v>4616</v>
      </c>
      <c r="B12296" t="s">
        <v>4679</v>
      </c>
      <c r="C12296" t="s">
        <v>2093</v>
      </c>
      <c r="D12296" t="s">
        <v>4680</v>
      </c>
      <c r="E12296" t="s">
        <v>4681</v>
      </c>
      <c r="F12296" s="786" t="s">
        <v>13489</v>
      </c>
    </row>
    <row r="12297" spans="1:6">
      <c r="A12297" t="s">
        <v>4616</v>
      </c>
      <c r="B12297" t="s">
        <v>4679</v>
      </c>
      <c r="C12297" t="s">
        <v>2093</v>
      </c>
      <c r="D12297" t="s">
        <v>4680</v>
      </c>
      <c r="E12297" t="s">
        <v>4681</v>
      </c>
      <c r="F12297" s="786" t="s">
        <v>13490</v>
      </c>
    </row>
    <row r="12298" spans="1:6">
      <c r="A12298" t="s">
        <v>4616</v>
      </c>
      <c r="B12298" t="s">
        <v>4679</v>
      </c>
      <c r="C12298" t="s">
        <v>2093</v>
      </c>
      <c r="D12298" t="s">
        <v>4680</v>
      </c>
      <c r="E12298" t="s">
        <v>4681</v>
      </c>
      <c r="F12298" s="786" t="s">
        <v>13491</v>
      </c>
    </row>
    <row r="12299" spans="1:6">
      <c r="A12299" t="s">
        <v>4616</v>
      </c>
      <c r="B12299" t="s">
        <v>4679</v>
      </c>
      <c r="C12299" t="s">
        <v>2093</v>
      </c>
      <c r="D12299" t="s">
        <v>4680</v>
      </c>
      <c r="E12299" t="s">
        <v>4681</v>
      </c>
      <c r="F12299" s="786" t="s">
        <v>13492</v>
      </c>
    </row>
    <row r="12300" spans="1:6">
      <c r="A12300" t="s">
        <v>4616</v>
      </c>
      <c r="B12300" t="s">
        <v>4679</v>
      </c>
      <c r="C12300" t="s">
        <v>2093</v>
      </c>
      <c r="D12300" t="s">
        <v>4680</v>
      </c>
      <c r="E12300" t="s">
        <v>4681</v>
      </c>
      <c r="F12300" s="786" t="s">
        <v>13493</v>
      </c>
    </row>
    <row r="12301" spans="1:6">
      <c r="A12301" t="s">
        <v>4616</v>
      </c>
      <c r="B12301" t="s">
        <v>4679</v>
      </c>
      <c r="C12301" t="s">
        <v>2093</v>
      </c>
      <c r="D12301" t="s">
        <v>4680</v>
      </c>
      <c r="E12301" t="s">
        <v>4681</v>
      </c>
      <c r="F12301" s="786" t="s">
        <v>13494</v>
      </c>
    </row>
    <row r="12302" spans="1:6">
      <c r="A12302" t="s">
        <v>4616</v>
      </c>
      <c r="B12302" t="s">
        <v>4679</v>
      </c>
      <c r="C12302" t="s">
        <v>2093</v>
      </c>
      <c r="D12302" t="s">
        <v>4680</v>
      </c>
      <c r="E12302" t="s">
        <v>4681</v>
      </c>
      <c r="F12302" s="786" t="s">
        <v>13495</v>
      </c>
    </row>
    <row r="12303" spans="1:6">
      <c r="A12303" t="s">
        <v>4616</v>
      </c>
      <c r="B12303" t="s">
        <v>4679</v>
      </c>
      <c r="C12303" t="s">
        <v>2093</v>
      </c>
      <c r="D12303" t="s">
        <v>4680</v>
      </c>
      <c r="E12303" t="s">
        <v>4681</v>
      </c>
      <c r="F12303" s="786" t="s">
        <v>13496</v>
      </c>
    </row>
    <row r="12304" spans="1:6">
      <c r="A12304" t="s">
        <v>4616</v>
      </c>
      <c r="B12304" t="s">
        <v>4679</v>
      </c>
      <c r="C12304" t="s">
        <v>2093</v>
      </c>
      <c r="D12304" t="s">
        <v>4680</v>
      </c>
      <c r="E12304" t="s">
        <v>4681</v>
      </c>
      <c r="F12304" s="786" t="s">
        <v>13497</v>
      </c>
    </row>
    <row r="12305" spans="1:6">
      <c r="A12305" t="s">
        <v>4616</v>
      </c>
      <c r="B12305" t="s">
        <v>4679</v>
      </c>
      <c r="C12305" t="s">
        <v>2093</v>
      </c>
      <c r="D12305" t="s">
        <v>4680</v>
      </c>
      <c r="E12305" t="s">
        <v>4681</v>
      </c>
      <c r="F12305" s="786" t="s">
        <v>13498</v>
      </c>
    </row>
    <row r="12306" spans="1:6">
      <c r="A12306" t="s">
        <v>4616</v>
      </c>
      <c r="B12306" t="s">
        <v>4679</v>
      </c>
      <c r="C12306" t="s">
        <v>2093</v>
      </c>
      <c r="D12306" t="s">
        <v>4680</v>
      </c>
      <c r="E12306" t="s">
        <v>4681</v>
      </c>
      <c r="F12306" s="786" t="s">
        <v>13499</v>
      </c>
    </row>
    <row r="12307" spans="1:6">
      <c r="A12307" t="s">
        <v>4616</v>
      </c>
      <c r="B12307" t="s">
        <v>4679</v>
      </c>
      <c r="C12307" t="s">
        <v>2093</v>
      </c>
      <c r="D12307" t="s">
        <v>4680</v>
      </c>
      <c r="E12307" t="s">
        <v>4681</v>
      </c>
      <c r="F12307" s="786" t="s">
        <v>13500</v>
      </c>
    </row>
    <row r="12308" spans="1:6">
      <c r="A12308" t="s">
        <v>4616</v>
      </c>
      <c r="B12308" t="s">
        <v>4679</v>
      </c>
      <c r="C12308" t="s">
        <v>2093</v>
      </c>
      <c r="D12308" t="s">
        <v>4680</v>
      </c>
      <c r="E12308" t="s">
        <v>4681</v>
      </c>
      <c r="F12308" s="786" t="s">
        <v>13501</v>
      </c>
    </row>
    <row r="12309" spans="1:6">
      <c r="A12309" t="s">
        <v>4616</v>
      </c>
      <c r="B12309" t="s">
        <v>4679</v>
      </c>
      <c r="C12309" t="s">
        <v>2093</v>
      </c>
      <c r="D12309" t="s">
        <v>4680</v>
      </c>
      <c r="E12309" t="s">
        <v>4681</v>
      </c>
      <c r="F12309" s="786" t="s">
        <v>13502</v>
      </c>
    </row>
    <row r="12310" spans="1:6">
      <c r="A12310" t="s">
        <v>4616</v>
      </c>
      <c r="B12310" t="s">
        <v>4679</v>
      </c>
      <c r="C12310" t="s">
        <v>2093</v>
      </c>
      <c r="D12310" t="s">
        <v>4680</v>
      </c>
      <c r="E12310" t="s">
        <v>4681</v>
      </c>
      <c r="F12310" s="786" t="s">
        <v>13503</v>
      </c>
    </row>
    <row r="12311" spans="1:6">
      <c r="A12311" t="s">
        <v>4616</v>
      </c>
      <c r="B12311" t="s">
        <v>4679</v>
      </c>
      <c r="C12311" t="s">
        <v>2093</v>
      </c>
      <c r="D12311" t="s">
        <v>4680</v>
      </c>
      <c r="E12311" t="s">
        <v>4681</v>
      </c>
      <c r="F12311" s="786" t="s">
        <v>13504</v>
      </c>
    </row>
    <row r="12312" spans="1:6">
      <c r="A12312" t="s">
        <v>4616</v>
      </c>
      <c r="B12312" t="s">
        <v>4679</v>
      </c>
      <c r="C12312" t="s">
        <v>2093</v>
      </c>
      <c r="D12312" t="s">
        <v>4680</v>
      </c>
      <c r="E12312" t="s">
        <v>4681</v>
      </c>
      <c r="F12312" s="786" t="s">
        <v>13505</v>
      </c>
    </row>
    <row r="12313" spans="1:6">
      <c r="A12313" t="s">
        <v>4616</v>
      </c>
      <c r="B12313" t="s">
        <v>4679</v>
      </c>
      <c r="C12313" t="s">
        <v>2093</v>
      </c>
      <c r="D12313" t="s">
        <v>4680</v>
      </c>
      <c r="E12313" t="s">
        <v>4681</v>
      </c>
      <c r="F12313" s="786" t="s">
        <v>13506</v>
      </c>
    </row>
    <row r="12314" spans="1:6">
      <c r="A12314" t="s">
        <v>4616</v>
      </c>
      <c r="B12314" t="s">
        <v>4679</v>
      </c>
      <c r="C12314" t="s">
        <v>2093</v>
      </c>
      <c r="D12314" t="s">
        <v>4680</v>
      </c>
      <c r="E12314" t="s">
        <v>4681</v>
      </c>
      <c r="F12314" s="786" t="s">
        <v>13507</v>
      </c>
    </row>
    <row r="12315" spans="1:6">
      <c r="A12315" t="s">
        <v>4616</v>
      </c>
      <c r="B12315" t="s">
        <v>4679</v>
      </c>
      <c r="C12315" t="s">
        <v>2093</v>
      </c>
      <c r="D12315" t="s">
        <v>4680</v>
      </c>
      <c r="E12315" t="s">
        <v>4681</v>
      </c>
      <c r="F12315" s="786" t="s">
        <v>13508</v>
      </c>
    </row>
    <row r="12316" spans="1:6">
      <c r="A12316" t="s">
        <v>4616</v>
      </c>
      <c r="B12316" t="s">
        <v>4679</v>
      </c>
      <c r="C12316" t="s">
        <v>2093</v>
      </c>
      <c r="D12316" t="s">
        <v>4680</v>
      </c>
      <c r="E12316" t="s">
        <v>4681</v>
      </c>
      <c r="F12316" s="786" t="s">
        <v>13509</v>
      </c>
    </row>
    <row r="12317" spans="1:6">
      <c r="A12317" t="s">
        <v>4616</v>
      </c>
      <c r="B12317" t="s">
        <v>4679</v>
      </c>
      <c r="C12317" t="s">
        <v>2093</v>
      </c>
      <c r="D12317" t="s">
        <v>4680</v>
      </c>
      <c r="E12317" t="s">
        <v>4681</v>
      </c>
      <c r="F12317" s="786" t="s">
        <v>13510</v>
      </c>
    </row>
    <row r="12318" spans="1:6">
      <c r="A12318" t="s">
        <v>4616</v>
      </c>
      <c r="B12318" t="s">
        <v>4679</v>
      </c>
      <c r="C12318" t="s">
        <v>2093</v>
      </c>
      <c r="D12318" t="s">
        <v>4680</v>
      </c>
      <c r="E12318" t="s">
        <v>4681</v>
      </c>
      <c r="F12318" s="786" t="s">
        <v>13511</v>
      </c>
    </row>
    <row r="12319" spans="1:6">
      <c r="A12319" t="s">
        <v>4616</v>
      </c>
      <c r="B12319" t="s">
        <v>4679</v>
      </c>
      <c r="C12319" t="s">
        <v>2093</v>
      </c>
      <c r="D12319" t="s">
        <v>4680</v>
      </c>
      <c r="E12319" t="s">
        <v>4681</v>
      </c>
      <c r="F12319" s="786" t="s">
        <v>13512</v>
      </c>
    </row>
    <row r="12320" spans="1:6">
      <c r="A12320" t="s">
        <v>4616</v>
      </c>
      <c r="B12320" t="s">
        <v>4679</v>
      </c>
      <c r="C12320" t="s">
        <v>2093</v>
      </c>
      <c r="D12320" t="s">
        <v>4680</v>
      </c>
      <c r="E12320" t="s">
        <v>4681</v>
      </c>
      <c r="F12320" s="786" t="s">
        <v>13513</v>
      </c>
    </row>
    <row r="12321" spans="1:6">
      <c r="A12321" t="s">
        <v>4616</v>
      </c>
      <c r="B12321" t="s">
        <v>4679</v>
      </c>
      <c r="C12321" t="s">
        <v>2093</v>
      </c>
      <c r="D12321" t="s">
        <v>4680</v>
      </c>
      <c r="E12321" t="s">
        <v>4681</v>
      </c>
      <c r="F12321" s="786" t="s">
        <v>13514</v>
      </c>
    </row>
    <row r="12322" spans="1:6">
      <c r="A12322" t="s">
        <v>4616</v>
      </c>
      <c r="B12322" t="s">
        <v>4679</v>
      </c>
      <c r="C12322" t="s">
        <v>2093</v>
      </c>
      <c r="D12322" t="s">
        <v>4680</v>
      </c>
      <c r="E12322" t="s">
        <v>4681</v>
      </c>
      <c r="F12322" s="786" t="s">
        <v>13515</v>
      </c>
    </row>
    <row r="12323" spans="1:6">
      <c r="A12323" t="s">
        <v>4616</v>
      </c>
      <c r="B12323" t="s">
        <v>4679</v>
      </c>
      <c r="C12323" t="s">
        <v>2093</v>
      </c>
      <c r="D12323" t="s">
        <v>4680</v>
      </c>
      <c r="E12323" t="s">
        <v>4681</v>
      </c>
      <c r="F12323" s="786" t="s">
        <v>13516</v>
      </c>
    </row>
    <row r="12324" spans="1:6">
      <c r="A12324" t="s">
        <v>4616</v>
      </c>
      <c r="B12324" t="s">
        <v>4679</v>
      </c>
      <c r="C12324" t="s">
        <v>2093</v>
      </c>
      <c r="D12324" t="s">
        <v>4680</v>
      </c>
      <c r="E12324" t="s">
        <v>4681</v>
      </c>
      <c r="F12324" s="786" t="s">
        <v>13517</v>
      </c>
    </row>
    <row r="12325" spans="1:6">
      <c r="A12325" t="s">
        <v>4616</v>
      </c>
      <c r="B12325" t="s">
        <v>4679</v>
      </c>
      <c r="C12325" t="s">
        <v>2093</v>
      </c>
      <c r="D12325" t="s">
        <v>4680</v>
      </c>
      <c r="E12325" t="s">
        <v>4681</v>
      </c>
      <c r="F12325" s="786" t="s">
        <v>13518</v>
      </c>
    </row>
    <row r="12326" spans="1:6">
      <c r="A12326" t="s">
        <v>4616</v>
      </c>
      <c r="B12326" t="s">
        <v>4679</v>
      </c>
      <c r="C12326" t="s">
        <v>2093</v>
      </c>
      <c r="D12326" t="s">
        <v>4680</v>
      </c>
      <c r="E12326" t="s">
        <v>4681</v>
      </c>
      <c r="F12326" s="786" t="s">
        <v>13519</v>
      </c>
    </row>
    <row r="12327" spans="1:6">
      <c r="A12327" t="s">
        <v>4616</v>
      </c>
      <c r="B12327" t="s">
        <v>4679</v>
      </c>
      <c r="C12327" t="s">
        <v>2093</v>
      </c>
      <c r="D12327" t="s">
        <v>4680</v>
      </c>
      <c r="E12327" t="s">
        <v>4681</v>
      </c>
      <c r="F12327" s="786" t="s">
        <v>13520</v>
      </c>
    </row>
    <row r="12328" spans="1:6">
      <c r="A12328" t="s">
        <v>4616</v>
      </c>
      <c r="B12328" t="s">
        <v>4679</v>
      </c>
      <c r="C12328" t="s">
        <v>2093</v>
      </c>
      <c r="D12328" t="s">
        <v>4680</v>
      </c>
      <c r="E12328" t="s">
        <v>4681</v>
      </c>
      <c r="F12328" s="786" t="s">
        <v>13521</v>
      </c>
    </row>
    <row r="12329" spans="1:6">
      <c r="A12329" t="s">
        <v>4616</v>
      </c>
      <c r="B12329" t="s">
        <v>4679</v>
      </c>
      <c r="C12329" t="s">
        <v>2093</v>
      </c>
      <c r="D12329" t="s">
        <v>4680</v>
      </c>
      <c r="E12329" t="s">
        <v>4681</v>
      </c>
      <c r="F12329" s="786" t="s">
        <v>13522</v>
      </c>
    </row>
    <row r="12330" spans="1:6">
      <c r="A12330" t="s">
        <v>4616</v>
      </c>
      <c r="B12330" t="s">
        <v>4679</v>
      </c>
      <c r="C12330" t="s">
        <v>2093</v>
      </c>
      <c r="D12330" t="s">
        <v>4680</v>
      </c>
      <c r="E12330" t="s">
        <v>4681</v>
      </c>
      <c r="F12330" s="786" t="s">
        <v>13523</v>
      </c>
    </row>
    <row r="12331" spans="1:6">
      <c r="A12331" t="s">
        <v>4616</v>
      </c>
      <c r="B12331" t="s">
        <v>4679</v>
      </c>
      <c r="C12331" t="s">
        <v>2093</v>
      </c>
      <c r="D12331" t="s">
        <v>4680</v>
      </c>
      <c r="E12331" t="s">
        <v>4681</v>
      </c>
      <c r="F12331" s="786" t="s">
        <v>13524</v>
      </c>
    </row>
    <row r="12332" spans="1:6">
      <c r="A12332" t="s">
        <v>4616</v>
      </c>
      <c r="B12332" t="s">
        <v>4679</v>
      </c>
      <c r="C12332" t="s">
        <v>2093</v>
      </c>
      <c r="D12332" t="s">
        <v>4680</v>
      </c>
      <c r="E12332" t="s">
        <v>4681</v>
      </c>
      <c r="F12332" s="786" t="s">
        <v>13525</v>
      </c>
    </row>
    <row r="12333" spans="1:6">
      <c r="A12333" t="s">
        <v>4616</v>
      </c>
      <c r="B12333" t="s">
        <v>4679</v>
      </c>
      <c r="C12333" t="s">
        <v>2093</v>
      </c>
      <c r="D12333" t="s">
        <v>4680</v>
      </c>
      <c r="E12333" t="s">
        <v>4681</v>
      </c>
      <c r="F12333" s="786" t="s">
        <v>13526</v>
      </c>
    </row>
    <row r="12334" spans="1:6">
      <c r="A12334" t="s">
        <v>4616</v>
      </c>
      <c r="B12334" t="s">
        <v>4679</v>
      </c>
      <c r="C12334" t="s">
        <v>2093</v>
      </c>
      <c r="D12334" t="s">
        <v>4680</v>
      </c>
      <c r="E12334" t="s">
        <v>4681</v>
      </c>
      <c r="F12334" s="786" t="s">
        <v>13527</v>
      </c>
    </row>
    <row r="12335" spans="1:6">
      <c r="A12335" t="s">
        <v>4616</v>
      </c>
      <c r="B12335" t="s">
        <v>4679</v>
      </c>
      <c r="C12335" t="s">
        <v>2093</v>
      </c>
      <c r="D12335" t="s">
        <v>4680</v>
      </c>
      <c r="E12335" t="s">
        <v>4681</v>
      </c>
      <c r="F12335" s="786" t="s">
        <v>13528</v>
      </c>
    </row>
    <row r="12336" spans="1:6">
      <c r="A12336" t="s">
        <v>4616</v>
      </c>
      <c r="B12336" t="s">
        <v>4679</v>
      </c>
      <c r="C12336" t="s">
        <v>2093</v>
      </c>
      <c r="D12336" t="s">
        <v>4680</v>
      </c>
      <c r="E12336" t="s">
        <v>4681</v>
      </c>
      <c r="F12336" s="786" t="s">
        <v>13529</v>
      </c>
    </row>
    <row r="12337" spans="1:6">
      <c r="A12337" t="s">
        <v>4616</v>
      </c>
      <c r="B12337" t="s">
        <v>4679</v>
      </c>
      <c r="C12337" t="s">
        <v>2093</v>
      </c>
      <c r="D12337" t="s">
        <v>4680</v>
      </c>
      <c r="E12337" t="s">
        <v>4681</v>
      </c>
      <c r="F12337" s="786" t="s">
        <v>13530</v>
      </c>
    </row>
    <row r="12338" spans="1:6">
      <c r="A12338" t="s">
        <v>4616</v>
      </c>
      <c r="B12338" t="s">
        <v>4679</v>
      </c>
      <c r="C12338" t="s">
        <v>2093</v>
      </c>
      <c r="D12338" t="s">
        <v>4680</v>
      </c>
      <c r="E12338" t="s">
        <v>4681</v>
      </c>
      <c r="F12338" s="786" t="s">
        <v>13531</v>
      </c>
    </row>
    <row r="12339" spans="1:6">
      <c r="A12339" t="s">
        <v>4616</v>
      </c>
      <c r="B12339" t="s">
        <v>4679</v>
      </c>
      <c r="C12339" t="s">
        <v>2093</v>
      </c>
      <c r="D12339" t="s">
        <v>4680</v>
      </c>
      <c r="E12339" t="s">
        <v>4681</v>
      </c>
      <c r="F12339" s="786" t="s">
        <v>13532</v>
      </c>
    </row>
    <row r="12340" spans="1:6">
      <c r="A12340" t="s">
        <v>4616</v>
      </c>
      <c r="B12340" t="s">
        <v>4679</v>
      </c>
      <c r="C12340" t="s">
        <v>2093</v>
      </c>
      <c r="D12340" t="s">
        <v>4680</v>
      </c>
      <c r="E12340" t="s">
        <v>4681</v>
      </c>
      <c r="F12340" s="786" t="s">
        <v>13533</v>
      </c>
    </row>
    <row r="12341" spans="1:6">
      <c r="A12341" t="s">
        <v>4616</v>
      </c>
      <c r="B12341" t="s">
        <v>4679</v>
      </c>
      <c r="C12341" t="s">
        <v>2093</v>
      </c>
      <c r="D12341" t="s">
        <v>4680</v>
      </c>
      <c r="E12341" t="s">
        <v>4681</v>
      </c>
      <c r="F12341" s="786" t="s">
        <v>13534</v>
      </c>
    </row>
    <row r="12342" spans="1:6">
      <c r="A12342" t="s">
        <v>4616</v>
      </c>
      <c r="B12342" t="s">
        <v>4679</v>
      </c>
      <c r="C12342" t="s">
        <v>2093</v>
      </c>
      <c r="D12342" t="s">
        <v>4680</v>
      </c>
      <c r="E12342" t="s">
        <v>4681</v>
      </c>
      <c r="F12342" s="786" t="s">
        <v>13535</v>
      </c>
    </row>
    <row r="12343" spans="1:6">
      <c r="A12343" t="s">
        <v>4616</v>
      </c>
      <c r="B12343" t="s">
        <v>4679</v>
      </c>
      <c r="C12343" t="s">
        <v>2093</v>
      </c>
      <c r="D12343" t="s">
        <v>4680</v>
      </c>
      <c r="E12343" t="s">
        <v>4681</v>
      </c>
      <c r="F12343" s="786" t="s">
        <v>13536</v>
      </c>
    </row>
    <row r="12344" spans="1:6">
      <c r="A12344" t="s">
        <v>4616</v>
      </c>
      <c r="B12344" t="s">
        <v>4679</v>
      </c>
      <c r="C12344" t="s">
        <v>2093</v>
      </c>
      <c r="D12344" t="s">
        <v>4680</v>
      </c>
      <c r="E12344" t="s">
        <v>4681</v>
      </c>
      <c r="F12344" s="786" t="s">
        <v>13537</v>
      </c>
    </row>
    <row r="12345" spans="1:6">
      <c r="A12345" t="s">
        <v>4616</v>
      </c>
      <c r="B12345" t="s">
        <v>4679</v>
      </c>
      <c r="C12345" t="s">
        <v>2093</v>
      </c>
      <c r="D12345" t="s">
        <v>4680</v>
      </c>
      <c r="E12345" t="s">
        <v>4681</v>
      </c>
      <c r="F12345" s="786" t="s">
        <v>13538</v>
      </c>
    </row>
    <row r="12346" spans="1:6">
      <c r="A12346" t="s">
        <v>4616</v>
      </c>
      <c r="B12346" t="s">
        <v>4679</v>
      </c>
      <c r="C12346" t="s">
        <v>2093</v>
      </c>
      <c r="D12346" t="s">
        <v>4680</v>
      </c>
      <c r="E12346" t="s">
        <v>4681</v>
      </c>
      <c r="F12346" s="786" t="s">
        <v>13539</v>
      </c>
    </row>
    <row r="12347" spans="1:6">
      <c r="A12347" t="s">
        <v>4616</v>
      </c>
      <c r="B12347" t="s">
        <v>4679</v>
      </c>
      <c r="C12347" t="s">
        <v>2093</v>
      </c>
      <c r="D12347" t="s">
        <v>4680</v>
      </c>
      <c r="E12347" t="s">
        <v>4681</v>
      </c>
      <c r="F12347" s="786" t="s">
        <v>13540</v>
      </c>
    </row>
    <row r="12348" spans="1:6">
      <c r="A12348" t="s">
        <v>4616</v>
      </c>
      <c r="B12348" t="s">
        <v>4679</v>
      </c>
      <c r="C12348" t="s">
        <v>2093</v>
      </c>
      <c r="D12348" t="s">
        <v>4680</v>
      </c>
      <c r="E12348" t="s">
        <v>4681</v>
      </c>
      <c r="F12348" s="786" t="s">
        <v>13541</v>
      </c>
    </row>
    <row r="12349" spans="1:6">
      <c r="A12349" t="s">
        <v>4616</v>
      </c>
      <c r="B12349" t="s">
        <v>4679</v>
      </c>
      <c r="C12349" t="s">
        <v>2093</v>
      </c>
      <c r="D12349" t="s">
        <v>4680</v>
      </c>
      <c r="E12349" t="s">
        <v>4681</v>
      </c>
      <c r="F12349" s="786" t="s">
        <v>13542</v>
      </c>
    </row>
    <row r="12350" spans="1:6">
      <c r="A12350" t="s">
        <v>4616</v>
      </c>
      <c r="B12350" t="s">
        <v>4679</v>
      </c>
      <c r="C12350" t="s">
        <v>2093</v>
      </c>
      <c r="D12350" t="s">
        <v>4680</v>
      </c>
      <c r="E12350" t="s">
        <v>4681</v>
      </c>
      <c r="F12350" s="786" t="s">
        <v>13543</v>
      </c>
    </row>
    <row r="12351" spans="1:6">
      <c r="A12351" t="s">
        <v>4616</v>
      </c>
      <c r="B12351" t="s">
        <v>4679</v>
      </c>
      <c r="C12351" t="s">
        <v>2093</v>
      </c>
      <c r="D12351" t="s">
        <v>4680</v>
      </c>
      <c r="E12351" t="s">
        <v>4681</v>
      </c>
      <c r="F12351" s="786" t="s">
        <v>13544</v>
      </c>
    </row>
    <row r="12352" spans="1:6">
      <c r="A12352" t="s">
        <v>4616</v>
      </c>
      <c r="B12352" t="s">
        <v>4679</v>
      </c>
      <c r="C12352" t="s">
        <v>2093</v>
      </c>
      <c r="D12352" t="s">
        <v>4680</v>
      </c>
      <c r="E12352" t="s">
        <v>4681</v>
      </c>
      <c r="F12352" s="786" t="s">
        <v>13545</v>
      </c>
    </row>
    <row r="12353" spans="1:6">
      <c r="A12353" t="s">
        <v>4616</v>
      </c>
      <c r="B12353" t="s">
        <v>4679</v>
      </c>
      <c r="C12353" t="s">
        <v>2093</v>
      </c>
      <c r="D12353" t="s">
        <v>4680</v>
      </c>
      <c r="E12353" t="s">
        <v>4681</v>
      </c>
      <c r="F12353" s="786" t="s">
        <v>13546</v>
      </c>
    </row>
    <row r="12354" spans="1:6">
      <c r="A12354" t="s">
        <v>4616</v>
      </c>
      <c r="B12354" t="s">
        <v>4679</v>
      </c>
      <c r="C12354" t="s">
        <v>2093</v>
      </c>
      <c r="D12354" t="s">
        <v>4680</v>
      </c>
      <c r="E12354" t="s">
        <v>4681</v>
      </c>
      <c r="F12354" s="786" t="s">
        <v>13547</v>
      </c>
    </row>
    <row r="12355" spans="1:6">
      <c r="A12355" t="s">
        <v>4616</v>
      </c>
      <c r="B12355" t="s">
        <v>4679</v>
      </c>
      <c r="C12355" t="s">
        <v>2093</v>
      </c>
      <c r="D12355" t="s">
        <v>4680</v>
      </c>
      <c r="E12355" t="s">
        <v>4681</v>
      </c>
      <c r="F12355" s="786" t="s">
        <v>13548</v>
      </c>
    </row>
    <row r="12356" spans="1:6">
      <c r="A12356" t="s">
        <v>4616</v>
      </c>
      <c r="B12356" t="s">
        <v>4679</v>
      </c>
      <c r="C12356" t="s">
        <v>2093</v>
      </c>
      <c r="D12356" t="s">
        <v>4680</v>
      </c>
      <c r="E12356" t="s">
        <v>4681</v>
      </c>
      <c r="F12356" s="786" t="s">
        <v>13549</v>
      </c>
    </row>
    <row r="12357" spans="1:6">
      <c r="A12357" t="s">
        <v>4616</v>
      </c>
      <c r="B12357" t="s">
        <v>4679</v>
      </c>
      <c r="C12357" t="s">
        <v>2093</v>
      </c>
      <c r="D12357" t="s">
        <v>4680</v>
      </c>
      <c r="E12357" t="s">
        <v>4681</v>
      </c>
      <c r="F12357" s="786" t="s">
        <v>13550</v>
      </c>
    </row>
    <row r="12358" spans="1:6">
      <c r="A12358" t="s">
        <v>4616</v>
      </c>
      <c r="B12358" t="s">
        <v>4679</v>
      </c>
      <c r="C12358" t="s">
        <v>2093</v>
      </c>
      <c r="D12358" t="s">
        <v>4680</v>
      </c>
      <c r="E12358" t="s">
        <v>4681</v>
      </c>
      <c r="F12358" s="786" t="s">
        <v>13551</v>
      </c>
    </row>
    <row r="12359" spans="1:6">
      <c r="A12359" t="s">
        <v>4616</v>
      </c>
      <c r="B12359" t="s">
        <v>4679</v>
      </c>
      <c r="C12359" t="s">
        <v>2093</v>
      </c>
      <c r="D12359" t="s">
        <v>4680</v>
      </c>
      <c r="E12359" t="s">
        <v>4681</v>
      </c>
      <c r="F12359" s="786" t="s">
        <v>13552</v>
      </c>
    </row>
    <row r="12360" spans="1:6">
      <c r="A12360" t="s">
        <v>4616</v>
      </c>
      <c r="B12360" t="s">
        <v>4679</v>
      </c>
      <c r="C12360" t="s">
        <v>2093</v>
      </c>
      <c r="D12360" t="s">
        <v>4680</v>
      </c>
      <c r="E12360" t="s">
        <v>4681</v>
      </c>
      <c r="F12360" s="786" t="s">
        <v>13553</v>
      </c>
    </row>
    <row r="12361" spans="1:6">
      <c r="A12361" t="s">
        <v>4616</v>
      </c>
      <c r="B12361" t="s">
        <v>4679</v>
      </c>
      <c r="C12361" t="s">
        <v>2093</v>
      </c>
      <c r="D12361" t="s">
        <v>4680</v>
      </c>
      <c r="E12361" t="s">
        <v>4681</v>
      </c>
      <c r="F12361" s="786" t="s">
        <v>13554</v>
      </c>
    </row>
    <row r="12362" spans="1:6">
      <c r="A12362" t="s">
        <v>4616</v>
      </c>
      <c r="B12362" t="s">
        <v>4679</v>
      </c>
      <c r="C12362" t="s">
        <v>2093</v>
      </c>
      <c r="D12362" t="s">
        <v>4680</v>
      </c>
      <c r="E12362" t="s">
        <v>4681</v>
      </c>
      <c r="F12362" s="786" t="s">
        <v>13555</v>
      </c>
    </row>
    <row r="12363" spans="1:6">
      <c r="A12363" t="s">
        <v>4616</v>
      </c>
      <c r="B12363" t="s">
        <v>4679</v>
      </c>
      <c r="C12363" t="s">
        <v>2093</v>
      </c>
      <c r="D12363" t="s">
        <v>4680</v>
      </c>
      <c r="E12363" t="s">
        <v>4681</v>
      </c>
      <c r="F12363" s="786" t="s">
        <v>13556</v>
      </c>
    </row>
    <row r="12364" spans="1:6">
      <c r="A12364" t="s">
        <v>4616</v>
      </c>
      <c r="B12364" t="s">
        <v>4679</v>
      </c>
      <c r="C12364" t="s">
        <v>2093</v>
      </c>
      <c r="D12364" t="s">
        <v>4680</v>
      </c>
      <c r="E12364" t="s">
        <v>4681</v>
      </c>
      <c r="F12364" s="786" t="s">
        <v>13557</v>
      </c>
    </row>
    <row r="12365" spans="1:6">
      <c r="A12365" t="s">
        <v>4616</v>
      </c>
      <c r="B12365" t="s">
        <v>4679</v>
      </c>
      <c r="C12365" t="s">
        <v>2093</v>
      </c>
      <c r="D12365" t="s">
        <v>4680</v>
      </c>
      <c r="E12365" t="s">
        <v>4681</v>
      </c>
      <c r="F12365" s="786" t="s">
        <v>13558</v>
      </c>
    </row>
    <row r="12366" spans="1:6">
      <c r="A12366" t="s">
        <v>4616</v>
      </c>
      <c r="B12366" t="s">
        <v>4679</v>
      </c>
      <c r="C12366" t="s">
        <v>2093</v>
      </c>
      <c r="D12366" t="s">
        <v>4680</v>
      </c>
      <c r="E12366" t="s">
        <v>4681</v>
      </c>
      <c r="F12366" s="786" t="s">
        <v>13559</v>
      </c>
    </row>
    <row r="12367" spans="1:6">
      <c r="A12367" t="s">
        <v>4616</v>
      </c>
      <c r="B12367" t="s">
        <v>4679</v>
      </c>
      <c r="C12367" t="s">
        <v>2093</v>
      </c>
      <c r="D12367" t="s">
        <v>4680</v>
      </c>
      <c r="E12367" t="s">
        <v>4681</v>
      </c>
      <c r="F12367" s="786" t="s">
        <v>13560</v>
      </c>
    </row>
    <row r="12368" spans="1:6">
      <c r="A12368" t="s">
        <v>4616</v>
      </c>
      <c r="B12368" t="s">
        <v>4679</v>
      </c>
      <c r="C12368" t="s">
        <v>2093</v>
      </c>
      <c r="D12368" t="s">
        <v>4680</v>
      </c>
      <c r="E12368" t="s">
        <v>4681</v>
      </c>
      <c r="F12368" s="786" t="s">
        <v>13561</v>
      </c>
    </row>
    <row r="12369" spans="1:6">
      <c r="A12369" t="s">
        <v>4616</v>
      </c>
      <c r="B12369" t="s">
        <v>4679</v>
      </c>
      <c r="C12369" t="s">
        <v>2093</v>
      </c>
      <c r="D12369" t="s">
        <v>4680</v>
      </c>
      <c r="E12369" t="s">
        <v>4681</v>
      </c>
      <c r="F12369" s="786" t="s">
        <v>13562</v>
      </c>
    </row>
    <row r="12370" spans="1:6">
      <c r="A12370" t="s">
        <v>4616</v>
      </c>
      <c r="B12370" t="s">
        <v>4679</v>
      </c>
      <c r="C12370" t="s">
        <v>2093</v>
      </c>
      <c r="D12370" t="s">
        <v>4680</v>
      </c>
      <c r="E12370" t="s">
        <v>4681</v>
      </c>
      <c r="F12370" s="786" t="s">
        <v>13563</v>
      </c>
    </row>
    <row r="12371" spans="1:6">
      <c r="A12371" t="s">
        <v>4616</v>
      </c>
      <c r="B12371" t="s">
        <v>4679</v>
      </c>
      <c r="C12371" t="s">
        <v>2093</v>
      </c>
      <c r="D12371" t="s">
        <v>4680</v>
      </c>
      <c r="E12371" t="s">
        <v>4681</v>
      </c>
      <c r="F12371" s="786" t="s">
        <v>13564</v>
      </c>
    </row>
    <row r="12372" spans="1:6">
      <c r="A12372" t="s">
        <v>4616</v>
      </c>
      <c r="B12372" t="s">
        <v>4679</v>
      </c>
      <c r="C12372" t="s">
        <v>2093</v>
      </c>
      <c r="D12372" t="s">
        <v>4680</v>
      </c>
      <c r="E12372" t="s">
        <v>4681</v>
      </c>
      <c r="F12372" s="786" t="s">
        <v>13565</v>
      </c>
    </row>
    <row r="12373" spans="1:6">
      <c r="A12373" t="s">
        <v>4616</v>
      </c>
      <c r="B12373" t="s">
        <v>4679</v>
      </c>
      <c r="C12373" t="s">
        <v>2093</v>
      </c>
      <c r="D12373" t="s">
        <v>4680</v>
      </c>
      <c r="E12373" t="s">
        <v>4681</v>
      </c>
      <c r="F12373" s="786" t="s">
        <v>13566</v>
      </c>
    </row>
    <row r="12374" spans="1:6">
      <c r="A12374" t="s">
        <v>4616</v>
      </c>
      <c r="B12374" t="s">
        <v>4679</v>
      </c>
      <c r="C12374" t="s">
        <v>2093</v>
      </c>
      <c r="D12374" t="s">
        <v>4680</v>
      </c>
      <c r="E12374" t="s">
        <v>4681</v>
      </c>
      <c r="F12374" s="786" t="s">
        <v>13567</v>
      </c>
    </row>
    <row r="12375" spans="1:6">
      <c r="A12375" t="s">
        <v>4616</v>
      </c>
      <c r="B12375" t="s">
        <v>4679</v>
      </c>
      <c r="C12375" t="s">
        <v>2093</v>
      </c>
      <c r="D12375" t="s">
        <v>4680</v>
      </c>
      <c r="E12375" t="s">
        <v>4681</v>
      </c>
      <c r="F12375" s="786" t="s">
        <v>13568</v>
      </c>
    </row>
    <row r="12376" spans="1:6">
      <c r="A12376" t="s">
        <v>4616</v>
      </c>
      <c r="B12376" t="s">
        <v>4679</v>
      </c>
      <c r="C12376" t="s">
        <v>2093</v>
      </c>
      <c r="D12376" t="s">
        <v>4680</v>
      </c>
      <c r="E12376" t="s">
        <v>4681</v>
      </c>
      <c r="F12376" s="786" t="s">
        <v>13569</v>
      </c>
    </row>
    <row r="12377" spans="1:6">
      <c r="A12377" t="s">
        <v>4616</v>
      </c>
      <c r="B12377" t="s">
        <v>4679</v>
      </c>
      <c r="C12377" t="s">
        <v>2093</v>
      </c>
      <c r="D12377" t="s">
        <v>4680</v>
      </c>
      <c r="E12377" t="s">
        <v>4681</v>
      </c>
      <c r="F12377" s="786" t="s">
        <v>13570</v>
      </c>
    </row>
    <row r="12378" spans="1:6">
      <c r="A12378" t="s">
        <v>4616</v>
      </c>
      <c r="B12378" t="s">
        <v>4679</v>
      </c>
      <c r="C12378" t="s">
        <v>2093</v>
      </c>
      <c r="D12378" t="s">
        <v>4680</v>
      </c>
      <c r="E12378" t="s">
        <v>4681</v>
      </c>
      <c r="F12378" s="786" t="s">
        <v>13571</v>
      </c>
    </row>
    <row r="12379" spans="1:6">
      <c r="A12379" t="s">
        <v>4616</v>
      </c>
      <c r="B12379" t="s">
        <v>4679</v>
      </c>
      <c r="C12379" t="s">
        <v>2093</v>
      </c>
      <c r="D12379" t="s">
        <v>4680</v>
      </c>
      <c r="E12379" t="s">
        <v>4681</v>
      </c>
      <c r="F12379" s="786" t="s">
        <v>13572</v>
      </c>
    </row>
    <row r="12380" spans="1:6">
      <c r="A12380" t="s">
        <v>4616</v>
      </c>
      <c r="B12380" t="s">
        <v>4679</v>
      </c>
      <c r="C12380" t="s">
        <v>2093</v>
      </c>
      <c r="D12380" t="s">
        <v>4680</v>
      </c>
      <c r="E12380" t="s">
        <v>4681</v>
      </c>
      <c r="F12380" s="786" t="s">
        <v>13573</v>
      </c>
    </row>
    <row r="12381" spans="1:6">
      <c r="A12381" t="s">
        <v>4616</v>
      </c>
      <c r="B12381" t="s">
        <v>4679</v>
      </c>
      <c r="C12381" t="s">
        <v>2093</v>
      </c>
      <c r="D12381" t="s">
        <v>4680</v>
      </c>
      <c r="E12381" t="s">
        <v>4681</v>
      </c>
      <c r="F12381" s="786" t="s">
        <v>13574</v>
      </c>
    </row>
    <row r="12382" spans="1:6">
      <c r="A12382" t="s">
        <v>4616</v>
      </c>
      <c r="B12382" t="s">
        <v>4679</v>
      </c>
      <c r="C12382" t="s">
        <v>2093</v>
      </c>
      <c r="D12382" t="s">
        <v>4680</v>
      </c>
      <c r="E12382" t="s">
        <v>4681</v>
      </c>
      <c r="F12382" s="786" t="s">
        <v>13575</v>
      </c>
    </row>
    <row r="12383" spans="1:6">
      <c r="A12383" t="s">
        <v>4616</v>
      </c>
      <c r="B12383" t="s">
        <v>4679</v>
      </c>
      <c r="C12383" t="s">
        <v>2093</v>
      </c>
      <c r="D12383" t="s">
        <v>4680</v>
      </c>
      <c r="E12383" t="s">
        <v>4681</v>
      </c>
      <c r="F12383" s="786" t="s">
        <v>13576</v>
      </c>
    </row>
    <row r="12384" spans="1:6">
      <c r="A12384" t="s">
        <v>4616</v>
      </c>
      <c r="B12384" t="s">
        <v>4679</v>
      </c>
      <c r="C12384" t="s">
        <v>2093</v>
      </c>
      <c r="D12384" t="s">
        <v>4680</v>
      </c>
      <c r="E12384" t="s">
        <v>4681</v>
      </c>
      <c r="F12384" s="786" t="s">
        <v>13577</v>
      </c>
    </row>
    <row r="12385" spans="1:6">
      <c r="A12385" t="s">
        <v>4616</v>
      </c>
      <c r="B12385" t="s">
        <v>4679</v>
      </c>
      <c r="C12385" t="s">
        <v>2093</v>
      </c>
      <c r="D12385" t="s">
        <v>4680</v>
      </c>
      <c r="E12385" t="s">
        <v>4681</v>
      </c>
      <c r="F12385" s="786" t="s">
        <v>13578</v>
      </c>
    </row>
    <row r="12386" spans="1:6">
      <c r="A12386" t="s">
        <v>4616</v>
      </c>
      <c r="B12386" t="s">
        <v>4679</v>
      </c>
      <c r="C12386" t="s">
        <v>2093</v>
      </c>
      <c r="D12386" t="s">
        <v>4680</v>
      </c>
      <c r="E12386" t="s">
        <v>4681</v>
      </c>
      <c r="F12386" s="786" t="s">
        <v>13579</v>
      </c>
    </row>
    <row r="12387" spans="1:6">
      <c r="A12387" t="s">
        <v>4616</v>
      </c>
      <c r="B12387" t="s">
        <v>4679</v>
      </c>
      <c r="C12387" t="s">
        <v>2093</v>
      </c>
      <c r="D12387" t="s">
        <v>4680</v>
      </c>
      <c r="E12387" t="s">
        <v>4681</v>
      </c>
      <c r="F12387" s="786" t="s">
        <v>13580</v>
      </c>
    </row>
    <row r="12388" spans="1:6">
      <c r="A12388" t="s">
        <v>4616</v>
      </c>
      <c r="B12388" t="s">
        <v>4679</v>
      </c>
      <c r="C12388" t="s">
        <v>2093</v>
      </c>
      <c r="D12388" t="s">
        <v>4680</v>
      </c>
      <c r="E12388" t="s">
        <v>4681</v>
      </c>
      <c r="F12388" s="786" t="s">
        <v>13581</v>
      </c>
    </row>
    <row r="12389" spans="1:6">
      <c r="A12389" t="s">
        <v>4616</v>
      </c>
      <c r="B12389" t="s">
        <v>4679</v>
      </c>
      <c r="C12389" t="s">
        <v>2093</v>
      </c>
      <c r="D12389" t="s">
        <v>4680</v>
      </c>
      <c r="E12389" t="s">
        <v>4681</v>
      </c>
      <c r="F12389" s="786" t="s">
        <v>13582</v>
      </c>
    </row>
    <row r="12390" spans="1:6">
      <c r="A12390" t="s">
        <v>4616</v>
      </c>
      <c r="B12390" t="s">
        <v>4679</v>
      </c>
      <c r="C12390" t="s">
        <v>2093</v>
      </c>
      <c r="D12390" t="s">
        <v>4680</v>
      </c>
      <c r="E12390" t="s">
        <v>4681</v>
      </c>
      <c r="F12390" s="786" t="s">
        <v>13583</v>
      </c>
    </row>
    <row r="12391" spans="1:6">
      <c r="A12391" t="s">
        <v>4616</v>
      </c>
      <c r="B12391" t="s">
        <v>4679</v>
      </c>
      <c r="C12391" t="s">
        <v>2093</v>
      </c>
      <c r="D12391" t="s">
        <v>4680</v>
      </c>
      <c r="E12391" t="s">
        <v>4681</v>
      </c>
      <c r="F12391" s="786" t="s">
        <v>13584</v>
      </c>
    </row>
    <row r="12392" spans="1:6">
      <c r="A12392" t="s">
        <v>4616</v>
      </c>
      <c r="B12392" t="s">
        <v>4679</v>
      </c>
      <c r="C12392" t="s">
        <v>2093</v>
      </c>
      <c r="D12392" t="s">
        <v>4680</v>
      </c>
      <c r="E12392" t="s">
        <v>4681</v>
      </c>
      <c r="F12392" s="786" t="s">
        <v>13585</v>
      </c>
    </row>
    <row r="12393" spans="1:6">
      <c r="A12393" t="s">
        <v>4616</v>
      </c>
      <c r="B12393" t="s">
        <v>4679</v>
      </c>
      <c r="C12393" t="s">
        <v>2093</v>
      </c>
      <c r="D12393" t="s">
        <v>4680</v>
      </c>
      <c r="E12393" t="s">
        <v>4681</v>
      </c>
      <c r="F12393" s="786" t="s">
        <v>13586</v>
      </c>
    </row>
    <row r="12394" spans="1:6">
      <c r="A12394" t="s">
        <v>4616</v>
      </c>
      <c r="B12394" t="s">
        <v>4679</v>
      </c>
      <c r="C12394" t="s">
        <v>2093</v>
      </c>
      <c r="D12394" t="s">
        <v>4680</v>
      </c>
      <c r="E12394" t="s">
        <v>4681</v>
      </c>
      <c r="F12394" s="786" t="s">
        <v>13587</v>
      </c>
    </row>
    <row r="12395" spans="1:6">
      <c r="A12395" t="s">
        <v>4616</v>
      </c>
      <c r="B12395" t="s">
        <v>4679</v>
      </c>
      <c r="C12395" t="s">
        <v>2093</v>
      </c>
      <c r="D12395" t="s">
        <v>4680</v>
      </c>
      <c r="E12395" t="s">
        <v>4681</v>
      </c>
      <c r="F12395" s="786" t="s">
        <v>13588</v>
      </c>
    </row>
    <row r="12396" spans="1:6">
      <c r="A12396" t="s">
        <v>4616</v>
      </c>
      <c r="B12396" t="s">
        <v>4679</v>
      </c>
      <c r="C12396" t="s">
        <v>2093</v>
      </c>
      <c r="D12396" t="s">
        <v>4680</v>
      </c>
      <c r="E12396" t="s">
        <v>4681</v>
      </c>
      <c r="F12396" s="786" t="s">
        <v>13589</v>
      </c>
    </row>
    <row r="12397" spans="1:6">
      <c r="A12397" t="s">
        <v>4616</v>
      </c>
      <c r="B12397" t="s">
        <v>4679</v>
      </c>
      <c r="C12397" t="s">
        <v>2093</v>
      </c>
      <c r="D12397" t="s">
        <v>4680</v>
      </c>
      <c r="E12397" t="s">
        <v>4681</v>
      </c>
      <c r="F12397" s="786" t="s">
        <v>13590</v>
      </c>
    </row>
    <row r="12398" spans="1:6">
      <c r="A12398" t="s">
        <v>4616</v>
      </c>
      <c r="B12398" t="s">
        <v>4679</v>
      </c>
      <c r="C12398" t="s">
        <v>2093</v>
      </c>
      <c r="D12398" t="s">
        <v>4680</v>
      </c>
      <c r="E12398" t="s">
        <v>4681</v>
      </c>
      <c r="F12398" s="786" t="s">
        <v>13591</v>
      </c>
    </row>
    <row r="12399" spans="1:6">
      <c r="A12399" t="s">
        <v>4616</v>
      </c>
      <c r="B12399" t="s">
        <v>4679</v>
      </c>
      <c r="C12399" t="s">
        <v>2093</v>
      </c>
      <c r="D12399" t="s">
        <v>4680</v>
      </c>
      <c r="E12399" t="s">
        <v>4681</v>
      </c>
      <c r="F12399" s="786" t="s">
        <v>13592</v>
      </c>
    </row>
    <row r="12400" spans="1:6">
      <c r="A12400" t="s">
        <v>4616</v>
      </c>
      <c r="B12400" t="s">
        <v>4679</v>
      </c>
      <c r="C12400" t="s">
        <v>2093</v>
      </c>
      <c r="D12400" t="s">
        <v>4680</v>
      </c>
      <c r="E12400" t="s">
        <v>4681</v>
      </c>
      <c r="F12400" s="786" t="s">
        <v>13593</v>
      </c>
    </row>
    <row r="12401" spans="1:6">
      <c r="A12401" t="s">
        <v>4616</v>
      </c>
      <c r="B12401" t="s">
        <v>4679</v>
      </c>
      <c r="C12401" t="s">
        <v>2093</v>
      </c>
      <c r="D12401" t="s">
        <v>4680</v>
      </c>
      <c r="E12401" t="s">
        <v>4681</v>
      </c>
      <c r="F12401" s="786" t="s">
        <v>13594</v>
      </c>
    </row>
    <row r="12402" spans="1:6">
      <c r="A12402" t="s">
        <v>4616</v>
      </c>
      <c r="B12402" t="s">
        <v>4679</v>
      </c>
      <c r="C12402" t="s">
        <v>2093</v>
      </c>
      <c r="D12402" t="s">
        <v>4680</v>
      </c>
      <c r="E12402" t="s">
        <v>4681</v>
      </c>
      <c r="F12402" s="786" t="s">
        <v>13595</v>
      </c>
    </row>
    <row r="12403" spans="1:6">
      <c r="A12403" t="s">
        <v>4616</v>
      </c>
      <c r="B12403" t="s">
        <v>4679</v>
      </c>
      <c r="C12403" t="s">
        <v>2093</v>
      </c>
      <c r="D12403" t="s">
        <v>4680</v>
      </c>
      <c r="E12403" t="s">
        <v>4681</v>
      </c>
      <c r="F12403" s="786" t="s">
        <v>13596</v>
      </c>
    </row>
    <row r="12404" spans="1:6">
      <c r="A12404" t="s">
        <v>4616</v>
      </c>
      <c r="B12404" t="s">
        <v>4679</v>
      </c>
      <c r="C12404" t="s">
        <v>2093</v>
      </c>
      <c r="D12404" t="s">
        <v>4680</v>
      </c>
      <c r="E12404" t="s">
        <v>4681</v>
      </c>
      <c r="F12404" s="786" t="s">
        <v>13597</v>
      </c>
    </row>
    <row r="12405" spans="1:6">
      <c r="A12405" t="s">
        <v>4616</v>
      </c>
      <c r="B12405" t="s">
        <v>4679</v>
      </c>
      <c r="C12405" t="s">
        <v>2093</v>
      </c>
      <c r="D12405" t="s">
        <v>4680</v>
      </c>
      <c r="E12405" t="s">
        <v>4681</v>
      </c>
      <c r="F12405" s="786" t="s">
        <v>13598</v>
      </c>
    </row>
    <row r="12406" spans="1:6">
      <c r="A12406" t="s">
        <v>4616</v>
      </c>
      <c r="B12406" t="s">
        <v>4679</v>
      </c>
      <c r="C12406" t="s">
        <v>2093</v>
      </c>
      <c r="D12406" t="s">
        <v>4680</v>
      </c>
      <c r="E12406" t="s">
        <v>4681</v>
      </c>
      <c r="F12406" s="786" t="s">
        <v>13599</v>
      </c>
    </row>
    <row r="12407" spans="1:6">
      <c r="A12407" t="s">
        <v>4616</v>
      </c>
      <c r="B12407" t="s">
        <v>4679</v>
      </c>
      <c r="C12407" t="s">
        <v>2093</v>
      </c>
      <c r="D12407" t="s">
        <v>4680</v>
      </c>
      <c r="E12407" t="s">
        <v>4681</v>
      </c>
      <c r="F12407" s="786" t="s">
        <v>13600</v>
      </c>
    </row>
    <row r="12408" spans="1:6">
      <c r="A12408" t="s">
        <v>4616</v>
      </c>
      <c r="B12408" t="s">
        <v>4679</v>
      </c>
      <c r="C12408" t="s">
        <v>2093</v>
      </c>
      <c r="D12408" t="s">
        <v>4680</v>
      </c>
      <c r="E12408" t="s">
        <v>4681</v>
      </c>
      <c r="F12408" s="786" t="s">
        <v>13601</v>
      </c>
    </row>
    <row r="12409" spans="1:6">
      <c r="A12409" t="s">
        <v>4616</v>
      </c>
      <c r="B12409" t="s">
        <v>4679</v>
      </c>
      <c r="C12409" t="s">
        <v>2093</v>
      </c>
      <c r="D12409" t="s">
        <v>4680</v>
      </c>
      <c r="E12409" t="s">
        <v>4681</v>
      </c>
      <c r="F12409" s="786" t="s">
        <v>13602</v>
      </c>
    </row>
    <row r="12410" spans="1:6">
      <c r="A12410" t="s">
        <v>4616</v>
      </c>
      <c r="B12410" t="s">
        <v>4679</v>
      </c>
      <c r="C12410" t="s">
        <v>2093</v>
      </c>
      <c r="D12410" t="s">
        <v>4680</v>
      </c>
      <c r="E12410" t="s">
        <v>4681</v>
      </c>
      <c r="F12410" s="786" t="s">
        <v>13603</v>
      </c>
    </row>
    <row r="12411" spans="1:6">
      <c r="A12411" t="s">
        <v>4616</v>
      </c>
      <c r="B12411" t="s">
        <v>4679</v>
      </c>
      <c r="C12411" t="s">
        <v>2093</v>
      </c>
      <c r="D12411" t="s">
        <v>4680</v>
      </c>
      <c r="E12411" t="s">
        <v>4681</v>
      </c>
      <c r="F12411" s="786" t="s">
        <v>13604</v>
      </c>
    </row>
    <row r="12412" spans="1:6">
      <c r="A12412" t="s">
        <v>4616</v>
      </c>
      <c r="B12412" t="s">
        <v>4679</v>
      </c>
      <c r="C12412" t="s">
        <v>2093</v>
      </c>
      <c r="D12412" t="s">
        <v>4680</v>
      </c>
      <c r="E12412" t="s">
        <v>4681</v>
      </c>
      <c r="F12412" s="786" t="s">
        <v>13605</v>
      </c>
    </row>
    <row r="12413" spans="1:6">
      <c r="A12413" t="s">
        <v>4616</v>
      </c>
      <c r="B12413" t="s">
        <v>4679</v>
      </c>
      <c r="C12413" t="s">
        <v>2093</v>
      </c>
      <c r="D12413" t="s">
        <v>4680</v>
      </c>
      <c r="E12413" t="s">
        <v>4681</v>
      </c>
      <c r="F12413" s="786" t="s">
        <v>13606</v>
      </c>
    </row>
    <row r="12414" spans="1:6">
      <c r="A12414" t="s">
        <v>4616</v>
      </c>
      <c r="B12414" t="s">
        <v>4679</v>
      </c>
      <c r="C12414" t="s">
        <v>2093</v>
      </c>
      <c r="D12414" t="s">
        <v>4680</v>
      </c>
      <c r="E12414" t="s">
        <v>4681</v>
      </c>
      <c r="F12414" s="786" t="s">
        <v>13607</v>
      </c>
    </row>
    <row r="12415" spans="1:6">
      <c r="A12415" t="s">
        <v>4616</v>
      </c>
      <c r="B12415" t="s">
        <v>4679</v>
      </c>
      <c r="C12415" t="s">
        <v>2093</v>
      </c>
      <c r="D12415" t="s">
        <v>4680</v>
      </c>
      <c r="E12415" t="s">
        <v>4681</v>
      </c>
      <c r="F12415" s="786" t="s">
        <v>13608</v>
      </c>
    </row>
    <row r="12416" spans="1:6">
      <c r="A12416" t="s">
        <v>4616</v>
      </c>
      <c r="B12416" t="s">
        <v>4679</v>
      </c>
      <c r="C12416" t="s">
        <v>2093</v>
      </c>
      <c r="D12416" t="s">
        <v>4680</v>
      </c>
      <c r="E12416" t="s">
        <v>4681</v>
      </c>
      <c r="F12416" s="786" t="s">
        <v>13609</v>
      </c>
    </row>
    <row r="12417" spans="1:6">
      <c r="A12417" t="s">
        <v>4616</v>
      </c>
      <c r="B12417" t="s">
        <v>4679</v>
      </c>
      <c r="C12417" t="s">
        <v>2093</v>
      </c>
      <c r="D12417" t="s">
        <v>4680</v>
      </c>
      <c r="E12417" t="s">
        <v>4681</v>
      </c>
      <c r="F12417" s="786" t="s">
        <v>13610</v>
      </c>
    </row>
    <row r="12418" spans="1:6">
      <c r="A12418" t="s">
        <v>4616</v>
      </c>
      <c r="B12418" t="s">
        <v>4679</v>
      </c>
      <c r="C12418" t="s">
        <v>2093</v>
      </c>
      <c r="D12418" t="s">
        <v>4680</v>
      </c>
      <c r="E12418" t="s">
        <v>4681</v>
      </c>
      <c r="F12418" s="786" t="s">
        <v>13611</v>
      </c>
    </row>
    <row r="12419" spans="1:6">
      <c r="A12419" t="s">
        <v>4616</v>
      </c>
      <c r="B12419" t="s">
        <v>4679</v>
      </c>
      <c r="C12419" t="s">
        <v>2093</v>
      </c>
      <c r="D12419" t="s">
        <v>4680</v>
      </c>
      <c r="E12419" t="s">
        <v>4681</v>
      </c>
      <c r="F12419" s="786" t="s">
        <v>13612</v>
      </c>
    </row>
    <row r="12420" spans="1:6">
      <c r="A12420" t="s">
        <v>4616</v>
      </c>
      <c r="B12420" t="s">
        <v>4679</v>
      </c>
      <c r="C12420" t="s">
        <v>2093</v>
      </c>
      <c r="D12420" t="s">
        <v>4680</v>
      </c>
      <c r="E12420" t="s">
        <v>4681</v>
      </c>
      <c r="F12420" s="786" t="s">
        <v>13613</v>
      </c>
    </row>
    <row r="12421" spans="1:6">
      <c r="A12421" t="s">
        <v>4616</v>
      </c>
      <c r="B12421" t="s">
        <v>4679</v>
      </c>
      <c r="C12421" t="s">
        <v>2093</v>
      </c>
      <c r="D12421" t="s">
        <v>4680</v>
      </c>
      <c r="E12421" t="s">
        <v>4681</v>
      </c>
      <c r="F12421" s="786" t="s">
        <v>13614</v>
      </c>
    </row>
    <row r="12422" spans="1:6">
      <c r="A12422" t="s">
        <v>4616</v>
      </c>
      <c r="B12422" t="s">
        <v>4679</v>
      </c>
      <c r="C12422" t="s">
        <v>2093</v>
      </c>
      <c r="D12422" t="s">
        <v>4680</v>
      </c>
      <c r="E12422" t="s">
        <v>4681</v>
      </c>
      <c r="F12422" s="786" t="s">
        <v>13615</v>
      </c>
    </row>
    <row r="12423" spans="1:6">
      <c r="A12423" t="s">
        <v>4616</v>
      </c>
      <c r="B12423" t="s">
        <v>4679</v>
      </c>
      <c r="C12423" t="s">
        <v>2093</v>
      </c>
      <c r="D12423" t="s">
        <v>4680</v>
      </c>
      <c r="E12423" t="s">
        <v>4681</v>
      </c>
      <c r="F12423" s="786" t="s">
        <v>13616</v>
      </c>
    </row>
    <row r="12424" spans="1:6">
      <c r="A12424" t="s">
        <v>4616</v>
      </c>
      <c r="B12424" t="s">
        <v>4679</v>
      </c>
      <c r="C12424" t="s">
        <v>2093</v>
      </c>
      <c r="D12424" t="s">
        <v>4680</v>
      </c>
      <c r="E12424" t="s">
        <v>4681</v>
      </c>
      <c r="F12424" s="786" t="s">
        <v>13617</v>
      </c>
    </row>
    <row r="12425" spans="1:6">
      <c r="A12425" t="s">
        <v>4616</v>
      </c>
      <c r="B12425" t="s">
        <v>4679</v>
      </c>
      <c r="C12425" t="s">
        <v>2093</v>
      </c>
      <c r="D12425" t="s">
        <v>4680</v>
      </c>
      <c r="E12425" t="s">
        <v>4681</v>
      </c>
      <c r="F12425" s="786" t="s">
        <v>13618</v>
      </c>
    </row>
    <row r="12426" spans="1:6">
      <c r="A12426" t="s">
        <v>4616</v>
      </c>
      <c r="B12426" t="s">
        <v>4679</v>
      </c>
      <c r="C12426" t="s">
        <v>2093</v>
      </c>
      <c r="D12426" t="s">
        <v>4680</v>
      </c>
      <c r="E12426" t="s">
        <v>4681</v>
      </c>
      <c r="F12426" s="786" t="s">
        <v>13619</v>
      </c>
    </row>
    <row r="12427" spans="1:6">
      <c r="A12427" t="s">
        <v>4616</v>
      </c>
      <c r="B12427" t="s">
        <v>4679</v>
      </c>
      <c r="C12427" t="s">
        <v>2093</v>
      </c>
      <c r="D12427" t="s">
        <v>4680</v>
      </c>
      <c r="E12427" t="s">
        <v>4681</v>
      </c>
      <c r="F12427" s="786" t="s">
        <v>13620</v>
      </c>
    </row>
    <row r="12428" spans="1:6">
      <c r="A12428" t="s">
        <v>4616</v>
      </c>
      <c r="B12428" t="s">
        <v>4679</v>
      </c>
      <c r="C12428" t="s">
        <v>2093</v>
      </c>
      <c r="D12428" t="s">
        <v>4680</v>
      </c>
      <c r="E12428" t="s">
        <v>4681</v>
      </c>
      <c r="F12428" s="786" t="s">
        <v>13621</v>
      </c>
    </row>
    <row r="12429" spans="1:6">
      <c r="A12429" t="s">
        <v>4616</v>
      </c>
      <c r="B12429" t="s">
        <v>4679</v>
      </c>
      <c r="C12429" t="s">
        <v>2093</v>
      </c>
      <c r="D12429" t="s">
        <v>4680</v>
      </c>
      <c r="E12429" t="s">
        <v>4681</v>
      </c>
      <c r="F12429" s="786" t="s">
        <v>13622</v>
      </c>
    </row>
    <row r="12430" spans="1:6">
      <c r="A12430" t="s">
        <v>4616</v>
      </c>
      <c r="B12430" t="s">
        <v>4679</v>
      </c>
      <c r="C12430" t="s">
        <v>2093</v>
      </c>
      <c r="D12430" t="s">
        <v>4680</v>
      </c>
      <c r="E12430" t="s">
        <v>4681</v>
      </c>
      <c r="F12430" s="786" t="s">
        <v>13623</v>
      </c>
    </row>
    <row r="12431" spans="1:6">
      <c r="A12431" t="s">
        <v>4616</v>
      </c>
      <c r="B12431" t="s">
        <v>4679</v>
      </c>
      <c r="C12431" t="s">
        <v>2093</v>
      </c>
      <c r="D12431" t="s">
        <v>4680</v>
      </c>
      <c r="E12431" t="s">
        <v>4681</v>
      </c>
      <c r="F12431" s="786" t="s">
        <v>13624</v>
      </c>
    </row>
    <row r="12432" spans="1:6">
      <c r="A12432" t="s">
        <v>4616</v>
      </c>
      <c r="B12432" t="s">
        <v>4679</v>
      </c>
      <c r="C12432" t="s">
        <v>2093</v>
      </c>
      <c r="D12432" t="s">
        <v>4680</v>
      </c>
      <c r="E12432" t="s">
        <v>4681</v>
      </c>
      <c r="F12432" s="786" t="s">
        <v>13625</v>
      </c>
    </row>
    <row r="12433" spans="1:6">
      <c r="A12433" t="s">
        <v>4616</v>
      </c>
      <c r="B12433" t="s">
        <v>4679</v>
      </c>
      <c r="C12433" t="s">
        <v>2093</v>
      </c>
      <c r="D12433" t="s">
        <v>4680</v>
      </c>
      <c r="E12433" t="s">
        <v>4681</v>
      </c>
      <c r="F12433" s="786" t="s">
        <v>13626</v>
      </c>
    </row>
    <row r="12434" spans="1:6">
      <c r="A12434" t="s">
        <v>4616</v>
      </c>
      <c r="B12434" t="s">
        <v>4679</v>
      </c>
      <c r="C12434" t="s">
        <v>2093</v>
      </c>
      <c r="D12434" t="s">
        <v>4680</v>
      </c>
      <c r="E12434" t="s">
        <v>4681</v>
      </c>
      <c r="F12434" s="786" t="s">
        <v>13627</v>
      </c>
    </row>
    <row r="12435" spans="1:6">
      <c r="A12435" t="s">
        <v>4616</v>
      </c>
      <c r="B12435" t="s">
        <v>4679</v>
      </c>
      <c r="C12435" t="s">
        <v>2093</v>
      </c>
      <c r="D12435" t="s">
        <v>4680</v>
      </c>
      <c r="E12435" t="s">
        <v>4681</v>
      </c>
      <c r="F12435" s="786" t="s">
        <v>13628</v>
      </c>
    </row>
    <row r="12436" spans="1:6">
      <c r="A12436" t="s">
        <v>4616</v>
      </c>
      <c r="B12436" t="s">
        <v>4679</v>
      </c>
      <c r="C12436" t="s">
        <v>2093</v>
      </c>
      <c r="D12436" t="s">
        <v>4680</v>
      </c>
      <c r="E12436" t="s">
        <v>4681</v>
      </c>
      <c r="F12436" s="786" t="s">
        <v>13629</v>
      </c>
    </row>
    <row r="12437" spans="1:6">
      <c r="A12437" t="s">
        <v>4616</v>
      </c>
      <c r="B12437" t="s">
        <v>4679</v>
      </c>
      <c r="C12437" t="s">
        <v>2093</v>
      </c>
      <c r="D12437" t="s">
        <v>4680</v>
      </c>
      <c r="E12437" t="s">
        <v>4681</v>
      </c>
      <c r="F12437" s="786" t="s">
        <v>13630</v>
      </c>
    </row>
    <row r="12438" spans="1:6">
      <c r="A12438" t="s">
        <v>4616</v>
      </c>
      <c r="B12438" t="s">
        <v>4679</v>
      </c>
      <c r="C12438" t="s">
        <v>2093</v>
      </c>
      <c r="D12438" t="s">
        <v>4680</v>
      </c>
      <c r="E12438" t="s">
        <v>4681</v>
      </c>
      <c r="F12438" s="786" t="s">
        <v>13631</v>
      </c>
    </row>
    <row r="12439" spans="1:6">
      <c r="A12439" t="s">
        <v>4616</v>
      </c>
      <c r="B12439" t="s">
        <v>4679</v>
      </c>
      <c r="C12439" t="s">
        <v>2093</v>
      </c>
      <c r="D12439" t="s">
        <v>4680</v>
      </c>
      <c r="E12439" t="s">
        <v>4681</v>
      </c>
      <c r="F12439" s="786" t="s">
        <v>13632</v>
      </c>
    </row>
    <row r="12440" spans="1:6">
      <c r="A12440" t="s">
        <v>4616</v>
      </c>
      <c r="B12440" t="s">
        <v>4679</v>
      </c>
      <c r="C12440" t="s">
        <v>2093</v>
      </c>
      <c r="D12440" t="s">
        <v>4680</v>
      </c>
      <c r="E12440" t="s">
        <v>4681</v>
      </c>
      <c r="F12440" s="786" t="s">
        <v>13633</v>
      </c>
    </row>
    <row r="12441" spans="1:6">
      <c r="A12441" t="s">
        <v>4616</v>
      </c>
      <c r="B12441" t="s">
        <v>4679</v>
      </c>
      <c r="C12441" t="s">
        <v>2093</v>
      </c>
      <c r="D12441" t="s">
        <v>4680</v>
      </c>
      <c r="E12441" t="s">
        <v>4681</v>
      </c>
      <c r="F12441" s="786" t="s">
        <v>13634</v>
      </c>
    </row>
    <row r="12442" spans="1:6">
      <c r="A12442" t="s">
        <v>4616</v>
      </c>
      <c r="B12442" t="s">
        <v>4679</v>
      </c>
      <c r="C12442" t="s">
        <v>2093</v>
      </c>
      <c r="D12442" t="s">
        <v>4680</v>
      </c>
      <c r="E12442" t="s">
        <v>4681</v>
      </c>
      <c r="F12442" s="786" t="s">
        <v>13635</v>
      </c>
    </row>
    <row r="12443" spans="1:6">
      <c r="A12443" t="s">
        <v>4616</v>
      </c>
      <c r="B12443" t="s">
        <v>4679</v>
      </c>
      <c r="C12443" t="s">
        <v>2093</v>
      </c>
      <c r="D12443" t="s">
        <v>4680</v>
      </c>
      <c r="E12443" t="s">
        <v>4681</v>
      </c>
      <c r="F12443" s="786" t="s">
        <v>13636</v>
      </c>
    </row>
    <row r="12444" spans="1:6">
      <c r="A12444" t="s">
        <v>4616</v>
      </c>
      <c r="B12444" t="s">
        <v>4679</v>
      </c>
      <c r="C12444" t="s">
        <v>2093</v>
      </c>
      <c r="D12444" t="s">
        <v>4680</v>
      </c>
      <c r="E12444" t="s">
        <v>4681</v>
      </c>
      <c r="F12444" s="786" t="s">
        <v>13637</v>
      </c>
    </row>
    <row r="12445" spans="1:6">
      <c r="A12445" t="s">
        <v>4616</v>
      </c>
      <c r="B12445" t="s">
        <v>4679</v>
      </c>
      <c r="C12445" t="s">
        <v>2093</v>
      </c>
      <c r="D12445" t="s">
        <v>4680</v>
      </c>
      <c r="E12445" t="s">
        <v>4681</v>
      </c>
      <c r="F12445" s="786" t="s">
        <v>13638</v>
      </c>
    </row>
    <row r="12446" spans="1:6">
      <c r="A12446" t="s">
        <v>4616</v>
      </c>
      <c r="B12446" t="s">
        <v>4679</v>
      </c>
      <c r="C12446" t="s">
        <v>2093</v>
      </c>
      <c r="D12446" t="s">
        <v>4680</v>
      </c>
      <c r="E12446" t="s">
        <v>4681</v>
      </c>
      <c r="F12446" s="786" t="s">
        <v>13639</v>
      </c>
    </row>
    <row r="12447" spans="1:6">
      <c r="A12447" t="s">
        <v>4616</v>
      </c>
      <c r="B12447" t="s">
        <v>4679</v>
      </c>
      <c r="C12447" t="s">
        <v>2093</v>
      </c>
      <c r="D12447" t="s">
        <v>4680</v>
      </c>
      <c r="E12447" t="s">
        <v>4681</v>
      </c>
      <c r="F12447" s="786" t="s">
        <v>13640</v>
      </c>
    </row>
    <row r="12448" spans="1:6">
      <c r="A12448" t="s">
        <v>4616</v>
      </c>
      <c r="B12448" t="s">
        <v>4679</v>
      </c>
      <c r="C12448" t="s">
        <v>2093</v>
      </c>
      <c r="D12448" t="s">
        <v>4680</v>
      </c>
      <c r="E12448" t="s">
        <v>4681</v>
      </c>
      <c r="F12448" s="786" t="s">
        <v>13641</v>
      </c>
    </row>
    <row r="12449" spans="1:6">
      <c r="A12449" t="s">
        <v>4616</v>
      </c>
      <c r="B12449" t="s">
        <v>4679</v>
      </c>
      <c r="C12449" t="s">
        <v>2093</v>
      </c>
      <c r="D12449" t="s">
        <v>4680</v>
      </c>
      <c r="E12449" t="s">
        <v>4681</v>
      </c>
      <c r="F12449" s="786" t="s">
        <v>13642</v>
      </c>
    </row>
    <row r="12450" spans="1:6">
      <c r="A12450" t="s">
        <v>4616</v>
      </c>
      <c r="B12450" t="s">
        <v>4679</v>
      </c>
      <c r="C12450" t="s">
        <v>2093</v>
      </c>
      <c r="D12450" t="s">
        <v>4680</v>
      </c>
      <c r="E12450" t="s">
        <v>4681</v>
      </c>
      <c r="F12450" s="786" t="s">
        <v>13643</v>
      </c>
    </row>
    <row r="12451" spans="1:6">
      <c r="A12451" t="s">
        <v>4616</v>
      </c>
      <c r="B12451" t="s">
        <v>4679</v>
      </c>
      <c r="C12451" t="s">
        <v>2093</v>
      </c>
      <c r="D12451" t="s">
        <v>4680</v>
      </c>
      <c r="E12451" t="s">
        <v>4681</v>
      </c>
      <c r="F12451" s="786" t="s">
        <v>13644</v>
      </c>
    </row>
    <row r="12452" spans="1:6">
      <c r="A12452" t="s">
        <v>4616</v>
      </c>
      <c r="B12452" t="s">
        <v>4679</v>
      </c>
      <c r="C12452" t="s">
        <v>2093</v>
      </c>
      <c r="D12452" t="s">
        <v>4680</v>
      </c>
      <c r="E12452" t="s">
        <v>4681</v>
      </c>
      <c r="F12452" s="786" t="s">
        <v>13645</v>
      </c>
    </row>
    <row r="12453" spans="1:6">
      <c r="A12453" t="s">
        <v>4616</v>
      </c>
      <c r="B12453" t="s">
        <v>4679</v>
      </c>
      <c r="C12453" t="s">
        <v>2093</v>
      </c>
      <c r="D12453" t="s">
        <v>4680</v>
      </c>
      <c r="E12453" t="s">
        <v>4681</v>
      </c>
      <c r="F12453" s="786" t="s">
        <v>13646</v>
      </c>
    </row>
    <row r="12454" spans="1:6">
      <c r="A12454" t="s">
        <v>4616</v>
      </c>
      <c r="B12454" t="s">
        <v>4679</v>
      </c>
      <c r="C12454" t="s">
        <v>2093</v>
      </c>
      <c r="D12454" t="s">
        <v>4680</v>
      </c>
      <c r="E12454" t="s">
        <v>4681</v>
      </c>
      <c r="F12454" s="786" t="s">
        <v>13647</v>
      </c>
    </row>
    <row r="12455" spans="1:6">
      <c r="A12455" t="s">
        <v>4616</v>
      </c>
      <c r="B12455" t="s">
        <v>4679</v>
      </c>
      <c r="C12455" t="s">
        <v>2093</v>
      </c>
      <c r="D12455" t="s">
        <v>4680</v>
      </c>
      <c r="E12455" t="s">
        <v>4681</v>
      </c>
      <c r="F12455" s="786" t="s">
        <v>13648</v>
      </c>
    </row>
    <row r="12456" spans="1:6">
      <c r="A12456" t="s">
        <v>4616</v>
      </c>
      <c r="B12456" t="s">
        <v>4679</v>
      </c>
      <c r="C12456" t="s">
        <v>2093</v>
      </c>
      <c r="D12456" t="s">
        <v>4680</v>
      </c>
      <c r="E12456" t="s">
        <v>4681</v>
      </c>
      <c r="F12456" s="786" t="s">
        <v>13649</v>
      </c>
    </row>
    <row r="12457" spans="1:6">
      <c r="A12457" t="s">
        <v>4616</v>
      </c>
      <c r="B12457" t="s">
        <v>4679</v>
      </c>
      <c r="C12457" t="s">
        <v>2093</v>
      </c>
      <c r="D12457" t="s">
        <v>4680</v>
      </c>
      <c r="E12457" t="s">
        <v>4681</v>
      </c>
      <c r="F12457" s="786" t="s">
        <v>13650</v>
      </c>
    </row>
    <row r="12458" spans="1:6">
      <c r="A12458" t="s">
        <v>4616</v>
      </c>
      <c r="B12458" t="s">
        <v>4679</v>
      </c>
      <c r="C12458" t="s">
        <v>2093</v>
      </c>
      <c r="D12458" t="s">
        <v>4680</v>
      </c>
      <c r="E12458" t="s">
        <v>4681</v>
      </c>
      <c r="F12458" s="786" t="s">
        <v>13651</v>
      </c>
    </row>
    <row r="12459" spans="1:6">
      <c r="A12459" t="s">
        <v>4616</v>
      </c>
      <c r="B12459" t="s">
        <v>4679</v>
      </c>
      <c r="C12459" t="s">
        <v>2093</v>
      </c>
      <c r="D12459" t="s">
        <v>4680</v>
      </c>
      <c r="E12459" t="s">
        <v>4681</v>
      </c>
      <c r="F12459" s="786" t="s">
        <v>13652</v>
      </c>
    </row>
    <row r="12460" spans="1:6">
      <c r="A12460" t="s">
        <v>4616</v>
      </c>
      <c r="B12460" t="s">
        <v>4679</v>
      </c>
      <c r="C12460" t="s">
        <v>2093</v>
      </c>
      <c r="D12460" t="s">
        <v>4680</v>
      </c>
      <c r="E12460" t="s">
        <v>4681</v>
      </c>
      <c r="F12460" s="786" t="s">
        <v>13653</v>
      </c>
    </row>
    <row r="12461" spans="1:6">
      <c r="A12461" t="s">
        <v>4616</v>
      </c>
      <c r="B12461" t="s">
        <v>4679</v>
      </c>
      <c r="C12461" t="s">
        <v>2093</v>
      </c>
      <c r="D12461" t="s">
        <v>4680</v>
      </c>
      <c r="E12461" t="s">
        <v>4681</v>
      </c>
      <c r="F12461" s="786" t="s">
        <v>13654</v>
      </c>
    </row>
    <row r="12462" spans="1:6">
      <c r="A12462" t="s">
        <v>4616</v>
      </c>
      <c r="B12462" t="s">
        <v>4679</v>
      </c>
      <c r="C12462" t="s">
        <v>2093</v>
      </c>
      <c r="D12462" t="s">
        <v>4680</v>
      </c>
      <c r="E12462" t="s">
        <v>4681</v>
      </c>
      <c r="F12462" s="786" t="s">
        <v>13655</v>
      </c>
    </row>
    <row r="12463" spans="1:6">
      <c r="A12463" t="s">
        <v>4616</v>
      </c>
      <c r="B12463" t="s">
        <v>4679</v>
      </c>
      <c r="C12463" t="s">
        <v>2093</v>
      </c>
      <c r="D12463" t="s">
        <v>4680</v>
      </c>
      <c r="E12463" t="s">
        <v>4681</v>
      </c>
      <c r="F12463" s="786" t="s">
        <v>13656</v>
      </c>
    </row>
    <row r="12464" spans="1:6">
      <c r="A12464" t="s">
        <v>4616</v>
      </c>
      <c r="B12464" t="s">
        <v>4679</v>
      </c>
      <c r="C12464" t="s">
        <v>2093</v>
      </c>
      <c r="D12464" t="s">
        <v>4680</v>
      </c>
      <c r="E12464" t="s">
        <v>4681</v>
      </c>
      <c r="F12464" s="786" t="s">
        <v>13657</v>
      </c>
    </row>
    <row r="12465" spans="1:6">
      <c r="A12465" t="s">
        <v>4616</v>
      </c>
      <c r="B12465" t="s">
        <v>4679</v>
      </c>
      <c r="C12465" t="s">
        <v>2093</v>
      </c>
      <c r="D12465" t="s">
        <v>4680</v>
      </c>
      <c r="E12465" t="s">
        <v>4681</v>
      </c>
      <c r="F12465" s="786" t="s">
        <v>13658</v>
      </c>
    </row>
    <row r="12466" spans="1:6">
      <c r="A12466" t="s">
        <v>4616</v>
      </c>
      <c r="B12466" t="s">
        <v>4679</v>
      </c>
      <c r="C12466" t="s">
        <v>2093</v>
      </c>
      <c r="D12466" t="s">
        <v>4680</v>
      </c>
      <c r="E12466" t="s">
        <v>4681</v>
      </c>
      <c r="F12466" s="786" t="s">
        <v>13659</v>
      </c>
    </row>
    <row r="12467" spans="1:6">
      <c r="A12467" t="s">
        <v>4616</v>
      </c>
      <c r="B12467" t="s">
        <v>4679</v>
      </c>
      <c r="C12467" t="s">
        <v>2093</v>
      </c>
      <c r="D12467" t="s">
        <v>4680</v>
      </c>
      <c r="E12467" t="s">
        <v>4681</v>
      </c>
      <c r="F12467" s="786" t="s">
        <v>13660</v>
      </c>
    </row>
    <row r="12468" spans="1:6">
      <c r="A12468" t="s">
        <v>4616</v>
      </c>
      <c r="B12468" t="s">
        <v>4679</v>
      </c>
      <c r="C12468" t="s">
        <v>2093</v>
      </c>
      <c r="D12468" t="s">
        <v>4680</v>
      </c>
      <c r="E12468" t="s">
        <v>4681</v>
      </c>
      <c r="F12468" s="786" t="s">
        <v>13661</v>
      </c>
    </row>
    <row r="12469" spans="1:6">
      <c r="A12469" t="s">
        <v>4616</v>
      </c>
      <c r="B12469" t="s">
        <v>4679</v>
      </c>
      <c r="C12469" t="s">
        <v>2093</v>
      </c>
      <c r="D12469" t="s">
        <v>4680</v>
      </c>
      <c r="E12469" t="s">
        <v>4681</v>
      </c>
      <c r="F12469" s="786" t="s">
        <v>13662</v>
      </c>
    </row>
    <row r="12470" spans="1:6">
      <c r="A12470" t="s">
        <v>4616</v>
      </c>
      <c r="B12470" t="s">
        <v>4679</v>
      </c>
      <c r="C12470" t="s">
        <v>2093</v>
      </c>
      <c r="D12470" t="s">
        <v>4680</v>
      </c>
      <c r="E12470" t="s">
        <v>4681</v>
      </c>
      <c r="F12470" s="786" t="s">
        <v>13663</v>
      </c>
    </row>
    <row r="12471" spans="1:6">
      <c r="A12471" t="s">
        <v>4616</v>
      </c>
      <c r="B12471" t="s">
        <v>4679</v>
      </c>
      <c r="C12471" t="s">
        <v>2093</v>
      </c>
      <c r="D12471" t="s">
        <v>4680</v>
      </c>
      <c r="E12471" t="s">
        <v>4681</v>
      </c>
      <c r="F12471" s="786" t="s">
        <v>13664</v>
      </c>
    </row>
    <row r="12472" spans="1:6">
      <c r="A12472" t="s">
        <v>4616</v>
      </c>
      <c r="B12472" t="s">
        <v>4679</v>
      </c>
      <c r="C12472" t="s">
        <v>2093</v>
      </c>
      <c r="D12472" t="s">
        <v>4680</v>
      </c>
      <c r="E12472" t="s">
        <v>4681</v>
      </c>
      <c r="F12472" s="786" t="s">
        <v>13665</v>
      </c>
    </row>
    <row r="12473" spans="1:6">
      <c r="A12473" t="s">
        <v>4616</v>
      </c>
      <c r="B12473" t="s">
        <v>4679</v>
      </c>
      <c r="C12473" t="s">
        <v>2093</v>
      </c>
      <c r="D12473" t="s">
        <v>4680</v>
      </c>
      <c r="E12473" t="s">
        <v>4681</v>
      </c>
      <c r="F12473" s="786" t="s">
        <v>13666</v>
      </c>
    </row>
    <row r="12474" spans="1:6">
      <c r="A12474" t="s">
        <v>4616</v>
      </c>
      <c r="B12474" t="s">
        <v>4679</v>
      </c>
      <c r="C12474" t="s">
        <v>2093</v>
      </c>
      <c r="D12474" t="s">
        <v>4680</v>
      </c>
      <c r="E12474" t="s">
        <v>4681</v>
      </c>
      <c r="F12474" s="786" t="s">
        <v>13667</v>
      </c>
    </row>
    <row r="12475" spans="1:6">
      <c r="A12475" t="s">
        <v>4616</v>
      </c>
      <c r="B12475" t="s">
        <v>4679</v>
      </c>
      <c r="C12475" t="s">
        <v>2093</v>
      </c>
      <c r="D12475" t="s">
        <v>4680</v>
      </c>
      <c r="E12475" t="s">
        <v>4681</v>
      </c>
      <c r="F12475" s="786" t="s">
        <v>13668</v>
      </c>
    </row>
    <row r="12476" spans="1:6">
      <c r="A12476" t="s">
        <v>4616</v>
      </c>
      <c r="B12476" t="s">
        <v>4679</v>
      </c>
      <c r="C12476" t="s">
        <v>2093</v>
      </c>
      <c r="D12476" t="s">
        <v>4680</v>
      </c>
      <c r="E12476" t="s">
        <v>4681</v>
      </c>
      <c r="F12476" s="786" t="s">
        <v>13669</v>
      </c>
    </row>
    <row r="12477" spans="1:6">
      <c r="A12477" t="s">
        <v>4616</v>
      </c>
      <c r="B12477" t="s">
        <v>4679</v>
      </c>
      <c r="C12477" t="s">
        <v>2093</v>
      </c>
      <c r="D12477" t="s">
        <v>4680</v>
      </c>
      <c r="E12477" t="s">
        <v>4681</v>
      </c>
      <c r="F12477" s="786" t="s">
        <v>13670</v>
      </c>
    </row>
    <row r="12478" spans="1:6">
      <c r="A12478" t="s">
        <v>4616</v>
      </c>
      <c r="B12478" t="s">
        <v>4679</v>
      </c>
      <c r="C12478" t="s">
        <v>2093</v>
      </c>
      <c r="D12478" t="s">
        <v>4680</v>
      </c>
      <c r="E12478" t="s">
        <v>4681</v>
      </c>
      <c r="F12478" s="786" t="s">
        <v>13671</v>
      </c>
    </row>
    <row r="12479" spans="1:6">
      <c r="A12479" t="s">
        <v>4616</v>
      </c>
      <c r="B12479" t="s">
        <v>4679</v>
      </c>
      <c r="C12479" t="s">
        <v>2093</v>
      </c>
      <c r="D12479" t="s">
        <v>4680</v>
      </c>
      <c r="E12479" t="s">
        <v>4681</v>
      </c>
      <c r="F12479" s="786" t="s">
        <v>13672</v>
      </c>
    </row>
    <row r="12480" spans="1:6">
      <c r="A12480" t="s">
        <v>4616</v>
      </c>
      <c r="B12480" t="s">
        <v>4679</v>
      </c>
      <c r="C12480" t="s">
        <v>2093</v>
      </c>
      <c r="D12480" t="s">
        <v>4680</v>
      </c>
      <c r="E12480" t="s">
        <v>4681</v>
      </c>
      <c r="F12480" s="786" t="s">
        <v>13673</v>
      </c>
    </row>
    <row r="12481" spans="1:6">
      <c r="A12481" t="s">
        <v>4616</v>
      </c>
      <c r="B12481" t="s">
        <v>4679</v>
      </c>
      <c r="C12481" t="s">
        <v>2093</v>
      </c>
      <c r="D12481" t="s">
        <v>4680</v>
      </c>
      <c r="E12481" t="s">
        <v>4681</v>
      </c>
      <c r="F12481" s="786" t="s">
        <v>13674</v>
      </c>
    </row>
    <row r="12482" spans="1:6">
      <c r="A12482" t="s">
        <v>4616</v>
      </c>
      <c r="B12482" t="s">
        <v>4679</v>
      </c>
      <c r="C12482" t="s">
        <v>2093</v>
      </c>
      <c r="D12482" t="s">
        <v>4680</v>
      </c>
      <c r="E12482" t="s">
        <v>4681</v>
      </c>
      <c r="F12482" s="786" t="s">
        <v>13675</v>
      </c>
    </row>
    <row r="12483" spans="1:6">
      <c r="A12483" t="s">
        <v>4616</v>
      </c>
      <c r="B12483" t="s">
        <v>4679</v>
      </c>
      <c r="C12483" t="s">
        <v>2093</v>
      </c>
      <c r="D12483" t="s">
        <v>4680</v>
      </c>
      <c r="E12483" t="s">
        <v>4681</v>
      </c>
      <c r="F12483" s="786" t="s">
        <v>13676</v>
      </c>
    </row>
    <row r="12484" spans="1:6">
      <c r="A12484" t="s">
        <v>4616</v>
      </c>
      <c r="B12484" t="s">
        <v>4679</v>
      </c>
      <c r="C12484" t="s">
        <v>2093</v>
      </c>
      <c r="D12484" t="s">
        <v>4680</v>
      </c>
      <c r="E12484" t="s">
        <v>4681</v>
      </c>
      <c r="F12484" s="786" t="s">
        <v>13677</v>
      </c>
    </row>
    <row r="12485" spans="1:6">
      <c r="A12485" t="s">
        <v>4616</v>
      </c>
      <c r="B12485" t="s">
        <v>4679</v>
      </c>
      <c r="C12485" t="s">
        <v>2093</v>
      </c>
      <c r="D12485" t="s">
        <v>4680</v>
      </c>
      <c r="E12485" t="s">
        <v>4681</v>
      </c>
      <c r="F12485" s="786" t="s">
        <v>13678</v>
      </c>
    </row>
    <row r="12486" spans="1:6">
      <c r="A12486" t="s">
        <v>4616</v>
      </c>
      <c r="B12486" t="s">
        <v>4679</v>
      </c>
      <c r="C12486" t="s">
        <v>2093</v>
      </c>
      <c r="D12486" t="s">
        <v>4680</v>
      </c>
      <c r="E12486" t="s">
        <v>4681</v>
      </c>
      <c r="F12486" s="786" t="s">
        <v>13679</v>
      </c>
    </row>
    <row r="12487" spans="1:6">
      <c r="A12487" t="s">
        <v>4616</v>
      </c>
      <c r="B12487" t="s">
        <v>4679</v>
      </c>
      <c r="C12487" t="s">
        <v>2093</v>
      </c>
      <c r="D12487" t="s">
        <v>4680</v>
      </c>
      <c r="E12487" t="s">
        <v>4681</v>
      </c>
      <c r="F12487" s="786" t="s">
        <v>13680</v>
      </c>
    </row>
    <row r="12488" spans="1:6">
      <c r="A12488" t="s">
        <v>4616</v>
      </c>
      <c r="B12488" t="s">
        <v>4679</v>
      </c>
      <c r="C12488" t="s">
        <v>2093</v>
      </c>
      <c r="D12488" t="s">
        <v>4680</v>
      </c>
      <c r="E12488" t="s">
        <v>4681</v>
      </c>
      <c r="F12488" s="786" t="s">
        <v>13681</v>
      </c>
    </row>
    <row r="12489" spans="1:6">
      <c r="A12489" t="s">
        <v>4616</v>
      </c>
      <c r="B12489" t="s">
        <v>4679</v>
      </c>
      <c r="C12489" t="s">
        <v>2093</v>
      </c>
      <c r="D12489" t="s">
        <v>4680</v>
      </c>
      <c r="E12489" t="s">
        <v>4681</v>
      </c>
      <c r="F12489" s="786" t="s">
        <v>13682</v>
      </c>
    </row>
    <row r="12490" spans="1:6">
      <c r="A12490" t="s">
        <v>4616</v>
      </c>
      <c r="B12490" t="s">
        <v>4679</v>
      </c>
      <c r="C12490" t="s">
        <v>2093</v>
      </c>
      <c r="D12490" t="s">
        <v>4680</v>
      </c>
      <c r="E12490" t="s">
        <v>4681</v>
      </c>
      <c r="F12490" s="786" t="s">
        <v>13683</v>
      </c>
    </row>
    <row r="12491" spans="1:6">
      <c r="A12491" t="s">
        <v>4616</v>
      </c>
      <c r="B12491" t="s">
        <v>4679</v>
      </c>
      <c r="C12491" t="s">
        <v>2093</v>
      </c>
      <c r="D12491" t="s">
        <v>4680</v>
      </c>
      <c r="E12491" t="s">
        <v>4681</v>
      </c>
      <c r="F12491" s="786" t="s">
        <v>13684</v>
      </c>
    </row>
    <row r="12492" spans="1:6">
      <c r="A12492" t="s">
        <v>4616</v>
      </c>
      <c r="B12492" t="s">
        <v>4679</v>
      </c>
      <c r="C12492" t="s">
        <v>2093</v>
      </c>
      <c r="D12492" t="s">
        <v>4680</v>
      </c>
      <c r="E12492" t="s">
        <v>4681</v>
      </c>
      <c r="F12492" s="786" t="s">
        <v>13685</v>
      </c>
    </row>
    <row r="12493" spans="1:6">
      <c r="A12493" t="s">
        <v>4616</v>
      </c>
      <c r="B12493" t="s">
        <v>4679</v>
      </c>
      <c r="C12493" t="s">
        <v>2093</v>
      </c>
      <c r="D12493" t="s">
        <v>4680</v>
      </c>
      <c r="E12493" t="s">
        <v>4681</v>
      </c>
      <c r="F12493" s="786" t="s">
        <v>13686</v>
      </c>
    </row>
    <row r="12494" spans="1:6">
      <c r="A12494" t="s">
        <v>4616</v>
      </c>
      <c r="B12494" t="s">
        <v>4679</v>
      </c>
      <c r="C12494" t="s">
        <v>2093</v>
      </c>
      <c r="D12494" t="s">
        <v>4680</v>
      </c>
      <c r="E12494" t="s">
        <v>4681</v>
      </c>
      <c r="F12494" s="786" t="s">
        <v>13687</v>
      </c>
    </row>
    <row r="12495" spans="1:6">
      <c r="A12495" t="s">
        <v>4616</v>
      </c>
      <c r="B12495" t="s">
        <v>4679</v>
      </c>
      <c r="C12495" t="s">
        <v>2093</v>
      </c>
      <c r="D12495" t="s">
        <v>4680</v>
      </c>
      <c r="E12495" t="s">
        <v>4681</v>
      </c>
      <c r="F12495" s="786" t="s">
        <v>13688</v>
      </c>
    </row>
    <row r="12496" spans="1:6">
      <c r="A12496" t="s">
        <v>4616</v>
      </c>
      <c r="B12496" t="s">
        <v>4679</v>
      </c>
      <c r="C12496" t="s">
        <v>2093</v>
      </c>
      <c r="D12496" t="s">
        <v>4680</v>
      </c>
      <c r="E12496" t="s">
        <v>4681</v>
      </c>
      <c r="F12496" s="786" t="s">
        <v>13689</v>
      </c>
    </row>
    <row r="12497" spans="1:6">
      <c r="A12497" t="s">
        <v>4616</v>
      </c>
      <c r="B12497" t="s">
        <v>4679</v>
      </c>
      <c r="C12497" t="s">
        <v>2093</v>
      </c>
      <c r="D12497" t="s">
        <v>4680</v>
      </c>
      <c r="E12497" t="s">
        <v>4681</v>
      </c>
      <c r="F12497" s="786" t="s">
        <v>13690</v>
      </c>
    </row>
    <row r="12498" spans="1:6">
      <c r="A12498" t="s">
        <v>4616</v>
      </c>
      <c r="B12498" t="s">
        <v>4679</v>
      </c>
      <c r="C12498" t="s">
        <v>2093</v>
      </c>
      <c r="D12498" t="s">
        <v>4680</v>
      </c>
      <c r="E12498" t="s">
        <v>4681</v>
      </c>
      <c r="F12498" s="786" t="s">
        <v>13691</v>
      </c>
    </row>
    <row r="12499" spans="1:6">
      <c r="A12499" t="s">
        <v>4616</v>
      </c>
      <c r="B12499" t="s">
        <v>4679</v>
      </c>
      <c r="C12499" t="s">
        <v>2093</v>
      </c>
      <c r="D12499" t="s">
        <v>4680</v>
      </c>
      <c r="E12499" t="s">
        <v>4681</v>
      </c>
      <c r="F12499" s="786" t="s">
        <v>13692</v>
      </c>
    </row>
    <row r="12500" spans="1:6">
      <c r="A12500" t="s">
        <v>4616</v>
      </c>
      <c r="B12500" t="s">
        <v>4679</v>
      </c>
      <c r="C12500" t="s">
        <v>2093</v>
      </c>
      <c r="D12500" t="s">
        <v>4680</v>
      </c>
      <c r="E12500" t="s">
        <v>4681</v>
      </c>
      <c r="F12500" s="786" t="s">
        <v>13693</v>
      </c>
    </row>
    <row r="12501" spans="1:6">
      <c r="A12501" t="s">
        <v>4616</v>
      </c>
      <c r="B12501" t="s">
        <v>4679</v>
      </c>
      <c r="C12501" t="s">
        <v>2093</v>
      </c>
      <c r="D12501" t="s">
        <v>4680</v>
      </c>
      <c r="E12501" t="s">
        <v>4681</v>
      </c>
      <c r="F12501" s="786" t="s">
        <v>13694</v>
      </c>
    </row>
    <row r="12502" spans="1:6">
      <c r="A12502" t="s">
        <v>4616</v>
      </c>
      <c r="B12502" t="s">
        <v>4679</v>
      </c>
      <c r="C12502" t="s">
        <v>2093</v>
      </c>
      <c r="D12502" t="s">
        <v>4680</v>
      </c>
      <c r="E12502" t="s">
        <v>4681</v>
      </c>
      <c r="F12502" s="786" t="s">
        <v>13695</v>
      </c>
    </row>
    <row r="12503" spans="1:6">
      <c r="A12503" t="s">
        <v>4616</v>
      </c>
      <c r="B12503" t="s">
        <v>4679</v>
      </c>
      <c r="C12503" t="s">
        <v>2093</v>
      </c>
      <c r="D12503" t="s">
        <v>4680</v>
      </c>
      <c r="E12503" t="s">
        <v>4681</v>
      </c>
      <c r="F12503" s="786" t="s">
        <v>13696</v>
      </c>
    </row>
    <row r="12504" spans="1:6">
      <c r="A12504" t="s">
        <v>4616</v>
      </c>
      <c r="B12504" t="s">
        <v>4679</v>
      </c>
      <c r="C12504" t="s">
        <v>2093</v>
      </c>
      <c r="D12504" t="s">
        <v>4680</v>
      </c>
      <c r="E12504" t="s">
        <v>4681</v>
      </c>
      <c r="F12504" s="786" t="s">
        <v>13697</v>
      </c>
    </row>
    <row r="12505" spans="1:6">
      <c r="A12505" t="s">
        <v>4616</v>
      </c>
      <c r="B12505" t="s">
        <v>4679</v>
      </c>
      <c r="C12505" t="s">
        <v>2093</v>
      </c>
      <c r="D12505" t="s">
        <v>4680</v>
      </c>
      <c r="E12505" t="s">
        <v>4681</v>
      </c>
      <c r="F12505" s="786" t="s">
        <v>13698</v>
      </c>
    </row>
    <row r="12506" spans="1:6">
      <c r="A12506" t="s">
        <v>4616</v>
      </c>
      <c r="B12506" t="s">
        <v>4679</v>
      </c>
      <c r="C12506" t="s">
        <v>2093</v>
      </c>
      <c r="D12506" t="s">
        <v>4680</v>
      </c>
      <c r="E12506" t="s">
        <v>4681</v>
      </c>
      <c r="F12506" s="786" t="s">
        <v>13699</v>
      </c>
    </row>
    <row r="12507" spans="1:6">
      <c r="A12507" t="s">
        <v>4616</v>
      </c>
      <c r="B12507" t="s">
        <v>4679</v>
      </c>
      <c r="C12507" t="s">
        <v>2093</v>
      </c>
      <c r="D12507" t="s">
        <v>4680</v>
      </c>
      <c r="E12507" t="s">
        <v>4681</v>
      </c>
      <c r="F12507" s="786" t="s">
        <v>13700</v>
      </c>
    </row>
    <row r="12508" spans="1:6">
      <c r="A12508" t="s">
        <v>4616</v>
      </c>
      <c r="B12508" t="s">
        <v>4679</v>
      </c>
      <c r="C12508" t="s">
        <v>2093</v>
      </c>
      <c r="D12508" t="s">
        <v>4680</v>
      </c>
      <c r="E12508" t="s">
        <v>4681</v>
      </c>
      <c r="F12508" s="786" t="s">
        <v>13701</v>
      </c>
    </row>
    <row r="12509" spans="1:6">
      <c r="A12509" t="s">
        <v>4616</v>
      </c>
      <c r="B12509" t="s">
        <v>4679</v>
      </c>
      <c r="C12509" t="s">
        <v>2093</v>
      </c>
      <c r="D12509" t="s">
        <v>4680</v>
      </c>
      <c r="E12509" t="s">
        <v>4681</v>
      </c>
      <c r="F12509" s="786" t="s">
        <v>13702</v>
      </c>
    </row>
    <row r="12510" spans="1:6">
      <c r="A12510" t="s">
        <v>4616</v>
      </c>
      <c r="B12510" t="s">
        <v>4679</v>
      </c>
      <c r="C12510" t="s">
        <v>2093</v>
      </c>
      <c r="D12510" t="s">
        <v>4680</v>
      </c>
      <c r="E12510" t="s">
        <v>4681</v>
      </c>
      <c r="F12510" s="786" t="s">
        <v>13703</v>
      </c>
    </row>
    <row r="12511" spans="1:6">
      <c r="A12511" t="s">
        <v>4616</v>
      </c>
      <c r="B12511" t="s">
        <v>4679</v>
      </c>
      <c r="C12511" t="s">
        <v>2093</v>
      </c>
      <c r="D12511" t="s">
        <v>4680</v>
      </c>
      <c r="E12511" t="s">
        <v>4681</v>
      </c>
      <c r="F12511" s="786" t="s">
        <v>13704</v>
      </c>
    </row>
    <row r="12512" spans="1:6">
      <c r="A12512" t="s">
        <v>4616</v>
      </c>
      <c r="B12512" t="s">
        <v>4679</v>
      </c>
      <c r="C12512" t="s">
        <v>2093</v>
      </c>
      <c r="D12512" t="s">
        <v>4680</v>
      </c>
      <c r="E12512" t="s">
        <v>4681</v>
      </c>
      <c r="F12512" s="786" t="s">
        <v>13705</v>
      </c>
    </row>
    <row r="12513" spans="1:6">
      <c r="A12513" t="s">
        <v>4616</v>
      </c>
      <c r="B12513" t="s">
        <v>4679</v>
      </c>
      <c r="C12513" t="s">
        <v>2093</v>
      </c>
      <c r="D12513" t="s">
        <v>4680</v>
      </c>
      <c r="E12513" t="s">
        <v>4681</v>
      </c>
      <c r="F12513" s="786" t="s">
        <v>13706</v>
      </c>
    </row>
    <row r="12514" spans="1:6">
      <c r="A12514" t="s">
        <v>4616</v>
      </c>
      <c r="B12514" t="s">
        <v>4679</v>
      </c>
      <c r="C12514" t="s">
        <v>2093</v>
      </c>
      <c r="D12514" t="s">
        <v>4680</v>
      </c>
      <c r="E12514" t="s">
        <v>4681</v>
      </c>
      <c r="F12514" s="786" t="s">
        <v>13707</v>
      </c>
    </row>
    <row r="12515" spans="1:6">
      <c r="A12515" t="s">
        <v>4616</v>
      </c>
      <c r="B12515" t="s">
        <v>4679</v>
      </c>
      <c r="C12515" t="s">
        <v>2093</v>
      </c>
      <c r="D12515" t="s">
        <v>4680</v>
      </c>
      <c r="E12515" t="s">
        <v>4681</v>
      </c>
      <c r="F12515" s="786" t="s">
        <v>13708</v>
      </c>
    </row>
    <row r="12516" spans="1:6">
      <c r="A12516" t="s">
        <v>4616</v>
      </c>
      <c r="B12516" t="s">
        <v>4679</v>
      </c>
      <c r="C12516" t="s">
        <v>2093</v>
      </c>
      <c r="D12516" t="s">
        <v>4680</v>
      </c>
      <c r="E12516" t="s">
        <v>4681</v>
      </c>
      <c r="F12516" s="786" t="s">
        <v>13709</v>
      </c>
    </row>
    <row r="12517" spans="1:6">
      <c r="A12517" t="s">
        <v>4616</v>
      </c>
      <c r="B12517" t="s">
        <v>4679</v>
      </c>
      <c r="C12517" t="s">
        <v>2093</v>
      </c>
      <c r="D12517" t="s">
        <v>4680</v>
      </c>
      <c r="E12517" t="s">
        <v>4681</v>
      </c>
      <c r="F12517" s="786" t="s">
        <v>13710</v>
      </c>
    </row>
    <row r="12518" spans="1:6">
      <c r="A12518" t="s">
        <v>4616</v>
      </c>
      <c r="B12518" t="s">
        <v>4679</v>
      </c>
      <c r="C12518" t="s">
        <v>2093</v>
      </c>
      <c r="D12518" t="s">
        <v>4680</v>
      </c>
      <c r="E12518" t="s">
        <v>4681</v>
      </c>
      <c r="F12518" s="786" t="s">
        <v>13711</v>
      </c>
    </row>
    <row r="12519" spans="1:6">
      <c r="A12519" t="s">
        <v>4616</v>
      </c>
      <c r="B12519" t="s">
        <v>4679</v>
      </c>
      <c r="C12519" t="s">
        <v>2093</v>
      </c>
      <c r="D12519" t="s">
        <v>4680</v>
      </c>
      <c r="E12519" t="s">
        <v>4681</v>
      </c>
      <c r="F12519" s="786" t="s">
        <v>13712</v>
      </c>
    </row>
    <row r="12520" spans="1:6">
      <c r="A12520" t="s">
        <v>4616</v>
      </c>
      <c r="B12520" t="s">
        <v>4679</v>
      </c>
      <c r="C12520" t="s">
        <v>2093</v>
      </c>
      <c r="D12520" t="s">
        <v>4680</v>
      </c>
      <c r="E12520" t="s">
        <v>4681</v>
      </c>
      <c r="F12520" s="786" t="s">
        <v>13713</v>
      </c>
    </row>
    <row r="12521" spans="1:6">
      <c r="A12521" t="s">
        <v>4616</v>
      </c>
      <c r="B12521" t="s">
        <v>4679</v>
      </c>
      <c r="C12521" t="s">
        <v>2093</v>
      </c>
      <c r="D12521" t="s">
        <v>4680</v>
      </c>
      <c r="E12521" t="s">
        <v>4681</v>
      </c>
      <c r="F12521" s="786" t="s">
        <v>13714</v>
      </c>
    </row>
    <row r="12522" spans="1:6">
      <c r="A12522" t="s">
        <v>4616</v>
      </c>
      <c r="B12522" t="s">
        <v>4679</v>
      </c>
      <c r="C12522" t="s">
        <v>2093</v>
      </c>
      <c r="D12522" t="s">
        <v>4680</v>
      </c>
      <c r="E12522" t="s">
        <v>4681</v>
      </c>
      <c r="F12522" s="786" t="s">
        <v>13715</v>
      </c>
    </row>
    <row r="12523" spans="1:6">
      <c r="A12523" t="s">
        <v>4616</v>
      </c>
      <c r="B12523" t="s">
        <v>4679</v>
      </c>
      <c r="C12523" t="s">
        <v>2093</v>
      </c>
      <c r="D12523" t="s">
        <v>4680</v>
      </c>
      <c r="E12523" t="s">
        <v>4681</v>
      </c>
      <c r="F12523" s="786" t="s">
        <v>13716</v>
      </c>
    </row>
    <row r="12524" spans="1:6">
      <c r="A12524" t="s">
        <v>4616</v>
      </c>
      <c r="B12524" t="s">
        <v>4679</v>
      </c>
      <c r="C12524" t="s">
        <v>2093</v>
      </c>
      <c r="D12524" t="s">
        <v>4680</v>
      </c>
      <c r="E12524" t="s">
        <v>4681</v>
      </c>
      <c r="F12524" s="786" t="s">
        <v>13717</v>
      </c>
    </row>
    <row r="12525" spans="1:6">
      <c r="A12525" t="s">
        <v>4616</v>
      </c>
      <c r="B12525" t="s">
        <v>4679</v>
      </c>
      <c r="C12525" t="s">
        <v>2093</v>
      </c>
      <c r="D12525" t="s">
        <v>4680</v>
      </c>
      <c r="E12525" t="s">
        <v>4681</v>
      </c>
      <c r="F12525" s="786" t="s">
        <v>13718</v>
      </c>
    </row>
    <row r="12526" spans="1:6">
      <c r="A12526" t="s">
        <v>4616</v>
      </c>
      <c r="B12526" t="s">
        <v>4679</v>
      </c>
      <c r="C12526" t="s">
        <v>2093</v>
      </c>
      <c r="D12526" t="s">
        <v>4680</v>
      </c>
      <c r="E12526" t="s">
        <v>4681</v>
      </c>
      <c r="F12526" s="786" t="s">
        <v>13719</v>
      </c>
    </row>
    <row r="12527" spans="1:6">
      <c r="A12527" t="s">
        <v>4616</v>
      </c>
      <c r="B12527" t="s">
        <v>4679</v>
      </c>
      <c r="C12527" t="s">
        <v>2093</v>
      </c>
      <c r="D12527" t="s">
        <v>4680</v>
      </c>
      <c r="E12527" t="s">
        <v>4681</v>
      </c>
      <c r="F12527" s="786" t="s">
        <v>13720</v>
      </c>
    </row>
    <row r="12528" spans="1:6">
      <c r="A12528" t="s">
        <v>4616</v>
      </c>
      <c r="B12528" t="s">
        <v>4679</v>
      </c>
      <c r="C12528" t="s">
        <v>2093</v>
      </c>
      <c r="D12528" t="s">
        <v>4680</v>
      </c>
      <c r="E12528" t="s">
        <v>4681</v>
      </c>
      <c r="F12528" s="786" t="s">
        <v>13721</v>
      </c>
    </row>
    <row r="12529" spans="1:6">
      <c r="A12529" t="s">
        <v>4616</v>
      </c>
      <c r="B12529" t="s">
        <v>4679</v>
      </c>
      <c r="C12529" t="s">
        <v>2093</v>
      </c>
      <c r="D12529" t="s">
        <v>4680</v>
      </c>
      <c r="E12529" t="s">
        <v>4681</v>
      </c>
      <c r="F12529" s="786" t="s">
        <v>13722</v>
      </c>
    </row>
    <row r="12530" spans="1:6">
      <c r="A12530" t="s">
        <v>4616</v>
      </c>
      <c r="B12530" t="s">
        <v>4679</v>
      </c>
      <c r="C12530" t="s">
        <v>2093</v>
      </c>
      <c r="D12530" t="s">
        <v>4680</v>
      </c>
      <c r="E12530" t="s">
        <v>4681</v>
      </c>
      <c r="F12530" s="786" t="s">
        <v>13723</v>
      </c>
    </row>
    <row r="12531" spans="1:6">
      <c r="A12531" t="s">
        <v>4616</v>
      </c>
      <c r="B12531" t="s">
        <v>4679</v>
      </c>
      <c r="C12531" t="s">
        <v>2093</v>
      </c>
      <c r="D12531" t="s">
        <v>4680</v>
      </c>
      <c r="E12531" t="s">
        <v>4681</v>
      </c>
      <c r="F12531" s="786" t="s">
        <v>13724</v>
      </c>
    </row>
    <row r="12532" spans="1:6">
      <c r="A12532" t="s">
        <v>4616</v>
      </c>
      <c r="B12532" t="s">
        <v>4679</v>
      </c>
      <c r="C12532" t="s">
        <v>2093</v>
      </c>
      <c r="D12532" t="s">
        <v>4680</v>
      </c>
      <c r="E12532" t="s">
        <v>4681</v>
      </c>
      <c r="F12532" s="786" t="s">
        <v>13725</v>
      </c>
    </row>
    <row r="12533" spans="1:6">
      <c r="A12533" t="s">
        <v>4616</v>
      </c>
      <c r="B12533" t="s">
        <v>4679</v>
      </c>
      <c r="C12533" t="s">
        <v>2093</v>
      </c>
      <c r="D12533" t="s">
        <v>4680</v>
      </c>
      <c r="E12533" t="s">
        <v>4681</v>
      </c>
      <c r="F12533" s="786" t="s">
        <v>13726</v>
      </c>
    </row>
    <row r="12534" spans="1:6">
      <c r="A12534" t="s">
        <v>4616</v>
      </c>
      <c r="B12534" t="s">
        <v>4679</v>
      </c>
      <c r="C12534" t="s">
        <v>2093</v>
      </c>
      <c r="D12534" t="s">
        <v>4680</v>
      </c>
      <c r="E12534" t="s">
        <v>4681</v>
      </c>
      <c r="F12534" s="786" t="s">
        <v>13727</v>
      </c>
    </row>
    <row r="12535" spans="1:6">
      <c r="A12535" t="s">
        <v>4616</v>
      </c>
      <c r="B12535" t="s">
        <v>4679</v>
      </c>
      <c r="C12535" t="s">
        <v>2093</v>
      </c>
      <c r="D12535" t="s">
        <v>4680</v>
      </c>
      <c r="E12535" t="s">
        <v>4681</v>
      </c>
      <c r="F12535" s="786" t="s">
        <v>13728</v>
      </c>
    </row>
    <row r="12536" spans="1:6">
      <c r="A12536" t="s">
        <v>4616</v>
      </c>
      <c r="B12536" t="s">
        <v>4679</v>
      </c>
      <c r="C12536" t="s">
        <v>2093</v>
      </c>
      <c r="D12536" t="s">
        <v>4680</v>
      </c>
      <c r="E12536" t="s">
        <v>4681</v>
      </c>
      <c r="F12536" s="786" t="s">
        <v>13729</v>
      </c>
    </row>
    <row r="12537" spans="1:6">
      <c r="A12537" t="s">
        <v>4616</v>
      </c>
      <c r="B12537" t="s">
        <v>4679</v>
      </c>
      <c r="C12537" t="s">
        <v>2093</v>
      </c>
      <c r="D12537" t="s">
        <v>4680</v>
      </c>
      <c r="E12537" t="s">
        <v>4681</v>
      </c>
      <c r="F12537" s="786" t="s">
        <v>13730</v>
      </c>
    </row>
    <row r="12538" spans="1:6">
      <c r="A12538" t="s">
        <v>4616</v>
      </c>
      <c r="B12538" t="s">
        <v>4679</v>
      </c>
      <c r="C12538" t="s">
        <v>2093</v>
      </c>
      <c r="D12538" t="s">
        <v>4680</v>
      </c>
      <c r="E12538" t="s">
        <v>4681</v>
      </c>
      <c r="F12538" s="786" t="s">
        <v>13731</v>
      </c>
    </row>
    <row r="12539" spans="1:6">
      <c r="A12539" t="s">
        <v>4616</v>
      </c>
      <c r="B12539" t="s">
        <v>4679</v>
      </c>
      <c r="C12539" t="s">
        <v>2093</v>
      </c>
      <c r="D12539" t="s">
        <v>4680</v>
      </c>
      <c r="E12539" t="s">
        <v>4681</v>
      </c>
      <c r="F12539" s="786" t="s">
        <v>13732</v>
      </c>
    </row>
    <row r="12540" spans="1:6">
      <c r="A12540" t="s">
        <v>4616</v>
      </c>
      <c r="B12540" t="s">
        <v>4679</v>
      </c>
      <c r="C12540" t="s">
        <v>2093</v>
      </c>
      <c r="D12540" t="s">
        <v>4680</v>
      </c>
      <c r="E12540" t="s">
        <v>4681</v>
      </c>
      <c r="F12540" s="786" t="s">
        <v>13733</v>
      </c>
    </row>
    <row r="12541" spans="1:6">
      <c r="A12541" t="s">
        <v>4616</v>
      </c>
      <c r="B12541" t="s">
        <v>4679</v>
      </c>
      <c r="C12541" t="s">
        <v>2093</v>
      </c>
      <c r="D12541" t="s">
        <v>4680</v>
      </c>
      <c r="E12541" t="s">
        <v>4681</v>
      </c>
      <c r="F12541" s="786" t="s">
        <v>13734</v>
      </c>
    </row>
    <row r="12542" spans="1:6">
      <c r="A12542" t="s">
        <v>4616</v>
      </c>
      <c r="B12542" t="s">
        <v>4679</v>
      </c>
      <c r="C12542" t="s">
        <v>2093</v>
      </c>
      <c r="D12542" t="s">
        <v>4680</v>
      </c>
      <c r="E12542" t="s">
        <v>4681</v>
      </c>
      <c r="F12542" s="786" t="s">
        <v>13735</v>
      </c>
    </row>
    <row r="12543" spans="1:6">
      <c r="A12543" t="s">
        <v>4616</v>
      </c>
      <c r="B12543" t="s">
        <v>4679</v>
      </c>
      <c r="C12543" t="s">
        <v>2093</v>
      </c>
      <c r="D12543" t="s">
        <v>4680</v>
      </c>
      <c r="E12543" t="s">
        <v>4681</v>
      </c>
      <c r="F12543" s="786" t="s">
        <v>13736</v>
      </c>
    </row>
    <row r="12544" spans="1:6">
      <c r="A12544" t="s">
        <v>4616</v>
      </c>
      <c r="B12544" t="s">
        <v>4679</v>
      </c>
      <c r="C12544" t="s">
        <v>2093</v>
      </c>
      <c r="D12544" t="s">
        <v>4680</v>
      </c>
      <c r="E12544" t="s">
        <v>4681</v>
      </c>
      <c r="F12544" s="786" t="s">
        <v>13737</v>
      </c>
    </row>
    <row r="12545" spans="1:6">
      <c r="A12545" t="s">
        <v>4616</v>
      </c>
      <c r="B12545" t="s">
        <v>4679</v>
      </c>
      <c r="C12545" t="s">
        <v>2093</v>
      </c>
      <c r="D12545" t="s">
        <v>4680</v>
      </c>
      <c r="E12545" t="s">
        <v>4681</v>
      </c>
      <c r="F12545" s="786" t="s">
        <v>13738</v>
      </c>
    </row>
    <row r="12546" spans="1:6">
      <c r="A12546" t="s">
        <v>4616</v>
      </c>
      <c r="B12546" t="s">
        <v>4679</v>
      </c>
      <c r="C12546" t="s">
        <v>2093</v>
      </c>
      <c r="D12546" t="s">
        <v>4680</v>
      </c>
      <c r="E12546" t="s">
        <v>4681</v>
      </c>
      <c r="F12546" s="786" t="s">
        <v>13739</v>
      </c>
    </row>
    <row r="12547" spans="1:6">
      <c r="A12547" t="s">
        <v>4616</v>
      </c>
      <c r="B12547" t="s">
        <v>4679</v>
      </c>
      <c r="C12547" t="s">
        <v>2093</v>
      </c>
      <c r="D12547" t="s">
        <v>4680</v>
      </c>
      <c r="E12547" t="s">
        <v>4681</v>
      </c>
      <c r="F12547" s="786" t="s">
        <v>13740</v>
      </c>
    </row>
    <row r="12548" spans="1:6">
      <c r="A12548" t="s">
        <v>4616</v>
      </c>
      <c r="B12548" t="s">
        <v>4679</v>
      </c>
      <c r="C12548" t="s">
        <v>2093</v>
      </c>
      <c r="D12548" t="s">
        <v>4680</v>
      </c>
      <c r="E12548" t="s">
        <v>4681</v>
      </c>
      <c r="F12548" s="786" t="s">
        <v>13741</v>
      </c>
    </row>
    <row r="12549" spans="1:6">
      <c r="A12549" t="s">
        <v>4616</v>
      </c>
      <c r="B12549" t="s">
        <v>4679</v>
      </c>
      <c r="C12549" t="s">
        <v>2093</v>
      </c>
      <c r="D12549" t="s">
        <v>4680</v>
      </c>
      <c r="E12549" t="s">
        <v>4681</v>
      </c>
      <c r="F12549" s="786" t="s">
        <v>13742</v>
      </c>
    </row>
    <row r="12550" spans="1:6">
      <c r="A12550" t="s">
        <v>4616</v>
      </c>
      <c r="B12550" t="s">
        <v>4679</v>
      </c>
      <c r="C12550" t="s">
        <v>2093</v>
      </c>
      <c r="D12550" t="s">
        <v>4680</v>
      </c>
      <c r="E12550" t="s">
        <v>4681</v>
      </c>
      <c r="F12550" s="786" t="s">
        <v>13743</v>
      </c>
    </row>
    <row r="12551" spans="1:6">
      <c r="A12551" t="s">
        <v>4616</v>
      </c>
      <c r="B12551" t="s">
        <v>4679</v>
      </c>
      <c r="C12551" t="s">
        <v>2093</v>
      </c>
      <c r="D12551" t="s">
        <v>4680</v>
      </c>
      <c r="E12551" t="s">
        <v>4681</v>
      </c>
      <c r="F12551" s="786" t="s">
        <v>13744</v>
      </c>
    </row>
    <row r="12552" spans="1:6">
      <c r="A12552" t="s">
        <v>4616</v>
      </c>
      <c r="B12552" t="s">
        <v>4679</v>
      </c>
      <c r="C12552" t="s">
        <v>2093</v>
      </c>
      <c r="D12552" t="s">
        <v>4680</v>
      </c>
      <c r="E12552" t="s">
        <v>4681</v>
      </c>
      <c r="F12552" s="786" t="s">
        <v>13745</v>
      </c>
    </row>
    <row r="12553" spans="1:6">
      <c r="A12553" t="s">
        <v>4616</v>
      </c>
      <c r="B12553" t="s">
        <v>4679</v>
      </c>
      <c r="C12553" t="s">
        <v>2093</v>
      </c>
      <c r="D12553" t="s">
        <v>4680</v>
      </c>
      <c r="E12553" t="s">
        <v>4681</v>
      </c>
      <c r="F12553" s="786" t="s">
        <v>13746</v>
      </c>
    </row>
    <row r="12554" spans="1:6">
      <c r="A12554" t="s">
        <v>4616</v>
      </c>
      <c r="B12554" t="s">
        <v>4679</v>
      </c>
      <c r="C12554" t="s">
        <v>2093</v>
      </c>
      <c r="D12554" t="s">
        <v>4680</v>
      </c>
      <c r="E12554" t="s">
        <v>4681</v>
      </c>
      <c r="F12554" s="786" t="s">
        <v>13747</v>
      </c>
    </row>
    <row r="12555" spans="1:6">
      <c r="A12555" t="s">
        <v>4616</v>
      </c>
      <c r="B12555" t="s">
        <v>4679</v>
      </c>
      <c r="C12555" t="s">
        <v>2093</v>
      </c>
      <c r="D12555" t="s">
        <v>4680</v>
      </c>
      <c r="E12555" t="s">
        <v>4681</v>
      </c>
      <c r="F12555" s="786" t="s">
        <v>13748</v>
      </c>
    </row>
    <row r="12556" spans="1:6">
      <c r="A12556" t="s">
        <v>4616</v>
      </c>
      <c r="B12556" t="s">
        <v>4679</v>
      </c>
      <c r="C12556" t="s">
        <v>2093</v>
      </c>
      <c r="D12556" t="s">
        <v>4680</v>
      </c>
      <c r="E12556" t="s">
        <v>4681</v>
      </c>
      <c r="F12556" s="786" t="s">
        <v>13749</v>
      </c>
    </row>
    <row r="12557" spans="1:6">
      <c r="A12557" t="s">
        <v>4616</v>
      </c>
      <c r="B12557" t="s">
        <v>4679</v>
      </c>
      <c r="C12557" t="s">
        <v>2093</v>
      </c>
      <c r="D12557" t="s">
        <v>4680</v>
      </c>
      <c r="E12557" t="s">
        <v>4681</v>
      </c>
      <c r="F12557" s="786" t="s">
        <v>13750</v>
      </c>
    </row>
    <row r="12558" spans="1:6">
      <c r="A12558" t="s">
        <v>4616</v>
      </c>
      <c r="B12558" t="s">
        <v>4679</v>
      </c>
      <c r="C12558" t="s">
        <v>2093</v>
      </c>
      <c r="D12558" t="s">
        <v>4680</v>
      </c>
      <c r="E12558" t="s">
        <v>4681</v>
      </c>
      <c r="F12558" s="786" t="s">
        <v>13751</v>
      </c>
    </row>
    <row r="12559" spans="1:6">
      <c r="A12559" t="s">
        <v>4616</v>
      </c>
      <c r="B12559" t="s">
        <v>4679</v>
      </c>
      <c r="C12559" t="s">
        <v>2093</v>
      </c>
      <c r="D12559" t="s">
        <v>4680</v>
      </c>
      <c r="E12559" t="s">
        <v>4681</v>
      </c>
      <c r="F12559" s="786" t="s">
        <v>13752</v>
      </c>
    </row>
    <row r="12560" spans="1:6">
      <c r="A12560" t="s">
        <v>4616</v>
      </c>
      <c r="B12560" t="s">
        <v>4679</v>
      </c>
      <c r="C12560" t="s">
        <v>2093</v>
      </c>
      <c r="D12560" t="s">
        <v>4680</v>
      </c>
      <c r="E12560" t="s">
        <v>4681</v>
      </c>
      <c r="F12560" s="786" t="s">
        <v>13753</v>
      </c>
    </row>
    <row r="12561" spans="1:6">
      <c r="A12561" t="s">
        <v>4616</v>
      </c>
      <c r="B12561" t="s">
        <v>4679</v>
      </c>
      <c r="C12561" t="s">
        <v>2093</v>
      </c>
      <c r="D12561" t="s">
        <v>4680</v>
      </c>
      <c r="E12561" t="s">
        <v>4681</v>
      </c>
      <c r="F12561" s="786" t="s">
        <v>13754</v>
      </c>
    </row>
    <row r="12562" spans="1:6">
      <c r="A12562" t="s">
        <v>4616</v>
      </c>
      <c r="B12562" t="s">
        <v>4679</v>
      </c>
      <c r="C12562" t="s">
        <v>2093</v>
      </c>
      <c r="D12562" t="s">
        <v>4680</v>
      </c>
      <c r="E12562" t="s">
        <v>4681</v>
      </c>
      <c r="F12562" s="786" t="s">
        <v>13755</v>
      </c>
    </row>
    <row r="12563" spans="1:6">
      <c r="A12563" t="s">
        <v>4616</v>
      </c>
      <c r="B12563" t="s">
        <v>4679</v>
      </c>
      <c r="C12563" t="s">
        <v>2093</v>
      </c>
      <c r="D12563" t="s">
        <v>4680</v>
      </c>
      <c r="E12563" t="s">
        <v>4681</v>
      </c>
      <c r="F12563" s="786" t="s">
        <v>13756</v>
      </c>
    </row>
    <row r="12564" spans="1:6">
      <c r="A12564" t="s">
        <v>4616</v>
      </c>
      <c r="B12564" t="s">
        <v>4679</v>
      </c>
      <c r="C12564" t="s">
        <v>2093</v>
      </c>
      <c r="D12564" t="s">
        <v>4680</v>
      </c>
      <c r="E12564" t="s">
        <v>4681</v>
      </c>
      <c r="F12564" s="786" t="s">
        <v>13757</v>
      </c>
    </row>
    <row r="12565" spans="1:6">
      <c r="A12565" t="s">
        <v>4616</v>
      </c>
      <c r="B12565" t="s">
        <v>4679</v>
      </c>
      <c r="C12565" t="s">
        <v>2093</v>
      </c>
      <c r="D12565" t="s">
        <v>4680</v>
      </c>
      <c r="E12565" t="s">
        <v>4681</v>
      </c>
      <c r="F12565" s="786" t="s">
        <v>13758</v>
      </c>
    </row>
    <row r="12566" spans="1:6">
      <c r="A12566" t="s">
        <v>4616</v>
      </c>
      <c r="B12566" t="s">
        <v>4679</v>
      </c>
      <c r="C12566" t="s">
        <v>2093</v>
      </c>
      <c r="D12566" t="s">
        <v>4680</v>
      </c>
      <c r="E12566" t="s">
        <v>4681</v>
      </c>
      <c r="F12566" s="786" t="s">
        <v>13759</v>
      </c>
    </row>
    <row r="12567" spans="1:6">
      <c r="A12567" t="s">
        <v>4616</v>
      </c>
      <c r="B12567" t="s">
        <v>4679</v>
      </c>
      <c r="C12567" t="s">
        <v>2093</v>
      </c>
      <c r="D12567" t="s">
        <v>4680</v>
      </c>
      <c r="E12567" t="s">
        <v>4681</v>
      </c>
      <c r="F12567" s="786" t="s">
        <v>13760</v>
      </c>
    </row>
    <row r="12568" spans="1:6">
      <c r="A12568" t="s">
        <v>4616</v>
      </c>
      <c r="B12568" t="s">
        <v>4679</v>
      </c>
      <c r="C12568" t="s">
        <v>2093</v>
      </c>
      <c r="D12568" t="s">
        <v>4680</v>
      </c>
      <c r="E12568" t="s">
        <v>4681</v>
      </c>
      <c r="F12568" s="786" t="s">
        <v>13761</v>
      </c>
    </row>
    <row r="12569" spans="1:6">
      <c r="A12569" t="s">
        <v>4616</v>
      </c>
      <c r="B12569" t="s">
        <v>4679</v>
      </c>
      <c r="C12569" t="s">
        <v>2093</v>
      </c>
      <c r="D12569" t="s">
        <v>4680</v>
      </c>
      <c r="E12569" t="s">
        <v>4681</v>
      </c>
      <c r="F12569" s="786" t="s">
        <v>13762</v>
      </c>
    </row>
    <row r="12570" spans="1:6">
      <c r="A12570" t="s">
        <v>4616</v>
      </c>
      <c r="B12570" t="s">
        <v>4679</v>
      </c>
      <c r="C12570" t="s">
        <v>2093</v>
      </c>
      <c r="D12570" t="s">
        <v>4680</v>
      </c>
      <c r="E12570" t="s">
        <v>4681</v>
      </c>
      <c r="F12570" s="786" t="s">
        <v>13763</v>
      </c>
    </row>
    <row r="12571" spans="1:6">
      <c r="A12571" t="s">
        <v>4616</v>
      </c>
      <c r="B12571" t="s">
        <v>4679</v>
      </c>
      <c r="C12571" t="s">
        <v>2093</v>
      </c>
      <c r="D12571" t="s">
        <v>4680</v>
      </c>
      <c r="E12571" t="s">
        <v>4681</v>
      </c>
      <c r="F12571" s="786" t="s">
        <v>13764</v>
      </c>
    </row>
    <row r="12572" spans="1:6">
      <c r="A12572" t="s">
        <v>4616</v>
      </c>
      <c r="B12572" t="s">
        <v>4679</v>
      </c>
      <c r="C12572" t="s">
        <v>2093</v>
      </c>
      <c r="D12572" t="s">
        <v>4680</v>
      </c>
      <c r="E12572" t="s">
        <v>4681</v>
      </c>
      <c r="F12572" s="786" t="s">
        <v>13765</v>
      </c>
    </row>
    <row r="12573" spans="1:6">
      <c r="A12573" t="s">
        <v>4616</v>
      </c>
      <c r="B12573" t="s">
        <v>4679</v>
      </c>
      <c r="C12573" t="s">
        <v>2093</v>
      </c>
      <c r="D12573" t="s">
        <v>4680</v>
      </c>
      <c r="E12573" t="s">
        <v>4681</v>
      </c>
      <c r="F12573" s="786" t="s">
        <v>13766</v>
      </c>
    </row>
    <row r="12574" spans="1:6">
      <c r="A12574" t="s">
        <v>4616</v>
      </c>
      <c r="B12574" t="s">
        <v>4679</v>
      </c>
      <c r="C12574" t="s">
        <v>2093</v>
      </c>
      <c r="D12574" t="s">
        <v>4680</v>
      </c>
      <c r="E12574" t="s">
        <v>4681</v>
      </c>
      <c r="F12574" s="786" t="s">
        <v>13767</v>
      </c>
    </row>
    <row r="12575" spans="1:6">
      <c r="A12575" t="s">
        <v>4616</v>
      </c>
      <c r="B12575" t="s">
        <v>4679</v>
      </c>
      <c r="C12575" t="s">
        <v>2093</v>
      </c>
      <c r="D12575" t="s">
        <v>4680</v>
      </c>
      <c r="E12575" t="s">
        <v>4681</v>
      </c>
      <c r="F12575" s="786" t="s">
        <v>13768</v>
      </c>
    </row>
    <row r="12576" spans="1:6">
      <c r="A12576" t="s">
        <v>4616</v>
      </c>
      <c r="B12576" t="s">
        <v>4679</v>
      </c>
      <c r="C12576" t="s">
        <v>2093</v>
      </c>
      <c r="D12576" t="s">
        <v>4680</v>
      </c>
      <c r="E12576" t="s">
        <v>4681</v>
      </c>
      <c r="F12576" s="786" t="s">
        <v>13769</v>
      </c>
    </row>
    <row r="12577" spans="1:6">
      <c r="A12577" t="s">
        <v>4616</v>
      </c>
      <c r="B12577" t="s">
        <v>4679</v>
      </c>
      <c r="C12577" t="s">
        <v>2093</v>
      </c>
      <c r="D12577" t="s">
        <v>4680</v>
      </c>
      <c r="E12577" t="s">
        <v>4681</v>
      </c>
      <c r="F12577" s="786" t="s">
        <v>13770</v>
      </c>
    </row>
    <row r="12578" spans="1:6">
      <c r="A12578" t="s">
        <v>4616</v>
      </c>
      <c r="B12578" t="s">
        <v>4679</v>
      </c>
      <c r="C12578" t="s">
        <v>2093</v>
      </c>
      <c r="D12578" t="s">
        <v>4680</v>
      </c>
      <c r="E12578" t="s">
        <v>4681</v>
      </c>
      <c r="F12578" s="786" t="s">
        <v>13771</v>
      </c>
    </row>
    <row r="12579" spans="1:6">
      <c r="A12579" t="s">
        <v>4616</v>
      </c>
      <c r="B12579" t="s">
        <v>4679</v>
      </c>
      <c r="C12579" t="s">
        <v>2093</v>
      </c>
      <c r="D12579" t="s">
        <v>4680</v>
      </c>
      <c r="E12579" t="s">
        <v>4681</v>
      </c>
      <c r="F12579" s="786" t="s">
        <v>13772</v>
      </c>
    </row>
    <row r="12580" spans="1:6">
      <c r="A12580" t="s">
        <v>4616</v>
      </c>
      <c r="B12580" t="s">
        <v>4679</v>
      </c>
      <c r="C12580" t="s">
        <v>2093</v>
      </c>
      <c r="D12580" t="s">
        <v>4680</v>
      </c>
      <c r="E12580" t="s">
        <v>4681</v>
      </c>
      <c r="F12580" s="786" t="s">
        <v>13773</v>
      </c>
    </row>
    <row r="12581" spans="1:6">
      <c r="A12581" t="s">
        <v>4616</v>
      </c>
      <c r="B12581" t="s">
        <v>4679</v>
      </c>
      <c r="C12581" t="s">
        <v>2093</v>
      </c>
      <c r="D12581" t="s">
        <v>4680</v>
      </c>
      <c r="E12581" t="s">
        <v>4681</v>
      </c>
      <c r="F12581" s="786" t="s">
        <v>13774</v>
      </c>
    </row>
    <row r="12582" spans="1:6">
      <c r="A12582" t="s">
        <v>4616</v>
      </c>
      <c r="B12582" t="s">
        <v>4679</v>
      </c>
      <c r="C12582" t="s">
        <v>2093</v>
      </c>
      <c r="D12582" t="s">
        <v>4680</v>
      </c>
      <c r="E12582" t="s">
        <v>4681</v>
      </c>
      <c r="F12582" s="786" t="s">
        <v>13775</v>
      </c>
    </row>
    <row r="12583" spans="1:6">
      <c r="A12583" t="s">
        <v>4616</v>
      </c>
      <c r="B12583" t="s">
        <v>4679</v>
      </c>
      <c r="C12583" t="s">
        <v>2093</v>
      </c>
      <c r="D12583" t="s">
        <v>4680</v>
      </c>
      <c r="E12583" t="s">
        <v>4681</v>
      </c>
      <c r="F12583" s="786" t="s">
        <v>13776</v>
      </c>
    </row>
    <row r="12584" spans="1:6">
      <c r="A12584" t="s">
        <v>4616</v>
      </c>
      <c r="B12584" t="s">
        <v>4679</v>
      </c>
      <c r="C12584" t="s">
        <v>2093</v>
      </c>
      <c r="D12584" t="s">
        <v>4680</v>
      </c>
      <c r="E12584" t="s">
        <v>4681</v>
      </c>
      <c r="F12584" s="786" t="s">
        <v>13777</v>
      </c>
    </row>
    <row r="12585" spans="1:6">
      <c r="A12585" t="s">
        <v>4616</v>
      </c>
      <c r="B12585" t="s">
        <v>4679</v>
      </c>
      <c r="C12585" t="s">
        <v>2093</v>
      </c>
      <c r="D12585" t="s">
        <v>4680</v>
      </c>
      <c r="E12585" t="s">
        <v>4681</v>
      </c>
      <c r="F12585" s="786" t="s">
        <v>13778</v>
      </c>
    </row>
    <row r="12586" spans="1:6">
      <c r="A12586" t="s">
        <v>4616</v>
      </c>
      <c r="B12586" t="s">
        <v>4679</v>
      </c>
      <c r="C12586" t="s">
        <v>2093</v>
      </c>
      <c r="D12586" t="s">
        <v>4680</v>
      </c>
      <c r="E12586" t="s">
        <v>4681</v>
      </c>
      <c r="F12586" s="786" t="s">
        <v>13779</v>
      </c>
    </row>
    <row r="12587" spans="1:6">
      <c r="A12587" t="s">
        <v>4616</v>
      </c>
      <c r="B12587" t="s">
        <v>4679</v>
      </c>
      <c r="C12587" t="s">
        <v>2093</v>
      </c>
      <c r="D12587" t="s">
        <v>4680</v>
      </c>
      <c r="E12587" t="s">
        <v>4681</v>
      </c>
      <c r="F12587" s="786" t="s">
        <v>13780</v>
      </c>
    </row>
    <row r="12588" spans="1:6">
      <c r="A12588" t="s">
        <v>4616</v>
      </c>
      <c r="B12588" t="s">
        <v>4679</v>
      </c>
      <c r="C12588" t="s">
        <v>2093</v>
      </c>
      <c r="D12588" t="s">
        <v>4680</v>
      </c>
      <c r="E12588" t="s">
        <v>4681</v>
      </c>
      <c r="F12588" s="786" t="s">
        <v>13781</v>
      </c>
    </row>
    <row r="12589" spans="1:6">
      <c r="A12589" t="s">
        <v>4616</v>
      </c>
      <c r="B12589" t="s">
        <v>4679</v>
      </c>
      <c r="C12589" t="s">
        <v>2093</v>
      </c>
      <c r="D12589" t="s">
        <v>4680</v>
      </c>
      <c r="E12589" t="s">
        <v>4681</v>
      </c>
      <c r="F12589" s="786" t="s">
        <v>13782</v>
      </c>
    </row>
    <row r="12590" spans="1:6">
      <c r="A12590" t="s">
        <v>4616</v>
      </c>
      <c r="B12590" t="s">
        <v>4679</v>
      </c>
      <c r="C12590" t="s">
        <v>2093</v>
      </c>
      <c r="D12590" t="s">
        <v>4680</v>
      </c>
      <c r="E12590" t="s">
        <v>4681</v>
      </c>
      <c r="F12590" s="786" t="s">
        <v>13783</v>
      </c>
    </row>
    <row r="12591" spans="1:6">
      <c r="A12591" t="s">
        <v>4616</v>
      </c>
      <c r="B12591" t="s">
        <v>4679</v>
      </c>
      <c r="C12591" t="s">
        <v>2093</v>
      </c>
      <c r="D12591" t="s">
        <v>4680</v>
      </c>
      <c r="E12591" t="s">
        <v>4681</v>
      </c>
      <c r="F12591" s="786" t="s">
        <v>13784</v>
      </c>
    </row>
    <row r="12592" spans="1:6">
      <c r="A12592" t="s">
        <v>4616</v>
      </c>
      <c r="B12592" t="s">
        <v>4679</v>
      </c>
      <c r="C12592" t="s">
        <v>2093</v>
      </c>
      <c r="D12592" t="s">
        <v>4680</v>
      </c>
      <c r="E12592" t="s">
        <v>4681</v>
      </c>
      <c r="F12592" s="786" t="s">
        <v>13785</v>
      </c>
    </row>
    <row r="12593" spans="1:6">
      <c r="A12593" t="s">
        <v>4616</v>
      </c>
      <c r="B12593" t="s">
        <v>4679</v>
      </c>
      <c r="C12593" t="s">
        <v>2093</v>
      </c>
      <c r="D12593" t="s">
        <v>4680</v>
      </c>
      <c r="E12593" t="s">
        <v>4681</v>
      </c>
      <c r="F12593" s="786" t="s">
        <v>13786</v>
      </c>
    </row>
    <row r="12594" spans="1:6">
      <c r="A12594" t="s">
        <v>4616</v>
      </c>
      <c r="B12594" t="s">
        <v>4679</v>
      </c>
      <c r="C12594" t="s">
        <v>2093</v>
      </c>
      <c r="D12594" t="s">
        <v>4680</v>
      </c>
      <c r="E12594" t="s">
        <v>4681</v>
      </c>
      <c r="F12594" s="786" t="s">
        <v>13787</v>
      </c>
    </row>
    <row r="12595" spans="1:6">
      <c r="A12595" t="s">
        <v>4616</v>
      </c>
      <c r="B12595" t="s">
        <v>4679</v>
      </c>
      <c r="C12595" t="s">
        <v>2093</v>
      </c>
      <c r="D12595" t="s">
        <v>4680</v>
      </c>
      <c r="E12595" t="s">
        <v>4681</v>
      </c>
      <c r="F12595" s="786" t="s">
        <v>13788</v>
      </c>
    </row>
    <row r="12596" spans="1:6">
      <c r="A12596" t="s">
        <v>4616</v>
      </c>
      <c r="B12596" t="s">
        <v>4679</v>
      </c>
      <c r="C12596" t="s">
        <v>2093</v>
      </c>
      <c r="D12596" t="s">
        <v>4680</v>
      </c>
      <c r="E12596" t="s">
        <v>4681</v>
      </c>
      <c r="F12596" s="786" t="s">
        <v>13789</v>
      </c>
    </row>
    <row r="12597" spans="1:6">
      <c r="A12597" t="s">
        <v>4616</v>
      </c>
      <c r="B12597" t="s">
        <v>4679</v>
      </c>
      <c r="C12597" t="s">
        <v>2093</v>
      </c>
      <c r="D12597" t="s">
        <v>4680</v>
      </c>
      <c r="E12597" t="s">
        <v>4681</v>
      </c>
      <c r="F12597" s="786" t="s">
        <v>13790</v>
      </c>
    </row>
    <row r="12598" spans="1:6">
      <c r="A12598" t="s">
        <v>4616</v>
      </c>
      <c r="B12598" t="s">
        <v>4679</v>
      </c>
      <c r="C12598" t="s">
        <v>2093</v>
      </c>
      <c r="D12598" t="s">
        <v>4680</v>
      </c>
      <c r="E12598" t="s">
        <v>4681</v>
      </c>
      <c r="F12598" s="786" t="s">
        <v>13791</v>
      </c>
    </row>
    <row r="12599" spans="1:6">
      <c r="A12599" t="s">
        <v>4616</v>
      </c>
      <c r="B12599" t="s">
        <v>4679</v>
      </c>
      <c r="C12599" t="s">
        <v>2093</v>
      </c>
      <c r="D12599" t="s">
        <v>4680</v>
      </c>
      <c r="E12599" t="s">
        <v>4681</v>
      </c>
      <c r="F12599" s="786" t="s">
        <v>13792</v>
      </c>
    </row>
    <row r="12600" spans="1:6">
      <c r="A12600" t="s">
        <v>4616</v>
      </c>
      <c r="B12600" t="s">
        <v>4679</v>
      </c>
      <c r="C12600" t="s">
        <v>2093</v>
      </c>
      <c r="D12600" t="s">
        <v>4680</v>
      </c>
      <c r="E12600" t="s">
        <v>4681</v>
      </c>
      <c r="F12600" s="786" t="s">
        <v>13793</v>
      </c>
    </row>
    <row r="12601" spans="1:6">
      <c r="A12601" t="s">
        <v>4616</v>
      </c>
      <c r="B12601" t="s">
        <v>4679</v>
      </c>
      <c r="C12601" t="s">
        <v>2093</v>
      </c>
      <c r="D12601" t="s">
        <v>4680</v>
      </c>
      <c r="E12601" t="s">
        <v>4681</v>
      </c>
      <c r="F12601" s="786" t="s">
        <v>13794</v>
      </c>
    </row>
    <row r="12602" spans="1:6">
      <c r="A12602" t="s">
        <v>4616</v>
      </c>
      <c r="B12602" t="s">
        <v>4679</v>
      </c>
      <c r="C12602" t="s">
        <v>2093</v>
      </c>
      <c r="D12602" t="s">
        <v>4680</v>
      </c>
      <c r="E12602" t="s">
        <v>4681</v>
      </c>
      <c r="F12602" s="786" t="s">
        <v>13795</v>
      </c>
    </row>
    <row r="12603" spans="1:6">
      <c r="A12603" t="s">
        <v>4616</v>
      </c>
      <c r="B12603" t="s">
        <v>4679</v>
      </c>
      <c r="C12603" t="s">
        <v>2093</v>
      </c>
      <c r="D12603" t="s">
        <v>4680</v>
      </c>
      <c r="E12603" t="s">
        <v>4681</v>
      </c>
      <c r="F12603" s="786" t="s">
        <v>13796</v>
      </c>
    </row>
    <row r="12604" spans="1:6">
      <c r="A12604" t="s">
        <v>4616</v>
      </c>
      <c r="B12604" t="s">
        <v>4679</v>
      </c>
      <c r="C12604" t="s">
        <v>2093</v>
      </c>
      <c r="D12604" t="s">
        <v>4680</v>
      </c>
      <c r="E12604" t="s">
        <v>4681</v>
      </c>
      <c r="F12604" s="786" t="s">
        <v>13797</v>
      </c>
    </row>
    <row r="12605" spans="1:6">
      <c r="A12605" t="s">
        <v>4616</v>
      </c>
      <c r="B12605" t="s">
        <v>4679</v>
      </c>
      <c r="C12605" t="s">
        <v>2093</v>
      </c>
      <c r="D12605" t="s">
        <v>4680</v>
      </c>
      <c r="E12605" t="s">
        <v>4681</v>
      </c>
      <c r="F12605" s="786" t="s">
        <v>13798</v>
      </c>
    </row>
    <row r="12606" spans="1:6">
      <c r="A12606" t="s">
        <v>4616</v>
      </c>
      <c r="B12606" t="s">
        <v>4679</v>
      </c>
      <c r="C12606" t="s">
        <v>2093</v>
      </c>
      <c r="D12606" t="s">
        <v>4680</v>
      </c>
      <c r="E12606" t="s">
        <v>4681</v>
      </c>
      <c r="F12606" s="786" t="s">
        <v>13799</v>
      </c>
    </row>
    <row r="12607" spans="1:6">
      <c r="A12607" t="s">
        <v>4616</v>
      </c>
      <c r="B12607" t="s">
        <v>4679</v>
      </c>
      <c r="C12607" t="s">
        <v>2093</v>
      </c>
      <c r="D12607" t="s">
        <v>4680</v>
      </c>
      <c r="E12607" t="s">
        <v>4681</v>
      </c>
      <c r="F12607" s="786" t="s">
        <v>13800</v>
      </c>
    </row>
    <row r="12608" spans="1:6">
      <c r="A12608" t="s">
        <v>4616</v>
      </c>
      <c r="B12608" t="s">
        <v>4679</v>
      </c>
      <c r="C12608" t="s">
        <v>2093</v>
      </c>
      <c r="D12608" t="s">
        <v>4680</v>
      </c>
      <c r="E12608" t="s">
        <v>4681</v>
      </c>
      <c r="F12608" s="786" t="s">
        <v>13801</v>
      </c>
    </row>
    <row r="12609" spans="1:6">
      <c r="A12609" t="s">
        <v>4616</v>
      </c>
      <c r="B12609" t="s">
        <v>4679</v>
      </c>
      <c r="C12609" t="s">
        <v>2093</v>
      </c>
      <c r="D12609" t="s">
        <v>4680</v>
      </c>
      <c r="E12609" t="s">
        <v>4681</v>
      </c>
      <c r="F12609" s="786" t="s">
        <v>13802</v>
      </c>
    </row>
    <row r="12610" spans="1:6">
      <c r="A12610" t="s">
        <v>4616</v>
      </c>
      <c r="B12610" t="s">
        <v>4679</v>
      </c>
      <c r="C12610" t="s">
        <v>2093</v>
      </c>
      <c r="D12610" t="s">
        <v>4680</v>
      </c>
      <c r="E12610" t="s">
        <v>4681</v>
      </c>
      <c r="F12610" s="786" t="s">
        <v>13803</v>
      </c>
    </row>
    <row r="12611" spans="1:6">
      <c r="A12611" t="s">
        <v>4616</v>
      </c>
      <c r="B12611" t="s">
        <v>4679</v>
      </c>
      <c r="C12611" t="s">
        <v>2093</v>
      </c>
      <c r="D12611" t="s">
        <v>4680</v>
      </c>
      <c r="E12611" t="s">
        <v>4681</v>
      </c>
      <c r="F12611" s="786" t="s">
        <v>13804</v>
      </c>
    </row>
    <row r="12612" spans="1:6">
      <c r="A12612" t="s">
        <v>4616</v>
      </c>
      <c r="B12612" t="s">
        <v>4679</v>
      </c>
      <c r="C12612" t="s">
        <v>2093</v>
      </c>
      <c r="D12612" t="s">
        <v>4680</v>
      </c>
      <c r="E12612" t="s">
        <v>4681</v>
      </c>
      <c r="F12612" s="786" t="s">
        <v>13805</v>
      </c>
    </row>
    <row r="12613" spans="1:6">
      <c r="A12613" t="s">
        <v>4616</v>
      </c>
      <c r="B12613" t="s">
        <v>4679</v>
      </c>
      <c r="C12613" t="s">
        <v>2093</v>
      </c>
      <c r="D12613" t="s">
        <v>4680</v>
      </c>
      <c r="E12613" t="s">
        <v>4681</v>
      </c>
      <c r="F12613" s="786" t="s">
        <v>13806</v>
      </c>
    </row>
    <row r="12614" spans="1:6">
      <c r="A12614" t="s">
        <v>4616</v>
      </c>
      <c r="B12614" t="s">
        <v>4679</v>
      </c>
      <c r="C12614" t="s">
        <v>2093</v>
      </c>
      <c r="D12614" t="s">
        <v>4680</v>
      </c>
      <c r="E12614" t="s">
        <v>4681</v>
      </c>
      <c r="F12614" s="786" t="s">
        <v>13807</v>
      </c>
    </row>
    <row r="12615" spans="1:6">
      <c r="A12615" t="s">
        <v>4616</v>
      </c>
      <c r="B12615" t="s">
        <v>4679</v>
      </c>
      <c r="C12615" t="s">
        <v>2093</v>
      </c>
      <c r="D12615" t="s">
        <v>4680</v>
      </c>
      <c r="E12615" t="s">
        <v>4681</v>
      </c>
      <c r="F12615" s="786" t="s">
        <v>13808</v>
      </c>
    </row>
    <row r="12616" spans="1:6">
      <c r="A12616" t="s">
        <v>4616</v>
      </c>
      <c r="B12616" t="s">
        <v>4679</v>
      </c>
      <c r="C12616" t="s">
        <v>2093</v>
      </c>
      <c r="D12616" t="s">
        <v>4680</v>
      </c>
      <c r="E12616" t="s">
        <v>4681</v>
      </c>
      <c r="F12616" s="786" t="s">
        <v>13809</v>
      </c>
    </row>
    <row r="12617" spans="1:6">
      <c r="A12617" t="s">
        <v>4616</v>
      </c>
      <c r="B12617" t="s">
        <v>4679</v>
      </c>
      <c r="C12617" t="s">
        <v>2093</v>
      </c>
      <c r="D12617" t="s">
        <v>4680</v>
      </c>
      <c r="E12617" t="s">
        <v>4681</v>
      </c>
      <c r="F12617" s="786" t="s">
        <v>13810</v>
      </c>
    </row>
    <row r="12618" spans="1:6">
      <c r="A12618" t="s">
        <v>4616</v>
      </c>
      <c r="B12618" t="s">
        <v>4679</v>
      </c>
      <c r="C12618" t="s">
        <v>2093</v>
      </c>
      <c r="D12618" t="s">
        <v>4680</v>
      </c>
      <c r="E12618" t="s">
        <v>4681</v>
      </c>
      <c r="F12618" s="786" t="s">
        <v>13811</v>
      </c>
    </row>
    <row r="12619" spans="1:6">
      <c r="A12619" t="s">
        <v>4616</v>
      </c>
      <c r="B12619" t="s">
        <v>4679</v>
      </c>
      <c r="C12619" t="s">
        <v>2093</v>
      </c>
      <c r="D12619" t="s">
        <v>4680</v>
      </c>
      <c r="E12619" t="s">
        <v>4681</v>
      </c>
      <c r="F12619" s="786" t="s">
        <v>13812</v>
      </c>
    </row>
    <row r="12620" spans="1:6">
      <c r="A12620" t="s">
        <v>4616</v>
      </c>
      <c r="B12620" t="s">
        <v>4679</v>
      </c>
      <c r="C12620" t="s">
        <v>2093</v>
      </c>
      <c r="D12620" t="s">
        <v>4680</v>
      </c>
      <c r="E12620" t="s">
        <v>4681</v>
      </c>
      <c r="F12620" s="786" t="s">
        <v>13813</v>
      </c>
    </row>
    <row r="12621" spans="1:6">
      <c r="A12621" t="s">
        <v>4616</v>
      </c>
      <c r="B12621" t="s">
        <v>4679</v>
      </c>
      <c r="C12621" t="s">
        <v>2093</v>
      </c>
      <c r="D12621" t="s">
        <v>4680</v>
      </c>
      <c r="E12621" t="s">
        <v>4681</v>
      </c>
      <c r="F12621" s="786" t="s">
        <v>13814</v>
      </c>
    </row>
    <row r="12622" spans="1:6">
      <c r="A12622" t="s">
        <v>4616</v>
      </c>
      <c r="B12622" t="s">
        <v>4679</v>
      </c>
      <c r="C12622" t="s">
        <v>2093</v>
      </c>
      <c r="D12622" t="s">
        <v>4680</v>
      </c>
      <c r="E12622" t="s">
        <v>4681</v>
      </c>
      <c r="F12622" s="786" t="s">
        <v>13815</v>
      </c>
    </row>
    <row r="12623" spans="1:6">
      <c r="A12623" t="s">
        <v>4616</v>
      </c>
      <c r="B12623" t="s">
        <v>4679</v>
      </c>
      <c r="C12623" t="s">
        <v>2093</v>
      </c>
      <c r="D12623" t="s">
        <v>4680</v>
      </c>
      <c r="E12623" t="s">
        <v>4681</v>
      </c>
      <c r="F12623" s="786" t="s">
        <v>13816</v>
      </c>
    </row>
    <row r="12624" spans="1:6">
      <c r="A12624" t="s">
        <v>4616</v>
      </c>
      <c r="B12624" t="s">
        <v>4679</v>
      </c>
      <c r="C12624" t="s">
        <v>2093</v>
      </c>
      <c r="D12624" t="s">
        <v>4680</v>
      </c>
      <c r="E12624" t="s">
        <v>4681</v>
      </c>
      <c r="F12624" s="786" t="s">
        <v>13817</v>
      </c>
    </row>
    <row r="12625" spans="1:6">
      <c r="A12625" t="s">
        <v>4616</v>
      </c>
      <c r="B12625" t="s">
        <v>4679</v>
      </c>
      <c r="C12625" t="s">
        <v>2093</v>
      </c>
      <c r="D12625" t="s">
        <v>4680</v>
      </c>
      <c r="E12625" t="s">
        <v>4681</v>
      </c>
      <c r="F12625" s="786" t="s">
        <v>13818</v>
      </c>
    </row>
    <row r="12626" spans="1:6">
      <c r="A12626" t="s">
        <v>4616</v>
      </c>
      <c r="B12626" t="s">
        <v>4679</v>
      </c>
      <c r="C12626" t="s">
        <v>2093</v>
      </c>
      <c r="D12626" t="s">
        <v>4680</v>
      </c>
      <c r="E12626" t="s">
        <v>4681</v>
      </c>
      <c r="F12626" s="786" t="s">
        <v>13819</v>
      </c>
    </row>
    <row r="12627" spans="1:6">
      <c r="A12627" t="s">
        <v>4616</v>
      </c>
      <c r="B12627" t="s">
        <v>4679</v>
      </c>
      <c r="C12627" t="s">
        <v>2093</v>
      </c>
      <c r="D12627" t="s">
        <v>4680</v>
      </c>
      <c r="E12627" t="s">
        <v>4681</v>
      </c>
      <c r="F12627" s="786" t="s">
        <v>13820</v>
      </c>
    </row>
    <row r="12628" spans="1:6">
      <c r="A12628" t="s">
        <v>4616</v>
      </c>
      <c r="B12628" t="s">
        <v>4679</v>
      </c>
      <c r="C12628" t="s">
        <v>2093</v>
      </c>
      <c r="D12628" t="s">
        <v>4680</v>
      </c>
      <c r="E12628" t="s">
        <v>4681</v>
      </c>
      <c r="F12628" s="786" t="s">
        <v>13821</v>
      </c>
    </row>
    <row r="12629" spans="1:6">
      <c r="A12629" t="s">
        <v>4616</v>
      </c>
      <c r="B12629" t="s">
        <v>4679</v>
      </c>
      <c r="C12629" t="s">
        <v>2093</v>
      </c>
      <c r="D12629" t="s">
        <v>4680</v>
      </c>
      <c r="E12629" t="s">
        <v>4681</v>
      </c>
      <c r="F12629" s="786" t="s">
        <v>13822</v>
      </c>
    </row>
    <row r="12630" spans="1:6">
      <c r="A12630" t="s">
        <v>4616</v>
      </c>
      <c r="B12630" t="s">
        <v>4679</v>
      </c>
      <c r="C12630" t="s">
        <v>2093</v>
      </c>
      <c r="D12630" t="s">
        <v>4680</v>
      </c>
      <c r="E12630" t="s">
        <v>4681</v>
      </c>
      <c r="F12630" s="786" t="s">
        <v>13823</v>
      </c>
    </row>
    <row r="12631" spans="1:6">
      <c r="A12631" t="s">
        <v>4616</v>
      </c>
      <c r="B12631" t="s">
        <v>4679</v>
      </c>
      <c r="C12631" t="s">
        <v>2093</v>
      </c>
      <c r="D12631" t="s">
        <v>4680</v>
      </c>
      <c r="E12631" t="s">
        <v>4681</v>
      </c>
      <c r="F12631" s="786" t="s">
        <v>13824</v>
      </c>
    </row>
    <row r="12632" spans="1:6">
      <c r="A12632" t="s">
        <v>4616</v>
      </c>
      <c r="B12632" t="s">
        <v>4679</v>
      </c>
      <c r="C12632" t="s">
        <v>2093</v>
      </c>
      <c r="D12632" t="s">
        <v>4680</v>
      </c>
      <c r="E12632" t="s">
        <v>4681</v>
      </c>
      <c r="F12632" s="786" t="s">
        <v>13825</v>
      </c>
    </row>
    <row r="12633" spans="1:6">
      <c r="A12633" t="s">
        <v>4616</v>
      </c>
      <c r="B12633" t="s">
        <v>4679</v>
      </c>
      <c r="C12633" t="s">
        <v>2093</v>
      </c>
      <c r="D12633" t="s">
        <v>4680</v>
      </c>
      <c r="E12633" t="s">
        <v>4681</v>
      </c>
      <c r="F12633" s="786" t="s">
        <v>13826</v>
      </c>
    </row>
    <row r="12634" spans="1:6">
      <c r="A12634" t="s">
        <v>4616</v>
      </c>
      <c r="B12634" t="s">
        <v>4679</v>
      </c>
      <c r="C12634" t="s">
        <v>2093</v>
      </c>
      <c r="D12634" t="s">
        <v>4680</v>
      </c>
      <c r="E12634" t="s">
        <v>4681</v>
      </c>
      <c r="F12634" s="786" t="s">
        <v>13827</v>
      </c>
    </row>
    <row r="12635" spans="1:6">
      <c r="A12635" t="s">
        <v>4616</v>
      </c>
      <c r="B12635" t="s">
        <v>4679</v>
      </c>
      <c r="C12635" t="s">
        <v>2093</v>
      </c>
      <c r="D12635" t="s">
        <v>4680</v>
      </c>
      <c r="E12635" t="s">
        <v>4681</v>
      </c>
      <c r="F12635" s="786" t="s">
        <v>13828</v>
      </c>
    </row>
    <row r="12636" spans="1:6">
      <c r="A12636" t="s">
        <v>4616</v>
      </c>
      <c r="B12636" t="s">
        <v>4679</v>
      </c>
      <c r="C12636" t="s">
        <v>2093</v>
      </c>
      <c r="D12636" t="s">
        <v>4680</v>
      </c>
      <c r="E12636" t="s">
        <v>4681</v>
      </c>
      <c r="F12636" s="786" t="s">
        <v>13829</v>
      </c>
    </row>
    <row r="12637" spans="1:6">
      <c r="A12637" t="s">
        <v>4616</v>
      </c>
      <c r="B12637" t="s">
        <v>4679</v>
      </c>
      <c r="C12637" t="s">
        <v>2093</v>
      </c>
      <c r="D12637" t="s">
        <v>4680</v>
      </c>
      <c r="E12637" t="s">
        <v>4681</v>
      </c>
      <c r="F12637" s="786" t="s">
        <v>13830</v>
      </c>
    </row>
    <row r="12638" spans="1:6">
      <c r="A12638" t="s">
        <v>4616</v>
      </c>
      <c r="B12638" t="s">
        <v>4679</v>
      </c>
      <c r="C12638" t="s">
        <v>2093</v>
      </c>
      <c r="D12638" t="s">
        <v>4680</v>
      </c>
      <c r="E12638" t="s">
        <v>4681</v>
      </c>
      <c r="F12638" s="786" t="s">
        <v>13831</v>
      </c>
    </row>
    <row r="12639" spans="1:6">
      <c r="A12639" t="s">
        <v>4616</v>
      </c>
      <c r="B12639" t="s">
        <v>4679</v>
      </c>
      <c r="C12639" t="s">
        <v>2093</v>
      </c>
      <c r="D12639" t="s">
        <v>4680</v>
      </c>
      <c r="E12639" t="s">
        <v>4681</v>
      </c>
      <c r="F12639" s="786" t="s">
        <v>13832</v>
      </c>
    </row>
    <row r="12640" spans="1:6">
      <c r="A12640" t="s">
        <v>4616</v>
      </c>
      <c r="B12640" t="s">
        <v>4679</v>
      </c>
      <c r="C12640" t="s">
        <v>2093</v>
      </c>
      <c r="D12640" t="s">
        <v>4680</v>
      </c>
      <c r="E12640" t="s">
        <v>4681</v>
      </c>
      <c r="F12640" s="786" t="s">
        <v>13833</v>
      </c>
    </row>
    <row r="12641" spans="1:6">
      <c r="A12641" t="s">
        <v>4616</v>
      </c>
      <c r="B12641" t="s">
        <v>4679</v>
      </c>
      <c r="C12641" t="s">
        <v>2093</v>
      </c>
      <c r="D12641" t="s">
        <v>4680</v>
      </c>
      <c r="E12641" t="s">
        <v>4681</v>
      </c>
      <c r="F12641" s="786" t="s">
        <v>13834</v>
      </c>
    </row>
    <row r="12642" spans="1:6">
      <c r="A12642" t="s">
        <v>4616</v>
      </c>
      <c r="B12642" t="s">
        <v>4679</v>
      </c>
      <c r="C12642" t="s">
        <v>2093</v>
      </c>
      <c r="D12642" t="s">
        <v>4680</v>
      </c>
      <c r="E12642" t="s">
        <v>4681</v>
      </c>
      <c r="F12642" s="786" t="s">
        <v>13835</v>
      </c>
    </row>
    <row r="12643" spans="1:6">
      <c r="A12643" t="s">
        <v>4616</v>
      </c>
      <c r="B12643" t="s">
        <v>4679</v>
      </c>
      <c r="C12643" t="s">
        <v>2093</v>
      </c>
      <c r="D12643" t="s">
        <v>4680</v>
      </c>
      <c r="E12643" t="s">
        <v>4681</v>
      </c>
      <c r="F12643" s="786" t="s">
        <v>13836</v>
      </c>
    </row>
    <row r="12644" spans="1:6">
      <c r="A12644" t="s">
        <v>4616</v>
      </c>
      <c r="B12644" t="s">
        <v>4679</v>
      </c>
      <c r="C12644" t="s">
        <v>2093</v>
      </c>
      <c r="D12644" t="s">
        <v>4680</v>
      </c>
      <c r="E12644" t="s">
        <v>4681</v>
      </c>
      <c r="F12644" s="786" t="s">
        <v>13837</v>
      </c>
    </row>
    <row r="12645" spans="1:6">
      <c r="A12645" t="s">
        <v>4616</v>
      </c>
      <c r="B12645" t="s">
        <v>4679</v>
      </c>
      <c r="C12645" t="s">
        <v>2093</v>
      </c>
      <c r="D12645" t="s">
        <v>4680</v>
      </c>
      <c r="E12645" t="s">
        <v>4681</v>
      </c>
      <c r="F12645" s="786" t="s">
        <v>13838</v>
      </c>
    </row>
    <row r="12646" spans="1:6">
      <c r="A12646" t="s">
        <v>4616</v>
      </c>
      <c r="B12646" t="s">
        <v>4679</v>
      </c>
      <c r="C12646" t="s">
        <v>2093</v>
      </c>
      <c r="D12646" t="s">
        <v>4680</v>
      </c>
      <c r="E12646" t="s">
        <v>4681</v>
      </c>
      <c r="F12646" s="786" t="s">
        <v>13839</v>
      </c>
    </row>
    <row r="12647" spans="1:6">
      <c r="A12647" t="s">
        <v>4616</v>
      </c>
      <c r="B12647" t="s">
        <v>4679</v>
      </c>
      <c r="C12647" t="s">
        <v>2093</v>
      </c>
      <c r="D12647" t="s">
        <v>4680</v>
      </c>
      <c r="E12647" t="s">
        <v>4681</v>
      </c>
      <c r="F12647" s="786" t="s">
        <v>13840</v>
      </c>
    </row>
    <row r="12648" spans="1:6">
      <c r="A12648" t="s">
        <v>4616</v>
      </c>
      <c r="B12648" t="s">
        <v>4679</v>
      </c>
      <c r="C12648" t="s">
        <v>2093</v>
      </c>
      <c r="D12648" t="s">
        <v>4680</v>
      </c>
      <c r="E12648" t="s">
        <v>4681</v>
      </c>
      <c r="F12648" s="786" t="s">
        <v>13841</v>
      </c>
    </row>
    <row r="12649" spans="1:6">
      <c r="A12649" t="s">
        <v>4616</v>
      </c>
      <c r="B12649" t="s">
        <v>4679</v>
      </c>
      <c r="C12649" t="s">
        <v>2093</v>
      </c>
      <c r="D12649" t="s">
        <v>4680</v>
      </c>
      <c r="E12649" t="s">
        <v>4681</v>
      </c>
      <c r="F12649" s="786" t="s">
        <v>13842</v>
      </c>
    </row>
    <row r="12650" spans="1:6">
      <c r="A12650" t="s">
        <v>4616</v>
      </c>
      <c r="B12650" t="s">
        <v>4679</v>
      </c>
      <c r="C12650" t="s">
        <v>2093</v>
      </c>
      <c r="D12650" t="s">
        <v>4680</v>
      </c>
      <c r="E12650" t="s">
        <v>4681</v>
      </c>
      <c r="F12650" s="786" t="s">
        <v>13843</v>
      </c>
    </row>
    <row r="12651" spans="1:6">
      <c r="A12651" t="s">
        <v>4616</v>
      </c>
      <c r="B12651" t="s">
        <v>4679</v>
      </c>
      <c r="C12651" t="s">
        <v>2093</v>
      </c>
      <c r="D12651" t="s">
        <v>4680</v>
      </c>
      <c r="E12651" t="s">
        <v>4681</v>
      </c>
      <c r="F12651" s="786" t="s">
        <v>13844</v>
      </c>
    </row>
    <row r="12652" spans="1:6">
      <c r="A12652" t="s">
        <v>4616</v>
      </c>
      <c r="B12652" t="s">
        <v>4679</v>
      </c>
      <c r="C12652" t="s">
        <v>2093</v>
      </c>
      <c r="D12652" t="s">
        <v>4680</v>
      </c>
      <c r="E12652" t="s">
        <v>4681</v>
      </c>
      <c r="F12652" s="786" t="s">
        <v>13845</v>
      </c>
    </row>
    <row r="12653" spans="1:6">
      <c r="A12653" t="s">
        <v>4616</v>
      </c>
      <c r="B12653" t="s">
        <v>4679</v>
      </c>
      <c r="C12653" t="s">
        <v>2093</v>
      </c>
      <c r="D12653" t="s">
        <v>4680</v>
      </c>
      <c r="E12653" t="s">
        <v>4681</v>
      </c>
      <c r="F12653" s="786" t="s">
        <v>13846</v>
      </c>
    </row>
    <row r="12654" spans="1:6">
      <c r="A12654" t="s">
        <v>4616</v>
      </c>
      <c r="B12654" t="s">
        <v>4679</v>
      </c>
      <c r="C12654" t="s">
        <v>2093</v>
      </c>
      <c r="D12654" t="s">
        <v>4680</v>
      </c>
      <c r="E12654" t="s">
        <v>4681</v>
      </c>
      <c r="F12654" s="786" t="s">
        <v>13847</v>
      </c>
    </row>
    <row r="12655" spans="1:6">
      <c r="A12655" t="s">
        <v>4616</v>
      </c>
      <c r="B12655" t="s">
        <v>4679</v>
      </c>
      <c r="C12655" t="s">
        <v>2093</v>
      </c>
      <c r="D12655" t="s">
        <v>4680</v>
      </c>
      <c r="E12655" t="s">
        <v>4681</v>
      </c>
      <c r="F12655" s="786" t="s">
        <v>13848</v>
      </c>
    </row>
    <row r="12656" spans="1:6">
      <c r="A12656" t="s">
        <v>4616</v>
      </c>
      <c r="B12656" t="s">
        <v>4679</v>
      </c>
      <c r="C12656" t="s">
        <v>2093</v>
      </c>
      <c r="D12656" t="s">
        <v>4680</v>
      </c>
      <c r="E12656" t="s">
        <v>4681</v>
      </c>
      <c r="F12656" s="786" t="s">
        <v>13849</v>
      </c>
    </row>
    <row r="12657" spans="1:6">
      <c r="A12657" t="s">
        <v>4616</v>
      </c>
      <c r="B12657" t="s">
        <v>4679</v>
      </c>
      <c r="C12657" t="s">
        <v>2093</v>
      </c>
      <c r="D12657" t="s">
        <v>4680</v>
      </c>
      <c r="E12657" t="s">
        <v>4681</v>
      </c>
      <c r="F12657" s="786" t="s">
        <v>13850</v>
      </c>
    </row>
    <row r="12658" spans="1:6">
      <c r="A12658" t="s">
        <v>4616</v>
      </c>
      <c r="B12658" t="s">
        <v>4679</v>
      </c>
      <c r="C12658" t="s">
        <v>2093</v>
      </c>
      <c r="D12658" t="s">
        <v>4680</v>
      </c>
      <c r="E12658" t="s">
        <v>4681</v>
      </c>
      <c r="F12658" s="786" t="s">
        <v>13851</v>
      </c>
    </row>
    <row r="12659" spans="1:6">
      <c r="A12659" t="s">
        <v>4616</v>
      </c>
      <c r="B12659" t="s">
        <v>4679</v>
      </c>
      <c r="C12659" t="s">
        <v>2093</v>
      </c>
      <c r="D12659" t="s">
        <v>4680</v>
      </c>
      <c r="E12659" t="s">
        <v>4681</v>
      </c>
      <c r="F12659" s="786" t="s">
        <v>13852</v>
      </c>
    </row>
    <row r="12660" spans="1:6">
      <c r="A12660" t="s">
        <v>4616</v>
      </c>
      <c r="B12660" t="s">
        <v>4679</v>
      </c>
      <c r="C12660" t="s">
        <v>2093</v>
      </c>
      <c r="D12660" t="s">
        <v>4680</v>
      </c>
      <c r="E12660" t="s">
        <v>4681</v>
      </c>
      <c r="F12660" s="786" t="s">
        <v>13853</v>
      </c>
    </row>
    <row r="12661" spans="1:6">
      <c r="A12661" t="s">
        <v>4616</v>
      </c>
      <c r="B12661" t="s">
        <v>4679</v>
      </c>
      <c r="C12661" t="s">
        <v>2093</v>
      </c>
      <c r="D12661" t="s">
        <v>4680</v>
      </c>
      <c r="E12661" t="s">
        <v>4681</v>
      </c>
      <c r="F12661" s="786" t="s">
        <v>13854</v>
      </c>
    </row>
    <row r="12662" spans="1:6">
      <c r="A12662" t="s">
        <v>4616</v>
      </c>
      <c r="B12662" t="s">
        <v>4679</v>
      </c>
      <c r="C12662" t="s">
        <v>2093</v>
      </c>
      <c r="D12662" t="s">
        <v>4680</v>
      </c>
      <c r="E12662" t="s">
        <v>4681</v>
      </c>
      <c r="F12662" s="786" t="s">
        <v>13855</v>
      </c>
    </row>
    <row r="12663" spans="1:6">
      <c r="A12663" t="s">
        <v>4616</v>
      </c>
      <c r="B12663" t="s">
        <v>4679</v>
      </c>
      <c r="C12663" t="s">
        <v>2093</v>
      </c>
      <c r="D12663" t="s">
        <v>4680</v>
      </c>
      <c r="E12663" t="s">
        <v>4681</v>
      </c>
      <c r="F12663" s="786" t="s">
        <v>13856</v>
      </c>
    </row>
    <row r="12664" spans="1:6">
      <c r="A12664" t="s">
        <v>4616</v>
      </c>
      <c r="B12664" t="s">
        <v>4679</v>
      </c>
      <c r="C12664" t="s">
        <v>2093</v>
      </c>
      <c r="D12664" t="s">
        <v>4680</v>
      </c>
      <c r="E12664" t="s">
        <v>4681</v>
      </c>
      <c r="F12664" s="786" t="s">
        <v>13857</v>
      </c>
    </row>
    <row r="12665" spans="1:6">
      <c r="A12665" t="s">
        <v>4616</v>
      </c>
      <c r="B12665" t="s">
        <v>4679</v>
      </c>
      <c r="C12665" t="s">
        <v>2093</v>
      </c>
      <c r="D12665" t="s">
        <v>4680</v>
      </c>
      <c r="E12665" t="s">
        <v>4681</v>
      </c>
      <c r="F12665" s="786" t="s">
        <v>13858</v>
      </c>
    </row>
    <row r="12666" spans="1:6">
      <c r="A12666" t="s">
        <v>4616</v>
      </c>
      <c r="B12666" t="s">
        <v>4679</v>
      </c>
      <c r="C12666" t="s">
        <v>2093</v>
      </c>
      <c r="D12666" t="s">
        <v>4680</v>
      </c>
      <c r="E12666" t="s">
        <v>4681</v>
      </c>
      <c r="F12666" s="786" t="s">
        <v>13859</v>
      </c>
    </row>
    <row r="12667" spans="1:6">
      <c r="A12667" t="s">
        <v>4616</v>
      </c>
      <c r="B12667" t="s">
        <v>4679</v>
      </c>
      <c r="C12667" t="s">
        <v>2093</v>
      </c>
      <c r="D12667" t="s">
        <v>4680</v>
      </c>
      <c r="E12667" t="s">
        <v>4681</v>
      </c>
      <c r="F12667" s="786" t="s">
        <v>13860</v>
      </c>
    </row>
    <row r="12668" spans="1:6">
      <c r="A12668" t="s">
        <v>4616</v>
      </c>
      <c r="B12668" t="s">
        <v>4679</v>
      </c>
      <c r="C12668" t="s">
        <v>2093</v>
      </c>
      <c r="D12668" t="s">
        <v>4680</v>
      </c>
      <c r="E12668" t="s">
        <v>4681</v>
      </c>
      <c r="F12668" s="786" t="s">
        <v>13861</v>
      </c>
    </row>
    <row r="12669" spans="1:6">
      <c r="A12669" t="s">
        <v>4616</v>
      </c>
      <c r="B12669" t="s">
        <v>4679</v>
      </c>
      <c r="C12669" t="s">
        <v>2093</v>
      </c>
      <c r="D12669" t="s">
        <v>4680</v>
      </c>
      <c r="E12669" t="s">
        <v>4681</v>
      </c>
      <c r="F12669" s="786" t="s">
        <v>13862</v>
      </c>
    </row>
    <row r="12670" spans="1:6">
      <c r="A12670" t="s">
        <v>4616</v>
      </c>
      <c r="B12670" t="s">
        <v>4679</v>
      </c>
      <c r="C12670" t="s">
        <v>2093</v>
      </c>
      <c r="D12670" t="s">
        <v>4680</v>
      </c>
      <c r="E12670" t="s">
        <v>4681</v>
      </c>
      <c r="F12670" s="786" t="s">
        <v>13863</v>
      </c>
    </row>
    <row r="12671" spans="1:6">
      <c r="A12671" t="s">
        <v>4616</v>
      </c>
      <c r="B12671" t="s">
        <v>4679</v>
      </c>
      <c r="C12671" t="s">
        <v>2093</v>
      </c>
      <c r="D12671" t="s">
        <v>4680</v>
      </c>
      <c r="E12671" t="s">
        <v>4681</v>
      </c>
      <c r="F12671" s="786" t="s">
        <v>13864</v>
      </c>
    </row>
    <row r="12672" spans="1:6">
      <c r="A12672" t="s">
        <v>4616</v>
      </c>
      <c r="B12672" t="s">
        <v>4679</v>
      </c>
      <c r="C12672" t="s">
        <v>2093</v>
      </c>
      <c r="D12672" t="s">
        <v>4680</v>
      </c>
      <c r="E12672" t="s">
        <v>4681</v>
      </c>
      <c r="F12672" s="786" t="s">
        <v>13865</v>
      </c>
    </row>
    <row r="12673" spans="1:6">
      <c r="A12673" t="s">
        <v>4616</v>
      </c>
      <c r="B12673" t="s">
        <v>4679</v>
      </c>
      <c r="C12673" t="s">
        <v>2093</v>
      </c>
      <c r="D12673" t="s">
        <v>4680</v>
      </c>
      <c r="E12673" t="s">
        <v>4681</v>
      </c>
      <c r="F12673" s="786" t="s">
        <v>13866</v>
      </c>
    </row>
    <row r="12674" spans="1:6">
      <c r="A12674" t="s">
        <v>4616</v>
      </c>
      <c r="B12674" t="s">
        <v>4679</v>
      </c>
      <c r="C12674" t="s">
        <v>2093</v>
      </c>
      <c r="D12674" t="s">
        <v>4680</v>
      </c>
      <c r="E12674" t="s">
        <v>4681</v>
      </c>
      <c r="F12674" s="786" t="s">
        <v>13867</v>
      </c>
    </row>
    <row r="12675" spans="1:6">
      <c r="A12675" t="s">
        <v>4616</v>
      </c>
      <c r="B12675" t="s">
        <v>4679</v>
      </c>
      <c r="C12675" t="s">
        <v>2093</v>
      </c>
      <c r="D12675" t="s">
        <v>4680</v>
      </c>
      <c r="E12675" t="s">
        <v>4681</v>
      </c>
      <c r="F12675" s="786" t="s">
        <v>13868</v>
      </c>
    </row>
    <row r="12676" spans="1:6">
      <c r="A12676" t="s">
        <v>4616</v>
      </c>
      <c r="B12676" t="s">
        <v>4679</v>
      </c>
      <c r="C12676" t="s">
        <v>2093</v>
      </c>
      <c r="D12676" t="s">
        <v>4680</v>
      </c>
      <c r="E12676" t="s">
        <v>4681</v>
      </c>
      <c r="F12676" s="786" t="s">
        <v>13869</v>
      </c>
    </row>
    <row r="12677" spans="1:6">
      <c r="A12677" t="s">
        <v>4616</v>
      </c>
      <c r="B12677" t="s">
        <v>4679</v>
      </c>
      <c r="C12677" t="s">
        <v>2093</v>
      </c>
      <c r="D12677" t="s">
        <v>4680</v>
      </c>
      <c r="E12677" t="s">
        <v>4681</v>
      </c>
      <c r="F12677" s="786" t="s">
        <v>13870</v>
      </c>
    </row>
    <row r="12678" spans="1:6">
      <c r="A12678" t="s">
        <v>4616</v>
      </c>
      <c r="B12678" t="s">
        <v>4679</v>
      </c>
      <c r="C12678" t="s">
        <v>2093</v>
      </c>
      <c r="D12678" t="s">
        <v>4680</v>
      </c>
      <c r="E12678" t="s">
        <v>4681</v>
      </c>
      <c r="F12678" s="786" t="s">
        <v>13871</v>
      </c>
    </row>
    <row r="12679" spans="1:6">
      <c r="A12679" t="s">
        <v>4616</v>
      </c>
      <c r="B12679" t="s">
        <v>4679</v>
      </c>
      <c r="C12679" t="s">
        <v>2093</v>
      </c>
      <c r="D12679" t="s">
        <v>4680</v>
      </c>
      <c r="E12679" t="s">
        <v>4681</v>
      </c>
      <c r="F12679" s="786" t="s">
        <v>13872</v>
      </c>
    </row>
    <row r="12680" spans="1:6">
      <c r="A12680" t="s">
        <v>4616</v>
      </c>
      <c r="B12680" t="s">
        <v>4679</v>
      </c>
      <c r="C12680" t="s">
        <v>2093</v>
      </c>
      <c r="D12680" t="s">
        <v>4680</v>
      </c>
      <c r="E12680" t="s">
        <v>4681</v>
      </c>
      <c r="F12680" s="786" t="s">
        <v>13873</v>
      </c>
    </row>
    <row r="12681" spans="1:6">
      <c r="A12681" t="s">
        <v>4616</v>
      </c>
      <c r="B12681" t="s">
        <v>4679</v>
      </c>
      <c r="C12681" t="s">
        <v>2093</v>
      </c>
      <c r="D12681" t="s">
        <v>4680</v>
      </c>
      <c r="E12681" t="s">
        <v>4681</v>
      </c>
      <c r="F12681" s="786" t="s">
        <v>13874</v>
      </c>
    </row>
    <row r="12682" spans="1:6">
      <c r="A12682" t="s">
        <v>4616</v>
      </c>
      <c r="B12682" t="s">
        <v>4679</v>
      </c>
      <c r="C12682" t="s">
        <v>2093</v>
      </c>
      <c r="D12682" t="s">
        <v>4680</v>
      </c>
      <c r="E12682" t="s">
        <v>4681</v>
      </c>
      <c r="F12682" s="786" t="s">
        <v>13875</v>
      </c>
    </row>
    <row r="12683" spans="1:6">
      <c r="A12683" t="s">
        <v>4616</v>
      </c>
      <c r="B12683" t="s">
        <v>4679</v>
      </c>
      <c r="C12683" t="s">
        <v>2093</v>
      </c>
      <c r="D12683" t="s">
        <v>4680</v>
      </c>
      <c r="E12683" t="s">
        <v>4681</v>
      </c>
      <c r="F12683" s="786" t="s">
        <v>13876</v>
      </c>
    </row>
    <row r="12684" spans="1:6">
      <c r="A12684" t="s">
        <v>4616</v>
      </c>
      <c r="B12684" t="s">
        <v>4679</v>
      </c>
      <c r="C12684" t="s">
        <v>2093</v>
      </c>
      <c r="D12684" t="s">
        <v>4680</v>
      </c>
      <c r="E12684" t="s">
        <v>4681</v>
      </c>
      <c r="F12684" s="786" t="s">
        <v>13877</v>
      </c>
    </row>
    <row r="12685" spans="1:6">
      <c r="A12685" t="s">
        <v>4616</v>
      </c>
      <c r="B12685" t="s">
        <v>4679</v>
      </c>
      <c r="C12685" t="s">
        <v>2093</v>
      </c>
      <c r="D12685" t="s">
        <v>4680</v>
      </c>
      <c r="E12685" t="s">
        <v>4681</v>
      </c>
      <c r="F12685" s="786" t="s">
        <v>13878</v>
      </c>
    </row>
    <row r="12686" spans="1:6">
      <c r="A12686" t="s">
        <v>4616</v>
      </c>
      <c r="B12686" t="s">
        <v>4679</v>
      </c>
      <c r="C12686" t="s">
        <v>2093</v>
      </c>
      <c r="D12686" t="s">
        <v>4680</v>
      </c>
      <c r="E12686" t="s">
        <v>4681</v>
      </c>
      <c r="F12686" s="786" t="s">
        <v>13879</v>
      </c>
    </row>
    <row r="12687" spans="1:6">
      <c r="A12687" t="s">
        <v>4616</v>
      </c>
      <c r="B12687" t="s">
        <v>4679</v>
      </c>
      <c r="C12687" t="s">
        <v>2093</v>
      </c>
      <c r="D12687" t="s">
        <v>4680</v>
      </c>
      <c r="E12687" t="s">
        <v>4681</v>
      </c>
      <c r="F12687" s="786" t="s">
        <v>13880</v>
      </c>
    </row>
    <row r="12688" spans="1:6">
      <c r="A12688" t="s">
        <v>4616</v>
      </c>
      <c r="B12688" t="s">
        <v>4679</v>
      </c>
      <c r="C12688" t="s">
        <v>2093</v>
      </c>
      <c r="D12688" t="s">
        <v>4680</v>
      </c>
      <c r="E12688" t="s">
        <v>4681</v>
      </c>
      <c r="F12688" s="786" t="s">
        <v>13881</v>
      </c>
    </row>
    <row r="12689" spans="1:6">
      <c r="A12689" t="s">
        <v>4616</v>
      </c>
      <c r="B12689" t="s">
        <v>4679</v>
      </c>
      <c r="C12689" t="s">
        <v>2093</v>
      </c>
      <c r="D12689" t="s">
        <v>4680</v>
      </c>
      <c r="E12689" t="s">
        <v>4681</v>
      </c>
      <c r="F12689" s="786" t="s">
        <v>13882</v>
      </c>
    </row>
    <row r="12690" spans="1:6">
      <c r="A12690" t="s">
        <v>4616</v>
      </c>
      <c r="B12690" t="s">
        <v>4679</v>
      </c>
      <c r="C12690" t="s">
        <v>2093</v>
      </c>
      <c r="D12690" t="s">
        <v>4680</v>
      </c>
      <c r="E12690" t="s">
        <v>4681</v>
      </c>
      <c r="F12690" s="786" t="s">
        <v>13883</v>
      </c>
    </row>
    <row r="12691" spans="1:6">
      <c r="A12691" t="s">
        <v>4616</v>
      </c>
      <c r="B12691" t="s">
        <v>4679</v>
      </c>
      <c r="C12691" t="s">
        <v>2093</v>
      </c>
      <c r="D12691" t="s">
        <v>4680</v>
      </c>
      <c r="E12691" t="s">
        <v>4681</v>
      </c>
      <c r="F12691" s="786" t="s">
        <v>13884</v>
      </c>
    </row>
    <row r="12692" spans="1:6">
      <c r="A12692" t="s">
        <v>4616</v>
      </c>
      <c r="B12692" t="s">
        <v>4679</v>
      </c>
      <c r="C12692" t="s">
        <v>2093</v>
      </c>
      <c r="D12692" t="s">
        <v>4680</v>
      </c>
      <c r="E12692" t="s">
        <v>4681</v>
      </c>
      <c r="F12692" s="786" t="s">
        <v>13885</v>
      </c>
    </row>
    <row r="12693" spans="1:6">
      <c r="A12693" t="s">
        <v>4616</v>
      </c>
      <c r="B12693" t="s">
        <v>4679</v>
      </c>
      <c r="C12693" t="s">
        <v>2093</v>
      </c>
      <c r="D12693" t="s">
        <v>4680</v>
      </c>
      <c r="E12693" t="s">
        <v>4681</v>
      </c>
      <c r="F12693" s="786" t="s">
        <v>13886</v>
      </c>
    </row>
    <row r="12694" spans="1:6">
      <c r="A12694" t="s">
        <v>4616</v>
      </c>
      <c r="B12694" t="s">
        <v>4679</v>
      </c>
      <c r="C12694" t="s">
        <v>2093</v>
      </c>
      <c r="D12694" t="s">
        <v>4680</v>
      </c>
      <c r="E12694" t="s">
        <v>4681</v>
      </c>
      <c r="F12694" s="786" t="s">
        <v>13887</v>
      </c>
    </row>
    <row r="12695" spans="1:6">
      <c r="A12695" t="s">
        <v>4616</v>
      </c>
      <c r="B12695" t="s">
        <v>4679</v>
      </c>
      <c r="C12695" t="s">
        <v>2093</v>
      </c>
      <c r="D12695" t="s">
        <v>4680</v>
      </c>
      <c r="E12695" t="s">
        <v>4681</v>
      </c>
      <c r="F12695" s="786" t="s">
        <v>13888</v>
      </c>
    </row>
    <row r="12696" spans="1:6">
      <c r="A12696" t="s">
        <v>4616</v>
      </c>
      <c r="B12696" t="s">
        <v>4679</v>
      </c>
      <c r="C12696" t="s">
        <v>2093</v>
      </c>
      <c r="D12696" t="s">
        <v>4680</v>
      </c>
      <c r="E12696" t="s">
        <v>4681</v>
      </c>
      <c r="F12696" s="786" t="s">
        <v>13889</v>
      </c>
    </row>
    <row r="12697" spans="1:6">
      <c r="A12697" t="s">
        <v>4616</v>
      </c>
      <c r="B12697" t="s">
        <v>4679</v>
      </c>
      <c r="C12697" t="s">
        <v>2093</v>
      </c>
      <c r="D12697" t="s">
        <v>4680</v>
      </c>
      <c r="E12697" t="s">
        <v>4681</v>
      </c>
      <c r="F12697" s="786" t="s">
        <v>13890</v>
      </c>
    </row>
    <row r="12698" spans="1:6">
      <c r="A12698" t="s">
        <v>4616</v>
      </c>
      <c r="B12698" t="s">
        <v>4679</v>
      </c>
      <c r="C12698" t="s">
        <v>2093</v>
      </c>
      <c r="D12698" t="s">
        <v>4680</v>
      </c>
      <c r="E12698" t="s">
        <v>4681</v>
      </c>
      <c r="F12698" s="786" t="s">
        <v>13891</v>
      </c>
    </row>
    <row r="12699" spans="1:6">
      <c r="A12699" t="s">
        <v>4616</v>
      </c>
      <c r="B12699" t="s">
        <v>4679</v>
      </c>
      <c r="C12699" t="s">
        <v>2093</v>
      </c>
      <c r="D12699" t="s">
        <v>4680</v>
      </c>
      <c r="E12699" t="s">
        <v>4681</v>
      </c>
      <c r="F12699" s="786" t="s">
        <v>13892</v>
      </c>
    </row>
    <row r="12700" spans="1:6">
      <c r="A12700" t="s">
        <v>4616</v>
      </c>
      <c r="B12700" t="s">
        <v>4679</v>
      </c>
      <c r="C12700" t="s">
        <v>2093</v>
      </c>
      <c r="D12700" t="s">
        <v>4680</v>
      </c>
      <c r="E12700" t="s">
        <v>4681</v>
      </c>
      <c r="F12700" s="786" t="s">
        <v>13893</v>
      </c>
    </row>
    <row r="12701" spans="1:6">
      <c r="A12701" t="s">
        <v>4616</v>
      </c>
      <c r="B12701" t="s">
        <v>4679</v>
      </c>
      <c r="C12701" t="s">
        <v>2093</v>
      </c>
      <c r="D12701" t="s">
        <v>4680</v>
      </c>
      <c r="E12701" t="s">
        <v>4681</v>
      </c>
      <c r="F12701" s="786" t="s">
        <v>13894</v>
      </c>
    </row>
    <row r="12702" spans="1:6">
      <c r="A12702" t="s">
        <v>4616</v>
      </c>
      <c r="B12702" t="s">
        <v>4679</v>
      </c>
      <c r="C12702" t="s">
        <v>2093</v>
      </c>
      <c r="D12702" t="s">
        <v>4680</v>
      </c>
      <c r="E12702" t="s">
        <v>4681</v>
      </c>
      <c r="F12702" s="786" t="s">
        <v>13895</v>
      </c>
    </row>
    <row r="12703" spans="1:6">
      <c r="A12703" t="s">
        <v>4616</v>
      </c>
      <c r="B12703" t="s">
        <v>4679</v>
      </c>
      <c r="C12703" t="s">
        <v>2093</v>
      </c>
      <c r="D12703" t="s">
        <v>4680</v>
      </c>
      <c r="E12703" t="s">
        <v>4681</v>
      </c>
      <c r="F12703" s="786" t="s">
        <v>13896</v>
      </c>
    </row>
    <row r="12704" spans="1:6">
      <c r="A12704" t="s">
        <v>4616</v>
      </c>
      <c r="B12704" t="s">
        <v>4679</v>
      </c>
      <c r="C12704" t="s">
        <v>2093</v>
      </c>
      <c r="D12704" t="s">
        <v>4680</v>
      </c>
      <c r="E12704" t="s">
        <v>4681</v>
      </c>
      <c r="F12704" s="786" t="s">
        <v>13897</v>
      </c>
    </row>
    <row r="12705" spans="1:6">
      <c r="A12705" t="s">
        <v>4616</v>
      </c>
      <c r="B12705" t="s">
        <v>4679</v>
      </c>
      <c r="C12705" t="s">
        <v>2093</v>
      </c>
      <c r="D12705" t="s">
        <v>4680</v>
      </c>
      <c r="E12705" t="s">
        <v>4681</v>
      </c>
      <c r="F12705" s="786" t="s">
        <v>13898</v>
      </c>
    </row>
    <row r="12706" spans="1:6">
      <c r="A12706" t="s">
        <v>4616</v>
      </c>
      <c r="B12706" t="s">
        <v>4679</v>
      </c>
      <c r="C12706" t="s">
        <v>2093</v>
      </c>
      <c r="D12706" t="s">
        <v>4680</v>
      </c>
      <c r="E12706" t="s">
        <v>4681</v>
      </c>
      <c r="F12706" s="786" t="s">
        <v>13899</v>
      </c>
    </row>
    <row r="12707" spans="1:6">
      <c r="A12707" t="s">
        <v>4616</v>
      </c>
      <c r="B12707" t="s">
        <v>4679</v>
      </c>
      <c r="C12707" t="s">
        <v>2093</v>
      </c>
      <c r="D12707" t="s">
        <v>4680</v>
      </c>
      <c r="E12707" t="s">
        <v>4681</v>
      </c>
      <c r="F12707" s="786" t="s">
        <v>13900</v>
      </c>
    </row>
    <row r="12708" spans="1:6">
      <c r="A12708" t="s">
        <v>4616</v>
      </c>
      <c r="B12708" t="s">
        <v>4679</v>
      </c>
      <c r="C12708" t="s">
        <v>2093</v>
      </c>
      <c r="D12708" t="s">
        <v>4680</v>
      </c>
      <c r="E12708" t="s">
        <v>4681</v>
      </c>
      <c r="F12708" s="786" t="s">
        <v>13901</v>
      </c>
    </row>
    <row r="12709" spans="1:6">
      <c r="A12709" t="s">
        <v>4616</v>
      </c>
      <c r="B12709" t="s">
        <v>4679</v>
      </c>
      <c r="C12709" t="s">
        <v>2093</v>
      </c>
      <c r="D12709" t="s">
        <v>4680</v>
      </c>
      <c r="E12709" t="s">
        <v>4681</v>
      </c>
      <c r="F12709" s="786" t="s">
        <v>13902</v>
      </c>
    </row>
    <row r="12710" spans="1:6">
      <c r="A12710" t="s">
        <v>4616</v>
      </c>
      <c r="B12710" t="s">
        <v>4679</v>
      </c>
      <c r="C12710" t="s">
        <v>2093</v>
      </c>
      <c r="D12710" t="s">
        <v>4680</v>
      </c>
      <c r="E12710" t="s">
        <v>4681</v>
      </c>
      <c r="F12710" s="786" t="s">
        <v>13903</v>
      </c>
    </row>
    <row r="12711" spans="1:6">
      <c r="A12711" t="s">
        <v>4616</v>
      </c>
      <c r="B12711" t="s">
        <v>4679</v>
      </c>
      <c r="C12711" t="s">
        <v>2093</v>
      </c>
      <c r="D12711" t="s">
        <v>4680</v>
      </c>
      <c r="E12711" t="s">
        <v>4681</v>
      </c>
      <c r="F12711" s="786" t="s">
        <v>13904</v>
      </c>
    </row>
    <row r="12712" spans="1:6">
      <c r="A12712" t="s">
        <v>4616</v>
      </c>
      <c r="B12712" t="s">
        <v>4679</v>
      </c>
      <c r="C12712" t="s">
        <v>2093</v>
      </c>
      <c r="D12712" t="s">
        <v>4680</v>
      </c>
      <c r="E12712" t="s">
        <v>4681</v>
      </c>
      <c r="F12712" s="786" t="s">
        <v>13905</v>
      </c>
    </row>
    <row r="12713" spans="1:6">
      <c r="A12713" t="s">
        <v>4616</v>
      </c>
      <c r="B12713" t="s">
        <v>4679</v>
      </c>
      <c r="C12713" t="s">
        <v>2093</v>
      </c>
      <c r="D12713" t="s">
        <v>4680</v>
      </c>
      <c r="E12713" t="s">
        <v>4681</v>
      </c>
      <c r="F12713" s="786" t="s">
        <v>13906</v>
      </c>
    </row>
    <row r="12714" spans="1:6">
      <c r="A12714" t="s">
        <v>4616</v>
      </c>
      <c r="B12714" t="s">
        <v>4679</v>
      </c>
      <c r="C12714" t="s">
        <v>2093</v>
      </c>
      <c r="D12714" t="s">
        <v>4680</v>
      </c>
      <c r="E12714" t="s">
        <v>4681</v>
      </c>
      <c r="F12714" s="786" t="s">
        <v>13907</v>
      </c>
    </row>
    <row r="12715" spans="1:6">
      <c r="A12715" t="s">
        <v>4616</v>
      </c>
      <c r="B12715" t="s">
        <v>4679</v>
      </c>
      <c r="C12715" t="s">
        <v>2093</v>
      </c>
      <c r="D12715" t="s">
        <v>4680</v>
      </c>
      <c r="E12715" t="s">
        <v>4681</v>
      </c>
      <c r="F12715" s="786" t="s">
        <v>13908</v>
      </c>
    </row>
    <row r="12716" spans="1:6">
      <c r="A12716" t="s">
        <v>4616</v>
      </c>
      <c r="B12716" t="s">
        <v>4679</v>
      </c>
      <c r="C12716" t="s">
        <v>2093</v>
      </c>
      <c r="D12716" t="s">
        <v>4680</v>
      </c>
      <c r="E12716" t="s">
        <v>4681</v>
      </c>
      <c r="F12716" s="786" t="s">
        <v>13909</v>
      </c>
    </row>
    <row r="12717" spans="1:6">
      <c r="A12717" t="s">
        <v>4616</v>
      </c>
      <c r="B12717" t="s">
        <v>4679</v>
      </c>
      <c r="C12717" t="s">
        <v>2093</v>
      </c>
      <c r="D12717" t="s">
        <v>4680</v>
      </c>
      <c r="E12717" t="s">
        <v>4681</v>
      </c>
      <c r="F12717" s="786" t="s">
        <v>13910</v>
      </c>
    </row>
    <row r="12718" spans="1:6">
      <c r="A12718" t="s">
        <v>4616</v>
      </c>
      <c r="B12718" t="s">
        <v>4679</v>
      </c>
      <c r="C12718" t="s">
        <v>2093</v>
      </c>
      <c r="D12718" t="s">
        <v>4680</v>
      </c>
      <c r="E12718" t="s">
        <v>4681</v>
      </c>
      <c r="F12718" s="786" t="s">
        <v>13911</v>
      </c>
    </row>
    <row r="12719" spans="1:6">
      <c r="A12719" t="s">
        <v>4616</v>
      </c>
      <c r="B12719" t="s">
        <v>4679</v>
      </c>
      <c r="C12719" t="s">
        <v>2093</v>
      </c>
      <c r="D12719" t="s">
        <v>4680</v>
      </c>
      <c r="E12719" t="s">
        <v>4681</v>
      </c>
      <c r="F12719" s="786" t="s">
        <v>13912</v>
      </c>
    </row>
    <row r="12720" spans="1:6">
      <c r="A12720" t="s">
        <v>4616</v>
      </c>
      <c r="B12720" t="s">
        <v>4679</v>
      </c>
      <c r="C12720" t="s">
        <v>2093</v>
      </c>
      <c r="D12720" t="s">
        <v>4680</v>
      </c>
      <c r="E12720" t="s">
        <v>4681</v>
      </c>
      <c r="F12720" s="786" t="s">
        <v>13913</v>
      </c>
    </row>
    <row r="12721" spans="1:6">
      <c r="A12721" t="s">
        <v>4616</v>
      </c>
      <c r="B12721" t="s">
        <v>4679</v>
      </c>
      <c r="C12721" t="s">
        <v>2093</v>
      </c>
      <c r="D12721" t="s">
        <v>4680</v>
      </c>
      <c r="E12721" t="s">
        <v>4681</v>
      </c>
      <c r="F12721" s="786" t="s">
        <v>13914</v>
      </c>
    </row>
    <row r="12722" spans="1:6">
      <c r="A12722" t="s">
        <v>4616</v>
      </c>
      <c r="B12722" t="s">
        <v>4679</v>
      </c>
      <c r="C12722" t="s">
        <v>2093</v>
      </c>
      <c r="D12722" t="s">
        <v>4680</v>
      </c>
      <c r="E12722" t="s">
        <v>4681</v>
      </c>
      <c r="F12722" s="786" t="s">
        <v>13915</v>
      </c>
    </row>
    <row r="12723" spans="1:6">
      <c r="A12723" t="s">
        <v>4616</v>
      </c>
      <c r="B12723" t="s">
        <v>4679</v>
      </c>
      <c r="C12723" t="s">
        <v>2093</v>
      </c>
      <c r="D12723" t="s">
        <v>4680</v>
      </c>
      <c r="E12723" t="s">
        <v>4681</v>
      </c>
      <c r="F12723" s="786" t="s">
        <v>13916</v>
      </c>
    </row>
    <row r="12724" spans="1:6">
      <c r="A12724" t="s">
        <v>4616</v>
      </c>
      <c r="B12724" t="s">
        <v>4679</v>
      </c>
      <c r="C12724" t="s">
        <v>2093</v>
      </c>
      <c r="D12724" t="s">
        <v>4680</v>
      </c>
      <c r="E12724" t="s">
        <v>4681</v>
      </c>
      <c r="F12724" s="786" t="s">
        <v>13917</v>
      </c>
    </row>
    <row r="12725" spans="1:6">
      <c r="A12725" t="s">
        <v>4616</v>
      </c>
      <c r="B12725" t="s">
        <v>4679</v>
      </c>
      <c r="C12725" t="s">
        <v>2093</v>
      </c>
      <c r="D12725" t="s">
        <v>4680</v>
      </c>
      <c r="E12725" t="s">
        <v>4681</v>
      </c>
      <c r="F12725" s="786" t="s">
        <v>13918</v>
      </c>
    </row>
    <row r="12726" spans="1:6">
      <c r="A12726" t="s">
        <v>4616</v>
      </c>
      <c r="B12726" t="s">
        <v>4679</v>
      </c>
      <c r="C12726" t="s">
        <v>2093</v>
      </c>
      <c r="D12726" t="s">
        <v>4680</v>
      </c>
      <c r="E12726" t="s">
        <v>4681</v>
      </c>
      <c r="F12726" s="786" t="s">
        <v>13919</v>
      </c>
    </row>
    <row r="12727" spans="1:6">
      <c r="A12727" t="s">
        <v>4616</v>
      </c>
      <c r="B12727" t="s">
        <v>4679</v>
      </c>
      <c r="C12727" t="s">
        <v>2093</v>
      </c>
      <c r="D12727" t="s">
        <v>4680</v>
      </c>
      <c r="E12727" t="s">
        <v>4681</v>
      </c>
      <c r="F12727" s="786" t="s">
        <v>13920</v>
      </c>
    </row>
    <row r="12728" spans="1:6">
      <c r="A12728" t="s">
        <v>4616</v>
      </c>
      <c r="B12728" t="s">
        <v>4679</v>
      </c>
      <c r="C12728" t="s">
        <v>2093</v>
      </c>
      <c r="D12728" t="s">
        <v>4680</v>
      </c>
      <c r="E12728" t="s">
        <v>4681</v>
      </c>
      <c r="F12728" s="786" t="s">
        <v>13921</v>
      </c>
    </row>
    <row r="12729" spans="1:6">
      <c r="A12729" t="s">
        <v>4616</v>
      </c>
      <c r="B12729" t="s">
        <v>4679</v>
      </c>
      <c r="C12729" t="s">
        <v>2093</v>
      </c>
      <c r="D12729" t="s">
        <v>4680</v>
      </c>
      <c r="E12729" t="s">
        <v>4681</v>
      </c>
      <c r="F12729" s="786" t="s">
        <v>13922</v>
      </c>
    </row>
    <row r="12730" spans="1:6">
      <c r="A12730" t="s">
        <v>4616</v>
      </c>
      <c r="B12730" t="s">
        <v>4679</v>
      </c>
      <c r="C12730" t="s">
        <v>2093</v>
      </c>
      <c r="D12730" t="s">
        <v>4680</v>
      </c>
      <c r="E12730" t="s">
        <v>4681</v>
      </c>
      <c r="F12730" s="786" t="s">
        <v>13923</v>
      </c>
    </row>
    <row r="12731" spans="1:6">
      <c r="A12731" t="s">
        <v>4616</v>
      </c>
      <c r="B12731" t="s">
        <v>4679</v>
      </c>
      <c r="C12731" t="s">
        <v>2093</v>
      </c>
      <c r="D12731" t="s">
        <v>4680</v>
      </c>
      <c r="E12731" t="s">
        <v>4681</v>
      </c>
      <c r="F12731" s="786" t="s">
        <v>13924</v>
      </c>
    </row>
    <row r="12732" spans="1:6">
      <c r="A12732" t="s">
        <v>4616</v>
      </c>
      <c r="B12732" t="s">
        <v>4679</v>
      </c>
      <c r="C12732" t="s">
        <v>2093</v>
      </c>
      <c r="D12732" t="s">
        <v>4680</v>
      </c>
      <c r="E12732" t="s">
        <v>4681</v>
      </c>
      <c r="F12732" s="786" t="s">
        <v>13925</v>
      </c>
    </row>
    <row r="12733" spans="1:6">
      <c r="A12733" t="s">
        <v>4616</v>
      </c>
      <c r="B12733" t="s">
        <v>4679</v>
      </c>
      <c r="C12733" t="s">
        <v>2093</v>
      </c>
      <c r="D12733" t="s">
        <v>4680</v>
      </c>
      <c r="E12733" t="s">
        <v>4681</v>
      </c>
      <c r="F12733" s="786" t="s">
        <v>13926</v>
      </c>
    </row>
    <row r="12734" spans="1:6">
      <c r="A12734" t="s">
        <v>4616</v>
      </c>
      <c r="B12734" t="s">
        <v>4679</v>
      </c>
      <c r="C12734" t="s">
        <v>2093</v>
      </c>
      <c r="D12734" t="s">
        <v>4680</v>
      </c>
      <c r="E12734" t="s">
        <v>4681</v>
      </c>
      <c r="F12734" s="786" t="s">
        <v>13927</v>
      </c>
    </row>
    <row r="12735" spans="1:6">
      <c r="A12735" t="s">
        <v>4616</v>
      </c>
      <c r="B12735" t="s">
        <v>4679</v>
      </c>
      <c r="C12735" t="s">
        <v>2093</v>
      </c>
      <c r="D12735" t="s">
        <v>4680</v>
      </c>
      <c r="E12735" t="s">
        <v>4681</v>
      </c>
      <c r="F12735" s="786" t="s">
        <v>13928</v>
      </c>
    </row>
    <row r="12736" spans="1:6">
      <c r="A12736" t="s">
        <v>4616</v>
      </c>
      <c r="B12736" t="s">
        <v>4679</v>
      </c>
      <c r="C12736" t="s">
        <v>2093</v>
      </c>
      <c r="D12736" t="s">
        <v>4680</v>
      </c>
      <c r="E12736" t="s">
        <v>4681</v>
      </c>
      <c r="F12736" s="786" t="s">
        <v>13929</v>
      </c>
    </row>
    <row r="12737" spans="1:6">
      <c r="A12737" t="s">
        <v>4616</v>
      </c>
      <c r="B12737" t="s">
        <v>4679</v>
      </c>
      <c r="C12737" t="s">
        <v>2093</v>
      </c>
      <c r="D12737" t="s">
        <v>4680</v>
      </c>
      <c r="E12737" t="s">
        <v>4681</v>
      </c>
      <c r="F12737" s="786" t="s">
        <v>13930</v>
      </c>
    </row>
    <row r="12738" spans="1:6">
      <c r="A12738" t="s">
        <v>4616</v>
      </c>
      <c r="B12738" t="s">
        <v>4679</v>
      </c>
      <c r="C12738" t="s">
        <v>2093</v>
      </c>
      <c r="D12738" t="s">
        <v>4680</v>
      </c>
      <c r="E12738" t="s">
        <v>4681</v>
      </c>
      <c r="F12738" s="786" t="s">
        <v>13931</v>
      </c>
    </row>
    <row r="12739" spans="1:6">
      <c r="A12739" t="s">
        <v>4616</v>
      </c>
      <c r="B12739" t="s">
        <v>4679</v>
      </c>
      <c r="C12739" t="s">
        <v>2093</v>
      </c>
      <c r="D12739" t="s">
        <v>4680</v>
      </c>
      <c r="E12739" t="s">
        <v>4681</v>
      </c>
      <c r="F12739" s="786" t="s">
        <v>13932</v>
      </c>
    </row>
    <row r="12740" spans="1:6">
      <c r="A12740" t="s">
        <v>4616</v>
      </c>
      <c r="B12740" t="s">
        <v>4679</v>
      </c>
      <c r="C12740" t="s">
        <v>2093</v>
      </c>
      <c r="D12740" t="s">
        <v>4680</v>
      </c>
      <c r="E12740" t="s">
        <v>4681</v>
      </c>
      <c r="F12740" s="786" t="s">
        <v>13933</v>
      </c>
    </row>
    <row r="12741" spans="1:6">
      <c r="A12741" t="s">
        <v>4616</v>
      </c>
      <c r="B12741" t="s">
        <v>4679</v>
      </c>
      <c r="C12741" t="s">
        <v>2093</v>
      </c>
      <c r="D12741" t="s">
        <v>4680</v>
      </c>
      <c r="E12741" t="s">
        <v>4681</v>
      </c>
      <c r="F12741" s="786" t="s">
        <v>13934</v>
      </c>
    </row>
    <row r="12742" spans="1:6">
      <c r="A12742" t="s">
        <v>4616</v>
      </c>
      <c r="B12742" t="s">
        <v>4679</v>
      </c>
      <c r="C12742" t="s">
        <v>2093</v>
      </c>
      <c r="D12742" t="s">
        <v>4680</v>
      </c>
      <c r="E12742" t="s">
        <v>4681</v>
      </c>
      <c r="F12742" s="786" t="s">
        <v>13935</v>
      </c>
    </row>
    <row r="12743" spans="1:6">
      <c r="A12743" t="s">
        <v>4616</v>
      </c>
      <c r="B12743" t="s">
        <v>4679</v>
      </c>
      <c r="C12743" t="s">
        <v>2093</v>
      </c>
      <c r="D12743" t="s">
        <v>4680</v>
      </c>
      <c r="E12743" t="s">
        <v>4681</v>
      </c>
      <c r="F12743" s="786" t="s">
        <v>13936</v>
      </c>
    </row>
    <row r="12744" spans="1:6">
      <c r="A12744" t="s">
        <v>4616</v>
      </c>
      <c r="B12744" t="s">
        <v>4679</v>
      </c>
      <c r="C12744" t="s">
        <v>2093</v>
      </c>
      <c r="D12744" t="s">
        <v>4680</v>
      </c>
      <c r="E12744" t="s">
        <v>4681</v>
      </c>
      <c r="F12744" s="786" t="s">
        <v>13937</v>
      </c>
    </row>
    <row r="12745" spans="1:6">
      <c r="A12745" t="s">
        <v>4616</v>
      </c>
      <c r="B12745" t="s">
        <v>4679</v>
      </c>
      <c r="C12745" t="s">
        <v>2093</v>
      </c>
      <c r="D12745" t="s">
        <v>4680</v>
      </c>
      <c r="E12745" t="s">
        <v>4681</v>
      </c>
      <c r="F12745" s="786" t="s">
        <v>13938</v>
      </c>
    </row>
    <row r="12746" spans="1:6">
      <c r="A12746" t="s">
        <v>4616</v>
      </c>
      <c r="B12746" t="s">
        <v>4679</v>
      </c>
      <c r="C12746" t="s">
        <v>2093</v>
      </c>
      <c r="D12746" t="s">
        <v>4680</v>
      </c>
      <c r="E12746" t="s">
        <v>4681</v>
      </c>
      <c r="F12746" s="786" t="s">
        <v>13939</v>
      </c>
    </row>
    <row r="12747" spans="1:6">
      <c r="A12747" t="s">
        <v>4616</v>
      </c>
      <c r="B12747" t="s">
        <v>4679</v>
      </c>
      <c r="C12747" t="s">
        <v>2093</v>
      </c>
      <c r="D12747" t="s">
        <v>4680</v>
      </c>
      <c r="E12747" t="s">
        <v>4681</v>
      </c>
      <c r="F12747" s="786" t="s">
        <v>13940</v>
      </c>
    </row>
    <row r="12748" spans="1:6">
      <c r="A12748" t="s">
        <v>4616</v>
      </c>
      <c r="B12748" t="s">
        <v>4679</v>
      </c>
      <c r="C12748" t="s">
        <v>2093</v>
      </c>
      <c r="D12748" t="s">
        <v>4680</v>
      </c>
      <c r="E12748" t="s">
        <v>4681</v>
      </c>
      <c r="F12748" s="786" t="s">
        <v>13941</v>
      </c>
    </row>
    <row r="12749" spans="1:6">
      <c r="A12749" t="s">
        <v>4616</v>
      </c>
      <c r="B12749" t="s">
        <v>4679</v>
      </c>
      <c r="C12749" t="s">
        <v>2093</v>
      </c>
      <c r="D12749" t="s">
        <v>4680</v>
      </c>
      <c r="E12749" t="s">
        <v>4681</v>
      </c>
      <c r="F12749" s="786" t="s">
        <v>13942</v>
      </c>
    </row>
    <row r="12750" spans="1:6">
      <c r="A12750" t="s">
        <v>4616</v>
      </c>
      <c r="B12750" t="s">
        <v>4679</v>
      </c>
      <c r="C12750" t="s">
        <v>2093</v>
      </c>
      <c r="D12750" t="s">
        <v>4680</v>
      </c>
      <c r="E12750" t="s">
        <v>4681</v>
      </c>
      <c r="F12750" s="786" t="s">
        <v>13943</v>
      </c>
    </row>
    <row r="12751" spans="1:6">
      <c r="A12751" t="s">
        <v>4616</v>
      </c>
      <c r="B12751" t="s">
        <v>4679</v>
      </c>
      <c r="C12751" t="s">
        <v>2093</v>
      </c>
      <c r="D12751" t="s">
        <v>4680</v>
      </c>
      <c r="E12751" t="s">
        <v>4681</v>
      </c>
      <c r="F12751" s="786" t="s">
        <v>13944</v>
      </c>
    </row>
    <row r="12752" spans="1:6">
      <c r="A12752" t="s">
        <v>4616</v>
      </c>
      <c r="B12752" t="s">
        <v>4679</v>
      </c>
      <c r="C12752" t="s">
        <v>2093</v>
      </c>
      <c r="D12752" t="s">
        <v>4680</v>
      </c>
      <c r="E12752" t="s">
        <v>4681</v>
      </c>
      <c r="F12752" s="786" t="s">
        <v>13945</v>
      </c>
    </row>
    <row r="12753" spans="1:6">
      <c r="A12753" t="s">
        <v>4616</v>
      </c>
      <c r="B12753" t="s">
        <v>4679</v>
      </c>
      <c r="C12753" t="s">
        <v>2093</v>
      </c>
      <c r="D12753" t="s">
        <v>4680</v>
      </c>
      <c r="E12753" t="s">
        <v>4681</v>
      </c>
      <c r="F12753" s="786" t="s">
        <v>13946</v>
      </c>
    </row>
    <row r="12754" spans="1:6">
      <c r="A12754" t="s">
        <v>4616</v>
      </c>
      <c r="B12754" t="s">
        <v>4679</v>
      </c>
      <c r="C12754" t="s">
        <v>2093</v>
      </c>
      <c r="D12754" t="s">
        <v>4680</v>
      </c>
      <c r="E12754" t="s">
        <v>4681</v>
      </c>
      <c r="F12754" s="786" t="s">
        <v>13947</v>
      </c>
    </row>
    <row r="12755" spans="1:6">
      <c r="A12755" t="s">
        <v>4616</v>
      </c>
      <c r="B12755" t="s">
        <v>4679</v>
      </c>
      <c r="C12755" t="s">
        <v>2093</v>
      </c>
      <c r="D12755" t="s">
        <v>4680</v>
      </c>
      <c r="E12755" t="s">
        <v>4681</v>
      </c>
      <c r="F12755" s="786" t="s">
        <v>13948</v>
      </c>
    </row>
    <row r="12756" spans="1:6">
      <c r="A12756" t="s">
        <v>4616</v>
      </c>
      <c r="B12756" t="s">
        <v>4679</v>
      </c>
      <c r="C12756" t="s">
        <v>2093</v>
      </c>
      <c r="D12756" t="s">
        <v>4680</v>
      </c>
      <c r="E12756" t="s">
        <v>4681</v>
      </c>
      <c r="F12756" s="786" t="s">
        <v>13949</v>
      </c>
    </row>
    <row r="12757" spans="1:6">
      <c r="A12757" t="s">
        <v>4616</v>
      </c>
      <c r="B12757" t="s">
        <v>4679</v>
      </c>
      <c r="C12757" t="s">
        <v>2093</v>
      </c>
      <c r="D12757" t="s">
        <v>4680</v>
      </c>
      <c r="E12757" t="s">
        <v>4681</v>
      </c>
      <c r="F12757" s="786" t="s">
        <v>13950</v>
      </c>
    </row>
    <row r="12758" spans="1:6">
      <c r="A12758" t="s">
        <v>4616</v>
      </c>
      <c r="B12758" t="s">
        <v>4679</v>
      </c>
      <c r="C12758" t="s">
        <v>2093</v>
      </c>
      <c r="D12758" t="s">
        <v>4680</v>
      </c>
      <c r="E12758" t="s">
        <v>4681</v>
      </c>
      <c r="F12758" s="786" t="s">
        <v>13951</v>
      </c>
    </row>
    <row r="12759" spans="1:6">
      <c r="A12759" t="s">
        <v>4616</v>
      </c>
      <c r="B12759" t="s">
        <v>4679</v>
      </c>
      <c r="C12759" t="s">
        <v>2093</v>
      </c>
      <c r="D12759" t="s">
        <v>4680</v>
      </c>
      <c r="E12759" t="s">
        <v>4681</v>
      </c>
      <c r="F12759" s="786" t="s">
        <v>13952</v>
      </c>
    </row>
    <row r="12760" spans="1:6">
      <c r="A12760" t="s">
        <v>4616</v>
      </c>
      <c r="B12760" t="s">
        <v>4679</v>
      </c>
      <c r="C12760" t="s">
        <v>2093</v>
      </c>
      <c r="D12760" t="s">
        <v>4680</v>
      </c>
      <c r="E12760" t="s">
        <v>4681</v>
      </c>
      <c r="F12760" s="786" t="s">
        <v>13953</v>
      </c>
    </row>
    <row r="12761" spans="1:6">
      <c r="A12761" t="s">
        <v>4616</v>
      </c>
      <c r="B12761" t="s">
        <v>4679</v>
      </c>
      <c r="C12761" t="s">
        <v>2093</v>
      </c>
      <c r="D12761" t="s">
        <v>4680</v>
      </c>
      <c r="E12761" t="s">
        <v>4681</v>
      </c>
      <c r="F12761" s="786" t="s">
        <v>13954</v>
      </c>
    </row>
    <row r="12762" spans="1:6">
      <c r="A12762" t="s">
        <v>4616</v>
      </c>
      <c r="B12762" t="s">
        <v>4679</v>
      </c>
      <c r="C12762" t="s">
        <v>2093</v>
      </c>
      <c r="D12762" t="s">
        <v>4680</v>
      </c>
      <c r="E12762" t="s">
        <v>4681</v>
      </c>
      <c r="F12762" s="786" t="s">
        <v>13955</v>
      </c>
    </row>
    <row r="12763" spans="1:6">
      <c r="A12763" t="s">
        <v>4616</v>
      </c>
      <c r="B12763" t="s">
        <v>4679</v>
      </c>
      <c r="C12763" t="s">
        <v>2093</v>
      </c>
      <c r="D12763" t="s">
        <v>4680</v>
      </c>
      <c r="E12763" t="s">
        <v>4681</v>
      </c>
      <c r="F12763" s="786" t="s">
        <v>13956</v>
      </c>
    </row>
    <row r="12764" spans="1:6">
      <c r="A12764" t="s">
        <v>4616</v>
      </c>
      <c r="B12764" t="s">
        <v>4679</v>
      </c>
      <c r="C12764" t="s">
        <v>2093</v>
      </c>
      <c r="D12764" t="s">
        <v>4680</v>
      </c>
      <c r="E12764" t="s">
        <v>4681</v>
      </c>
      <c r="F12764" s="786" t="s">
        <v>13957</v>
      </c>
    </row>
    <row r="12765" spans="1:6">
      <c r="A12765" t="s">
        <v>4616</v>
      </c>
      <c r="B12765" t="s">
        <v>4679</v>
      </c>
      <c r="C12765" t="s">
        <v>2093</v>
      </c>
      <c r="D12765" t="s">
        <v>4680</v>
      </c>
      <c r="E12765" t="s">
        <v>4681</v>
      </c>
      <c r="F12765" s="786" t="s">
        <v>13958</v>
      </c>
    </row>
    <row r="12766" spans="1:6">
      <c r="A12766" t="s">
        <v>4616</v>
      </c>
      <c r="B12766" t="s">
        <v>4679</v>
      </c>
      <c r="C12766" t="s">
        <v>2093</v>
      </c>
      <c r="D12766" t="s">
        <v>4680</v>
      </c>
      <c r="E12766" t="s">
        <v>4681</v>
      </c>
      <c r="F12766" s="786" t="s">
        <v>13959</v>
      </c>
    </row>
    <row r="12767" spans="1:6">
      <c r="A12767" t="s">
        <v>4616</v>
      </c>
      <c r="B12767" t="s">
        <v>4679</v>
      </c>
      <c r="C12767" t="s">
        <v>2093</v>
      </c>
      <c r="D12767" t="s">
        <v>4680</v>
      </c>
      <c r="E12767" t="s">
        <v>4681</v>
      </c>
      <c r="F12767" s="786" t="s">
        <v>13960</v>
      </c>
    </row>
    <row r="12768" spans="1:6">
      <c r="A12768" t="s">
        <v>4616</v>
      </c>
      <c r="B12768" t="s">
        <v>4679</v>
      </c>
      <c r="C12768" t="s">
        <v>2093</v>
      </c>
      <c r="D12768" t="s">
        <v>4680</v>
      </c>
      <c r="E12768" t="s">
        <v>4681</v>
      </c>
      <c r="F12768" s="786" t="s">
        <v>13961</v>
      </c>
    </row>
    <row r="12769" spans="1:6">
      <c r="A12769" t="s">
        <v>4616</v>
      </c>
      <c r="B12769" t="s">
        <v>4679</v>
      </c>
      <c r="C12769" t="s">
        <v>2093</v>
      </c>
      <c r="D12769" t="s">
        <v>4680</v>
      </c>
      <c r="E12769" t="s">
        <v>4681</v>
      </c>
      <c r="F12769" s="786" t="s">
        <v>13962</v>
      </c>
    </row>
    <row r="12770" spans="1:6">
      <c r="A12770" t="s">
        <v>4616</v>
      </c>
      <c r="B12770" t="s">
        <v>4679</v>
      </c>
      <c r="C12770" t="s">
        <v>2093</v>
      </c>
      <c r="D12770" t="s">
        <v>4680</v>
      </c>
      <c r="E12770" t="s">
        <v>4681</v>
      </c>
      <c r="F12770" s="786" t="s">
        <v>13963</v>
      </c>
    </row>
    <row r="12771" spans="1:6">
      <c r="A12771" t="s">
        <v>4616</v>
      </c>
      <c r="B12771" t="s">
        <v>4679</v>
      </c>
      <c r="C12771" t="s">
        <v>2093</v>
      </c>
      <c r="D12771" t="s">
        <v>4680</v>
      </c>
      <c r="E12771" t="s">
        <v>4681</v>
      </c>
      <c r="F12771" s="786" t="s">
        <v>13964</v>
      </c>
    </row>
    <row r="12772" spans="1:6">
      <c r="A12772" t="s">
        <v>4616</v>
      </c>
      <c r="B12772" t="s">
        <v>4679</v>
      </c>
      <c r="C12772" t="s">
        <v>2093</v>
      </c>
      <c r="D12772" t="s">
        <v>4680</v>
      </c>
      <c r="E12772" t="s">
        <v>4681</v>
      </c>
      <c r="F12772" s="786" t="s">
        <v>13965</v>
      </c>
    </row>
    <row r="12773" spans="1:6">
      <c r="A12773" t="s">
        <v>4616</v>
      </c>
      <c r="B12773" t="s">
        <v>4679</v>
      </c>
      <c r="C12773" t="s">
        <v>2093</v>
      </c>
      <c r="D12773" t="s">
        <v>4680</v>
      </c>
      <c r="E12773" t="s">
        <v>4681</v>
      </c>
      <c r="F12773" s="786" t="s">
        <v>13966</v>
      </c>
    </row>
    <row r="12774" spans="1:6">
      <c r="A12774" t="s">
        <v>4616</v>
      </c>
      <c r="B12774" t="s">
        <v>4679</v>
      </c>
      <c r="C12774" t="s">
        <v>2093</v>
      </c>
      <c r="D12774" t="s">
        <v>4680</v>
      </c>
      <c r="E12774" t="s">
        <v>4681</v>
      </c>
      <c r="F12774" s="786" t="s">
        <v>13967</v>
      </c>
    </row>
    <row r="12775" spans="1:6">
      <c r="A12775" t="s">
        <v>4616</v>
      </c>
      <c r="B12775" t="s">
        <v>4679</v>
      </c>
      <c r="C12775" t="s">
        <v>2093</v>
      </c>
      <c r="D12775" t="s">
        <v>4680</v>
      </c>
      <c r="E12775" t="s">
        <v>4681</v>
      </c>
      <c r="F12775" s="786" t="s">
        <v>13968</v>
      </c>
    </row>
    <row r="12776" spans="1:6">
      <c r="A12776" t="s">
        <v>4616</v>
      </c>
      <c r="B12776" t="s">
        <v>4679</v>
      </c>
      <c r="C12776" t="s">
        <v>2093</v>
      </c>
      <c r="D12776" t="s">
        <v>4680</v>
      </c>
      <c r="E12776" t="s">
        <v>4681</v>
      </c>
      <c r="F12776" s="786" t="s">
        <v>13969</v>
      </c>
    </row>
    <row r="12777" spans="1:6">
      <c r="A12777" t="s">
        <v>4616</v>
      </c>
      <c r="B12777" t="s">
        <v>4679</v>
      </c>
      <c r="C12777" t="s">
        <v>2093</v>
      </c>
      <c r="D12777" t="s">
        <v>4680</v>
      </c>
      <c r="E12777" t="s">
        <v>4681</v>
      </c>
      <c r="F12777" s="786" t="s">
        <v>13970</v>
      </c>
    </row>
    <row r="12778" spans="1:6">
      <c r="A12778" t="s">
        <v>4616</v>
      </c>
      <c r="B12778" t="s">
        <v>4679</v>
      </c>
      <c r="C12778" t="s">
        <v>2093</v>
      </c>
      <c r="D12778" t="s">
        <v>4680</v>
      </c>
      <c r="E12778" t="s">
        <v>4681</v>
      </c>
      <c r="F12778" s="786" t="s">
        <v>13971</v>
      </c>
    </row>
    <row r="12779" spans="1:6">
      <c r="A12779" t="s">
        <v>4616</v>
      </c>
      <c r="B12779" t="s">
        <v>4679</v>
      </c>
      <c r="C12779" t="s">
        <v>2093</v>
      </c>
      <c r="D12779" t="s">
        <v>4680</v>
      </c>
      <c r="E12779" t="s">
        <v>4681</v>
      </c>
      <c r="F12779" s="786" t="s">
        <v>13972</v>
      </c>
    </row>
    <row r="12780" spans="1:6">
      <c r="A12780" t="s">
        <v>4616</v>
      </c>
      <c r="B12780" t="s">
        <v>4679</v>
      </c>
      <c r="C12780" t="s">
        <v>2093</v>
      </c>
      <c r="D12780" t="s">
        <v>4680</v>
      </c>
      <c r="E12780" t="s">
        <v>4681</v>
      </c>
      <c r="F12780" s="786" t="s">
        <v>13973</v>
      </c>
    </row>
    <row r="12781" spans="1:6">
      <c r="A12781" t="s">
        <v>4616</v>
      </c>
      <c r="B12781" t="s">
        <v>4679</v>
      </c>
      <c r="C12781" t="s">
        <v>2093</v>
      </c>
      <c r="D12781" t="s">
        <v>4680</v>
      </c>
      <c r="E12781" t="s">
        <v>4681</v>
      </c>
      <c r="F12781" s="786" t="s">
        <v>13974</v>
      </c>
    </row>
    <row r="12782" spans="1:6">
      <c r="A12782" t="s">
        <v>4616</v>
      </c>
      <c r="B12782" t="s">
        <v>4679</v>
      </c>
      <c r="C12782" t="s">
        <v>2093</v>
      </c>
      <c r="D12782" t="s">
        <v>4680</v>
      </c>
      <c r="E12782" t="s">
        <v>4681</v>
      </c>
      <c r="F12782" s="786" t="s">
        <v>13975</v>
      </c>
    </row>
    <row r="12783" spans="1:6">
      <c r="A12783" t="s">
        <v>4616</v>
      </c>
      <c r="B12783" t="s">
        <v>4679</v>
      </c>
      <c r="C12783" t="s">
        <v>2093</v>
      </c>
      <c r="D12783" t="s">
        <v>4680</v>
      </c>
      <c r="E12783" t="s">
        <v>4681</v>
      </c>
      <c r="F12783" s="786" t="s">
        <v>13976</v>
      </c>
    </row>
    <row r="12784" spans="1:6">
      <c r="A12784" t="s">
        <v>4616</v>
      </c>
      <c r="B12784" t="s">
        <v>4679</v>
      </c>
      <c r="C12784" t="s">
        <v>2093</v>
      </c>
      <c r="D12784" t="s">
        <v>4680</v>
      </c>
      <c r="E12784" t="s">
        <v>4681</v>
      </c>
      <c r="F12784" s="786" t="s">
        <v>13977</v>
      </c>
    </row>
    <row r="12785" spans="1:6">
      <c r="A12785" t="s">
        <v>4616</v>
      </c>
      <c r="B12785" t="s">
        <v>4679</v>
      </c>
      <c r="C12785" t="s">
        <v>2093</v>
      </c>
      <c r="D12785" t="s">
        <v>4680</v>
      </c>
      <c r="E12785" t="s">
        <v>4681</v>
      </c>
      <c r="F12785" s="786" t="s">
        <v>13978</v>
      </c>
    </row>
    <row r="12786" spans="1:6">
      <c r="A12786" t="s">
        <v>4616</v>
      </c>
      <c r="B12786" t="s">
        <v>4679</v>
      </c>
      <c r="C12786" t="s">
        <v>2093</v>
      </c>
      <c r="D12786" t="s">
        <v>4680</v>
      </c>
      <c r="E12786" t="s">
        <v>4681</v>
      </c>
      <c r="F12786" s="786" t="s">
        <v>13979</v>
      </c>
    </row>
    <row r="12787" spans="1:6">
      <c r="A12787" t="s">
        <v>4616</v>
      </c>
      <c r="B12787" t="s">
        <v>4679</v>
      </c>
      <c r="C12787" t="s">
        <v>2093</v>
      </c>
      <c r="D12787" t="s">
        <v>4680</v>
      </c>
      <c r="E12787" t="s">
        <v>4681</v>
      </c>
      <c r="F12787" s="786" t="s">
        <v>13980</v>
      </c>
    </row>
    <row r="12788" spans="1:6">
      <c r="A12788" t="s">
        <v>4616</v>
      </c>
      <c r="B12788" t="s">
        <v>4679</v>
      </c>
      <c r="C12788" t="s">
        <v>2093</v>
      </c>
      <c r="D12788" t="s">
        <v>4680</v>
      </c>
      <c r="E12788" t="s">
        <v>4681</v>
      </c>
      <c r="F12788" s="786" t="s">
        <v>13981</v>
      </c>
    </row>
    <row r="12789" spans="1:6">
      <c r="A12789" t="s">
        <v>4616</v>
      </c>
      <c r="B12789" t="s">
        <v>4679</v>
      </c>
      <c r="C12789" t="s">
        <v>2093</v>
      </c>
      <c r="D12789" t="s">
        <v>4680</v>
      </c>
      <c r="E12789" t="s">
        <v>4681</v>
      </c>
      <c r="F12789" s="786" t="s">
        <v>13982</v>
      </c>
    </row>
    <row r="12790" spans="1:6">
      <c r="A12790" t="s">
        <v>4616</v>
      </c>
      <c r="B12790" t="s">
        <v>4679</v>
      </c>
      <c r="C12790" t="s">
        <v>2093</v>
      </c>
      <c r="D12790" t="s">
        <v>4680</v>
      </c>
      <c r="E12790" t="s">
        <v>4681</v>
      </c>
      <c r="F12790" s="786" t="s">
        <v>13983</v>
      </c>
    </row>
    <row r="12791" spans="1:6">
      <c r="A12791" t="s">
        <v>4616</v>
      </c>
      <c r="B12791" t="s">
        <v>4679</v>
      </c>
      <c r="C12791" t="s">
        <v>2093</v>
      </c>
      <c r="D12791" t="s">
        <v>4680</v>
      </c>
      <c r="E12791" t="s">
        <v>4681</v>
      </c>
      <c r="F12791" s="786" t="s">
        <v>13984</v>
      </c>
    </row>
    <row r="12792" spans="1:6">
      <c r="A12792" t="s">
        <v>4616</v>
      </c>
      <c r="B12792" t="s">
        <v>4679</v>
      </c>
      <c r="C12792" t="s">
        <v>2093</v>
      </c>
      <c r="D12792" t="s">
        <v>4680</v>
      </c>
      <c r="E12792" t="s">
        <v>4681</v>
      </c>
      <c r="F12792" s="786" t="s">
        <v>13985</v>
      </c>
    </row>
    <row r="12793" spans="1:6">
      <c r="A12793" t="s">
        <v>4616</v>
      </c>
      <c r="B12793" t="s">
        <v>4679</v>
      </c>
      <c r="C12793" t="s">
        <v>2093</v>
      </c>
      <c r="D12793" t="s">
        <v>4680</v>
      </c>
      <c r="E12793" t="s">
        <v>4681</v>
      </c>
      <c r="F12793" s="786" t="s">
        <v>13986</v>
      </c>
    </row>
    <row r="12794" spans="1:6">
      <c r="A12794" t="s">
        <v>4616</v>
      </c>
      <c r="B12794" t="s">
        <v>4679</v>
      </c>
      <c r="C12794" t="s">
        <v>2093</v>
      </c>
      <c r="D12794" t="s">
        <v>4680</v>
      </c>
      <c r="E12794" t="s">
        <v>4681</v>
      </c>
      <c r="F12794" s="786" t="s">
        <v>13987</v>
      </c>
    </row>
    <row r="12795" spans="1:6">
      <c r="A12795" t="s">
        <v>4616</v>
      </c>
      <c r="B12795" t="s">
        <v>4679</v>
      </c>
      <c r="C12795" t="s">
        <v>2093</v>
      </c>
      <c r="D12795" t="s">
        <v>4680</v>
      </c>
      <c r="E12795" t="s">
        <v>4681</v>
      </c>
      <c r="F12795" s="786" t="s">
        <v>13988</v>
      </c>
    </row>
    <row r="12796" spans="1:6">
      <c r="A12796" t="s">
        <v>4616</v>
      </c>
      <c r="B12796" t="s">
        <v>4679</v>
      </c>
      <c r="C12796" t="s">
        <v>2093</v>
      </c>
      <c r="D12796" t="s">
        <v>4680</v>
      </c>
      <c r="E12796" t="s">
        <v>4681</v>
      </c>
      <c r="F12796" s="786" t="s">
        <v>13989</v>
      </c>
    </row>
    <row r="12797" spans="1:6">
      <c r="A12797" t="s">
        <v>4616</v>
      </c>
      <c r="B12797" t="s">
        <v>4679</v>
      </c>
      <c r="C12797" t="s">
        <v>2093</v>
      </c>
      <c r="D12797" t="s">
        <v>4680</v>
      </c>
      <c r="E12797" t="s">
        <v>4681</v>
      </c>
      <c r="F12797" s="786" t="s">
        <v>13990</v>
      </c>
    </row>
    <row r="12798" spans="1:6">
      <c r="A12798" t="s">
        <v>4616</v>
      </c>
      <c r="B12798" t="s">
        <v>4679</v>
      </c>
      <c r="C12798" t="s">
        <v>2093</v>
      </c>
      <c r="D12798" t="s">
        <v>4680</v>
      </c>
      <c r="E12798" t="s">
        <v>4681</v>
      </c>
      <c r="F12798" s="786" t="s">
        <v>13991</v>
      </c>
    </row>
    <row r="12799" spans="1:6">
      <c r="A12799" t="s">
        <v>4616</v>
      </c>
      <c r="B12799" t="s">
        <v>4679</v>
      </c>
      <c r="C12799" t="s">
        <v>2093</v>
      </c>
      <c r="D12799" t="s">
        <v>4680</v>
      </c>
      <c r="E12799" t="s">
        <v>4681</v>
      </c>
      <c r="F12799" s="786" t="s">
        <v>13992</v>
      </c>
    </row>
    <row r="12800" spans="1:6">
      <c r="A12800" t="s">
        <v>4616</v>
      </c>
      <c r="B12800" t="s">
        <v>4679</v>
      </c>
      <c r="C12800" t="s">
        <v>2093</v>
      </c>
      <c r="D12800" t="s">
        <v>4680</v>
      </c>
      <c r="E12800" t="s">
        <v>4681</v>
      </c>
      <c r="F12800" s="786" t="s">
        <v>13993</v>
      </c>
    </row>
    <row r="12801" spans="1:6">
      <c r="A12801" t="s">
        <v>4616</v>
      </c>
      <c r="B12801" t="s">
        <v>4679</v>
      </c>
      <c r="C12801" t="s">
        <v>2093</v>
      </c>
      <c r="D12801" t="s">
        <v>4680</v>
      </c>
      <c r="E12801" t="s">
        <v>4681</v>
      </c>
      <c r="F12801" s="786" t="s">
        <v>13994</v>
      </c>
    </row>
    <row r="12802" spans="1:6">
      <c r="A12802" t="s">
        <v>4616</v>
      </c>
      <c r="B12802" t="s">
        <v>4679</v>
      </c>
      <c r="C12802" t="s">
        <v>2093</v>
      </c>
      <c r="D12802" t="s">
        <v>4680</v>
      </c>
      <c r="E12802" t="s">
        <v>4681</v>
      </c>
      <c r="F12802" s="786" t="s">
        <v>13995</v>
      </c>
    </row>
    <row r="12803" spans="1:6">
      <c r="A12803" t="s">
        <v>4616</v>
      </c>
      <c r="B12803" t="s">
        <v>4679</v>
      </c>
      <c r="C12803" t="s">
        <v>2093</v>
      </c>
      <c r="D12803" t="s">
        <v>4680</v>
      </c>
      <c r="E12803" t="s">
        <v>4681</v>
      </c>
      <c r="F12803" s="786" t="s">
        <v>13996</v>
      </c>
    </row>
    <row r="12804" spans="1:6">
      <c r="A12804" t="s">
        <v>4616</v>
      </c>
      <c r="B12804" t="s">
        <v>4679</v>
      </c>
      <c r="C12804" t="s">
        <v>2093</v>
      </c>
      <c r="D12804" t="s">
        <v>4680</v>
      </c>
      <c r="E12804" t="s">
        <v>4681</v>
      </c>
      <c r="F12804" s="786" t="s">
        <v>13997</v>
      </c>
    </row>
    <row r="12805" spans="1:6">
      <c r="A12805" t="s">
        <v>4616</v>
      </c>
      <c r="B12805" t="s">
        <v>4679</v>
      </c>
      <c r="C12805" t="s">
        <v>2093</v>
      </c>
      <c r="D12805" t="s">
        <v>4680</v>
      </c>
      <c r="E12805" t="s">
        <v>4681</v>
      </c>
      <c r="F12805" s="786" t="s">
        <v>13998</v>
      </c>
    </row>
    <row r="12806" spans="1:6">
      <c r="A12806" t="s">
        <v>4616</v>
      </c>
      <c r="B12806" t="s">
        <v>4679</v>
      </c>
      <c r="C12806" t="s">
        <v>2093</v>
      </c>
      <c r="D12806" t="s">
        <v>4680</v>
      </c>
      <c r="E12806" t="s">
        <v>4681</v>
      </c>
      <c r="F12806" s="786" t="s">
        <v>13999</v>
      </c>
    </row>
    <row r="12807" spans="1:6">
      <c r="A12807" t="s">
        <v>4616</v>
      </c>
      <c r="B12807" t="s">
        <v>4679</v>
      </c>
      <c r="C12807" t="s">
        <v>2093</v>
      </c>
      <c r="D12807" t="s">
        <v>4680</v>
      </c>
      <c r="E12807" t="s">
        <v>4681</v>
      </c>
      <c r="F12807" s="786" t="s">
        <v>14000</v>
      </c>
    </row>
    <row r="12808" spans="1:6">
      <c r="A12808" t="s">
        <v>4616</v>
      </c>
      <c r="B12808" t="s">
        <v>4679</v>
      </c>
      <c r="C12808" t="s">
        <v>2093</v>
      </c>
      <c r="D12808" t="s">
        <v>4680</v>
      </c>
      <c r="E12808" t="s">
        <v>4681</v>
      </c>
      <c r="F12808" s="786" t="s">
        <v>14001</v>
      </c>
    </row>
    <row r="12809" spans="1:6">
      <c r="A12809" t="s">
        <v>4616</v>
      </c>
      <c r="B12809" t="s">
        <v>4679</v>
      </c>
      <c r="C12809" t="s">
        <v>2093</v>
      </c>
      <c r="D12809" t="s">
        <v>4680</v>
      </c>
      <c r="E12809" t="s">
        <v>4681</v>
      </c>
      <c r="F12809" s="786" t="s">
        <v>14002</v>
      </c>
    </row>
    <row r="12810" spans="1:6">
      <c r="A12810" t="s">
        <v>4616</v>
      </c>
      <c r="B12810" t="s">
        <v>4679</v>
      </c>
      <c r="C12810" t="s">
        <v>2093</v>
      </c>
      <c r="D12810" t="s">
        <v>4680</v>
      </c>
      <c r="E12810" t="s">
        <v>4681</v>
      </c>
      <c r="F12810" s="786" t="s">
        <v>14003</v>
      </c>
    </row>
    <row r="12811" spans="1:6">
      <c r="A12811" t="s">
        <v>4616</v>
      </c>
      <c r="B12811" t="s">
        <v>4679</v>
      </c>
      <c r="C12811" t="s">
        <v>2093</v>
      </c>
      <c r="D12811" t="s">
        <v>4680</v>
      </c>
      <c r="E12811" t="s">
        <v>4681</v>
      </c>
      <c r="F12811" s="786" t="s">
        <v>14004</v>
      </c>
    </row>
    <row r="12812" spans="1:6">
      <c r="A12812" t="s">
        <v>4616</v>
      </c>
      <c r="B12812" t="s">
        <v>4679</v>
      </c>
      <c r="C12812" t="s">
        <v>2093</v>
      </c>
      <c r="D12812" t="s">
        <v>4680</v>
      </c>
      <c r="E12812" t="s">
        <v>4681</v>
      </c>
      <c r="F12812" s="786" t="s">
        <v>14005</v>
      </c>
    </row>
    <row r="12813" spans="1:6">
      <c r="A12813" t="s">
        <v>4616</v>
      </c>
      <c r="B12813" t="s">
        <v>4679</v>
      </c>
      <c r="C12813" t="s">
        <v>2093</v>
      </c>
      <c r="D12813" t="s">
        <v>4680</v>
      </c>
      <c r="E12813" t="s">
        <v>4681</v>
      </c>
      <c r="F12813" s="786" t="s">
        <v>14006</v>
      </c>
    </row>
    <row r="12814" spans="1:6">
      <c r="A12814" t="s">
        <v>4616</v>
      </c>
      <c r="B12814" t="s">
        <v>4679</v>
      </c>
      <c r="C12814" t="s">
        <v>2093</v>
      </c>
      <c r="D12814" t="s">
        <v>4680</v>
      </c>
      <c r="E12814" t="s">
        <v>4681</v>
      </c>
      <c r="F12814" s="786" t="s">
        <v>14007</v>
      </c>
    </row>
    <row r="12815" spans="1:6">
      <c r="A12815" t="s">
        <v>4616</v>
      </c>
      <c r="B12815" t="s">
        <v>4679</v>
      </c>
      <c r="C12815" t="s">
        <v>2093</v>
      </c>
      <c r="D12815" t="s">
        <v>4680</v>
      </c>
      <c r="E12815" t="s">
        <v>4681</v>
      </c>
      <c r="F12815" s="786" t="s">
        <v>14008</v>
      </c>
    </row>
    <row r="12816" spans="1:6">
      <c r="A12816" t="s">
        <v>4616</v>
      </c>
      <c r="B12816" t="s">
        <v>4679</v>
      </c>
      <c r="C12816" t="s">
        <v>2093</v>
      </c>
      <c r="D12816" t="s">
        <v>4680</v>
      </c>
      <c r="E12816" t="s">
        <v>4681</v>
      </c>
      <c r="F12816" s="786" t="s">
        <v>14009</v>
      </c>
    </row>
    <row r="12817" spans="1:6">
      <c r="A12817" t="s">
        <v>4616</v>
      </c>
      <c r="B12817" t="s">
        <v>4679</v>
      </c>
      <c r="C12817" t="s">
        <v>2093</v>
      </c>
      <c r="D12817" t="s">
        <v>4680</v>
      </c>
      <c r="E12817" t="s">
        <v>4681</v>
      </c>
      <c r="F12817" s="786" t="s">
        <v>14010</v>
      </c>
    </row>
    <row r="12818" spans="1:6">
      <c r="A12818" t="s">
        <v>4616</v>
      </c>
      <c r="B12818" t="s">
        <v>4679</v>
      </c>
      <c r="C12818" t="s">
        <v>2093</v>
      </c>
      <c r="D12818" t="s">
        <v>4680</v>
      </c>
      <c r="E12818" t="s">
        <v>4681</v>
      </c>
      <c r="F12818" s="786" t="s">
        <v>14011</v>
      </c>
    </row>
    <row r="12819" spans="1:6">
      <c r="A12819" t="s">
        <v>4616</v>
      </c>
      <c r="B12819" t="s">
        <v>4679</v>
      </c>
      <c r="C12819" t="s">
        <v>2093</v>
      </c>
      <c r="D12819" t="s">
        <v>4680</v>
      </c>
      <c r="E12819" t="s">
        <v>4681</v>
      </c>
      <c r="F12819" s="786" t="s">
        <v>14012</v>
      </c>
    </row>
    <row r="12820" spans="1:6">
      <c r="A12820" t="s">
        <v>4616</v>
      </c>
      <c r="B12820" t="s">
        <v>4679</v>
      </c>
      <c r="C12820" t="s">
        <v>2093</v>
      </c>
      <c r="D12820" t="s">
        <v>4680</v>
      </c>
      <c r="E12820" t="s">
        <v>4681</v>
      </c>
      <c r="F12820" s="786" t="s">
        <v>14013</v>
      </c>
    </row>
    <row r="12821" spans="1:6">
      <c r="A12821" t="s">
        <v>4616</v>
      </c>
      <c r="B12821" t="s">
        <v>4679</v>
      </c>
      <c r="C12821" t="s">
        <v>2093</v>
      </c>
      <c r="D12821" t="s">
        <v>4680</v>
      </c>
      <c r="E12821" t="s">
        <v>4681</v>
      </c>
      <c r="F12821" s="786" t="s">
        <v>14014</v>
      </c>
    </row>
    <row r="12822" spans="1:6">
      <c r="A12822" t="s">
        <v>4616</v>
      </c>
      <c r="B12822" t="s">
        <v>4679</v>
      </c>
      <c r="C12822" t="s">
        <v>2093</v>
      </c>
      <c r="D12822" t="s">
        <v>4680</v>
      </c>
      <c r="E12822" t="s">
        <v>4681</v>
      </c>
      <c r="F12822" s="786" t="s">
        <v>14015</v>
      </c>
    </row>
    <row r="12823" spans="1:6">
      <c r="A12823" t="s">
        <v>4616</v>
      </c>
      <c r="B12823" t="s">
        <v>4679</v>
      </c>
      <c r="C12823" t="s">
        <v>2093</v>
      </c>
      <c r="D12823" t="s">
        <v>4680</v>
      </c>
      <c r="E12823" t="s">
        <v>4681</v>
      </c>
      <c r="F12823" s="786" t="s">
        <v>14016</v>
      </c>
    </row>
    <row r="12824" spans="1:6">
      <c r="A12824" t="s">
        <v>4616</v>
      </c>
      <c r="B12824" t="s">
        <v>4679</v>
      </c>
      <c r="C12824" t="s">
        <v>2093</v>
      </c>
      <c r="D12824" t="s">
        <v>4680</v>
      </c>
      <c r="E12824" t="s">
        <v>4681</v>
      </c>
      <c r="F12824" s="786" t="s">
        <v>14017</v>
      </c>
    </row>
    <row r="12825" spans="1:6">
      <c r="A12825" t="s">
        <v>4616</v>
      </c>
      <c r="B12825" t="s">
        <v>4679</v>
      </c>
      <c r="C12825" t="s">
        <v>2093</v>
      </c>
      <c r="D12825" t="s">
        <v>4680</v>
      </c>
      <c r="E12825" t="s">
        <v>4681</v>
      </c>
      <c r="F12825" s="786" t="s">
        <v>14018</v>
      </c>
    </row>
    <row r="12826" spans="1:6">
      <c r="A12826" t="s">
        <v>4616</v>
      </c>
      <c r="B12826" t="s">
        <v>4679</v>
      </c>
      <c r="C12826" t="s">
        <v>2093</v>
      </c>
      <c r="D12826" t="s">
        <v>4680</v>
      </c>
      <c r="E12826" t="s">
        <v>4681</v>
      </c>
      <c r="F12826" s="786" t="s">
        <v>14019</v>
      </c>
    </row>
    <row r="12827" spans="1:6">
      <c r="A12827" t="s">
        <v>4616</v>
      </c>
      <c r="B12827" t="s">
        <v>4679</v>
      </c>
      <c r="C12827" t="s">
        <v>2093</v>
      </c>
      <c r="D12827" t="s">
        <v>4680</v>
      </c>
      <c r="E12827" t="s">
        <v>4681</v>
      </c>
      <c r="F12827" s="786" t="s">
        <v>14020</v>
      </c>
    </row>
    <row r="12828" spans="1:6">
      <c r="A12828" t="s">
        <v>4616</v>
      </c>
      <c r="B12828" t="s">
        <v>4679</v>
      </c>
      <c r="C12828" t="s">
        <v>2093</v>
      </c>
      <c r="D12828" t="s">
        <v>4680</v>
      </c>
      <c r="E12828" t="s">
        <v>4681</v>
      </c>
      <c r="F12828" s="786" t="s">
        <v>14021</v>
      </c>
    </row>
    <row r="12829" spans="1:6">
      <c r="A12829" t="s">
        <v>4616</v>
      </c>
      <c r="B12829" t="s">
        <v>4679</v>
      </c>
      <c r="C12829" t="s">
        <v>2093</v>
      </c>
      <c r="D12829" t="s">
        <v>4680</v>
      </c>
      <c r="E12829" t="s">
        <v>4681</v>
      </c>
      <c r="F12829" s="786" t="s">
        <v>14022</v>
      </c>
    </row>
    <row r="12830" spans="1:6">
      <c r="A12830" t="s">
        <v>4616</v>
      </c>
      <c r="B12830" t="s">
        <v>4679</v>
      </c>
      <c r="C12830" t="s">
        <v>2093</v>
      </c>
      <c r="D12830" t="s">
        <v>4680</v>
      </c>
      <c r="E12830" t="s">
        <v>4681</v>
      </c>
      <c r="F12830" s="786" t="s">
        <v>14023</v>
      </c>
    </row>
    <row r="12831" spans="1:6">
      <c r="A12831" t="s">
        <v>4616</v>
      </c>
      <c r="B12831" t="s">
        <v>4679</v>
      </c>
      <c r="C12831" t="s">
        <v>2093</v>
      </c>
      <c r="D12831" t="s">
        <v>4680</v>
      </c>
      <c r="E12831" t="s">
        <v>4681</v>
      </c>
      <c r="F12831" s="786" t="s">
        <v>14024</v>
      </c>
    </row>
    <row r="12832" spans="1:6">
      <c r="A12832" t="s">
        <v>4616</v>
      </c>
      <c r="B12832" t="s">
        <v>4679</v>
      </c>
      <c r="C12832" t="s">
        <v>2093</v>
      </c>
      <c r="D12832" t="s">
        <v>4680</v>
      </c>
      <c r="E12832" t="s">
        <v>4681</v>
      </c>
      <c r="F12832" s="786" t="s">
        <v>14025</v>
      </c>
    </row>
    <row r="12833" spans="1:6">
      <c r="A12833" t="s">
        <v>4616</v>
      </c>
      <c r="B12833" t="s">
        <v>4679</v>
      </c>
      <c r="C12833" t="s">
        <v>2093</v>
      </c>
      <c r="D12833" t="s">
        <v>4680</v>
      </c>
      <c r="E12833" t="s">
        <v>4681</v>
      </c>
      <c r="F12833" s="786" t="s">
        <v>14026</v>
      </c>
    </row>
    <row r="12834" spans="1:6">
      <c r="A12834" t="s">
        <v>4616</v>
      </c>
      <c r="B12834" t="s">
        <v>4679</v>
      </c>
      <c r="C12834" t="s">
        <v>2093</v>
      </c>
      <c r="D12834" t="s">
        <v>4680</v>
      </c>
      <c r="E12834" t="s">
        <v>4681</v>
      </c>
      <c r="F12834" s="786" t="s">
        <v>14027</v>
      </c>
    </row>
    <row r="12835" spans="1:6">
      <c r="A12835" t="s">
        <v>4616</v>
      </c>
      <c r="B12835" t="s">
        <v>4679</v>
      </c>
      <c r="C12835" t="s">
        <v>2093</v>
      </c>
      <c r="D12835" t="s">
        <v>4680</v>
      </c>
      <c r="E12835" t="s">
        <v>4681</v>
      </c>
      <c r="F12835" s="786" t="s">
        <v>14028</v>
      </c>
    </row>
    <row r="12836" spans="1:6">
      <c r="A12836" t="s">
        <v>4616</v>
      </c>
      <c r="B12836" t="s">
        <v>4679</v>
      </c>
      <c r="C12836" t="s">
        <v>2093</v>
      </c>
      <c r="D12836" t="s">
        <v>4680</v>
      </c>
      <c r="E12836" t="s">
        <v>4681</v>
      </c>
      <c r="F12836" s="786" t="s">
        <v>14029</v>
      </c>
    </row>
    <row r="12837" spans="1:6">
      <c r="A12837" t="s">
        <v>4616</v>
      </c>
      <c r="B12837" t="s">
        <v>4679</v>
      </c>
      <c r="C12837" t="s">
        <v>2093</v>
      </c>
      <c r="D12837" t="s">
        <v>4680</v>
      </c>
      <c r="E12837" t="s">
        <v>4681</v>
      </c>
      <c r="F12837" s="786" t="s">
        <v>14030</v>
      </c>
    </row>
    <row r="12838" spans="1:6">
      <c r="A12838" t="s">
        <v>4616</v>
      </c>
      <c r="B12838" t="s">
        <v>4679</v>
      </c>
      <c r="C12838" t="s">
        <v>2093</v>
      </c>
      <c r="D12838" t="s">
        <v>4680</v>
      </c>
      <c r="E12838" t="s">
        <v>4681</v>
      </c>
      <c r="F12838" s="786" t="s">
        <v>14031</v>
      </c>
    </row>
    <row r="12839" spans="1:6">
      <c r="A12839" t="s">
        <v>4616</v>
      </c>
      <c r="B12839" t="s">
        <v>4679</v>
      </c>
      <c r="C12839" t="s">
        <v>2093</v>
      </c>
      <c r="D12839" t="s">
        <v>4680</v>
      </c>
      <c r="E12839" t="s">
        <v>4681</v>
      </c>
      <c r="F12839" s="786" t="s">
        <v>14032</v>
      </c>
    </row>
    <row r="12840" spans="1:6">
      <c r="A12840" t="s">
        <v>4616</v>
      </c>
      <c r="B12840" t="s">
        <v>4679</v>
      </c>
      <c r="C12840" t="s">
        <v>2093</v>
      </c>
      <c r="D12840" t="s">
        <v>4680</v>
      </c>
      <c r="E12840" t="s">
        <v>4681</v>
      </c>
      <c r="F12840" s="786" t="s">
        <v>14033</v>
      </c>
    </row>
    <row r="12841" spans="1:6">
      <c r="A12841" t="s">
        <v>4616</v>
      </c>
      <c r="B12841" t="s">
        <v>4679</v>
      </c>
      <c r="C12841" t="s">
        <v>2093</v>
      </c>
      <c r="D12841" t="s">
        <v>4680</v>
      </c>
      <c r="E12841" t="s">
        <v>4681</v>
      </c>
      <c r="F12841" s="786" t="s">
        <v>14034</v>
      </c>
    </row>
    <row r="12842" spans="1:6">
      <c r="A12842" t="s">
        <v>4616</v>
      </c>
      <c r="B12842" t="s">
        <v>4679</v>
      </c>
      <c r="C12842" t="s">
        <v>2093</v>
      </c>
      <c r="D12842" t="s">
        <v>4680</v>
      </c>
      <c r="E12842" t="s">
        <v>4681</v>
      </c>
      <c r="F12842" s="786" t="s">
        <v>14035</v>
      </c>
    </row>
    <row r="12843" spans="1:6">
      <c r="A12843" t="s">
        <v>4616</v>
      </c>
      <c r="B12843" t="s">
        <v>4679</v>
      </c>
      <c r="C12843" t="s">
        <v>2093</v>
      </c>
      <c r="D12843" t="s">
        <v>4680</v>
      </c>
      <c r="E12843" t="s">
        <v>4681</v>
      </c>
      <c r="F12843" s="786" t="s">
        <v>14036</v>
      </c>
    </row>
    <row r="12844" spans="1:6">
      <c r="A12844" t="s">
        <v>4616</v>
      </c>
      <c r="B12844" t="s">
        <v>4679</v>
      </c>
      <c r="C12844" t="s">
        <v>2093</v>
      </c>
      <c r="D12844" t="s">
        <v>4680</v>
      </c>
      <c r="E12844" t="s">
        <v>4681</v>
      </c>
      <c r="F12844" s="786" t="s">
        <v>14037</v>
      </c>
    </row>
    <row r="12845" spans="1:6">
      <c r="A12845" t="s">
        <v>4616</v>
      </c>
      <c r="B12845" t="s">
        <v>4679</v>
      </c>
      <c r="C12845" t="s">
        <v>2093</v>
      </c>
      <c r="D12845" t="s">
        <v>4680</v>
      </c>
      <c r="E12845" t="s">
        <v>4681</v>
      </c>
      <c r="F12845" s="786" t="s">
        <v>14038</v>
      </c>
    </row>
    <row r="12846" spans="1:6">
      <c r="A12846" t="s">
        <v>4616</v>
      </c>
      <c r="B12846" t="s">
        <v>4679</v>
      </c>
      <c r="C12846" t="s">
        <v>2093</v>
      </c>
      <c r="D12846" t="s">
        <v>4680</v>
      </c>
      <c r="E12846" t="s">
        <v>4681</v>
      </c>
      <c r="F12846" s="786" t="s">
        <v>14039</v>
      </c>
    </row>
    <row r="12847" spans="1:6">
      <c r="A12847" t="s">
        <v>4616</v>
      </c>
      <c r="B12847" t="s">
        <v>4679</v>
      </c>
      <c r="C12847" t="s">
        <v>2093</v>
      </c>
      <c r="D12847" t="s">
        <v>4680</v>
      </c>
      <c r="E12847" t="s">
        <v>4681</v>
      </c>
      <c r="F12847" s="786" t="s">
        <v>14040</v>
      </c>
    </row>
    <row r="12848" spans="1:6">
      <c r="A12848" t="s">
        <v>4616</v>
      </c>
      <c r="B12848" t="s">
        <v>4679</v>
      </c>
      <c r="C12848" t="s">
        <v>2093</v>
      </c>
      <c r="D12848" t="s">
        <v>4680</v>
      </c>
      <c r="E12848" t="s">
        <v>4681</v>
      </c>
      <c r="F12848" s="786" t="s">
        <v>14041</v>
      </c>
    </row>
    <row r="12849" spans="1:6">
      <c r="A12849" t="s">
        <v>4616</v>
      </c>
      <c r="B12849" t="s">
        <v>4679</v>
      </c>
      <c r="C12849" t="s">
        <v>2093</v>
      </c>
      <c r="D12849" t="s">
        <v>4680</v>
      </c>
      <c r="E12849" t="s">
        <v>4681</v>
      </c>
      <c r="F12849" s="786" t="s">
        <v>14042</v>
      </c>
    </row>
    <row r="12850" spans="1:6">
      <c r="A12850" t="s">
        <v>4616</v>
      </c>
      <c r="B12850" t="s">
        <v>4679</v>
      </c>
      <c r="C12850" t="s">
        <v>2093</v>
      </c>
      <c r="D12850" t="s">
        <v>4680</v>
      </c>
      <c r="E12850" t="s">
        <v>4681</v>
      </c>
      <c r="F12850" s="786" t="s">
        <v>14043</v>
      </c>
    </row>
    <row r="12851" spans="1:6">
      <c r="A12851" t="s">
        <v>4616</v>
      </c>
      <c r="B12851" t="s">
        <v>4679</v>
      </c>
      <c r="C12851" t="s">
        <v>2093</v>
      </c>
      <c r="D12851" t="s">
        <v>4680</v>
      </c>
      <c r="E12851" t="s">
        <v>4681</v>
      </c>
      <c r="F12851" s="786" t="s">
        <v>14044</v>
      </c>
    </row>
    <row r="12852" spans="1:6">
      <c r="A12852" t="s">
        <v>4616</v>
      </c>
      <c r="B12852" t="s">
        <v>4679</v>
      </c>
      <c r="C12852" t="s">
        <v>2093</v>
      </c>
      <c r="D12852" t="s">
        <v>4680</v>
      </c>
      <c r="E12852" t="s">
        <v>4681</v>
      </c>
      <c r="F12852" s="786" t="s">
        <v>14045</v>
      </c>
    </row>
    <row r="12853" spans="1:6">
      <c r="A12853" t="s">
        <v>4616</v>
      </c>
      <c r="B12853" t="s">
        <v>4679</v>
      </c>
      <c r="C12853" t="s">
        <v>2093</v>
      </c>
      <c r="D12853" t="s">
        <v>4680</v>
      </c>
      <c r="E12853" t="s">
        <v>4681</v>
      </c>
      <c r="F12853" s="786" t="s">
        <v>14046</v>
      </c>
    </row>
    <row r="12854" spans="1:6">
      <c r="A12854" t="s">
        <v>4616</v>
      </c>
      <c r="B12854" t="s">
        <v>4679</v>
      </c>
      <c r="C12854" t="s">
        <v>2093</v>
      </c>
      <c r="D12854" t="s">
        <v>4680</v>
      </c>
      <c r="E12854" t="s">
        <v>4681</v>
      </c>
      <c r="F12854" s="786" t="s">
        <v>14047</v>
      </c>
    </row>
    <row r="12855" spans="1:6">
      <c r="A12855" t="s">
        <v>4616</v>
      </c>
      <c r="B12855" t="s">
        <v>4679</v>
      </c>
      <c r="C12855" t="s">
        <v>2093</v>
      </c>
      <c r="D12855" t="s">
        <v>4680</v>
      </c>
      <c r="E12855" t="s">
        <v>4681</v>
      </c>
      <c r="F12855" s="786" t="s">
        <v>14048</v>
      </c>
    </row>
    <row r="12856" spans="1:6">
      <c r="A12856" t="s">
        <v>4616</v>
      </c>
      <c r="B12856" t="s">
        <v>4679</v>
      </c>
      <c r="C12856" t="s">
        <v>2093</v>
      </c>
      <c r="D12856" t="s">
        <v>4680</v>
      </c>
      <c r="E12856" t="s">
        <v>4681</v>
      </c>
      <c r="F12856" s="786" t="s">
        <v>14049</v>
      </c>
    </row>
    <row r="12857" spans="1:6">
      <c r="A12857" t="s">
        <v>4616</v>
      </c>
      <c r="B12857" t="s">
        <v>4679</v>
      </c>
      <c r="C12857" t="s">
        <v>2093</v>
      </c>
      <c r="D12857" t="s">
        <v>4680</v>
      </c>
      <c r="E12857" t="s">
        <v>4681</v>
      </c>
      <c r="F12857" s="786" t="s">
        <v>14050</v>
      </c>
    </row>
    <row r="12858" spans="1:6">
      <c r="A12858" t="s">
        <v>4616</v>
      </c>
      <c r="B12858" t="s">
        <v>4679</v>
      </c>
      <c r="C12858" t="s">
        <v>2093</v>
      </c>
      <c r="D12858" t="s">
        <v>4680</v>
      </c>
      <c r="E12858" t="s">
        <v>4681</v>
      </c>
      <c r="F12858" s="786" t="s">
        <v>14051</v>
      </c>
    </row>
    <row r="12859" spans="1:6">
      <c r="A12859" t="s">
        <v>4616</v>
      </c>
      <c r="B12859" t="s">
        <v>4679</v>
      </c>
      <c r="C12859" t="s">
        <v>2093</v>
      </c>
      <c r="D12859" t="s">
        <v>4680</v>
      </c>
      <c r="E12859" t="s">
        <v>4681</v>
      </c>
      <c r="F12859" s="786" t="s">
        <v>14052</v>
      </c>
    </row>
    <row r="12860" spans="1:6">
      <c r="A12860" t="s">
        <v>4616</v>
      </c>
      <c r="B12860" t="s">
        <v>4679</v>
      </c>
      <c r="C12860" t="s">
        <v>2093</v>
      </c>
      <c r="D12860" t="s">
        <v>4680</v>
      </c>
      <c r="E12860" t="s">
        <v>4681</v>
      </c>
      <c r="F12860" s="786" t="s">
        <v>14053</v>
      </c>
    </row>
    <row r="12861" spans="1:6">
      <c r="A12861" t="s">
        <v>4616</v>
      </c>
      <c r="B12861" t="s">
        <v>4679</v>
      </c>
      <c r="C12861" t="s">
        <v>2093</v>
      </c>
      <c r="D12861" t="s">
        <v>4680</v>
      </c>
      <c r="E12861" t="s">
        <v>4681</v>
      </c>
      <c r="F12861" s="786" t="s">
        <v>14054</v>
      </c>
    </row>
    <row r="12862" spans="1:6">
      <c r="A12862" t="s">
        <v>4616</v>
      </c>
      <c r="B12862" t="s">
        <v>4679</v>
      </c>
      <c r="C12862" t="s">
        <v>2093</v>
      </c>
      <c r="D12862" t="s">
        <v>4680</v>
      </c>
      <c r="E12862" t="s">
        <v>4681</v>
      </c>
      <c r="F12862" s="786" t="s">
        <v>14055</v>
      </c>
    </row>
    <row r="12863" spans="1:6">
      <c r="A12863" t="s">
        <v>4616</v>
      </c>
      <c r="B12863" t="s">
        <v>4679</v>
      </c>
      <c r="C12863" t="s">
        <v>2093</v>
      </c>
      <c r="D12863" t="s">
        <v>4680</v>
      </c>
      <c r="E12863" t="s">
        <v>4681</v>
      </c>
      <c r="F12863" s="786" t="s">
        <v>14056</v>
      </c>
    </row>
    <row r="12864" spans="1:6">
      <c r="A12864" t="s">
        <v>4616</v>
      </c>
      <c r="B12864" t="s">
        <v>4679</v>
      </c>
      <c r="C12864" t="s">
        <v>2093</v>
      </c>
      <c r="D12864" t="s">
        <v>4680</v>
      </c>
      <c r="E12864" t="s">
        <v>4681</v>
      </c>
      <c r="F12864" s="786" t="s">
        <v>14057</v>
      </c>
    </row>
    <row r="12865" spans="1:6">
      <c r="A12865" t="s">
        <v>4616</v>
      </c>
      <c r="B12865" t="s">
        <v>4679</v>
      </c>
      <c r="C12865" t="s">
        <v>2093</v>
      </c>
      <c r="D12865" t="s">
        <v>4680</v>
      </c>
      <c r="E12865" t="s">
        <v>4681</v>
      </c>
      <c r="F12865" s="786" t="s">
        <v>14058</v>
      </c>
    </row>
    <row r="12866" spans="1:6">
      <c r="A12866" t="s">
        <v>4616</v>
      </c>
      <c r="B12866" t="s">
        <v>4679</v>
      </c>
      <c r="C12866" t="s">
        <v>2093</v>
      </c>
      <c r="D12866" t="s">
        <v>4680</v>
      </c>
      <c r="E12866" t="s">
        <v>4681</v>
      </c>
      <c r="F12866" s="786" t="s">
        <v>14059</v>
      </c>
    </row>
    <row r="12867" spans="1:6">
      <c r="A12867" t="s">
        <v>4616</v>
      </c>
      <c r="B12867" t="s">
        <v>4679</v>
      </c>
      <c r="C12867" t="s">
        <v>2093</v>
      </c>
      <c r="D12867" t="s">
        <v>4680</v>
      </c>
      <c r="E12867" t="s">
        <v>4681</v>
      </c>
      <c r="F12867" s="786" t="s">
        <v>14060</v>
      </c>
    </row>
    <row r="12868" spans="1:6">
      <c r="A12868" t="s">
        <v>4616</v>
      </c>
      <c r="B12868" t="s">
        <v>4679</v>
      </c>
      <c r="C12868" t="s">
        <v>2093</v>
      </c>
      <c r="D12868" t="s">
        <v>4680</v>
      </c>
      <c r="E12868" t="s">
        <v>4681</v>
      </c>
      <c r="F12868" s="786" t="s">
        <v>14061</v>
      </c>
    </row>
    <row r="12869" spans="1:6">
      <c r="A12869" t="s">
        <v>4616</v>
      </c>
      <c r="B12869" t="s">
        <v>4679</v>
      </c>
      <c r="C12869" t="s">
        <v>2093</v>
      </c>
      <c r="D12869" t="s">
        <v>4680</v>
      </c>
      <c r="E12869" t="s">
        <v>4681</v>
      </c>
      <c r="F12869" s="786" t="s">
        <v>14062</v>
      </c>
    </row>
    <row r="12870" spans="1:6">
      <c r="A12870" t="s">
        <v>4616</v>
      </c>
      <c r="B12870" t="s">
        <v>4679</v>
      </c>
      <c r="C12870" t="s">
        <v>2093</v>
      </c>
      <c r="D12870" t="s">
        <v>4680</v>
      </c>
      <c r="E12870" t="s">
        <v>4681</v>
      </c>
      <c r="F12870" s="786" t="s">
        <v>14063</v>
      </c>
    </row>
    <row r="12871" spans="1:6">
      <c r="A12871" t="s">
        <v>4616</v>
      </c>
      <c r="B12871" t="s">
        <v>4679</v>
      </c>
      <c r="C12871" t="s">
        <v>2093</v>
      </c>
      <c r="D12871" t="s">
        <v>4680</v>
      </c>
      <c r="E12871" t="s">
        <v>4681</v>
      </c>
      <c r="F12871" s="786" t="s">
        <v>14064</v>
      </c>
    </row>
    <row r="12872" spans="1:6">
      <c r="A12872" t="s">
        <v>4616</v>
      </c>
      <c r="B12872" t="s">
        <v>4679</v>
      </c>
      <c r="C12872" t="s">
        <v>2093</v>
      </c>
      <c r="D12872" t="s">
        <v>4680</v>
      </c>
      <c r="E12872" t="s">
        <v>4681</v>
      </c>
      <c r="F12872" s="786" t="s">
        <v>14065</v>
      </c>
    </row>
    <row r="12873" spans="1:6">
      <c r="A12873" t="s">
        <v>4616</v>
      </c>
      <c r="B12873" t="s">
        <v>4679</v>
      </c>
      <c r="C12873" t="s">
        <v>2093</v>
      </c>
      <c r="D12873" t="s">
        <v>4680</v>
      </c>
      <c r="E12873" t="s">
        <v>4681</v>
      </c>
      <c r="F12873" s="786" t="s">
        <v>14066</v>
      </c>
    </row>
    <row r="12874" spans="1:6">
      <c r="A12874" t="s">
        <v>4616</v>
      </c>
      <c r="B12874" t="s">
        <v>4679</v>
      </c>
      <c r="C12874" t="s">
        <v>2093</v>
      </c>
      <c r="D12874" t="s">
        <v>4680</v>
      </c>
      <c r="E12874" t="s">
        <v>4681</v>
      </c>
      <c r="F12874" s="786" t="s">
        <v>14067</v>
      </c>
    </row>
    <row r="12875" spans="1:6">
      <c r="A12875" t="s">
        <v>4616</v>
      </c>
      <c r="B12875" t="s">
        <v>4679</v>
      </c>
      <c r="C12875" t="s">
        <v>2093</v>
      </c>
      <c r="D12875" t="s">
        <v>4680</v>
      </c>
      <c r="E12875" t="s">
        <v>4681</v>
      </c>
      <c r="F12875" s="786" t="s">
        <v>14068</v>
      </c>
    </row>
    <row r="12876" spans="1:6">
      <c r="A12876" t="s">
        <v>4616</v>
      </c>
      <c r="B12876" t="s">
        <v>4679</v>
      </c>
      <c r="C12876" t="s">
        <v>2093</v>
      </c>
      <c r="D12876" t="s">
        <v>4680</v>
      </c>
      <c r="E12876" t="s">
        <v>4681</v>
      </c>
      <c r="F12876" s="786" t="s">
        <v>14069</v>
      </c>
    </row>
    <row r="12877" spans="1:6">
      <c r="A12877" t="s">
        <v>4616</v>
      </c>
      <c r="B12877" t="s">
        <v>4679</v>
      </c>
      <c r="C12877" t="s">
        <v>2093</v>
      </c>
      <c r="D12877" t="s">
        <v>4680</v>
      </c>
      <c r="E12877" t="s">
        <v>4681</v>
      </c>
      <c r="F12877" s="786" t="s">
        <v>14070</v>
      </c>
    </row>
    <row r="12878" spans="1:6">
      <c r="A12878" t="s">
        <v>4616</v>
      </c>
      <c r="B12878" t="s">
        <v>4679</v>
      </c>
      <c r="C12878" t="s">
        <v>2093</v>
      </c>
      <c r="D12878" t="s">
        <v>4680</v>
      </c>
      <c r="E12878" t="s">
        <v>4681</v>
      </c>
      <c r="F12878" s="786" t="s">
        <v>14071</v>
      </c>
    </row>
    <row r="12879" spans="1:6">
      <c r="A12879" t="s">
        <v>4616</v>
      </c>
      <c r="B12879" t="s">
        <v>4679</v>
      </c>
      <c r="C12879" t="s">
        <v>2093</v>
      </c>
      <c r="D12879" t="s">
        <v>4680</v>
      </c>
      <c r="E12879" t="s">
        <v>4681</v>
      </c>
      <c r="F12879" s="786" t="s">
        <v>14072</v>
      </c>
    </row>
    <row r="12880" spans="1:6">
      <c r="A12880" t="s">
        <v>4616</v>
      </c>
      <c r="B12880" t="s">
        <v>4679</v>
      </c>
      <c r="C12880" t="s">
        <v>2093</v>
      </c>
      <c r="D12880" t="s">
        <v>4680</v>
      </c>
      <c r="E12880" t="s">
        <v>4681</v>
      </c>
      <c r="F12880" s="786" t="s">
        <v>14073</v>
      </c>
    </row>
    <row r="12881" spans="1:6">
      <c r="A12881" t="s">
        <v>4616</v>
      </c>
      <c r="B12881" t="s">
        <v>4679</v>
      </c>
      <c r="C12881" t="s">
        <v>2093</v>
      </c>
      <c r="D12881" t="s">
        <v>4680</v>
      </c>
      <c r="E12881" t="s">
        <v>4681</v>
      </c>
      <c r="F12881" s="786" t="s">
        <v>14074</v>
      </c>
    </row>
    <row r="12882" spans="1:6">
      <c r="A12882" t="s">
        <v>4616</v>
      </c>
      <c r="B12882" t="s">
        <v>4679</v>
      </c>
      <c r="C12882" t="s">
        <v>2093</v>
      </c>
      <c r="D12882" t="s">
        <v>4680</v>
      </c>
      <c r="E12882" t="s">
        <v>4681</v>
      </c>
      <c r="F12882" s="786" t="s">
        <v>14075</v>
      </c>
    </row>
    <row r="12883" spans="1:6">
      <c r="A12883" t="s">
        <v>4616</v>
      </c>
      <c r="B12883" t="s">
        <v>4679</v>
      </c>
      <c r="C12883" t="s">
        <v>2093</v>
      </c>
      <c r="D12883" t="s">
        <v>4680</v>
      </c>
      <c r="E12883" t="s">
        <v>4681</v>
      </c>
      <c r="F12883" s="786" t="s">
        <v>14076</v>
      </c>
    </row>
    <row r="12884" spans="1:6">
      <c r="A12884" t="s">
        <v>4616</v>
      </c>
      <c r="B12884" t="s">
        <v>4679</v>
      </c>
      <c r="C12884" t="s">
        <v>2093</v>
      </c>
      <c r="D12884" t="s">
        <v>4680</v>
      </c>
      <c r="E12884" t="s">
        <v>4681</v>
      </c>
      <c r="F12884" s="786" t="s">
        <v>14077</v>
      </c>
    </row>
    <row r="12885" spans="1:6">
      <c r="A12885" t="s">
        <v>4616</v>
      </c>
      <c r="B12885" t="s">
        <v>4679</v>
      </c>
      <c r="C12885" t="s">
        <v>2093</v>
      </c>
      <c r="D12885" t="s">
        <v>4680</v>
      </c>
      <c r="E12885" t="s">
        <v>4681</v>
      </c>
      <c r="F12885" s="786" t="s">
        <v>14078</v>
      </c>
    </row>
    <row r="12886" spans="1:6">
      <c r="A12886" t="s">
        <v>4616</v>
      </c>
      <c r="B12886" t="s">
        <v>4679</v>
      </c>
      <c r="C12886" t="s">
        <v>2093</v>
      </c>
      <c r="D12886" t="s">
        <v>4680</v>
      </c>
      <c r="E12886" t="s">
        <v>4681</v>
      </c>
      <c r="F12886" s="786" t="s">
        <v>14079</v>
      </c>
    </row>
    <row r="12887" spans="1:6">
      <c r="A12887" t="s">
        <v>4616</v>
      </c>
      <c r="B12887" t="s">
        <v>4679</v>
      </c>
      <c r="C12887" t="s">
        <v>2093</v>
      </c>
      <c r="D12887" t="s">
        <v>4680</v>
      </c>
      <c r="E12887" t="s">
        <v>4681</v>
      </c>
      <c r="F12887" s="786" t="s">
        <v>14080</v>
      </c>
    </row>
    <row r="12888" spans="1:6">
      <c r="A12888" t="s">
        <v>4616</v>
      </c>
      <c r="B12888" t="s">
        <v>4679</v>
      </c>
      <c r="C12888" t="s">
        <v>2093</v>
      </c>
      <c r="D12888" t="s">
        <v>4680</v>
      </c>
      <c r="E12888" t="s">
        <v>4681</v>
      </c>
      <c r="F12888" s="786" t="s">
        <v>14081</v>
      </c>
    </row>
    <row r="12889" spans="1:6">
      <c r="A12889" t="s">
        <v>4616</v>
      </c>
      <c r="B12889" t="s">
        <v>4679</v>
      </c>
      <c r="C12889" t="s">
        <v>2093</v>
      </c>
      <c r="D12889" t="s">
        <v>4680</v>
      </c>
      <c r="E12889" t="s">
        <v>4681</v>
      </c>
      <c r="F12889" s="786" t="s">
        <v>14082</v>
      </c>
    </row>
    <row r="12890" spans="1:6">
      <c r="A12890" t="s">
        <v>4616</v>
      </c>
      <c r="B12890" t="s">
        <v>4679</v>
      </c>
      <c r="C12890" t="s">
        <v>2093</v>
      </c>
      <c r="D12890" t="s">
        <v>4680</v>
      </c>
      <c r="E12890" t="s">
        <v>4681</v>
      </c>
      <c r="F12890" s="786" t="s">
        <v>14083</v>
      </c>
    </row>
    <row r="12891" spans="1:6">
      <c r="A12891" t="s">
        <v>4616</v>
      </c>
      <c r="B12891" t="s">
        <v>4679</v>
      </c>
      <c r="C12891" t="s">
        <v>2093</v>
      </c>
      <c r="D12891" t="s">
        <v>4680</v>
      </c>
      <c r="E12891" t="s">
        <v>4681</v>
      </c>
      <c r="F12891" s="786" t="s">
        <v>14084</v>
      </c>
    </row>
    <row r="12892" spans="1:6">
      <c r="A12892" t="s">
        <v>4616</v>
      </c>
      <c r="B12892" t="s">
        <v>4679</v>
      </c>
      <c r="C12892" t="s">
        <v>2093</v>
      </c>
      <c r="D12892" t="s">
        <v>4680</v>
      </c>
      <c r="E12892" t="s">
        <v>4681</v>
      </c>
      <c r="F12892" s="786" t="s">
        <v>14085</v>
      </c>
    </row>
    <row r="12893" spans="1:6">
      <c r="A12893" t="s">
        <v>4616</v>
      </c>
      <c r="B12893" t="s">
        <v>4679</v>
      </c>
      <c r="C12893" t="s">
        <v>2093</v>
      </c>
      <c r="D12893" t="s">
        <v>4680</v>
      </c>
      <c r="E12893" t="s">
        <v>4681</v>
      </c>
      <c r="F12893" s="786" t="s">
        <v>14086</v>
      </c>
    </row>
    <row r="12894" spans="1:6">
      <c r="A12894" t="s">
        <v>4616</v>
      </c>
      <c r="B12894" t="s">
        <v>4679</v>
      </c>
      <c r="C12894" t="s">
        <v>2093</v>
      </c>
      <c r="D12894" t="s">
        <v>4680</v>
      </c>
      <c r="E12894" t="s">
        <v>4681</v>
      </c>
      <c r="F12894" s="786" t="s">
        <v>14087</v>
      </c>
    </row>
    <row r="12895" spans="1:6">
      <c r="A12895" t="s">
        <v>4616</v>
      </c>
      <c r="B12895" t="s">
        <v>4679</v>
      </c>
      <c r="C12895" t="s">
        <v>2093</v>
      </c>
      <c r="D12895" t="s">
        <v>4680</v>
      </c>
      <c r="E12895" t="s">
        <v>4681</v>
      </c>
      <c r="F12895" s="786" t="s">
        <v>14088</v>
      </c>
    </row>
    <row r="12896" spans="1:6">
      <c r="A12896" t="s">
        <v>4616</v>
      </c>
      <c r="B12896" t="s">
        <v>4679</v>
      </c>
      <c r="C12896" t="s">
        <v>2093</v>
      </c>
      <c r="D12896" t="s">
        <v>4680</v>
      </c>
      <c r="E12896" t="s">
        <v>4681</v>
      </c>
      <c r="F12896" s="786" t="s">
        <v>14089</v>
      </c>
    </row>
    <row r="12897" spans="1:6">
      <c r="A12897" t="s">
        <v>4616</v>
      </c>
      <c r="B12897" t="s">
        <v>4679</v>
      </c>
      <c r="C12897" t="s">
        <v>2093</v>
      </c>
      <c r="D12897" t="s">
        <v>4680</v>
      </c>
      <c r="E12897" t="s">
        <v>4681</v>
      </c>
      <c r="F12897" s="786" t="s">
        <v>14090</v>
      </c>
    </row>
    <row r="12898" spans="1:6">
      <c r="A12898" t="s">
        <v>4616</v>
      </c>
      <c r="B12898" t="s">
        <v>4679</v>
      </c>
      <c r="C12898" t="s">
        <v>2093</v>
      </c>
      <c r="D12898" t="s">
        <v>4680</v>
      </c>
      <c r="E12898" t="s">
        <v>4681</v>
      </c>
      <c r="F12898" s="786" t="s">
        <v>14091</v>
      </c>
    </row>
    <row r="12899" spans="1:6">
      <c r="A12899" t="s">
        <v>4616</v>
      </c>
      <c r="B12899" t="s">
        <v>4679</v>
      </c>
      <c r="C12899" t="s">
        <v>2093</v>
      </c>
      <c r="D12899" t="s">
        <v>4680</v>
      </c>
      <c r="E12899" t="s">
        <v>4681</v>
      </c>
      <c r="F12899" s="786" t="s">
        <v>14092</v>
      </c>
    </row>
    <row r="12900" spans="1:6">
      <c r="A12900" t="s">
        <v>4616</v>
      </c>
      <c r="B12900" t="s">
        <v>4679</v>
      </c>
      <c r="C12900" t="s">
        <v>2093</v>
      </c>
      <c r="D12900" t="s">
        <v>4680</v>
      </c>
      <c r="E12900" t="s">
        <v>4681</v>
      </c>
      <c r="F12900" s="786" t="s">
        <v>14093</v>
      </c>
    </row>
    <row r="12901" spans="1:6">
      <c r="A12901" t="s">
        <v>4616</v>
      </c>
      <c r="B12901" t="s">
        <v>4679</v>
      </c>
      <c r="C12901" t="s">
        <v>2093</v>
      </c>
      <c r="D12901" t="s">
        <v>4680</v>
      </c>
      <c r="E12901" t="s">
        <v>4681</v>
      </c>
      <c r="F12901" s="786" t="s">
        <v>14094</v>
      </c>
    </row>
    <row r="12902" spans="1:6">
      <c r="A12902" t="s">
        <v>4616</v>
      </c>
      <c r="B12902" t="s">
        <v>4679</v>
      </c>
      <c r="C12902" t="s">
        <v>2093</v>
      </c>
      <c r="D12902" t="s">
        <v>4680</v>
      </c>
      <c r="E12902" t="s">
        <v>4681</v>
      </c>
      <c r="F12902" s="786" t="s">
        <v>14095</v>
      </c>
    </row>
    <row r="12903" spans="1:6">
      <c r="A12903" t="s">
        <v>4616</v>
      </c>
      <c r="B12903" t="s">
        <v>4679</v>
      </c>
      <c r="C12903" t="s">
        <v>2093</v>
      </c>
      <c r="D12903" t="s">
        <v>4680</v>
      </c>
      <c r="E12903" t="s">
        <v>4681</v>
      </c>
      <c r="F12903" s="786" t="s">
        <v>14096</v>
      </c>
    </row>
    <row r="12904" spans="1:6">
      <c r="A12904" t="s">
        <v>4616</v>
      </c>
      <c r="B12904" t="s">
        <v>4679</v>
      </c>
      <c r="C12904" t="s">
        <v>2093</v>
      </c>
      <c r="D12904" t="s">
        <v>4680</v>
      </c>
      <c r="E12904" t="s">
        <v>4681</v>
      </c>
      <c r="F12904" s="786" t="s">
        <v>14097</v>
      </c>
    </row>
    <row r="12905" spans="1:6">
      <c r="A12905" t="s">
        <v>4616</v>
      </c>
      <c r="B12905" t="s">
        <v>4679</v>
      </c>
      <c r="C12905" t="s">
        <v>2093</v>
      </c>
      <c r="D12905" t="s">
        <v>4680</v>
      </c>
      <c r="E12905" t="s">
        <v>4681</v>
      </c>
      <c r="F12905" s="786" t="s">
        <v>14098</v>
      </c>
    </row>
    <row r="12906" spans="1:6">
      <c r="A12906" t="s">
        <v>4616</v>
      </c>
      <c r="B12906" t="s">
        <v>4679</v>
      </c>
      <c r="C12906" t="s">
        <v>2093</v>
      </c>
      <c r="D12906" t="s">
        <v>4680</v>
      </c>
      <c r="E12906" t="s">
        <v>4681</v>
      </c>
      <c r="F12906" s="786" t="s">
        <v>14099</v>
      </c>
    </row>
    <row r="12907" spans="1:6">
      <c r="A12907" t="s">
        <v>4616</v>
      </c>
      <c r="B12907" t="s">
        <v>4679</v>
      </c>
      <c r="C12907" t="s">
        <v>2093</v>
      </c>
      <c r="D12907" t="s">
        <v>4680</v>
      </c>
      <c r="E12907" t="s">
        <v>4681</v>
      </c>
      <c r="F12907" s="786" t="s">
        <v>14100</v>
      </c>
    </row>
    <row r="12908" spans="1:6">
      <c r="A12908" t="s">
        <v>4616</v>
      </c>
      <c r="B12908" t="s">
        <v>4679</v>
      </c>
      <c r="C12908" t="s">
        <v>2093</v>
      </c>
      <c r="D12908" t="s">
        <v>4680</v>
      </c>
      <c r="E12908" t="s">
        <v>4681</v>
      </c>
      <c r="F12908" s="786" t="s">
        <v>14101</v>
      </c>
    </row>
    <row r="12909" spans="1:6">
      <c r="A12909" t="s">
        <v>4616</v>
      </c>
      <c r="B12909" t="s">
        <v>4679</v>
      </c>
      <c r="C12909" t="s">
        <v>2093</v>
      </c>
      <c r="D12909" t="s">
        <v>4680</v>
      </c>
      <c r="E12909" t="s">
        <v>4681</v>
      </c>
      <c r="F12909" s="786" t="s">
        <v>14102</v>
      </c>
    </row>
    <row r="12910" spans="1:6">
      <c r="A12910" t="s">
        <v>4616</v>
      </c>
      <c r="B12910" t="s">
        <v>4679</v>
      </c>
      <c r="C12910" t="s">
        <v>2093</v>
      </c>
      <c r="D12910" t="s">
        <v>4680</v>
      </c>
      <c r="E12910" t="s">
        <v>4681</v>
      </c>
      <c r="F12910" s="786" t="s">
        <v>14103</v>
      </c>
    </row>
    <row r="12911" spans="1:6">
      <c r="A12911" t="s">
        <v>4616</v>
      </c>
      <c r="B12911" t="s">
        <v>4679</v>
      </c>
      <c r="C12911" t="s">
        <v>2093</v>
      </c>
      <c r="D12911" t="s">
        <v>4680</v>
      </c>
      <c r="E12911" t="s">
        <v>4681</v>
      </c>
      <c r="F12911" s="786" t="s">
        <v>14104</v>
      </c>
    </row>
    <row r="12912" spans="1:6">
      <c r="A12912" t="s">
        <v>4616</v>
      </c>
      <c r="B12912" t="s">
        <v>4679</v>
      </c>
      <c r="C12912" t="s">
        <v>2093</v>
      </c>
      <c r="D12912" t="s">
        <v>4680</v>
      </c>
      <c r="E12912" t="s">
        <v>4681</v>
      </c>
      <c r="F12912" s="786" t="s">
        <v>14105</v>
      </c>
    </row>
    <row r="12913" spans="1:6">
      <c r="A12913" t="s">
        <v>4616</v>
      </c>
      <c r="B12913" t="s">
        <v>4679</v>
      </c>
      <c r="C12913" t="s">
        <v>2093</v>
      </c>
      <c r="D12913" t="s">
        <v>4680</v>
      </c>
      <c r="E12913" t="s">
        <v>4681</v>
      </c>
      <c r="F12913" s="786" t="s">
        <v>14106</v>
      </c>
    </row>
    <row r="12914" spans="1:6">
      <c r="A12914" t="s">
        <v>4616</v>
      </c>
      <c r="B12914" t="s">
        <v>4679</v>
      </c>
      <c r="C12914" t="s">
        <v>2093</v>
      </c>
      <c r="D12914" t="s">
        <v>4680</v>
      </c>
      <c r="E12914" t="s">
        <v>4681</v>
      </c>
      <c r="F12914" s="786" t="s">
        <v>14107</v>
      </c>
    </row>
    <row r="12915" spans="1:6">
      <c r="A12915" t="s">
        <v>4616</v>
      </c>
      <c r="B12915" t="s">
        <v>4679</v>
      </c>
      <c r="C12915" t="s">
        <v>2093</v>
      </c>
      <c r="D12915" t="s">
        <v>4680</v>
      </c>
      <c r="E12915" t="s">
        <v>4681</v>
      </c>
      <c r="F12915" s="786" t="s">
        <v>14108</v>
      </c>
    </row>
    <row r="12916" spans="1:6">
      <c r="A12916" t="s">
        <v>4616</v>
      </c>
      <c r="B12916" t="s">
        <v>4679</v>
      </c>
      <c r="C12916" t="s">
        <v>2093</v>
      </c>
      <c r="D12916" t="s">
        <v>4680</v>
      </c>
      <c r="E12916" t="s">
        <v>4681</v>
      </c>
      <c r="F12916" s="786" t="s">
        <v>14109</v>
      </c>
    </row>
    <row r="12917" spans="1:6">
      <c r="A12917" t="s">
        <v>4616</v>
      </c>
      <c r="B12917" t="s">
        <v>4679</v>
      </c>
      <c r="C12917" t="s">
        <v>2093</v>
      </c>
      <c r="D12917" t="s">
        <v>4680</v>
      </c>
      <c r="E12917" t="s">
        <v>4681</v>
      </c>
      <c r="F12917" s="786" t="s">
        <v>14110</v>
      </c>
    </row>
    <row r="12918" spans="1:6">
      <c r="A12918" t="s">
        <v>4616</v>
      </c>
      <c r="B12918" t="s">
        <v>4679</v>
      </c>
      <c r="C12918" t="s">
        <v>2093</v>
      </c>
      <c r="D12918" t="s">
        <v>4680</v>
      </c>
      <c r="E12918" t="s">
        <v>4681</v>
      </c>
      <c r="F12918" s="786" t="s">
        <v>14111</v>
      </c>
    </row>
    <row r="12919" spans="1:6">
      <c r="A12919" t="s">
        <v>4616</v>
      </c>
      <c r="B12919" t="s">
        <v>4679</v>
      </c>
      <c r="C12919" t="s">
        <v>2093</v>
      </c>
      <c r="D12919" t="s">
        <v>4680</v>
      </c>
      <c r="E12919" t="s">
        <v>4681</v>
      </c>
      <c r="F12919" s="786" t="s">
        <v>14112</v>
      </c>
    </row>
    <row r="12920" spans="1:6">
      <c r="A12920" t="s">
        <v>4616</v>
      </c>
      <c r="B12920" t="s">
        <v>4679</v>
      </c>
      <c r="C12920" t="s">
        <v>2093</v>
      </c>
      <c r="D12920" t="s">
        <v>4680</v>
      </c>
      <c r="E12920" t="s">
        <v>4681</v>
      </c>
      <c r="F12920" s="786" t="s">
        <v>14113</v>
      </c>
    </row>
    <row r="12921" spans="1:6">
      <c r="A12921" t="s">
        <v>4616</v>
      </c>
      <c r="B12921" t="s">
        <v>4679</v>
      </c>
      <c r="C12921" t="s">
        <v>2093</v>
      </c>
      <c r="D12921" t="s">
        <v>4680</v>
      </c>
      <c r="E12921" t="s">
        <v>4681</v>
      </c>
      <c r="F12921" s="786" t="s">
        <v>14114</v>
      </c>
    </row>
    <row r="12922" spans="1:6">
      <c r="A12922" t="s">
        <v>4616</v>
      </c>
      <c r="B12922" t="s">
        <v>4679</v>
      </c>
      <c r="C12922" t="s">
        <v>2093</v>
      </c>
      <c r="D12922" t="s">
        <v>4680</v>
      </c>
      <c r="E12922" t="s">
        <v>4681</v>
      </c>
      <c r="F12922" s="786" t="s">
        <v>14115</v>
      </c>
    </row>
    <row r="12923" spans="1:6">
      <c r="A12923" t="s">
        <v>4616</v>
      </c>
      <c r="B12923" t="s">
        <v>4679</v>
      </c>
      <c r="C12923" t="s">
        <v>2093</v>
      </c>
      <c r="D12923" t="s">
        <v>4680</v>
      </c>
      <c r="E12923" t="s">
        <v>4681</v>
      </c>
      <c r="F12923" s="786" t="s">
        <v>14116</v>
      </c>
    </row>
    <row r="12924" spans="1:6">
      <c r="A12924" t="s">
        <v>4616</v>
      </c>
      <c r="B12924" t="s">
        <v>4679</v>
      </c>
      <c r="C12924" t="s">
        <v>2093</v>
      </c>
      <c r="D12924" t="s">
        <v>4680</v>
      </c>
      <c r="E12924" t="s">
        <v>4681</v>
      </c>
      <c r="F12924" s="786" t="s">
        <v>14117</v>
      </c>
    </row>
    <row r="12925" spans="1:6">
      <c r="A12925" t="s">
        <v>4616</v>
      </c>
      <c r="B12925" t="s">
        <v>4679</v>
      </c>
      <c r="C12925" t="s">
        <v>2093</v>
      </c>
      <c r="D12925" t="s">
        <v>4680</v>
      </c>
      <c r="E12925" t="s">
        <v>4681</v>
      </c>
      <c r="F12925" s="786" t="s">
        <v>14118</v>
      </c>
    </row>
    <row r="12926" spans="1:6">
      <c r="A12926" t="s">
        <v>4616</v>
      </c>
      <c r="B12926" t="s">
        <v>4679</v>
      </c>
      <c r="C12926" t="s">
        <v>2093</v>
      </c>
      <c r="D12926" t="s">
        <v>4680</v>
      </c>
      <c r="E12926" t="s">
        <v>4681</v>
      </c>
      <c r="F12926" s="786" t="s">
        <v>14119</v>
      </c>
    </row>
    <row r="12927" spans="1:6">
      <c r="A12927" t="s">
        <v>4616</v>
      </c>
      <c r="B12927" t="s">
        <v>4679</v>
      </c>
      <c r="C12927" t="s">
        <v>2093</v>
      </c>
      <c r="D12927" t="s">
        <v>4680</v>
      </c>
      <c r="E12927" t="s">
        <v>4681</v>
      </c>
      <c r="F12927" s="786" t="s">
        <v>14120</v>
      </c>
    </row>
    <row r="12928" spans="1:6">
      <c r="A12928" t="s">
        <v>4616</v>
      </c>
      <c r="B12928" t="s">
        <v>4679</v>
      </c>
      <c r="C12928" t="s">
        <v>2093</v>
      </c>
      <c r="D12928" t="s">
        <v>4680</v>
      </c>
      <c r="E12928" t="s">
        <v>4681</v>
      </c>
      <c r="F12928" s="786" t="s">
        <v>14121</v>
      </c>
    </row>
    <row r="12929" spans="1:6">
      <c r="A12929" t="s">
        <v>4616</v>
      </c>
      <c r="B12929" t="s">
        <v>4679</v>
      </c>
      <c r="C12929" t="s">
        <v>2093</v>
      </c>
      <c r="D12929" t="s">
        <v>4680</v>
      </c>
      <c r="E12929" t="s">
        <v>4681</v>
      </c>
      <c r="F12929" s="786" t="s">
        <v>14122</v>
      </c>
    </row>
    <row r="12930" spans="1:6">
      <c r="A12930" t="s">
        <v>4616</v>
      </c>
      <c r="B12930" t="s">
        <v>4679</v>
      </c>
      <c r="C12930" t="s">
        <v>2093</v>
      </c>
      <c r="D12930" t="s">
        <v>4680</v>
      </c>
      <c r="E12930" t="s">
        <v>4681</v>
      </c>
      <c r="F12930" s="786" t="s">
        <v>14123</v>
      </c>
    </row>
    <row r="12931" spans="1:6">
      <c r="A12931" t="s">
        <v>4616</v>
      </c>
      <c r="B12931" t="s">
        <v>4679</v>
      </c>
      <c r="C12931" t="s">
        <v>2093</v>
      </c>
      <c r="D12931" t="s">
        <v>4680</v>
      </c>
      <c r="E12931" t="s">
        <v>4681</v>
      </c>
      <c r="F12931" s="786" t="s">
        <v>14124</v>
      </c>
    </row>
    <row r="12932" spans="1:6">
      <c r="A12932" t="s">
        <v>4616</v>
      </c>
      <c r="B12932" t="s">
        <v>4679</v>
      </c>
      <c r="C12932" t="s">
        <v>2093</v>
      </c>
      <c r="D12932" t="s">
        <v>4680</v>
      </c>
      <c r="E12932" t="s">
        <v>4681</v>
      </c>
      <c r="F12932" s="786" t="s">
        <v>14125</v>
      </c>
    </row>
    <row r="12933" spans="1:6">
      <c r="A12933" t="s">
        <v>4616</v>
      </c>
      <c r="B12933" t="s">
        <v>4679</v>
      </c>
      <c r="C12933" t="s">
        <v>2093</v>
      </c>
      <c r="D12933" t="s">
        <v>4680</v>
      </c>
      <c r="E12933" t="s">
        <v>4681</v>
      </c>
      <c r="F12933" s="786" t="s">
        <v>14126</v>
      </c>
    </row>
    <row r="12934" spans="1:6">
      <c r="A12934" t="s">
        <v>4616</v>
      </c>
      <c r="B12934" t="s">
        <v>4679</v>
      </c>
      <c r="C12934" t="s">
        <v>2093</v>
      </c>
      <c r="D12934" t="s">
        <v>4680</v>
      </c>
      <c r="E12934" t="s">
        <v>4681</v>
      </c>
      <c r="F12934" s="786" t="s">
        <v>14127</v>
      </c>
    </row>
    <row r="12935" spans="1:6">
      <c r="A12935" t="s">
        <v>4616</v>
      </c>
      <c r="B12935" t="s">
        <v>4679</v>
      </c>
      <c r="C12935" t="s">
        <v>2093</v>
      </c>
      <c r="D12935" t="s">
        <v>4680</v>
      </c>
      <c r="E12935" t="s">
        <v>4681</v>
      </c>
      <c r="F12935" s="786" t="s">
        <v>14128</v>
      </c>
    </row>
    <row r="12936" spans="1:6">
      <c r="A12936" t="s">
        <v>4616</v>
      </c>
      <c r="B12936" t="s">
        <v>4679</v>
      </c>
      <c r="C12936" t="s">
        <v>2093</v>
      </c>
      <c r="D12936" t="s">
        <v>4680</v>
      </c>
      <c r="E12936" t="s">
        <v>4681</v>
      </c>
      <c r="F12936" s="786" t="s">
        <v>14129</v>
      </c>
    </row>
    <row r="12937" spans="1:6">
      <c r="A12937" t="s">
        <v>4616</v>
      </c>
      <c r="B12937" t="s">
        <v>4679</v>
      </c>
      <c r="C12937" t="s">
        <v>2093</v>
      </c>
      <c r="D12937" t="s">
        <v>4680</v>
      </c>
      <c r="E12937" t="s">
        <v>4681</v>
      </c>
      <c r="F12937" s="786" t="s">
        <v>14130</v>
      </c>
    </row>
    <row r="12938" spans="1:6">
      <c r="A12938" t="s">
        <v>4616</v>
      </c>
      <c r="B12938" t="s">
        <v>4679</v>
      </c>
      <c r="C12938" t="s">
        <v>2093</v>
      </c>
      <c r="D12938" t="s">
        <v>4680</v>
      </c>
      <c r="E12938" t="s">
        <v>4681</v>
      </c>
      <c r="F12938" s="786" t="s">
        <v>14131</v>
      </c>
    </row>
    <row r="12939" spans="1:6">
      <c r="A12939" t="s">
        <v>4616</v>
      </c>
      <c r="B12939" t="s">
        <v>4679</v>
      </c>
      <c r="C12939" t="s">
        <v>2093</v>
      </c>
      <c r="D12939" t="s">
        <v>4680</v>
      </c>
      <c r="E12939" t="s">
        <v>4681</v>
      </c>
      <c r="F12939" s="786" t="s">
        <v>14132</v>
      </c>
    </row>
    <row r="12940" spans="1:6">
      <c r="A12940" t="s">
        <v>4616</v>
      </c>
      <c r="B12940" t="s">
        <v>4679</v>
      </c>
      <c r="C12940" t="s">
        <v>2093</v>
      </c>
      <c r="D12940" t="s">
        <v>4680</v>
      </c>
      <c r="E12940" t="s">
        <v>4681</v>
      </c>
      <c r="F12940" s="786" t="s">
        <v>14133</v>
      </c>
    </row>
    <row r="12941" spans="1:6">
      <c r="A12941" t="s">
        <v>4616</v>
      </c>
      <c r="B12941" t="s">
        <v>4679</v>
      </c>
      <c r="C12941" t="s">
        <v>2093</v>
      </c>
      <c r="D12941" t="s">
        <v>4680</v>
      </c>
      <c r="E12941" t="s">
        <v>4681</v>
      </c>
      <c r="F12941" s="786" t="s">
        <v>14134</v>
      </c>
    </row>
    <row r="12942" spans="1:6">
      <c r="A12942" t="s">
        <v>4616</v>
      </c>
      <c r="B12942" t="s">
        <v>4679</v>
      </c>
      <c r="C12942" t="s">
        <v>2093</v>
      </c>
      <c r="D12942" t="s">
        <v>4680</v>
      </c>
      <c r="E12942" t="s">
        <v>4681</v>
      </c>
      <c r="F12942" s="786" t="s">
        <v>14135</v>
      </c>
    </row>
    <row r="12943" spans="1:6">
      <c r="A12943" t="s">
        <v>4616</v>
      </c>
      <c r="B12943" t="s">
        <v>4679</v>
      </c>
      <c r="C12943" t="s">
        <v>2093</v>
      </c>
      <c r="D12943" t="s">
        <v>4680</v>
      </c>
      <c r="E12943" t="s">
        <v>4681</v>
      </c>
      <c r="F12943" s="786" t="s">
        <v>14136</v>
      </c>
    </row>
    <row r="12944" spans="1:6">
      <c r="A12944" t="s">
        <v>4616</v>
      </c>
      <c r="B12944" t="s">
        <v>4679</v>
      </c>
      <c r="C12944" t="s">
        <v>2093</v>
      </c>
      <c r="D12944" t="s">
        <v>4680</v>
      </c>
      <c r="E12944" t="s">
        <v>4681</v>
      </c>
      <c r="F12944" s="786" t="s">
        <v>14137</v>
      </c>
    </row>
    <row r="12945" spans="1:6">
      <c r="A12945" t="s">
        <v>4616</v>
      </c>
      <c r="B12945" t="s">
        <v>4679</v>
      </c>
      <c r="C12945" t="s">
        <v>2093</v>
      </c>
      <c r="D12945" t="s">
        <v>4680</v>
      </c>
      <c r="E12945" t="s">
        <v>4681</v>
      </c>
      <c r="F12945" s="786" t="s">
        <v>14138</v>
      </c>
    </row>
    <row r="12946" spans="1:6">
      <c r="A12946" t="s">
        <v>4616</v>
      </c>
      <c r="B12946" t="s">
        <v>4679</v>
      </c>
      <c r="C12946" t="s">
        <v>2093</v>
      </c>
      <c r="D12946" t="s">
        <v>4680</v>
      </c>
      <c r="E12946" t="s">
        <v>4681</v>
      </c>
      <c r="F12946" s="786" t="s">
        <v>14139</v>
      </c>
    </row>
    <row r="12947" spans="1:6">
      <c r="A12947" t="s">
        <v>4616</v>
      </c>
      <c r="B12947" t="s">
        <v>4679</v>
      </c>
      <c r="C12947" t="s">
        <v>2093</v>
      </c>
      <c r="D12947" t="s">
        <v>4680</v>
      </c>
      <c r="E12947" t="s">
        <v>4681</v>
      </c>
      <c r="F12947" s="786" t="s">
        <v>14140</v>
      </c>
    </row>
    <row r="12948" spans="1:6">
      <c r="A12948" t="s">
        <v>4616</v>
      </c>
      <c r="B12948" t="s">
        <v>4679</v>
      </c>
      <c r="C12948" t="s">
        <v>2093</v>
      </c>
      <c r="D12948" t="s">
        <v>4680</v>
      </c>
      <c r="E12948" t="s">
        <v>4681</v>
      </c>
      <c r="F12948" s="786" t="s">
        <v>14141</v>
      </c>
    </row>
    <row r="12949" spans="1:6">
      <c r="A12949" t="s">
        <v>4616</v>
      </c>
      <c r="B12949" t="s">
        <v>4679</v>
      </c>
      <c r="C12949" t="s">
        <v>2093</v>
      </c>
      <c r="D12949" t="s">
        <v>4680</v>
      </c>
      <c r="E12949" t="s">
        <v>4681</v>
      </c>
      <c r="F12949" s="786" t="s">
        <v>14142</v>
      </c>
    </row>
    <row r="12950" spans="1:6">
      <c r="A12950" t="s">
        <v>4616</v>
      </c>
      <c r="B12950" t="s">
        <v>4679</v>
      </c>
      <c r="C12950" t="s">
        <v>2093</v>
      </c>
      <c r="D12950" t="s">
        <v>4680</v>
      </c>
      <c r="E12950" t="s">
        <v>4681</v>
      </c>
      <c r="F12950" s="786" t="s">
        <v>14143</v>
      </c>
    </row>
    <row r="12951" spans="1:6">
      <c r="A12951" t="s">
        <v>4616</v>
      </c>
      <c r="B12951" t="s">
        <v>4679</v>
      </c>
      <c r="C12951" t="s">
        <v>2093</v>
      </c>
      <c r="D12951" t="s">
        <v>4680</v>
      </c>
      <c r="E12951" t="s">
        <v>4681</v>
      </c>
      <c r="F12951" s="786" t="s">
        <v>14144</v>
      </c>
    </row>
    <row r="12952" spans="1:6">
      <c r="A12952" t="s">
        <v>4616</v>
      </c>
      <c r="B12952" t="s">
        <v>4679</v>
      </c>
      <c r="C12952" t="s">
        <v>2093</v>
      </c>
      <c r="D12952" t="s">
        <v>4680</v>
      </c>
      <c r="E12952" t="s">
        <v>4681</v>
      </c>
      <c r="F12952" s="786" t="s">
        <v>14145</v>
      </c>
    </row>
    <row r="12953" spans="1:6">
      <c r="A12953" t="s">
        <v>4616</v>
      </c>
      <c r="B12953" t="s">
        <v>4679</v>
      </c>
      <c r="C12953" t="s">
        <v>2093</v>
      </c>
      <c r="D12953" t="s">
        <v>4680</v>
      </c>
      <c r="E12953" t="s">
        <v>4681</v>
      </c>
      <c r="F12953" s="786" t="s">
        <v>14146</v>
      </c>
    </row>
    <row r="12954" spans="1:6">
      <c r="A12954" t="s">
        <v>4616</v>
      </c>
      <c r="B12954" t="s">
        <v>4679</v>
      </c>
      <c r="C12954" t="s">
        <v>2093</v>
      </c>
      <c r="D12954" t="s">
        <v>4680</v>
      </c>
      <c r="E12954" t="s">
        <v>4681</v>
      </c>
      <c r="F12954" s="786" t="s">
        <v>14147</v>
      </c>
    </row>
    <row r="12955" spans="1:6">
      <c r="A12955" t="s">
        <v>4616</v>
      </c>
      <c r="B12955" t="s">
        <v>4679</v>
      </c>
      <c r="C12955" t="s">
        <v>2093</v>
      </c>
      <c r="D12955" t="s">
        <v>4680</v>
      </c>
      <c r="E12955" t="s">
        <v>4681</v>
      </c>
      <c r="F12955" s="786" t="s">
        <v>14148</v>
      </c>
    </row>
    <row r="12956" spans="1:6">
      <c r="A12956" t="s">
        <v>4616</v>
      </c>
      <c r="B12956" t="s">
        <v>4679</v>
      </c>
      <c r="C12956" t="s">
        <v>2093</v>
      </c>
      <c r="D12956" t="s">
        <v>4680</v>
      </c>
      <c r="E12956" t="s">
        <v>4681</v>
      </c>
      <c r="F12956" s="786" t="s">
        <v>14149</v>
      </c>
    </row>
    <row r="12957" spans="1:6">
      <c r="A12957" t="s">
        <v>4616</v>
      </c>
      <c r="B12957" t="s">
        <v>4679</v>
      </c>
      <c r="C12957" t="s">
        <v>2093</v>
      </c>
      <c r="D12957" t="s">
        <v>4680</v>
      </c>
      <c r="E12957" t="s">
        <v>4681</v>
      </c>
      <c r="F12957" s="786" t="s">
        <v>14150</v>
      </c>
    </row>
    <row r="12958" spans="1:6">
      <c r="A12958" t="s">
        <v>4616</v>
      </c>
      <c r="B12958" t="s">
        <v>4679</v>
      </c>
      <c r="C12958" t="s">
        <v>2093</v>
      </c>
      <c r="D12958" t="s">
        <v>4680</v>
      </c>
      <c r="E12958" t="s">
        <v>4681</v>
      </c>
      <c r="F12958" s="786" t="s">
        <v>14151</v>
      </c>
    </row>
    <row r="12959" spans="1:6">
      <c r="A12959" t="s">
        <v>4616</v>
      </c>
      <c r="B12959" t="s">
        <v>4679</v>
      </c>
      <c r="C12959" t="s">
        <v>2093</v>
      </c>
      <c r="D12959" t="s">
        <v>4680</v>
      </c>
      <c r="E12959" t="s">
        <v>4681</v>
      </c>
      <c r="F12959" s="786" t="s">
        <v>14152</v>
      </c>
    </row>
    <row r="12960" spans="1:6">
      <c r="A12960" t="s">
        <v>4616</v>
      </c>
      <c r="B12960" t="s">
        <v>4679</v>
      </c>
      <c r="C12960" t="s">
        <v>2093</v>
      </c>
      <c r="D12960" t="s">
        <v>4680</v>
      </c>
      <c r="E12960" t="s">
        <v>4681</v>
      </c>
      <c r="F12960" s="786" t="s">
        <v>14153</v>
      </c>
    </row>
    <row r="12961" spans="1:6">
      <c r="A12961" t="s">
        <v>4616</v>
      </c>
      <c r="B12961" t="s">
        <v>4679</v>
      </c>
      <c r="C12961" t="s">
        <v>2093</v>
      </c>
      <c r="D12961" t="s">
        <v>4680</v>
      </c>
      <c r="E12961" t="s">
        <v>4681</v>
      </c>
      <c r="F12961" s="786" t="s">
        <v>14154</v>
      </c>
    </row>
    <row r="12962" spans="1:6">
      <c r="A12962" t="s">
        <v>4616</v>
      </c>
      <c r="B12962" t="s">
        <v>4679</v>
      </c>
      <c r="C12962" t="s">
        <v>2093</v>
      </c>
      <c r="D12962" t="s">
        <v>4680</v>
      </c>
      <c r="E12962" t="s">
        <v>4681</v>
      </c>
      <c r="F12962" s="786" t="s">
        <v>14155</v>
      </c>
    </row>
    <row r="12963" spans="1:6">
      <c r="A12963" t="s">
        <v>4616</v>
      </c>
      <c r="B12963" t="s">
        <v>4679</v>
      </c>
      <c r="C12963" t="s">
        <v>2093</v>
      </c>
      <c r="D12963" t="s">
        <v>4680</v>
      </c>
      <c r="E12963" t="s">
        <v>4681</v>
      </c>
      <c r="F12963" s="786" t="s">
        <v>14156</v>
      </c>
    </row>
    <row r="12964" spans="1:6">
      <c r="A12964" t="s">
        <v>4616</v>
      </c>
      <c r="B12964" t="s">
        <v>4679</v>
      </c>
      <c r="C12964" t="s">
        <v>2093</v>
      </c>
      <c r="D12964" t="s">
        <v>4680</v>
      </c>
      <c r="E12964" t="s">
        <v>4681</v>
      </c>
      <c r="F12964" s="786" t="s">
        <v>14157</v>
      </c>
    </row>
    <row r="12965" spans="1:6">
      <c r="A12965" t="s">
        <v>4616</v>
      </c>
      <c r="B12965" t="s">
        <v>4679</v>
      </c>
      <c r="C12965" t="s">
        <v>2093</v>
      </c>
      <c r="D12965" t="s">
        <v>4680</v>
      </c>
      <c r="E12965" t="s">
        <v>4681</v>
      </c>
      <c r="F12965" s="786" t="s">
        <v>14158</v>
      </c>
    </row>
    <row r="12966" spans="1:6">
      <c r="A12966" t="s">
        <v>4616</v>
      </c>
      <c r="B12966" t="s">
        <v>4679</v>
      </c>
      <c r="C12966" t="s">
        <v>2093</v>
      </c>
      <c r="D12966" t="s">
        <v>4680</v>
      </c>
      <c r="E12966" t="s">
        <v>4681</v>
      </c>
      <c r="F12966" s="786" t="s">
        <v>14159</v>
      </c>
    </row>
    <row r="12967" spans="1:6">
      <c r="A12967" t="s">
        <v>4616</v>
      </c>
      <c r="B12967" t="s">
        <v>4679</v>
      </c>
      <c r="C12967" t="s">
        <v>2093</v>
      </c>
      <c r="D12967" t="s">
        <v>4680</v>
      </c>
      <c r="E12967" t="s">
        <v>4681</v>
      </c>
      <c r="F12967" s="786" t="s">
        <v>14160</v>
      </c>
    </row>
    <row r="12968" spans="1:6">
      <c r="A12968" t="s">
        <v>4616</v>
      </c>
      <c r="B12968" t="s">
        <v>4679</v>
      </c>
      <c r="C12968" t="s">
        <v>2093</v>
      </c>
      <c r="D12968" t="s">
        <v>4680</v>
      </c>
      <c r="E12968" t="s">
        <v>4681</v>
      </c>
      <c r="F12968" s="786" t="s">
        <v>14161</v>
      </c>
    </row>
    <row r="12969" spans="1:6">
      <c r="A12969" t="s">
        <v>4616</v>
      </c>
      <c r="B12969" t="s">
        <v>4679</v>
      </c>
      <c r="C12969" t="s">
        <v>2093</v>
      </c>
      <c r="D12969" t="s">
        <v>4680</v>
      </c>
      <c r="E12969" t="s">
        <v>4681</v>
      </c>
      <c r="F12969" s="786" t="s">
        <v>14162</v>
      </c>
    </row>
    <row r="12970" spans="1:6">
      <c r="A12970" t="s">
        <v>4616</v>
      </c>
      <c r="B12970" t="s">
        <v>4679</v>
      </c>
      <c r="C12970" t="s">
        <v>2093</v>
      </c>
      <c r="D12970" t="s">
        <v>4680</v>
      </c>
      <c r="E12970" t="s">
        <v>4681</v>
      </c>
      <c r="F12970" s="786" t="s">
        <v>14163</v>
      </c>
    </row>
    <row r="12971" spans="1:6">
      <c r="A12971" t="s">
        <v>4616</v>
      </c>
      <c r="B12971" t="s">
        <v>4679</v>
      </c>
      <c r="C12971" t="s">
        <v>2093</v>
      </c>
      <c r="D12971" t="s">
        <v>4680</v>
      </c>
      <c r="E12971" t="s">
        <v>4681</v>
      </c>
      <c r="F12971" s="786" t="s">
        <v>14164</v>
      </c>
    </row>
    <row r="12972" spans="1:6">
      <c r="A12972" t="s">
        <v>4616</v>
      </c>
      <c r="B12972" t="s">
        <v>4679</v>
      </c>
      <c r="C12972" t="s">
        <v>2093</v>
      </c>
      <c r="D12972" t="s">
        <v>4680</v>
      </c>
      <c r="E12972" t="s">
        <v>4681</v>
      </c>
      <c r="F12972" s="786" t="s">
        <v>14165</v>
      </c>
    </row>
    <row r="12973" spans="1:6">
      <c r="A12973" t="s">
        <v>4616</v>
      </c>
      <c r="B12973" t="s">
        <v>4679</v>
      </c>
      <c r="C12973" t="s">
        <v>2093</v>
      </c>
      <c r="D12973" t="s">
        <v>4680</v>
      </c>
      <c r="E12973" t="s">
        <v>4681</v>
      </c>
      <c r="F12973" s="786" t="s">
        <v>14166</v>
      </c>
    </row>
    <row r="12974" spans="1:6">
      <c r="A12974" t="s">
        <v>4616</v>
      </c>
      <c r="B12974" t="s">
        <v>4679</v>
      </c>
      <c r="C12974" t="s">
        <v>2093</v>
      </c>
      <c r="D12974" t="s">
        <v>4680</v>
      </c>
      <c r="E12974" t="s">
        <v>4681</v>
      </c>
      <c r="F12974" s="786" t="s">
        <v>14167</v>
      </c>
    </row>
    <row r="12975" spans="1:6">
      <c r="A12975" t="s">
        <v>4616</v>
      </c>
      <c r="B12975" t="s">
        <v>4679</v>
      </c>
      <c r="C12975" t="s">
        <v>2093</v>
      </c>
      <c r="D12975" t="s">
        <v>4680</v>
      </c>
      <c r="E12975" t="s">
        <v>4681</v>
      </c>
      <c r="F12975" s="786" t="s">
        <v>14168</v>
      </c>
    </row>
    <row r="12976" spans="1:6">
      <c r="A12976" t="s">
        <v>4616</v>
      </c>
      <c r="B12976" t="s">
        <v>4679</v>
      </c>
      <c r="C12976" t="s">
        <v>2093</v>
      </c>
      <c r="D12976" t="s">
        <v>4680</v>
      </c>
      <c r="E12976" t="s">
        <v>4681</v>
      </c>
      <c r="F12976" s="786" t="s">
        <v>14169</v>
      </c>
    </row>
    <row r="12977" spans="1:6">
      <c r="A12977" t="s">
        <v>4616</v>
      </c>
      <c r="B12977" t="s">
        <v>4679</v>
      </c>
      <c r="C12977" t="s">
        <v>2093</v>
      </c>
      <c r="D12977" t="s">
        <v>4680</v>
      </c>
      <c r="E12977" t="s">
        <v>4681</v>
      </c>
      <c r="F12977" s="786" t="s">
        <v>14170</v>
      </c>
    </row>
    <row r="12978" spans="1:6">
      <c r="A12978" t="s">
        <v>4616</v>
      </c>
      <c r="B12978" t="s">
        <v>4679</v>
      </c>
      <c r="C12978" t="s">
        <v>2093</v>
      </c>
      <c r="D12978" t="s">
        <v>4680</v>
      </c>
      <c r="E12978" t="s">
        <v>4681</v>
      </c>
      <c r="F12978" s="786" t="s">
        <v>14171</v>
      </c>
    </row>
    <row r="12979" spans="1:6">
      <c r="A12979" t="s">
        <v>4616</v>
      </c>
      <c r="B12979" t="s">
        <v>4679</v>
      </c>
      <c r="C12979" t="s">
        <v>2093</v>
      </c>
      <c r="D12979" t="s">
        <v>4680</v>
      </c>
      <c r="E12979" t="s">
        <v>4681</v>
      </c>
      <c r="F12979" s="786" t="s">
        <v>14172</v>
      </c>
    </row>
    <row r="12980" spans="1:6">
      <c r="A12980" t="s">
        <v>4616</v>
      </c>
      <c r="B12980" t="s">
        <v>4679</v>
      </c>
      <c r="C12980" t="s">
        <v>2093</v>
      </c>
      <c r="D12980" t="s">
        <v>4680</v>
      </c>
      <c r="E12980" t="s">
        <v>4681</v>
      </c>
      <c r="F12980" s="786" t="s">
        <v>14173</v>
      </c>
    </row>
    <row r="12981" spans="1:6">
      <c r="A12981" t="s">
        <v>4616</v>
      </c>
      <c r="B12981" t="s">
        <v>4679</v>
      </c>
      <c r="C12981" t="s">
        <v>2093</v>
      </c>
      <c r="D12981" t="s">
        <v>4680</v>
      </c>
      <c r="E12981" t="s">
        <v>4681</v>
      </c>
      <c r="F12981" s="786" t="s">
        <v>14174</v>
      </c>
    </row>
    <row r="12982" spans="1:6">
      <c r="A12982" t="s">
        <v>4616</v>
      </c>
      <c r="B12982" t="s">
        <v>4679</v>
      </c>
      <c r="C12982" t="s">
        <v>2093</v>
      </c>
      <c r="D12982" t="s">
        <v>4680</v>
      </c>
      <c r="E12982" t="s">
        <v>4681</v>
      </c>
      <c r="F12982" s="786" t="s">
        <v>14175</v>
      </c>
    </row>
    <row r="12983" spans="1:6">
      <c r="A12983" t="s">
        <v>4616</v>
      </c>
      <c r="B12983" t="s">
        <v>4679</v>
      </c>
      <c r="C12983" t="s">
        <v>2093</v>
      </c>
      <c r="D12983" t="s">
        <v>4680</v>
      </c>
      <c r="E12983" t="s">
        <v>4681</v>
      </c>
      <c r="F12983" s="786" t="s">
        <v>14176</v>
      </c>
    </row>
    <row r="12984" spans="1:6">
      <c r="A12984" t="s">
        <v>4616</v>
      </c>
      <c r="B12984" t="s">
        <v>4679</v>
      </c>
      <c r="C12984" t="s">
        <v>2093</v>
      </c>
      <c r="D12984" t="s">
        <v>4680</v>
      </c>
      <c r="E12984" t="s">
        <v>4681</v>
      </c>
      <c r="F12984" s="786" t="s">
        <v>14177</v>
      </c>
    </row>
    <row r="12985" spans="1:6">
      <c r="A12985" t="s">
        <v>4616</v>
      </c>
      <c r="B12985" t="s">
        <v>4679</v>
      </c>
      <c r="C12985" t="s">
        <v>2093</v>
      </c>
      <c r="D12985" t="s">
        <v>4680</v>
      </c>
      <c r="E12985" t="s">
        <v>4681</v>
      </c>
      <c r="F12985" s="786" t="s">
        <v>14178</v>
      </c>
    </row>
    <row r="12986" spans="1:6">
      <c r="A12986" t="s">
        <v>4616</v>
      </c>
      <c r="B12986" t="s">
        <v>4679</v>
      </c>
      <c r="C12986" t="s">
        <v>2093</v>
      </c>
      <c r="D12986" t="s">
        <v>4680</v>
      </c>
      <c r="E12986" t="s">
        <v>4681</v>
      </c>
      <c r="F12986" s="786" t="s">
        <v>14179</v>
      </c>
    </row>
    <row r="12987" spans="1:6">
      <c r="A12987" t="s">
        <v>4616</v>
      </c>
      <c r="B12987" t="s">
        <v>4679</v>
      </c>
      <c r="C12987" t="s">
        <v>2093</v>
      </c>
      <c r="D12987" t="s">
        <v>4680</v>
      </c>
      <c r="E12987" t="s">
        <v>4681</v>
      </c>
      <c r="F12987" s="786" t="s">
        <v>14180</v>
      </c>
    </row>
    <row r="12988" spans="1:6">
      <c r="A12988" t="s">
        <v>4616</v>
      </c>
      <c r="B12988" t="s">
        <v>4679</v>
      </c>
      <c r="C12988" t="s">
        <v>2093</v>
      </c>
      <c r="D12988" t="s">
        <v>4680</v>
      </c>
      <c r="E12988" t="s">
        <v>4681</v>
      </c>
      <c r="F12988" s="786" t="s">
        <v>14181</v>
      </c>
    </row>
    <row r="12989" spans="1:6">
      <c r="A12989" t="s">
        <v>4616</v>
      </c>
      <c r="B12989" t="s">
        <v>4679</v>
      </c>
      <c r="C12989" t="s">
        <v>2093</v>
      </c>
      <c r="D12989" t="s">
        <v>4680</v>
      </c>
      <c r="E12989" t="s">
        <v>4681</v>
      </c>
      <c r="F12989" s="786" t="s">
        <v>14182</v>
      </c>
    </row>
    <row r="12990" spans="1:6">
      <c r="A12990" t="s">
        <v>4616</v>
      </c>
      <c r="B12990" t="s">
        <v>4679</v>
      </c>
      <c r="C12990" t="s">
        <v>2093</v>
      </c>
      <c r="D12990" t="s">
        <v>4680</v>
      </c>
      <c r="E12990" t="s">
        <v>4681</v>
      </c>
      <c r="F12990" s="786" t="s">
        <v>14183</v>
      </c>
    </row>
    <row r="12991" spans="1:6">
      <c r="A12991" t="s">
        <v>4616</v>
      </c>
      <c r="B12991" t="s">
        <v>4679</v>
      </c>
      <c r="C12991" t="s">
        <v>2093</v>
      </c>
      <c r="D12991" t="s">
        <v>4680</v>
      </c>
      <c r="E12991" t="s">
        <v>4681</v>
      </c>
      <c r="F12991" s="786" t="s">
        <v>14184</v>
      </c>
    </row>
    <row r="12992" spans="1:6">
      <c r="A12992" t="s">
        <v>4616</v>
      </c>
      <c r="B12992" t="s">
        <v>4679</v>
      </c>
      <c r="C12992" t="s">
        <v>2093</v>
      </c>
      <c r="D12992" t="s">
        <v>4680</v>
      </c>
      <c r="E12992" t="s">
        <v>4681</v>
      </c>
      <c r="F12992" s="786" t="s">
        <v>14185</v>
      </c>
    </row>
    <row r="12993" spans="1:6">
      <c r="A12993" t="s">
        <v>4616</v>
      </c>
      <c r="B12993" t="s">
        <v>4679</v>
      </c>
      <c r="C12993" t="s">
        <v>2093</v>
      </c>
      <c r="D12993" t="s">
        <v>4680</v>
      </c>
      <c r="E12993" t="s">
        <v>4681</v>
      </c>
      <c r="F12993" s="786" t="s">
        <v>14186</v>
      </c>
    </row>
    <row r="12994" spans="1:6">
      <c r="A12994" t="s">
        <v>4616</v>
      </c>
      <c r="B12994" t="s">
        <v>4679</v>
      </c>
      <c r="C12994" t="s">
        <v>2093</v>
      </c>
      <c r="D12994" t="s">
        <v>4680</v>
      </c>
      <c r="E12994" t="s">
        <v>4681</v>
      </c>
      <c r="F12994" s="786" t="s">
        <v>14187</v>
      </c>
    </row>
    <row r="12995" spans="1:6">
      <c r="A12995" t="s">
        <v>4616</v>
      </c>
      <c r="B12995" t="s">
        <v>4679</v>
      </c>
      <c r="C12995" t="s">
        <v>2093</v>
      </c>
      <c r="D12995" t="s">
        <v>4680</v>
      </c>
      <c r="E12995" t="s">
        <v>4681</v>
      </c>
      <c r="F12995" s="786" t="s">
        <v>14188</v>
      </c>
    </row>
    <row r="12996" spans="1:6">
      <c r="A12996" t="s">
        <v>4616</v>
      </c>
      <c r="B12996" t="s">
        <v>4679</v>
      </c>
      <c r="C12996" t="s">
        <v>2093</v>
      </c>
      <c r="D12996" t="s">
        <v>4680</v>
      </c>
      <c r="E12996" t="s">
        <v>4681</v>
      </c>
      <c r="F12996" s="786" t="s">
        <v>14189</v>
      </c>
    </row>
    <row r="12997" spans="1:6">
      <c r="A12997" t="s">
        <v>4616</v>
      </c>
      <c r="B12997" t="s">
        <v>4679</v>
      </c>
      <c r="C12997" t="s">
        <v>2093</v>
      </c>
      <c r="D12997" t="s">
        <v>4680</v>
      </c>
      <c r="E12997" t="s">
        <v>4681</v>
      </c>
      <c r="F12997" s="786" t="s">
        <v>14190</v>
      </c>
    </row>
    <row r="12998" spans="1:6">
      <c r="A12998" t="s">
        <v>4616</v>
      </c>
      <c r="B12998" t="s">
        <v>4679</v>
      </c>
      <c r="C12998" t="s">
        <v>2093</v>
      </c>
      <c r="D12998" t="s">
        <v>4680</v>
      </c>
      <c r="E12998" t="s">
        <v>4681</v>
      </c>
      <c r="F12998" s="786" t="s">
        <v>14191</v>
      </c>
    </row>
    <row r="12999" spans="1:6">
      <c r="A12999" t="s">
        <v>4616</v>
      </c>
      <c r="B12999" t="s">
        <v>4679</v>
      </c>
      <c r="C12999" t="s">
        <v>2093</v>
      </c>
      <c r="D12999" t="s">
        <v>4680</v>
      </c>
      <c r="E12999" t="s">
        <v>4681</v>
      </c>
      <c r="F12999" s="786" t="s">
        <v>14192</v>
      </c>
    </row>
    <row r="13000" spans="1:6">
      <c r="A13000" t="s">
        <v>4616</v>
      </c>
      <c r="B13000" t="s">
        <v>4679</v>
      </c>
      <c r="C13000" t="s">
        <v>2093</v>
      </c>
      <c r="D13000" t="s">
        <v>4680</v>
      </c>
      <c r="E13000" t="s">
        <v>4681</v>
      </c>
      <c r="F13000" s="786" t="s">
        <v>14193</v>
      </c>
    </row>
    <row r="13001" spans="1:6">
      <c r="A13001" t="s">
        <v>4616</v>
      </c>
      <c r="B13001" t="s">
        <v>4679</v>
      </c>
      <c r="C13001" t="s">
        <v>2093</v>
      </c>
      <c r="D13001" t="s">
        <v>4680</v>
      </c>
      <c r="E13001" t="s">
        <v>4681</v>
      </c>
      <c r="F13001" s="786" t="s">
        <v>14194</v>
      </c>
    </row>
    <row r="13002" spans="1:6">
      <c r="A13002" t="s">
        <v>4616</v>
      </c>
      <c r="B13002" t="s">
        <v>4679</v>
      </c>
      <c r="C13002" t="s">
        <v>2093</v>
      </c>
      <c r="D13002" t="s">
        <v>4680</v>
      </c>
      <c r="E13002" t="s">
        <v>4681</v>
      </c>
      <c r="F13002" s="786" t="s">
        <v>14195</v>
      </c>
    </row>
    <row r="13003" spans="1:6">
      <c r="A13003" t="s">
        <v>4616</v>
      </c>
      <c r="B13003" t="s">
        <v>4679</v>
      </c>
      <c r="C13003" t="s">
        <v>2093</v>
      </c>
      <c r="D13003" t="s">
        <v>4680</v>
      </c>
      <c r="E13003" t="s">
        <v>4681</v>
      </c>
      <c r="F13003" s="786" t="s">
        <v>14196</v>
      </c>
    </row>
    <row r="13004" spans="1:6">
      <c r="A13004" t="s">
        <v>4616</v>
      </c>
      <c r="B13004" t="s">
        <v>4679</v>
      </c>
      <c r="C13004" t="s">
        <v>2093</v>
      </c>
      <c r="D13004" t="s">
        <v>4680</v>
      </c>
      <c r="E13004" t="s">
        <v>4681</v>
      </c>
      <c r="F13004" s="786" t="s">
        <v>14197</v>
      </c>
    </row>
    <row r="13005" spans="1:6">
      <c r="A13005" t="s">
        <v>4616</v>
      </c>
      <c r="B13005" t="s">
        <v>4679</v>
      </c>
      <c r="C13005" t="s">
        <v>2093</v>
      </c>
      <c r="D13005" t="s">
        <v>4680</v>
      </c>
      <c r="E13005" t="s">
        <v>4681</v>
      </c>
      <c r="F13005" s="786" t="s">
        <v>14198</v>
      </c>
    </row>
    <row r="13006" spans="1:6">
      <c r="A13006" t="s">
        <v>4616</v>
      </c>
      <c r="B13006" t="s">
        <v>4679</v>
      </c>
      <c r="C13006" t="s">
        <v>2093</v>
      </c>
      <c r="D13006" t="s">
        <v>4680</v>
      </c>
      <c r="E13006" t="s">
        <v>4681</v>
      </c>
      <c r="F13006" s="786" t="s">
        <v>14199</v>
      </c>
    </row>
    <row r="13007" spans="1:6">
      <c r="A13007" t="s">
        <v>4616</v>
      </c>
      <c r="B13007" t="s">
        <v>4679</v>
      </c>
      <c r="C13007" t="s">
        <v>2093</v>
      </c>
      <c r="D13007" t="s">
        <v>4680</v>
      </c>
      <c r="E13007" t="s">
        <v>4681</v>
      </c>
      <c r="F13007" s="786" t="s">
        <v>14200</v>
      </c>
    </row>
    <row r="13008" spans="1:6">
      <c r="A13008" t="s">
        <v>4616</v>
      </c>
      <c r="B13008" t="s">
        <v>4679</v>
      </c>
      <c r="C13008" t="s">
        <v>2093</v>
      </c>
      <c r="D13008" t="s">
        <v>4680</v>
      </c>
      <c r="E13008" t="s">
        <v>4681</v>
      </c>
      <c r="F13008" s="786" t="s">
        <v>14201</v>
      </c>
    </row>
    <row r="13009" spans="1:6">
      <c r="A13009" t="s">
        <v>4616</v>
      </c>
      <c r="B13009" t="s">
        <v>4679</v>
      </c>
      <c r="C13009" t="s">
        <v>2093</v>
      </c>
      <c r="D13009" t="s">
        <v>4680</v>
      </c>
      <c r="E13009" t="s">
        <v>4681</v>
      </c>
      <c r="F13009" s="786" t="s">
        <v>14202</v>
      </c>
    </row>
    <row r="13010" spans="1:6">
      <c r="A13010" t="s">
        <v>4616</v>
      </c>
      <c r="B13010" t="s">
        <v>4679</v>
      </c>
      <c r="C13010" t="s">
        <v>2093</v>
      </c>
      <c r="D13010" t="s">
        <v>4680</v>
      </c>
      <c r="E13010" t="s">
        <v>4681</v>
      </c>
      <c r="F13010" s="786" t="s">
        <v>14203</v>
      </c>
    </row>
    <row r="13011" spans="1:6">
      <c r="A13011" t="s">
        <v>4616</v>
      </c>
      <c r="B13011" t="s">
        <v>4679</v>
      </c>
      <c r="C13011" t="s">
        <v>2093</v>
      </c>
      <c r="D13011" t="s">
        <v>4680</v>
      </c>
      <c r="E13011" t="s">
        <v>4681</v>
      </c>
      <c r="F13011" s="786" t="s">
        <v>14204</v>
      </c>
    </row>
    <row r="13012" spans="1:6">
      <c r="A13012" t="s">
        <v>4616</v>
      </c>
      <c r="B13012" t="s">
        <v>4679</v>
      </c>
      <c r="C13012" t="s">
        <v>2093</v>
      </c>
      <c r="D13012" t="s">
        <v>4680</v>
      </c>
      <c r="E13012" t="s">
        <v>4681</v>
      </c>
      <c r="F13012" s="786" t="s">
        <v>14205</v>
      </c>
    </row>
    <row r="13013" spans="1:6">
      <c r="A13013" t="s">
        <v>4616</v>
      </c>
      <c r="B13013" t="s">
        <v>4679</v>
      </c>
      <c r="C13013" t="s">
        <v>2093</v>
      </c>
      <c r="D13013" t="s">
        <v>4680</v>
      </c>
      <c r="E13013" t="s">
        <v>4681</v>
      </c>
      <c r="F13013" s="786" t="s">
        <v>14206</v>
      </c>
    </row>
    <row r="13014" spans="1:6">
      <c r="A13014" t="s">
        <v>4616</v>
      </c>
      <c r="B13014" t="s">
        <v>4679</v>
      </c>
      <c r="C13014" t="s">
        <v>2093</v>
      </c>
      <c r="D13014" t="s">
        <v>4680</v>
      </c>
      <c r="E13014" t="s">
        <v>4681</v>
      </c>
      <c r="F13014" s="786" t="s">
        <v>14207</v>
      </c>
    </row>
    <row r="13015" spans="1:6">
      <c r="A13015" t="s">
        <v>4616</v>
      </c>
      <c r="B13015" t="s">
        <v>4679</v>
      </c>
      <c r="C13015" t="s">
        <v>2093</v>
      </c>
      <c r="D13015" t="s">
        <v>4680</v>
      </c>
      <c r="E13015" t="s">
        <v>4681</v>
      </c>
      <c r="F13015" s="786" t="s">
        <v>14208</v>
      </c>
    </row>
    <row r="13016" spans="1:6">
      <c r="A13016" t="s">
        <v>4616</v>
      </c>
      <c r="B13016" t="s">
        <v>4679</v>
      </c>
      <c r="C13016" t="s">
        <v>2093</v>
      </c>
      <c r="D13016" t="s">
        <v>4680</v>
      </c>
      <c r="E13016" t="s">
        <v>4681</v>
      </c>
      <c r="F13016" s="786" t="s">
        <v>14209</v>
      </c>
    </row>
    <row r="13017" spans="1:6">
      <c r="A13017" t="s">
        <v>4616</v>
      </c>
      <c r="B13017" t="s">
        <v>4679</v>
      </c>
      <c r="C13017" t="s">
        <v>2093</v>
      </c>
      <c r="D13017" t="s">
        <v>4680</v>
      </c>
      <c r="E13017" t="s">
        <v>4681</v>
      </c>
      <c r="F13017" s="786" t="s">
        <v>14210</v>
      </c>
    </row>
    <row r="13018" spans="1:6">
      <c r="A13018" t="s">
        <v>4616</v>
      </c>
      <c r="B13018" t="s">
        <v>4679</v>
      </c>
      <c r="C13018" t="s">
        <v>2093</v>
      </c>
      <c r="D13018" t="s">
        <v>4680</v>
      </c>
      <c r="E13018" t="s">
        <v>4681</v>
      </c>
      <c r="F13018" s="786" t="s">
        <v>14211</v>
      </c>
    </row>
    <row r="13019" spans="1:6">
      <c r="A13019" t="s">
        <v>4616</v>
      </c>
      <c r="B13019" t="s">
        <v>4679</v>
      </c>
      <c r="C13019" t="s">
        <v>2093</v>
      </c>
      <c r="D13019" t="s">
        <v>4680</v>
      </c>
      <c r="E13019" t="s">
        <v>4681</v>
      </c>
      <c r="F13019" s="786" t="s">
        <v>14212</v>
      </c>
    </row>
    <row r="13020" spans="1:6">
      <c r="A13020" t="s">
        <v>4616</v>
      </c>
      <c r="B13020" t="s">
        <v>4679</v>
      </c>
      <c r="C13020" t="s">
        <v>2093</v>
      </c>
      <c r="D13020" t="s">
        <v>4680</v>
      </c>
      <c r="E13020" t="s">
        <v>4681</v>
      </c>
      <c r="F13020" s="786" t="s">
        <v>14213</v>
      </c>
    </row>
    <row r="13021" spans="1:6">
      <c r="A13021" t="s">
        <v>4616</v>
      </c>
      <c r="B13021" t="s">
        <v>4679</v>
      </c>
      <c r="C13021" t="s">
        <v>2093</v>
      </c>
      <c r="D13021" t="s">
        <v>4680</v>
      </c>
      <c r="E13021" t="s">
        <v>4681</v>
      </c>
      <c r="F13021" s="786" t="s">
        <v>14214</v>
      </c>
    </row>
    <row r="13022" spans="1:6">
      <c r="A13022" t="s">
        <v>4616</v>
      </c>
      <c r="B13022" t="s">
        <v>4679</v>
      </c>
      <c r="C13022" t="s">
        <v>2093</v>
      </c>
      <c r="D13022" t="s">
        <v>4680</v>
      </c>
      <c r="E13022" t="s">
        <v>4681</v>
      </c>
      <c r="F13022" s="786" t="s">
        <v>14215</v>
      </c>
    </row>
    <row r="13023" spans="1:6">
      <c r="A13023" t="s">
        <v>4616</v>
      </c>
      <c r="B13023" t="s">
        <v>4679</v>
      </c>
      <c r="C13023" t="s">
        <v>2093</v>
      </c>
      <c r="D13023" t="s">
        <v>4680</v>
      </c>
      <c r="E13023" t="s">
        <v>4681</v>
      </c>
      <c r="F13023" s="786" t="s">
        <v>14216</v>
      </c>
    </row>
    <row r="13024" spans="1:6">
      <c r="A13024" t="s">
        <v>4616</v>
      </c>
      <c r="B13024" t="s">
        <v>4679</v>
      </c>
      <c r="C13024" t="s">
        <v>2093</v>
      </c>
      <c r="D13024" t="s">
        <v>4680</v>
      </c>
      <c r="E13024" t="s">
        <v>4681</v>
      </c>
      <c r="F13024" s="786" t="s">
        <v>14217</v>
      </c>
    </row>
    <row r="13025" spans="1:6">
      <c r="A13025" t="s">
        <v>4616</v>
      </c>
      <c r="B13025" t="s">
        <v>4679</v>
      </c>
      <c r="C13025" t="s">
        <v>2093</v>
      </c>
      <c r="D13025" t="s">
        <v>4680</v>
      </c>
      <c r="E13025" t="s">
        <v>4681</v>
      </c>
      <c r="F13025" s="786" t="s">
        <v>14218</v>
      </c>
    </row>
    <row r="13026" spans="1:6">
      <c r="A13026" t="s">
        <v>4616</v>
      </c>
      <c r="B13026" t="s">
        <v>4679</v>
      </c>
      <c r="C13026" t="s">
        <v>2093</v>
      </c>
      <c r="D13026" t="s">
        <v>4680</v>
      </c>
      <c r="E13026" t="s">
        <v>4681</v>
      </c>
      <c r="F13026" s="786" t="s">
        <v>14219</v>
      </c>
    </row>
    <row r="13027" spans="1:6">
      <c r="A13027" t="s">
        <v>4616</v>
      </c>
      <c r="B13027" t="s">
        <v>4679</v>
      </c>
      <c r="C13027" t="s">
        <v>2093</v>
      </c>
      <c r="D13027" t="s">
        <v>4680</v>
      </c>
      <c r="E13027" t="s">
        <v>4681</v>
      </c>
      <c r="F13027" s="786" t="s">
        <v>14220</v>
      </c>
    </row>
    <row r="13028" spans="1:6">
      <c r="A13028" t="s">
        <v>4616</v>
      </c>
      <c r="B13028" t="s">
        <v>4679</v>
      </c>
      <c r="C13028" t="s">
        <v>2093</v>
      </c>
      <c r="D13028" t="s">
        <v>4680</v>
      </c>
      <c r="E13028" t="s">
        <v>4681</v>
      </c>
      <c r="F13028" s="786" t="s">
        <v>14221</v>
      </c>
    </row>
    <row r="13029" spans="1:6">
      <c r="A13029" t="s">
        <v>4616</v>
      </c>
      <c r="B13029" t="s">
        <v>4679</v>
      </c>
      <c r="C13029" t="s">
        <v>2093</v>
      </c>
      <c r="D13029" t="s">
        <v>4680</v>
      </c>
      <c r="E13029" t="s">
        <v>4681</v>
      </c>
      <c r="F13029" s="786" t="s">
        <v>14222</v>
      </c>
    </row>
    <row r="13030" spans="1:6">
      <c r="A13030" t="s">
        <v>4616</v>
      </c>
      <c r="B13030" t="s">
        <v>4679</v>
      </c>
      <c r="C13030" t="s">
        <v>2093</v>
      </c>
      <c r="D13030" t="s">
        <v>4680</v>
      </c>
      <c r="E13030" t="s">
        <v>4681</v>
      </c>
      <c r="F13030" s="786" t="s">
        <v>14223</v>
      </c>
    </row>
    <row r="13031" spans="1:6">
      <c r="A13031" t="s">
        <v>4616</v>
      </c>
      <c r="B13031" t="s">
        <v>4679</v>
      </c>
      <c r="C13031" t="s">
        <v>2093</v>
      </c>
      <c r="D13031" t="s">
        <v>4680</v>
      </c>
      <c r="E13031" t="s">
        <v>4681</v>
      </c>
      <c r="F13031" s="786" t="s">
        <v>14224</v>
      </c>
    </row>
    <row r="13032" spans="1:6">
      <c r="A13032" t="s">
        <v>4616</v>
      </c>
      <c r="B13032" t="s">
        <v>4679</v>
      </c>
      <c r="C13032" t="s">
        <v>2093</v>
      </c>
      <c r="D13032" t="s">
        <v>4680</v>
      </c>
      <c r="E13032" t="s">
        <v>4681</v>
      </c>
      <c r="F13032" s="786" t="s">
        <v>14225</v>
      </c>
    </row>
    <row r="13033" spans="1:6">
      <c r="A13033" t="s">
        <v>4616</v>
      </c>
      <c r="B13033" t="s">
        <v>4679</v>
      </c>
      <c r="C13033" t="s">
        <v>2093</v>
      </c>
      <c r="D13033" t="s">
        <v>4680</v>
      </c>
      <c r="E13033" t="s">
        <v>4681</v>
      </c>
      <c r="F13033" s="786" t="s">
        <v>14226</v>
      </c>
    </row>
    <row r="13034" spans="1:6">
      <c r="A13034" t="s">
        <v>4616</v>
      </c>
      <c r="B13034" t="s">
        <v>4679</v>
      </c>
      <c r="C13034" t="s">
        <v>2093</v>
      </c>
      <c r="D13034" t="s">
        <v>4680</v>
      </c>
      <c r="E13034" t="s">
        <v>4681</v>
      </c>
      <c r="F13034" s="786" t="s">
        <v>14227</v>
      </c>
    </row>
    <row r="13035" spans="1:6">
      <c r="A13035" t="s">
        <v>4616</v>
      </c>
      <c r="B13035" t="s">
        <v>4679</v>
      </c>
      <c r="C13035" t="s">
        <v>2093</v>
      </c>
      <c r="D13035" t="s">
        <v>4680</v>
      </c>
      <c r="E13035" t="s">
        <v>4681</v>
      </c>
      <c r="F13035" s="786" t="s">
        <v>14228</v>
      </c>
    </row>
    <row r="13036" spans="1:6">
      <c r="A13036" t="s">
        <v>4616</v>
      </c>
      <c r="B13036" t="s">
        <v>4679</v>
      </c>
      <c r="C13036" t="s">
        <v>2093</v>
      </c>
      <c r="D13036" t="s">
        <v>4680</v>
      </c>
      <c r="E13036" t="s">
        <v>4681</v>
      </c>
      <c r="F13036" s="786" t="s">
        <v>14229</v>
      </c>
    </row>
    <row r="13037" spans="1:6">
      <c r="A13037" t="s">
        <v>4616</v>
      </c>
      <c r="B13037" t="s">
        <v>4679</v>
      </c>
      <c r="C13037" t="s">
        <v>2093</v>
      </c>
      <c r="D13037" t="s">
        <v>4680</v>
      </c>
      <c r="E13037" t="s">
        <v>4681</v>
      </c>
      <c r="F13037" s="786" t="s">
        <v>14230</v>
      </c>
    </row>
    <row r="13038" spans="1:6">
      <c r="A13038" t="s">
        <v>4616</v>
      </c>
      <c r="B13038" t="s">
        <v>4679</v>
      </c>
      <c r="C13038" t="s">
        <v>2093</v>
      </c>
      <c r="D13038" t="s">
        <v>4680</v>
      </c>
      <c r="E13038" t="s">
        <v>4681</v>
      </c>
      <c r="F13038" s="786" t="s">
        <v>14231</v>
      </c>
    </row>
    <row r="13039" spans="1:6">
      <c r="A13039" t="s">
        <v>4616</v>
      </c>
      <c r="B13039" t="s">
        <v>4679</v>
      </c>
      <c r="C13039" t="s">
        <v>2093</v>
      </c>
      <c r="D13039" t="s">
        <v>4680</v>
      </c>
      <c r="E13039" t="s">
        <v>4681</v>
      </c>
      <c r="F13039" s="786" t="s">
        <v>14232</v>
      </c>
    </row>
    <row r="13040" spans="1:6">
      <c r="A13040" t="s">
        <v>4616</v>
      </c>
      <c r="B13040" t="s">
        <v>4679</v>
      </c>
      <c r="C13040" t="s">
        <v>2093</v>
      </c>
      <c r="D13040" t="s">
        <v>4680</v>
      </c>
      <c r="E13040" t="s">
        <v>4681</v>
      </c>
      <c r="F13040" s="786" t="s">
        <v>14233</v>
      </c>
    </row>
    <row r="13041" spans="1:6">
      <c r="A13041" t="s">
        <v>4616</v>
      </c>
      <c r="B13041" t="s">
        <v>4679</v>
      </c>
      <c r="C13041" t="s">
        <v>2093</v>
      </c>
      <c r="D13041" t="s">
        <v>4680</v>
      </c>
      <c r="E13041" t="s">
        <v>4681</v>
      </c>
      <c r="F13041" s="786" t="s">
        <v>14234</v>
      </c>
    </row>
    <row r="13042" spans="1:6">
      <c r="A13042" t="s">
        <v>4616</v>
      </c>
      <c r="B13042" t="s">
        <v>4679</v>
      </c>
      <c r="C13042" t="s">
        <v>2093</v>
      </c>
      <c r="D13042" t="s">
        <v>4680</v>
      </c>
      <c r="E13042" t="s">
        <v>4681</v>
      </c>
      <c r="F13042" s="786" t="s">
        <v>14235</v>
      </c>
    </row>
    <row r="13043" spans="1:6">
      <c r="A13043" t="s">
        <v>4616</v>
      </c>
      <c r="B13043" t="s">
        <v>4679</v>
      </c>
      <c r="C13043" t="s">
        <v>2093</v>
      </c>
      <c r="D13043" t="s">
        <v>4680</v>
      </c>
      <c r="E13043" t="s">
        <v>4681</v>
      </c>
      <c r="F13043" s="786" t="s">
        <v>14236</v>
      </c>
    </row>
    <row r="13044" spans="1:6">
      <c r="A13044" t="s">
        <v>4616</v>
      </c>
      <c r="B13044" t="s">
        <v>4679</v>
      </c>
      <c r="C13044" t="s">
        <v>2093</v>
      </c>
      <c r="D13044" t="s">
        <v>4680</v>
      </c>
      <c r="E13044" t="s">
        <v>4681</v>
      </c>
      <c r="F13044" s="786" t="s">
        <v>14237</v>
      </c>
    </row>
    <row r="13045" spans="1:6">
      <c r="A13045" t="s">
        <v>4616</v>
      </c>
      <c r="B13045" t="s">
        <v>4679</v>
      </c>
      <c r="C13045" t="s">
        <v>2093</v>
      </c>
      <c r="D13045" t="s">
        <v>4680</v>
      </c>
      <c r="E13045" t="s">
        <v>4681</v>
      </c>
      <c r="F13045" s="786" t="s">
        <v>14238</v>
      </c>
    </row>
    <row r="13046" spans="1:6">
      <c r="A13046" t="s">
        <v>4616</v>
      </c>
      <c r="B13046" t="s">
        <v>4679</v>
      </c>
      <c r="C13046" t="s">
        <v>2093</v>
      </c>
      <c r="D13046" t="s">
        <v>4680</v>
      </c>
      <c r="E13046" t="s">
        <v>4681</v>
      </c>
      <c r="F13046" s="786" t="s">
        <v>14239</v>
      </c>
    </row>
    <row r="13047" spans="1:6">
      <c r="A13047" t="s">
        <v>4616</v>
      </c>
      <c r="B13047" t="s">
        <v>4679</v>
      </c>
      <c r="C13047" t="s">
        <v>2093</v>
      </c>
      <c r="D13047" t="s">
        <v>4680</v>
      </c>
      <c r="E13047" t="s">
        <v>4681</v>
      </c>
      <c r="F13047" s="786" t="s">
        <v>14240</v>
      </c>
    </row>
    <row r="13048" spans="1:6">
      <c r="A13048" t="s">
        <v>4616</v>
      </c>
      <c r="B13048" t="s">
        <v>4679</v>
      </c>
      <c r="C13048" t="s">
        <v>2093</v>
      </c>
      <c r="D13048" t="s">
        <v>4680</v>
      </c>
      <c r="E13048" t="s">
        <v>4681</v>
      </c>
      <c r="F13048" s="786" t="s">
        <v>14241</v>
      </c>
    </row>
    <row r="13049" spans="1:6">
      <c r="A13049" t="s">
        <v>4616</v>
      </c>
      <c r="B13049" t="s">
        <v>4679</v>
      </c>
      <c r="C13049" t="s">
        <v>2093</v>
      </c>
      <c r="D13049" t="s">
        <v>4680</v>
      </c>
      <c r="E13049" t="s">
        <v>4681</v>
      </c>
      <c r="F13049" s="786" t="s">
        <v>14242</v>
      </c>
    </row>
    <row r="13050" spans="1:6">
      <c r="A13050" t="s">
        <v>4616</v>
      </c>
      <c r="B13050" t="s">
        <v>4679</v>
      </c>
      <c r="C13050" t="s">
        <v>2093</v>
      </c>
      <c r="D13050" t="s">
        <v>4680</v>
      </c>
      <c r="E13050" t="s">
        <v>4681</v>
      </c>
      <c r="F13050" s="786" t="s">
        <v>14243</v>
      </c>
    </row>
    <row r="13051" spans="1:6">
      <c r="A13051" t="s">
        <v>4616</v>
      </c>
      <c r="B13051" t="s">
        <v>4679</v>
      </c>
      <c r="C13051" t="s">
        <v>2093</v>
      </c>
      <c r="D13051" t="s">
        <v>4680</v>
      </c>
      <c r="E13051" t="s">
        <v>4681</v>
      </c>
      <c r="F13051" s="786" t="s">
        <v>14244</v>
      </c>
    </row>
    <row r="13052" spans="1:6">
      <c r="A13052" t="s">
        <v>4616</v>
      </c>
      <c r="B13052" t="s">
        <v>4679</v>
      </c>
      <c r="C13052" t="s">
        <v>2093</v>
      </c>
      <c r="D13052" t="s">
        <v>4680</v>
      </c>
      <c r="E13052" t="s">
        <v>4681</v>
      </c>
      <c r="F13052" s="786" t="s">
        <v>14245</v>
      </c>
    </row>
    <row r="13053" spans="1:6">
      <c r="A13053" t="s">
        <v>4616</v>
      </c>
      <c r="B13053" t="s">
        <v>4679</v>
      </c>
      <c r="C13053" t="s">
        <v>2093</v>
      </c>
      <c r="D13053" t="s">
        <v>4680</v>
      </c>
      <c r="E13053" t="s">
        <v>4681</v>
      </c>
      <c r="F13053" s="786" t="s">
        <v>14246</v>
      </c>
    </row>
    <row r="13054" spans="1:6">
      <c r="A13054" t="s">
        <v>4616</v>
      </c>
      <c r="B13054" t="s">
        <v>4679</v>
      </c>
      <c r="C13054" t="s">
        <v>2093</v>
      </c>
      <c r="D13054" t="s">
        <v>4680</v>
      </c>
      <c r="E13054" t="s">
        <v>4681</v>
      </c>
      <c r="F13054" s="786" t="s">
        <v>14247</v>
      </c>
    </row>
    <row r="13055" spans="1:6">
      <c r="A13055" t="s">
        <v>4616</v>
      </c>
      <c r="B13055" t="s">
        <v>4679</v>
      </c>
      <c r="C13055" t="s">
        <v>2093</v>
      </c>
      <c r="D13055" t="s">
        <v>4680</v>
      </c>
      <c r="E13055" t="s">
        <v>4681</v>
      </c>
      <c r="F13055" s="786" t="s">
        <v>14248</v>
      </c>
    </row>
    <row r="13056" spans="1:6">
      <c r="A13056" t="s">
        <v>4616</v>
      </c>
      <c r="B13056" t="s">
        <v>4679</v>
      </c>
      <c r="C13056" t="s">
        <v>2093</v>
      </c>
      <c r="D13056" t="s">
        <v>4680</v>
      </c>
      <c r="E13056" t="s">
        <v>4681</v>
      </c>
      <c r="F13056" s="786" t="s">
        <v>14249</v>
      </c>
    </row>
    <row r="13057" spans="1:6">
      <c r="A13057" t="s">
        <v>4616</v>
      </c>
      <c r="B13057" t="s">
        <v>4679</v>
      </c>
      <c r="C13057" t="s">
        <v>2093</v>
      </c>
      <c r="D13057" t="s">
        <v>4680</v>
      </c>
      <c r="E13057" t="s">
        <v>4681</v>
      </c>
      <c r="F13057" s="786" t="s">
        <v>14250</v>
      </c>
    </row>
    <row r="13058" spans="1:6">
      <c r="A13058" t="s">
        <v>4616</v>
      </c>
      <c r="B13058" t="s">
        <v>4679</v>
      </c>
      <c r="C13058" t="s">
        <v>2093</v>
      </c>
      <c r="D13058" t="s">
        <v>4680</v>
      </c>
      <c r="E13058" t="s">
        <v>4681</v>
      </c>
      <c r="F13058" s="786" t="s">
        <v>14251</v>
      </c>
    </row>
    <row r="13059" spans="1:6">
      <c r="A13059" t="s">
        <v>4616</v>
      </c>
      <c r="B13059" t="s">
        <v>4679</v>
      </c>
      <c r="C13059" t="s">
        <v>2093</v>
      </c>
      <c r="D13059" t="s">
        <v>4680</v>
      </c>
      <c r="E13059" t="s">
        <v>4681</v>
      </c>
      <c r="F13059" s="786" t="s">
        <v>14252</v>
      </c>
    </row>
    <row r="13060" spans="1:6">
      <c r="A13060" t="s">
        <v>4616</v>
      </c>
      <c r="B13060" t="s">
        <v>4679</v>
      </c>
      <c r="C13060" t="s">
        <v>2093</v>
      </c>
      <c r="D13060" t="s">
        <v>4680</v>
      </c>
      <c r="E13060" t="s">
        <v>4681</v>
      </c>
      <c r="F13060" s="786" t="s">
        <v>14253</v>
      </c>
    </row>
    <row r="13061" spans="1:6">
      <c r="A13061" t="s">
        <v>4616</v>
      </c>
      <c r="B13061" t="s">
        <v>4679</v>
      </c>
      <c r="C13061" t="s">
        <v>2093</v>
      </c>
      <c r="D13061" t="s">
        <v>4680</v>
      </c>
      <c r="E13061" t="s">
        <v>4681</v>
      </c>
      <c r="F13061" s="786" t="s">
        <v>14254</v>
      </c>
    </row>
    <row r="13062" spans="1:6">
      <c r="A13062" t="s">
        <v>4616</v>
      </c>
      <c r="B13062" t="s">
        <v>4679</v>
      </c>
      <c r="C13062" t="s">
        <v>2093</v>
      </c>
      <c r="D13062" t="s">
        <v>4680</v>
      </c>
      <c r="E13062" t="s">
        <v>4681</v>
      </c>
      <c r="F13062" s="786" t="s">
        <v>14255</v>
      </c>
    </row>
    <row r="13063" spans="1:6">
      <c r="A13063" t="s">
        <v>4616</v>
      </c>
      <c r="B13063" t="s">
        <v>4679</v>
      </c>
      <c r="C13063" t="s">
        <v>2093</v>
      </c>
      <c r="D13063" t="s">
        <v>4680</v>
      </c>
      <c r="E13063" t="s">
        <v>4681</v>
      </c>
      <c r="F13063" s="786" t="s">
        <v>14256</v>
      </c>
    </row>
    <row r="13064" spans="1:6">
      <c r="A13064" t="s">
        <v>4616</v>
      </c>
      <c r="B13064" t="s">
        <v>4679</v>
      </c>
      <c r="C13064" t="s">
        <v>2093</v>
      </c>
      <c r="D13064" t="s">
        <v>4680</v>
      </c>
      <c r="E13064" t="s">
        <v>4681</v>
      </c>
      <c r="F13064" s="786" t="s">
        <v>14257</v>
      </c>
    </row>
    <row r="13065" spans="1:6">
      <c r="A13065" t="s">
        <v>4616</v>
      </c>
      <c r="B13065" t="s">
        <v>4679</v>
      </c>
      <c r="C13065" t="s">
        <v>2093</v>
      </c>
      <c r="D13065" t="s">
        <v>4680</v>
      </c>
      <c r="E13065" t="s">
        <v>4681</v>
      </c>
      <c r="F13065" s="786" t="s">
        <v>14258</v>
      </c>
    </row>
    <row r="13066" spans="1:6">
      <c r="A13066" t="s">
        <v>4616</v>
      </c>
      <c r="B13066" t="s">
        <v>4679</v>
      </c>
      <c r="C13066" t="s">
        <v>2093</v>
      </c>
      <c r="D13066" t="s">
        <v>4680</v>
      </c>
      <c r="E13066" t="s">
        <v>4681</v>
      </c>
      <c r="F13066" s="786" t="s">
        <v>14259</v>
      </c>
    </row>
    <row r="13067" spans="1:6">
      <c r="A13067" t="s">
        <v>4616</v>
      </c>
      <c r="B13067" t="s">
        <v>4679</v>
      </c>
      <c r="C13067" t="s">
        <v>2093</v>
      </c>
      <c r="D13067" t="s">
        <v>4680</v>
      </c>
      <c r="E13067" t="s">
        <v>4681</v>
      </c>
      <c r="F13067" s="786" t="s">
        <v>14260</v>
      </c>
    </row>
    <row r="13068" spans="1:6">
      <c r="A13068" t="s">
        <v>4616</v>
      </c>
      <c r="B13068" t="s">
        <v>4679</v>
      </c>
      <c r="C13068" t="s">
        <v>2093</v>
      </c>
      <c r="D13068" t="s">
        <v>4680</v>
      </c>
      <c r="E13068" t="s">
        <v>4681</v>
      </c>
      <c r="F13068" s="786" t="s">
        <v>14261</v>
      </c>
    </row>
    <row r="13069" spans="1:6">
      <c r="A13069" t="s">
        <v>4616</v>
      </c>
      <c r="B13069" t="s">
        <v>4679</v>
      </c>
      <c r="C13069" t="s">
        <v>2093</v>
      </c>
      <c r="D13069" t="s">
        <v>4680</v>
      </c>
      <c r="E13069" t="s">
        <v>4681</v>
      </c>
      <c r="F13069" s="786" t="s">
        <v>14262</v>
      </c>
    </row>
    <row r="13070" spans="1:6">
      <c r="A13070" t="s">
        <v>4616</v>
      </c>
      <c r="B13070" t="s">
        <v>4679</v>
      </c>
      <c r="C13070" t="s">
        <v>2093</v>
      </c>
      <c r="D13070" t="s">
        <v>4680</v>
      </c>
      <c r="E13070" t="s">
        <v>4681</v>
      </c>
      <c r="F13070" s="786" t="s">
        <v>14263</v>
      </c>
    </row>
    <row r="13071" spans="1:6">
      <c r="A13071" t="s">
        <v>4616</v>
      </c>
      <c r="B13071" t="s">
        <v>4679</v>
      </c>
      <c r="C13071" t="s">
        <v>2093</v>
      </c>
      <c r="D13071" t="s">
        <v>4680</v>
      </c>
      <c r="E13071" t="s">
        <v>4681</v>
      </c>
      <c r="F13071" s="786" t="s">
        <v>14264</v>
      </c>
    </row>
    <row r="13072" spans="1:6">
      <c r="A13072" t="s">
        <v>4616</v>
      </c>
      <c r="B13072" t="s">
        <v>4679</v>
      </c>
      <c r="C13072" t="s">
        <v>2093</v>
      </c>
      <c r="D13072" t="s">
        <v>4680</v>
      </c>
      <c r="E13072" t="s">
        <v>4681</v>
      </c>
      <c r="F13072" s="786" t="s">
        <v>14265</v>
      </c>
    </row>
    <row r="13073" spans="1:6">
      <c r="A13073" t="s">
        <v>4616</v>
      </c>
      <c r="B13073" t="s">
        <v>4679</v>
      </c>
      <c r="C13073" t="s">
        <v>2093</v>
      </c>
      <c r="D13073" t="s">
        <v>4680</v>
      </c>
      <c r="E13073" t="s">
        <v>4681</v>
      </c>
      <c r="F13073" s="786" t="s">
        <v>14266</v>
      </c>
    </row>
    <row r="13074" spans="1:6">
      <c r="A13074" t="s">
        <v>4616</v>
      </c>
      <c r="B13074" t="s">
        <v>4679</v>
      </c>
      <c r="C13074" t="s">
        <v>2093</v>
      </c>
      <c r="D13074" t="s">
        <v>4680</v>
      </c>
      <c r="E13074" t="s">
        <v>4681</v>
      </c>
      <c r="F13074" s="786" t="s">
        <v>14267</v>
      </c>
    </row>
    <row r="13075" spans="1:6">
      <c r="A13075" t="s">
        <v>4616</v>
      </c>
      <c r="B13075" t="s">
        <v>4679</v>
      </c>
      <c r="C13075" t="s">
        <v>2093</v>
      </c>
      <c r="D13075" t="s">
        <v>4680</v>
      </c>
      <c r="E13075" t="s">
        <v>4681</v>
      </c>
      <c r="F13075" s="786" t="s">
        <v>14268</v>
      </c>
    </row>
    <row r="13076" spans="1:6">
      <c r="A13076" t="s">
        <v>4616</v>
      </c>
      <c r="B13076" t="s">
        <v>4679</v>
      </c>
      <c r="C13076" t="s">
        <v>2093</v>
      </c>
      <c r="D13076" t="s">
        <v>4680</v>
      </c>
      <c r="E13076" t="s">
        <v>4681</v>
      </c>
      <c r="F13076" s="786" t="s">
        <v>14269</v>
      </c>
    </row>
    <row r="13077" spans="1:6">
      <c r="A13077" t="s">
        <v>4616</v>
      </c>
      <c r="B13077" t="s">
        <v>4679</v>
      </c>
      <c r="C13077" t="s">
        <v>2093</v>
      </c>
      <c r="D13077" t="s">
        <v>4680</v>
      </c>
      <c r="E13077" t="s">
        <v>4681</v>
      </c>
      <c r="F13077" s="786" t="s">
        <v>14270</v>
      </c>
    </row>
    <row r="13078" spans="1:6">
      <c r="A13078" t="s">
        <v>4616</v>
      </c>
      <c r="B13078" t="s">
        <v>4679</v>
      </c>
      <c r="C13078" t="s">
        <v>2093</v>
      </c>
      <c r="D13078" t="s">
        <v>4680</v>
      </c>
      <c r="E13078" t="s">
        <v>4681</v>
      </c>
      <c r="F13078" s="786" t="s">
        <v>14271</v>
      </c>
    </row>
    <row r="13079" spans="1:6">
      <c r="A13079" t="s">
        <v>4616</v>
      </c>
      <c r="B13079" t="s">
        <v>4679</v>
      </c>
      <c r="C13079" t="s">
        <v>2093</v>
      </c>
      <c r="D13079" t="s">
        <v>4680</v>
      </c>
      <c r="E13079" t="s">
        <v>4681</v>
      </c>
      <c r="F13079" s="786" t="s">
        <v>14272</v>
      </c>
    </row>
    <row r="13080" spans="1:6">
      <c r="A13080" t="s">
        <v>4616</v>
      </c>
      <c r="B13080" t="s">
        <v>4679</v>
      </c>
      <c r="C13080" t="s">
        <v>2093</v>
      </c>
      <c r="D13080" t="s">
        <v>4680</v>
      </c>
      <c r="E13080" t="s">
        <v>4681</v>
      </c>
      <c r="F13080" s="786" t="s">
        <v>14273</v>
      </c>
    </row>
    <row r="13081" spans="1:6">
      <c r="A13081" t="s">
        <v>4616</v>
      </c>
      <c r="B13081" t="s">
        <v>4679</v>
      </c>
      <c r="C13081" t="s">
        <v>2093</v>
      </c>
      <c r="D13081" t="s">
        <v>4680</v>
      </c>
      <c r="E13081" t="s">
        <v>4681</v>
      </c>
      <c r="F13081" s="786" t="s">
        <v>14274</v>
      </c>
    </row>
    <row r="13082" spans="1:6">
      <c r="A13082" t="s">
        <v>4616</v>
      </c>
      <c r="B13082" t="s">
        <v>4679</v>
      </c>
      <c r="C13082" t="s">
        <v>2093</v>
      </c>
      <c r="D13082" t="s">
        <v>4680</v>
      </c>
      <c r="E13082" t="s">
        <v>4681</v>
      </c>
      <c r="F13082" s="786" t="s">
        <v>14275</v>
      </c>
    </row>
    <row r="13083" spans="1:6">
      <c r="A13083" t="s">
        <v>4616</v>
      </c>
      <c r="B13083" t="s">
        <v>4679</v>
      </c>
      <c r="C13083" t="s">
        <v>2093</v>
      </c>
      <c r="D13083" t="s">
        <v>4680</v>
      </c>
      <c r="E13083" t="s">
        <v>4681</v>
      </c>
      <c r="F13083" s="786" t="s">
        <v>14276</v>
      </c>
    </row>
    <row r="13084" spans="1:6">
      <c r="A13084" t="s">
        <v>4616</v>
      </c>
      <c r="B13084" t="s">
        <v>4679</v>
      </c>
      <c r="C13084" t="s">
        <v>2093</v>
      </c>
      <c r="D13084" t="s">
        <v>4680</v>
      </c>
      <c r="E13084" t="s">
        <v>4681</v>
      </c>
      <c r="F13084" s="786" t="s">
        <v>14277</v>
      </c>
    </row>
    <row r="13085" spans="1:6">
      <c r="A13085" t="s">
        <v>4616</v>
      </c>
      <c r="B13085" t="s">
        <v>4679</v>
      </c>
      <c r="C13085" t="s">
        <v>2093</v>
      </c>
      <c r="D13085" t="s">
        <v>4680</v>
      </c>
      <c r="E13085" t="s">
        <v>4681</v>
      </c>
      <c r="F13085" s="786" t="s">
        <v>14278</v>
      </c>
    </row>
    <row r="13086" spans="1:6">
      <c r="A13086" t="s">
        <v>4616</v>
      </c>
      <c r="B13086" t="s">
        <v>4679</v>
      </c>
      <c r="C13086" t="s">
        <v>2093</v>
      </c>
      <c r="D13086" t="s">
        <v>4680</v>
      </c>
      <c r="E13086" t="s">
        <v>4681</v>
      </c>
      <c r="F13086" s="786" t="s">
        <v>14279</v>
      </c>
    </row>
    <row r="13087" spans="1:6">
      <c r="A13087" t="s">
        <v>4616</v>
      </c>
      <c r="B13087" t="s">
        <v>4679</v>
      </c>
      <c r="C13087" t="s">
        <v>2093</v>
      </c>
      <c r="D13087" t="s">
        <v>4680</v>
      </c>
      <c r="E13087" t="s">
        <v>4681</v>
      </c>
      <c r="F13087" s="786" t="s">
        <v>14280</v>
      </c>
    </row>
    <row r="13088" spans="1:6">
      <c r="A13088" t="s">
        <v>4616</v>
      </c>
      <c r="B13088" t="s">
        <v>4679</v>
      </c>
      <c r="C13088" t="s">
        <v>2093</v>
      </c>
      <c r="D13088" t="s">
        <v>4680</v>
      </c>
      <c r="E13088" t="s">
        <v>4681</v>
      </c>
      <c r="F13088" s="786" t="s">
        <v>14281</v>
      </c>
    </row>
    <row r="13089" spans="1:6">
      <c r="A13089" t="s">
        <v>4616</v>
      </c>
      <c r="B13089" t="s">
        <v>4679</v>
      </c>
      <c r="C13089" t="s">
        <v>2093</v>
      </c>
      <c r="D13089" t="s">
        <v>4680</v>
      </c>
      <c r="E13089" t="s">
        <v>4681</v>
      </c>
      <c r="F13089" s="786" t="s">
        <v>14282</v>
      </c>
    </row>
    <row r="13090" spans="1:6">
      <c r="A13090" t="s">
        <v>4616</v>
      </c>
      <c r="B13090" t="s">
        <v>4679</v>
      </c>
      <c r="C13090" t="s">
        <v>2093</v>
      </c>
      <c r="D13090" t="s">
        <v>4680</v>
      </c>
      <c r="E13090" t="s">
        <v>4681</v>
      </c>
      <c r="F13090" s="786" t="s">
        <v>14283</v>
      </c>
    </row>
    <row r="13091" spans="1:6">
      <c r="A13091" t="s">
        <v>4616</v>
      </c>
      <c r="B13091" t="s">
        <v>4679</v>
      </c>
      <c r="C13091" t="s">
        <v>2093</v>
      </c>
      <c r="D13091" t="s">
        <v>4680</v>
      </c>
      <c r="E13091" t="s">
        <v>4681</v>
      </c>
      <c r="F13091" s="786" t="s">
        <v>14284</v>
      </c>
    </row>
    <row r="13092" spans="1:6">
      <c r="A13092" t="s">
        <v>4616</v>
      </c>
      <c r="B13092" t="s">
        <v>4679</v>
      </c>
      <c r="C13092" t="s">
        <v>2093</v>
      </c>
      <c r="D13092" t="s">
        <v>4680</v>
      </c>
      <c r="E13092" t="s">
        <v>4681</v>
      </c>
      <c r="F13092" s="786" t="s">
        <v>14285</v>
      </c>
    </row>
    <row r="13093" spans="1:6">
      <c r="A13093" t="s">
        <v>4616</v>
      </c>
      <c r="B13093" t="s">
        <v>4679</v>
      </c>
      <c r="C13093" t="s">
        <v>2093</v>
      </c>
      <c r="D13093" t="s">
        <v>4680</v>
      </c>
      <c r="E13093" t="s">
        <v>4681</v>
      </c>
      <c r="F13093" s="786" t="s">
        <v>14286</v>
      </c>
    </row>
    <row r="13094" spans="1:6">
      <c r="A13094" t="s">
        <v>4616</v>
      </c>
      <c r="B13094" t="s">
        <v>4679</v>
      </c>
      <c r="C13094" t="s">
        <v>2093</v>
      </c>
      <c r="D13094" t="s">
        <v>4680</v>
      </c>
      <c r="E13094" t="s">
        <v>4681</v>
      </c>
      <c r="F13094" s="786" t="s">
        <v>14287</v>
      </c>
    </row>
    <row r="13095" spans="1:6">
      <c r="A13095" t="s">
        <v>4616</v>
      </c>
      <c r="B13095" t="s">
        <v>4679</v>
      </c>
      <c r="C13095" t="s">
        <v>2093</v>
      </c>
      <c r="D13095" t="s">
        <v>4680</v>
      </c>
      <c r="E13095" t="s">
        <v>4681</v>
      </c>
      <c r="F13095" s="786" t="s">
        <v>14288</v>
      </c>
    </row>
    <row r="13096" spans="1:6">
      <c r="A13096" t="s">
        <v>4616</v>
      </c>
      <c r="B13096" t="s">
        <v>4679</v>
      </c>
      <c r="C13096" t="s">
        <v>2093</v>
      </c>
      <c r="D13096" t="s">
        <v>4680</v>
      </c>
      <c r="E13096" t="s">
        <v>4681</v>
      </c>
      <c r="F13096" s="786" t="s">
        <v>14289</v>
      </c>
    </row>
    <row r="13097" spans="1:6">
      <c r="A13097" t="s">
        <v>4616</v>
      </c>
      <c r="B13097" t="s">
        <v>4679</v>
      </c>
      <c r="C13097" t="s">
        <v>2093</v>
      </c>
      <c r="D13097" t="s">
        <v>4680</v>
      </c>
      <c r="E13097" t="s">
        <v>4681</v>
      </c>
      <c r="F13097" s="786" t="s">
        <v>14290</v>
      </c>
    </row>
    <row r="13098" spans="1:6">
      <c r="A13098" t="s">
        <v>4616</v>
      </c>
      <c r="B13098" t="s">
        <v>4679</v>
      </c>
      <c r="C13098" t="s">
        <v>2093</v>
      </c>
      <c r="D13098" t="s">
        <v>4680</v>
      </c>
      <c r="E13098" t="s">
        <v>4681</v>
      </c>
      <c r="F13098" s="786" t="s">
        <v>14291</v>
      </c>
    </row>
    <row r="13099" spans="1:6">
      <c r="A13099" t="s">
        <v>4616</v>
      </c>
      <c r="B13099" t="s">
        <v>4679</v>
      </c>
      <c r="C13099" t="s">
        <v>2093</v>
      </c>
      <c r="D13099" t="s">
        <v>4680</v>
      </c>
      <c r="E13099" t="s">
        <v>4681</v>
      </c>
      <c r="F13099" s="786" t="s">
        <v>14292</v>
      </c>
    </row>
    <row r="13100" spans="1:6">
      <c r="A13100" t="s">
        <v>4616</v>
      </c>
      <c r="B13100" t="s">
        <v>4679</v>
      </c>
      <c r="C13100" t="s">
        <v>2093</v>
      </c>
      <c r="D13100" t="s">
        <v>4680</v>
      </c>
      <c r="E13100" t="s">
        <v>4681</v>
      </c>
      <c r="F13100" s="786" t="s">
        <v>14293</v>
      </c>
    </row>
    <row r="13101" spans="1:6">
      <c r="A13101" t="s">
        <v>4616</v>
      </c>
      <c r="B13101" t="s">
        <v>4679</v>
      </c>
      <c r="C13101" t="s">
        <v>2093</v>
      </c>
      <c r="D13101" t="s">
        <v>4680</v>
      </c>
      <c r="E13101" t="s">
        <v>4681</v>
      </c>
      <c r="F13101" s="786" t="s">
        <v>14294</v>
      </c>
    </row>
    <row r="13102" spans="1:6">
      <c r="A13102" t="s">
        <v>4616</v>
      </c>
      <c r="B13102" t="s">
        <v>4679</v>
      </c>
      <c r="C13102" t="s">
        <v>2093</v>
      </c>
      <c r="D13102" t="s">
        <v>4680</v>
      </c>
      <c r="E13102" t="s">
        <v>4681</v>
      </c>
      <c r="F13102" s="786" t="s">
        <v>14295</v>
      </c>
    </row>
    <row r="13103" spans="1:6">
      <c r="A13103" t="s">
        <v>4616</v>
      </c>
      <c r="B13103" t="s">
        <v>4679</v>
      </c>
      <c r="C13103" t="s">
        <v>2093</v>
      </c>
      <c r="D13103" t="s">
        <v>4680</v>
      </c>
      <c r="E13103" t="s">
        <v>4681</v>
      </c>
      <c r="F13103" s="786" t="s">
        <v>14296</v>
      </c>
    </row>
    <row r="13104" spans="1:6">
      <c r="A13104" t="s">
        <v>4616</v>
      </c>
      <c r="B13104" t="s">
        <v>4679</v>
      </c>
      <c r="C13104" t="s">
        <v>2093</v>
      </c>
      <c r="D13104" t="s">
        <v>4680</v>
      </c>
      <c r="E13104" t="s">
        <v>4681</v>
      </c>
      <c r="F13104" s="786" t="s">
        <v>14297</v>
      </c>
    </row>
    <row r="13105" spans="1:6">
      <c r="A13105" t="s">
        <v>4616</v>
      </c>
      <c r="B13105" t="s">
        <v>4679</v>
      </c>
      <c r="C13105" t="s">
        <v>2093</v>
      </c>
      <c r="D13105" t="s">
        <v>4680</v>
      </c>
      <c r="E13105" t="s">
        <v>4681</v>
      </c>
      <c r="F13105" s="786" t="s">
        <v>14298</v>
      </c>
    </row>
    <row r="13106" spans="1:6">
      <c r="A13106" t="s">
        <v>4616</v>
      </c>
      <c r="B13106" t="s">
        <v>4679</v>
      </c>
      <c r="C13106" t="s">
        <v>2093</v>
      </c>
      <c r="D13106" t="s">
        <v>4680</v>
      </c>
      <c r="E13106" t="s">
        <v>4681</v>
      </c>
      <c r="F13106" s="786" t="s">
        <v>14299</v>
      </c>
    </row>
    <row r="13107" spans="1:6">
      <c r="A13107" t="s">
        <v>4616</v>
      </c>
      <c r="B13107" t="s">
        <v>4679</v>
      </c>
      <c r="C13107" t="s">
        <v>2093</v>
      </c>
      <c r="D13107" t="s">
        <v>4680</v>
      </c>
      <c r="E13107" t="s">
        <v>4681</v>
      </c>
      <c r="F13107" s="786" t="s">
        <v>14300</v>
      </c>
    </row>
    <row r="13108" spans="1:6">
      <c r="A13108" t="s">
        <v>4616</v>
      </c>
      <c r="B13108" t="s">
        <v>4679</v>
      </c>
      <c r="C13108" t="s">
        <v>2093</v>
      </c>
      <c r="D13108" t="s">
        <v>4680</v>
      </c>
      <c r="E13108" t="s">
        <v>4681</v>
      </c>
      <c r="F13108" s="786" t="s">
        <v>14301</v>
      </c>
    </row>
    <row r="13109" spans="1:6">
      <c r="A13109" t="s">
        <v>4616</v>
      </c>
      <c r="B13109" t="s">
        <v>4679</v>
      </c>
      <c r="C13109" t="s">
        <v>2093</v>
      </c>
      <c r="D13109" t="s">
        <v>4680</v>
      </c>
      <c r="E13109" t="s">
        <v>4681</v>
      </c>
      <c r="F13109" s="786" t="s">
        <v>14302</v>
      </c>
    </row>
    <row r="13110" spans="1:6">
      <c r="A13110" t="s">
        <v>4616</v>
      </c>
      <c r="B13110" t="s">
        <v>4679</v>
      </c>
      <c r="C13110" t="s">
        <v>2093</v>
      </c>
      <c r="D13110" t="s">
        <v>4680</v>
      </c>
      <c r="E13110" t="s">
        <v>4681</v>
      </c>
      <c r="F13110" s="786" t="s">
        <v>14303</v>
      </c>
    </row>
    <row r="13111" spans="1:6">
      <c r="A13111" t="s">
        <v>4616</v>
      </c>
      <c r="B13111" t="s">
        <v>4679</v>
      </c>
      <c r="C13111" t="s">
        <v>2093</v>
      </c>
      <c r="D13111" t="s">
        <v>4680</v>
      </c>
      <c r="E13111" t="s">
        <v>4681</v>
      </c>
      <c r="F13111" s="786" t="s">
        <v>14304</v>
      </c>
    </row>
    <row r="13112" spans="1:6">
      <c r="A13112" t="s">
        <v>4616</v>
      </c>
      <c r="B13112" t="s">
        <v>4679</v>
      </c>
      <c r="C13112" t="s">
        <v>2093</v>
      </c>
      <c r="D13112" t="s">
        <v>4680</v>
      </c>
      <c r="E13112" t="s">
        <v>4681</v>
      </c>
      <c r="F13112" s="786" t="s">
        <v>14305</v>
      </c>
    </row>
    <row r="13113" spans="1:6">
      <c r="A13113" t="s">
        <v>4616</v>
      </c>
      <c r="B13113" t="s">
        <v>4679</v>
      </c>
      <c r="C13113" t="s">
        <v>2093</v>
      </c>
      <c r="D13113" t="s">
        <v>4680</v>
      </c>
      <c r="E13113" t="s">
        <v>4681</v>
      </c>
      <c r="F13113" s="786" t="s">
        <v>14306</v>
      </c>
    </row>
    <row r="13114" spans="1:6">
      <c r="A13114" t="s">
        <v>4616</v>
      </c>
      <c r="B13114" t="s">
        <v>4679</v>
      </c>
      <c r="C13114" t="s">
        <v>2093</v>
      </c>
      <c r="D13114" t="s">
        <v>4680</v>
      </c>
      <c r="E13114" t="s">
        <v>4681</v>
      </c>
      <c r="F13114" s="786" t="s">
        <v>14307</v>
      </c>
    </row>
    <row r="13115" spans="1:6">
      <c r="A13115" t="s">
        <v>4616</v>
      </c>
      <c r="B13115" t="s">
        <v>4679</v>
      </c>
      <c r="C13115" t="s">
        <v>2093</v>
      </c>
      <c r="D13115" t="s">
        <v>4680</v>
      </c>
      <c r="E13115" t="s">
        <v>4681</v>
      </c>
      <c r="F13115" s="786" t="s">
        <v>14308</v>
      </c>
    </row>
    <row r="13116" spans="1:6">
      <c r="A13116" t="s">
        <v>4616</v>
      </c>
      <c r="B13116" t="s">
        <v>4679</v>
      </c>
      <c r="C13116" t="s">
        <v>2093</v>
      </c>
      <c r="D13116" t="s">
        <v>4680</v>
      </c>
      <c r="E13116" t="s">
        <v>4681</v>
      </c>
      <c r="F13116" s="786" t="s">
        <v>14309</v>
      </c>
    </row>
    <row r="13117" spans="1:6">
      <c r="A13117" t="s">
        <v>4616</v>
      </c>
      <c r="B13117" t="s">
        <v>4679</v>
      </c>
      <c r="C13117" t="s">
        <v>2093</v>
      </c>
      <c r="D13117" t="s">
        <v>4680</v>
      </c>
      <c r="E13117" t="s">
        <v>4681</v>
      </c>
      <c r="F13117" s="786" t="s">
        <v>14310</v>
      </c>
    </row>
    <row r="13118" spans="1:6">
      <c r="A13118" t="s">
        <v>4616</v>
      </c>
      <c r="B13118" t="s">
        <v>4679</v>
      </c>
      <c r="C13118" t="s">
        <v>2093</v>
      </c>
      <c r="D13118" t="s">
        <v>4680</v>
      </c>
      <c r="E13118" t="s">
        <v>4681</v>
      </c>
      <c r="F13118" s="786" t="s">
        <v>14311</v>
      </c>
    </row>
    <row r="13119" spans="1:6">
      <c r="A13119" t="s">
        <v>4616</v>
      </c>
      <c r="B13119" t="s">
        <v>4679</v>
      </c>
      <c r="C13119" t="s">
        <v>2093</v>
      </c>
      <c r="D13119" t="s">
        <v>4680</v>
      </c>
      <c r="E13119" t="s">
        <v>4681</v>
      </c>
      <c r="F13119" s="786" t="s">
        <v>14312</v>
      </c>
    </row>
    <row r="13120" spans="1:6">
      <c r="A13120" t="s">
        <v>4616</v>
      </c>
      <c r="B13120" t="s">
        <v>4679</v>
      </c>
      <c r="C13120" t="s">
        <v>2093</v>
      </c>
      <c r="D13120" t="s">
        <v>4680</v>
      </c>
      <c r="E13120" t="s">
        <v>4681</v>
      </c>
      <c r="F13120" s="786" t="s">
        <v>14313</v>
      </c>
    </row>
    <row r="13121" spans="1:6">
      <c r="A13121" t="s">
        <v>4616</v>
      </c>
      <c r="B13121" t="s">
        <v>4679</v>
      </c>
      <c r="C13121" t="s">
        <v>2093</v>
      </c>
      <c r="D13121" t="s">
        <v>4680</v>
      </c>
      <c r="E13121" t="s">
        <v>4681</v>
      </c>
      <c r="F13121" s="786" t="s">
        <v>14314</v>
      </c>
    </row>
    <row r="13122" spans="1:6">
      <c r="A13122" t="s">
        <v>4616</v>
      </c>
      <c r="B13122" t="s">
        <v>4679</v>
      </c>
      <c r="C13122" t="s">
        <v>2093</v>
      </c>
      <c r="D13122" t="s">
        <v>4680</v>
      </c>
      <c r="E13122" t="s">
        <v>4681</v>
      </c>
      <c r="F13122" s="786" t="s">
        <v>14315</v>
      </c>
    </row>
    <row r="13123" spans="1:6">
      <c r="A13123" t="s">
        <v>4616</v>
      </c>
      <c r="B13123" t="s">
        <v>4679</v>
      </c>
      <c r="C13123" t="s">
        <v>2093</v>
      </c>
      <c r="D13123" t="s">
        <v>4680</v>
      </c>
      <c r="E13123" t="s">
        <v>4681</v>
      </c>
      <c r="F13123" s="786" t="s">
        <v>14316</v>
      </c>
    </row>
    <row r="13124" spans="1:6">
      <c r="A13124" t="s">
        <v>4616</v>
      </c>
      <c r="B13124" t="s">
        <v>4679</v>
      </c>
      <c r="C13124" t="s">
        <v>2093</v>
      </c>
      <c r="D13124" t="s">
        <v>4680</v>
      </c>
      <c r="E13124" t="s">
        <v>4681</v>
      </c>
      <c r="F13124" s="786" t="s">
        <v>14317</v>
      </c>
    </row>
    <row r="13125" spans="1:6">
      <c r="A13125" t="s">
        <v>4616</v>
      </c>
      <c r="B13125" t="s">
        <v>4679</v>
      </c>
      <c r="C13125" t="s">
        <v>2093</v>
      </c>
      <c r="D13125" t="s">
        <v>4680</v>
      </c>
      <c r="E13125" t="s">
        <v>4681</v>
      </c>
      <c r="F13125" s="786" t="s">
        <v>14318</v>
      </c>
    </row>
    <row r="13126" spans="1:6">
      <c r="A13126" t="s">
        <v>4616</v>
      </c>
      <c r="B13126" t="s">
        <v>4679</v>
      </c>
      <c r="C13126" t="s">
        <v>2093</v>
      </c>
      <c r="D13126" t="s">
        <v>4680</v>
      </c>
      <c r="E13126" t="s">
        <v>4681</v>
      </c>
      <c r="F13126" s="786" t="s">
        <v>14319</v>
      </c>
    </row>
    <row r="13127" spans="1:6">
      <c r="A13127" t="s">
        <v>4616</v>
      </c>
      <c r="B13127" t="s">
        <v>4679</v>
      </c>
      <c r="C13127" t="s">
        <v>2093</v>
      </c>
      <c r="D13127" t="s">
        <v>4680</v>
      </c>
      <c r="E13127" t="s">
        <v>4681</v>
      </c>
      <c r="F13127" s="786" t="s">
        <v>14320</v>
      </c>
    </row>
    <row r="13128" spans="1:6">
      <c r="A13128" t="s">
        <v>4616</v>
      </c>
      <c r="B13128" t="s">
        <v>4679</v>
      </c>
      <c r="C13128" t="s">
        <v>2093</v>
      </c>
      <c r="D13128" t="s">
        <v>4680</v>
      </c>
      <c r="E13128" t="s">
        <v>4681</v>
      </c>
      <c r="F13128" s="786" t="s">
        <v>14321</v>
      </c>
    </row>
    <row r="13129" spans="1:6">
      <c r="A13129" t="s">
        <v>4616</v>
      </c>
      <c r="B13129" t="s">
        <v>4679</v>
      </c>
      <c r="C13129" t="s">
        <v>2093</v>
      </c>
      <c r="D13129" t="s">
        <v>4680</v>
      </c>
      <c r="E13129" t="s">
        <v>4681</v>
      </c>
      <c r="F13129" s="786" t="s">
        <v>14322</v>
      </c>
    </row>
    <row r="13130" spans="1:6">
      <c r="A13130" t="s">
        <v>4616</v>
      </c>
      <c r="B13130" t="s">
        <v>4679</v>
      </c>
      <c r="C13130" t="s">
        <v>2093</v>
      </c>
      <c r="D13130" t="s">
        <v>4680</v>
      </c>
      <c r="E13130" t="s">
        <v>4681</v>
      </c>
      <c r="F13130" s="786" t="s">
        <v>14323</v>
      </c>
    </row>
    <row r="13131" spans="1:6">
      <c r="A13131" t="s">
        <v>4616</v>
      </c>
      <c r="B13131" t="s">
        <v>4679</v>
      </c>
      <c r="C13131" t="s">
        <v>2093</v>
      </c>
      <c r="D13131" t="s">
        <v>4680</v>
      </c>
      <c r="E13131" t="s">
        <v>4681</v>
      </c>
      <c r="F13131" s="786" t="s">
        <v>14324</v>
      </c>
    </row>
    <row r="13132" spans="1:6">
      <c r="A13132" t="s">
        <v>4616</v>
      </c>
      <c r="B13132" t="s">
        <v>4679</v>
      </c>
      <c r="C13132" t="s">
        <v>2093</v>
      </c>
      <c r="D13132" t="s">
        <v>4680</v>
      </c>
      <c r="E13132" t="s">
        <v>4681</v>
      </c>
      <c r="F13132" s="786" t="s">
        <v>14325</v>
      </c>
    </row>
    <row r="13133" spans="1:6">
      <c r="A13133" t="s">
        <v>4616</v>
      </c>
      <c r="B13133" t="s">
        <v>4679</v>
      </c>
      <c r="C13133" t="s">
        <v>2093</v>
      </c>
      <c r="D13133" t="s">
        <v>4680</v>
      </c>
      <c r="E13133" t="s">
        <v>4681</v>
      </c>
      <c r="F13133" s="786" t="s">
        <v>14326</v>
      </c>
    </row>
    <row r="13134" spans="1:6">
      <c r="A13134" t="s">
        <v>4616</v>
      </c>
      <c r="B13134" t="s">
        <v>4679</v>
      </c>
      <c r="C13134" t="s">
        <v>2093</v>
      </c>
      <c r="D13134" t="s">
        <v>4680</v>
      </c>
      <c r="E13134" t="s">
        <v>4681</v>
      </c>
      <c r="F13134" s="786" t="s">
        <v>14327</v>
      </c>
    </row>
    <row r="13135" spans="1:6">
      <c r="A13135" t="s">
        <v>4616</v>
      </c>
      <c r="B13135" t="s">
        <v>4679</v>
      </c>
      <c r="C13135" t="s">
        <v>2093</v>
      </c>
      <c r="D13135" t="s">
        <v>4680</v>
      </c>
      <c r="E13135" t="s">
        <v>4681</v>
      </c>
      <c r="F13135" s="786" t="s">
        <v>14328</v>
      </c>
    </row>
    <row r="13136" spans="1:6">
      <c r="A13136" t="s">
        <v>4616</v>
      </c>
      <c r="B13136" t="s">
        <v>4679</v>
      </c>
      <c r="C13136" t="s">
        <v>2093</v>
      </c>
      <c r="D13136" t="s">
        <v>4680</v>
      </c>
      <c r="E13136" t="s">
        <v>4681</v>
      </c>
      <c r="F13136" s="786" t="s">
        <v>14329</v>
      </c>
    </row>
    <row r="13137" spans="1:6">
      <c r="A13137" t="s">
        <v>4616</v>
      </c>
      <c r="B13137" t="s">
        <v>4679</v>
      </c>
      <c r="C13137" t="s">
        <v>2093</v>
      </c>
      <c r="D13137" t="s">
        <v>4680</v>
      </c>
      <c r="E13137" t="s">
        <v>4681</v>
      </c>
      <c r="F13137" s="786" t="s">
        <v>14330</v>
      </c>
    </row>
    <row r="13138" spans="1:6">
      <c r="A13138" t="s">
        <v>4616</v>
      </c>
      <c r="B13138" t="s">
        <v>4679</v>
      </c>
      <c r="C13138" t="s">
        <v>2093</v>
      </c>
      <c r="D13138" t="s">
        <v>4680</v>
      </c>
      <c r="E13138" t="s">
        <v>4681</v>
      </c>
      <c r="F13138" s="786" t="s">
        <v>14331</v>
      </c>
    </row>
    <row r="13139" spans="1:6">
      <c r="A13139" t="s">
        <v>4616</v>
      </c>
      <c r="B13139" t="s">
        <v>4679</v>
      </c>
      <c r="C13139" t="s">
        <v>2093</v>
      </c>
      <c r="D13139" t="s">
        <v>4680</v>
      </c>
      <c r="E13139" t="s">
        <v>4681</v>
      </c>
      <c r="F13139" s="786" t="s">
        <v>14332</v>
      </c>
    </row>
    <row r="13140" spans="1:6">
      <c r="A13140" t="s">
        <v>4616</v>
      </c>
      <c r="B13140" t="s">
        <v>4679</v>
      </c>
      <c r="C13140" t="s">
        <v>2093</v>
      </c>
      <c r="D13140" t="s">
        <v>4680</v>
      </c>
      <c r="E13140" t="s">
        <v>4681</v>
      </c>
      <c r="F13140" s="786" t="s">
        <v>14333</v>
      </c>
    </row>
    <row r="13141" spans="1:6">
      <c r="A13141" t="s">
        <v>4616</v>
      </c>
      <c r="B13141" t="s">
        <v>4679</v>
      </c>
      <c r="C13141" t="s">
        <v>2093</v>
      </c>
      <c r="D13141" t="s">
        <v>4680</v>
      </c>
      <c r="E13141" t="s">
        <v>4681</v>
      </c>
      <c r="F13141" s="786" t="s">
        <v>14334</v>
      </c>
    </row>
    <row r="13142" spans="1:6">
      <c r="A13142" t="s">
        <v>4616</v>
      </c>
      <c r="B13142" t="s">
        <v>4679</v>
      </c>
      <c r="C13142" t="s">
        <v>2093</v>
      </c>
      <c r="D13142" t="s">
        <v>4680</v>
      </c>
      <c r="E13142" t="s">
        <v>4681</v>
      </c>
      <c r="F13142" s="786" t="s">
        <v>14335</v>
      </c>
    </row>
    <row r="13143" spans="1:6">
      <c r="A13143" t="s">
        <v>4616</v>
      </c>
      <c r="B13143" t="s">
        <v>4679</v>
      </c>
      <c r="C13143" t="s">
        <v>2093</v>
      </c>
      <c r="D13143" t="s">
        <v>4680</v>
      </c>
      <c r="E13143" t="s">
        <v>4681</v>
      </c>
      <c r="F13143" s="786" t="s">
        <v>14336</v>
      </c>
    </row>
    <row r="13144" spans="1:6">
      <c r="A13144" t="s">
        <v>4616</v>
      </c>
      <c r="B13144" t="s">
        <v>4679</v>
      </c>
      <c r="C13144" t="s">
        <v>2093</v>
      </c>
      <c r="D13144" t="s">
        <v>4680</v>
      </c>
      <c r="E13144" t="s">
        <v>4681</v>
      </c>
      <c r="F13144" s="786" t="s">
        <v>14337</v>
      </c>
    </row>
    <row r="13145" spans="1:6">
      <c r="A13145" t="s">
        <v>4616</v>
      </c>
      <c r="B13145" t="s">
        <v>4679</v>
      </c>
      <c r="C13145" t="s">
        <v>2093</v>
      </c>
      <c r="D13145" t="s">
        <v>4680</v>
      </c>
      <c r="E13145" t="s">
        <v>4681</v>
      </c>
      <c r="F13145" s="786" t="s">
        <v>14338</v>
      </c>
    </row>
    <row r="13146" spans="1:6">
      <c r="A13146" t="s">
        <v>4616</v>
      </c>
      <c r="B13146" t="s">
        <v>4679</v>
      </c>
      <c r="C13146" t="s">
        <v>2093</v>
      </c>
      <c r="D13146" t="s">
        <v>4680</v>
      </c>
      <c r="E13146" t="s">
        <v>4681</v>
      </c>
      <c r="F13146" s="786" t="s">
        <v>14339</v>
      </c>
    </row>
    <row r="13147" spans="1:6">
      <c r="A13147" t="s">
        <v>4616</v>
      </c>
      <c r="B13147" t="s">
        <v>4679</v>
      </c>
      <c r="C13147" t="s">
        <v>2093</v>
      </c>
      <c r="D13147" t="s">
        <v>4680</v>
      </c>
      <c r="E13147" t="s">
        <v>4681</v>
      </c>
      <c r="F13147" s="786" t="s">
        <v>14340</v>
      </c>
    </row>
    <row r="13148" spans="1:6">
      <c r="A13148" t="s">
        <v>4616</v>
      </c>
      <c r="B13148" t="s">
        <v>4679</v>
      </c>
      <c r="C13148" t="s">
        <v>2093</v>
      </c>
      <c r="D13148" t="s">
        <v>4680</v>
      </c>
      <c r="E13148" t="s">
        <v>4681</v>
      </c>
      <c r="F13148" s="786" t="s">
        <v>14341</v>
      </c>
    </row>
    <row r="13149" spans="1:6">
      <c r="A13149" t="s">
        <v>4616</v>
      </c>
      <c r="B13149" t="s">
        <v>4679</v>
      </c>
      <c r="C13149" t="s">
        <v>2093</v>
      </c>
      <c r="D13149" t="s">
        <v>4680</v>
      </c>
      <c r="E13149" t="s">
        <v>4681</v>
      </c>
      <c r="F13149" s="786" t="s">
        <v>14342</v>
      </c>
    </row>
    <row r="13150" spans="1:6">
      <c r="A13150" t="s">
        <v>4616</v>
      </c>
      <c r="B13150" t="s">
        <v>4679</v>
      </c>
      <c r="C13150" t="s">
        <v>2093</v>
      </c>
      <c r="D13150" t="s">
        <v>4680</v>
      </c>
      <c r="E13150" t="s">
        <v>4681</v>
      </c>
      <c r="F13150" s="786" t="s">
        <v>14343</v>
      </c>
    </row>
    <row r="13151" spans="1:6">
      <c r="A13151" t="s">
        <v>4616</v>
      </c>
      <c r="B13151" t="s">
        <v>4679</v>
      </c>
      <c r="C13151" t="s">
        <v>2093</v>
      </c>
      <c r="D13151" t="s">
        <v>4680</v>
      </c>
      <c r="E13151" t="s">
        <v>4681</v>
      </c>
      <c r="F13151" s="786" t="s">
        <v>14344</v>
      </c>
    </row>
    <row r="13152" spans="1:6">
      <c r="A13152" t="s">
        <v>4616</v>
      </c>
      <c r="B13152" t="s">
        <v>4679</v>
      </c>
      <c r="C13152" t="s">
        <v>2093</v>
      </c>
      <c r="D13152" t="s">
        <v>4680</v>
      </c>
      <c r="E13152" t="s">
        <v>4681</v>
      </c>
      <c r="F13152" s="786" t="s">
        <v>14345</v>
      </c>
    </row>
    <row r="13153" spans="1:6">
      <c r="A13153" t="s">
        <v>4616</v>
      </c>
      <c r="B13153" t="s">
        <v>4679</v>
      </c>
      <c r="C13153" t="s">
        <v>2093</v>
      </c>
      <c r="D13153" t="s">
        <v>4680</v>
      </c>
      <c r="E13153" t="s">
        <v>4681</v>
      </c>
      <c r="F13153" s="786" t="s">
        <v>14346</v>
      </c>
    </row>
    <row r="13154" spans="1:6">
      <c r="A13154" t="s">
        <v>4616</v>
      </c>
      <c r="B13154" t="s">
        <v>4679</v>
      </c>
      <c r="C13154" t="s">
        <v>2093</v>
      </c>
      <c r="D13154" t="s">
        <v>4680</v>
      </c>
      <c r="E13154" t="s">
        <v>4681</v>
      </c>
      <c r="F13154" s="786" t="s">
        <v>14347</v>
      </c>
    </row>
    <row r="13155" spans="1:6">
      <c r="A13155" t="s">
        <v>4616</v>
      </c>
      <c r="B13155" t="s">
        <v>4679</v>
      </c>
      <c r="C13155" t="s">
        <v>2093</v>
      </c>
      <c r="D13155" t="s">
        <v>4680</v>
      </c>
      <c r="E13155" t="s">
        <v>4681</v>
      </c>
      <c r="F13155" s="786" t="s">
        <v>14348</v>
      </c>
    </row>
    <row r="13156" spans="1:6">
      <c r="A13156" t="s">
        <v>4616</v>
      </c>
      <c r="B13156" t="s">
        <v>4679</v>
      </c>
      <c r="C13156" t="s">
        <v>2093</v>
      </c>
      <c r="D13156" t="s">
        <v>4680</v>
      </c>
      <c r="E13156" t="s">
        <v>4681</v>
      </c>
      <c r="F13156" s="786" t="s">
        <v>14349</v>
      </c>
    </row>
    <row r="13157" spans="1:6">
      <c r="A13157" t="s">
        <v>4616</v>
      </c>
      <c r="B13157" t="s">
        <v>4679</v>
      </c>
      <c r="C13157" t="s">
        <v>2093</v>
      </c>
      <c r="D13157" t="s">
        <v>4680</v>
      </c>
      <c r="E13157" t="s">
        <v>4681</v>
      </c>
      <c r="F13157" s="786" t="s">
        <v>14350</v>
      </c>
    </row>
    <row r="13158" spans="1:6">
      <c r="A13158" t="s">
        <v>4616</v>
      </c>
      <c r="B13158" t="s">
        <v>4679</v>
      </c>
      <c r="C13158" t="s">
        <v>2093</v>
      </c>
      <c r="D13158" t="s">
        <v>4680</v>
      </c>
      <c r="E13158" t="s">
        <v>4681</v>
      </c>
      <c r="F13158" s="786" t="s">
        <v>14351</v>
      </c>
    </row>
    <row r="13159" spans="1:6">
      <c r="A13159" t="s">
        <v>4616</v>
      </c>
      <c r="B13159" t="s">
        <v>4679</v>
      </c>
      <c r="C13159" t="s">
        <v>2093</v>
      </c>
      <c r="D13159" t="s">
        <v>4680</v>
      </c>
      <c r="E13159" t="s">
        <v>4681</v>
      </c>
      <c r="F13159" s="786" t="s">
        <v>14352</v>
      </c>
    </row>
    <row r="13160" spans="1:6">
      <c r="A13160" t="s">
        <v>4616</v>
      </c>
      <c r="B13160" t="s">
        <v>4679</v>
      </c>
      <c r="C13160" t="s">
        <v>2093</v>
      </c>
      <c r="D13160" t="s">
        <v>4680</v>
      </c>
      <c r="E13160" t="s">
        <v>4681</v>
      </c>
      <c r="F13160" s="786" t="s">
        <v>14353</v>
      </c>
    </row>
    <row r="13161" spans="1:6">
      <c r="A13161" t="s">
        <v>4616</v>
      </c>
      <c r="B13161" t="s">
        <v>4679</v>
      </c>
      <c r="C13161" t="s">
        <v>2093</v>
      </c>
      <c r="D13161" t="s">
        <v>4680</v>
      </c>
      <c r="E13161" t="s">
        <v>4681</v>
      </c>
      <c r="F13161" s="786" t="s">
        <v>14354</v>
      </c>
    </row>
    <row r="13162" spans="1:6">
      <c r="A13162" t="s">
        <v>4616</v>
      </c>
      <c r="B13162" t="s">
        <v>4679</v>
      </c>
      <c r="C13162" t="s">
        <v>2093</v>
      </c>
      <c r="D13162" t="s">
        <v>4680</v>
      </c>
      <c r="E13162" t="s">
        <v>4681</v>
      </c>
      <c r="F13162" s="786" t="s">
        <v>14355</v>
      </c>
    </row>
    <row r="13163" spans="1:6">
      <c r="A13163" t="s">
        <v>4616</v>
      </c>
      <c r="B13163" t="s">
        <v>4679</v>
      </c>
      <c r="C13163" t="s">
        <v>2093</v>
      </c>
      <c r="D13163" t="s">
        <v>4680</v>
      </c>
      <c r="E13163" t="s">
        <v>4681</v>
      </c>
      <c r="F13163" s="786" t="s">
        <v>14356</v>
      </c>
    </row>
    <row r="13164" spans="1:6">
      <c r="A13164" t="s">
        <v>4616</v>
      </c>
      <c r="B13164" t="s">
        <v>4679</v>
      </c>
      <c r="C13164" t="s">
        <v>2093</v>
      </c>
      <c r="D13164" t="s">
        <v>4680</v>
      </c>
      <c r="E13164" t="s">
        <v>4681</v>
      </c>
      <c r="F13164" s="786" t="s">
        <v>14357</v>
      </c>
    </row>
    <row r="13165" spans="1:6">
      <c r="A13165" t="s">
        <v>4616</v>
      </c>
      <c r="B13165" t="s">
        <v>4679</v>
      </c>
      <c r="C13165" t="s">
        <v>2093</v>
      </c>
      <c r="D13165" t="s">
        <v>4680</v>
      </c>
      <c r="E13165" t="s">
        <v>4681</v>
      </c>
      <c r="F13165" s="786" t="s">
        <v>14358</v>
      </c>
    </row>
    <row r="13166" spans="1:6">
      <c r="A13166" t="s">
        <v>4616</v>
      </c>
      <c r="B13166" t="s">
        <v>4679</v>
      </c>
      <c r="C13166" t="s">
        <v>2093</v>
      </c>
      <c r="D13166" t="s">
        <v>4680</v>
      </c>
      <c r="E13166" t="s">
        <v>4681</v>
      </c>
      <c r="F13166" s="786" t="s">
        <v>14359</v>
      </c>
    </row>
    <row r="13167" spans="1:6">
      <c r="A13167" t="s">
        <v>4616</v>
      </c>
      <c r="B13167" t="s">
        <v>4679</v>
      </c>
      <c r="C13167" t="s">
        <v>2093</v>
      </c>
      <c r="D13167" t="s">
        <v>4680</v>
      </c>
      <c r="E13167" t="s">
        <v>4681</v>
      </c>
      <c r="F13167" s="786" t="s">
        <v>14360</v>
      </c>
    </row>
    <row r="13168" spans="1:6">
      <c r="A13168" t="s">
        <v>4616</v>
      </c>
      <c r="B13168" t="s">
        <v>4679</v>
      </c>
      <c r="C13168" t="s">
        <v>2093</v>
      </c>
      <c r="D13168" t="s">
        <v>4680</v>
      </c>
      <c r="E13168" t="s">
        <v>4681</v>
      </c>
      <c r="F13168" s="786" t="s">
        <v>14361</v>
      </c>
    </row>
    <row r="13169" spans="1:6">
      <c r="A13169" t="s">
        <v>4616</v>
      </c>
      <c r="B13169" t="s">
        <v>4679</v>
      </c>
      <c r="C13169" t="s">
        <v>2093</v>
      </c>
      <c r="D13169" t="s">
        <v>4680</v>
      </c>
      <c r="E13169" t="s">
        <v>4681</v>
      </c>
      <c r="F13169" s="786" t="s">
        <v>14362</v>
      </c>
    </row>
    <row r="13170" spans="1:6">
      <c r="A13170" t="s">
        <v>4616</v>
      </c>
      <c r="B13170" t="s">
        <v>4679</v>
      </c>
      <c r="C13170" t="s">
        <v>2093</v>
      </c>
      <c r="D13170" t="s">
        <v>4680</v>
      </c>
      <c r="E13170" t="s">
        <v>4681</v>
      </c>
      <c r="F13170" s="786" t="s">
        <v>14363</v>
      </c>
    </row>
    <row r="13171" spans="1:6">
      <c r="A13171" t="s">
        <v>4616</v>
      </c>
      <c r="B13171" t="s">
        <v>4679</v>
      </c>
      <c r="C13171" t="s">
        <v>2093</v>
      </c>
      <c r="D13171" t="s">
        <v>4680</v>
      </c>
      <c r="E13171" t="s">
        <v>4681</v>
      </c>
      <c r="F13171" s="786" t="s">
        <v>14364</v>
      </c>
    </row>
    <row r="13172" spans="1:6">
      <c r="A13172" t="s">
        <v>4616</v>
      </c>
      <c r="B13172" t="s">
        <v>4679</v>
      </c>
      <c r="C13172" t="s">
        <v>2093</v>
      </c>
      <c r="D13172" t="s">
        <v>4680</v>
      </c>
      <c r="E13172" t="s">
        <v>4681</v>
      </c>
      <c r="F13172" s="786" t="s">
        <v>14365</v>
      </c>
    </row>
    <row r="13173" spans="1:6">
      <c r="A13173" t="s">
        <v>4616</v>
      </c>
      <c r="B13173" t="s">
        <v>4679</v>
      </c>
      <c r="C13173" t="s">
        <v>2093</v>
      </c>
      <c r="D13173" t="s">
        <v>4680</v>
      </c>
      <c r="E13173" t="s">
        <v>4681</v>
      </c>
      <c r="F13173" s="786" t="s">
        <v>14366</v>
      </c>
    </row>
    <row r="13174" spans="1:6">
      <c r="A13174" t="s">
        <v>4616</v>
      </c>
      <c r="B13174" t="s">
        <v>4679</v>
      </c>
      <c r="C13174" t="s">
        <v>2093</v>
      </c>
      <c r="D13174" t="s">
        <v>4680</v>
      </c>
      <c r="E13174" t="s">
        <v>4681</v>
      </c>
      <c r="F13174" s="786" t="s">
        <v>14367</v>
      </c>
    </row>
    <row r="13175" spans="1:6">
      <c r="A13175" t="s">
        <v>4616</v>
      </c>
      <c r="B13175" t="s">
        <v>4679</v>
      </c>
      <c r="C13175" t="s">
        <v>2093</v>
      </c>
      <c r="D13175" t="s">
        <v>4680</v>
      </c>
      <c r="E13175" t="s">
        <v>4681</v>
      </c>
      <c r="F13175" s="786" t="s">
        <v>14368</v>
      </c>
    </row>
    <row r="13176" spans="1:6">
      <c r="A13176" t="s">
        <v>4616</v>
      </c>
      <c r="B13176" t="s">
        <v>4679</v>
      </c>
      <c r="C13176" t="s">
        <v>2093</v>
      </c>
      <c r="D13176" t="s">
        <v>4680</v>
      </c>
      <c r="E13176" t="s">
        <v>4681</v>
      </c>
      <c r="F13176" s="786" t="s">
        <v>14369</v>
      </c>
    </row>
    <row r="13177" spans="1:6">
      <c r="A13177" t="s">
        <v>4616</v>
      </c>
      <c r="B13177" t="s">
        <v>4679</v>
      </c>
      <c r="C13177" t="s">
        <v>2093</v>
      </c>
      <c r="D13177" t="s">
        <v>4680</v>
      </c>
      <c r="E13177" t="s">
        <v>4681</v>
      </c>
      <c r="F13177" s="786" t="s">
        <v>14370</v>
      </c>
    </row>
    <row r="13178" spans="1:6">
      <c r="A13178" t="s">
        <v>4616</v>
      </c>
      <c r="B13178" t="s">
        <v>4679</v>
      </c>
      <c r="C13178" t="s">
        <v>2093</v>
      </c>
      <c r="D13178" t="s">
        <v>4680</v>
      </c>
      <c r="E13178" t="s">
        <v>4681</v>
      </c>
      <c r="F13178" s="786" t="s">
        <v>14371</v>
      </c>
    </row>
    <row r="13179" spans="1:6">
      <c r="A13179" t="s">
        <v>4616</v>
      </c>
      <c r="B13179" t="s">
        <v>4679</v>
      </c>
      <c r="C13179" t="s">
        <v>2093</v>
      </c>
      <c r="D13179" t="s">
        <v>4680</v>
      </c>
      <c r="E13179" t="s">
        <v>4681</v>
      </c>
      <c r="F13179" s="786" t="s">
        <v>14372</v>
      </c>
    </row>
    <row r="13180" spans="1:6">
      <c r="A13180" t="s">
        <v>4616</v>
      </c>
      <c r="B13180" t="s">
        <v>4679</v>
      </c>
      <c r="C13180" t="s">
        <v>2093</v>
      </c>
      <c r="D13180" t="s">
        <v>4680</v>
      </c>
      <c r="E13180" t="s">
        <v>4681</v>
      </c>
      <c r="F13180" s="786" t="s">
        <v>14373</v>
      </c>
    </row>
    <row r="13181" spans="1:6">
      <c r="A13181" t="s">
        <v>4616</v>
      </c>
      <c r="B13181" t="s">
        <v>4679</v>
      </c>
      <c r="C13181" t="s">
        <v>2093</v>
      </c>
      <c r="D13181" t="s">
        <v>4680</v>
      </c>
      <c r="E13181" t="s">
        <v>4681</v>
      </c>
      <c r="F13181" s="786" t="s">
        <v>14374</v>
      </c>
    </row>
    <row r="13182" spans="1:6">
      <c r="A13182" t="s">
        <v>4616</v>
      </c>
      <c r="B13182" t="s">
        <v>4679</v>
      </c>
      <c r="C13182" t="s">
        <v>2093</v>
      </c>
      <c r="D13182" t="s">
        <v>4680</v>
      </c>
      <c r="E13182" t="s">
        <v>4681</v>
      </c>
      <c r="F13182" s="786" t="s">
        <v>14375</v>
      </c>
    </row>
    <row r="13183" spans="1:6">
      <c r="A13183" t="s">
        <v>4616</v>
      </c>
      <c r="B13183" t="s">
        <v>4679</v>
      </c>
      <c r="C13183" t="s">
        <v>2093</v>
      </c>
      <c r="D13183" t="s">
        <v>4680</v>
      </c>
      <c r="E13183" t="s">
        <v>4681</v>
      </c>
      <c r="F13183" s="786" t="s">
        <v>14376</v>
      </c>
    </row>
    <row r="13184" spans="1:6">
      <c r="A13184" t="s">
        <v>4616</v>
      </c>
      <c r="B13184" t="s">
        <v>4679</v>
      </c>
      <c r="C13184" t="s">
        <v>2093</v>
      </c>
      <c r="D13184" t="s">
        <v>4680</v>
      </c>
      <c r="E13184" t="s">
        <v>4681</v>
      </c>
      <c r="F13184" s="786" t="s">
        <v>14377</v>
      </c>
    </row>
    <row r="13185" spans="1:6">
      <c r="A13185" t="s">
        <v>4616</v>
      </c>
      <c r="B13185" t="s">
        <v>4679</v>
      </c>
      <c r="C13185" t="s">
        <v>2093</v>
      </c>
      <c r="D13185" t="s">
        <v>4680</v>
      </c>
      <c r="E13185" t="s">
        <v>4681</v>
      </c>
      <c r="F13185" s="786" t="s">
        <v>14378</v>
      </c>
    </row>
    <row r="13186" spans="1:6">
      <c r="A13186" t="s">
        <v>4616</v>
      </c>
      <c r="B13186" t="s">
        <v>4679</v>
      </c>
      <c r="C13186" t="s">
        <v>2093</v>
      </c>
      <c r="D13186" t="s">
        <v>4680</v>
      </c>
      <c r="E13186" t="s">
        <v>4681</v>
      </c>
      <c r="F13186" s="786" t="s">
        <v>14379</v>
      </c>
    </row>
    <row r="13187" spans="1:6">
      <c r="A13187" t="s">
        <v>4616</v>
      </c>
      <c r="B13187" t="s">
        <v>4679</v>
      </c>
      <c r="C13187" t="s">
        <v>2093</v>
      </c>
      <c r="D13187" t="s">
        <v>4680</v>
      </c>
      <c r="E13187" t="s">
        <v>4681</v>
      </c>
      <c r="F13187" s="786" t="s">
        <v>14380</v>
      </c>
    </row>
    <row r="13188" spans="1:6">
      <c r="A13188" t="s">
        <v>4616</v>
      </c>
      <c r="B13188" t="s">
        <v>4679</v>
      </c>
      <c r="C13188" t="s">
        <v>2093</v>
      </c>
      <c r="D13188" t="s">
        <v>4680</v>
      </c>
      <c r="E13188" t="s">
        <v>4681</v>
      </c>
      <c r="F13188" s="786" t="s">
        <v>14381</v>
      </c>
    </row>
    <row r="13189" spans="1:6">
      <c r="A13189" t="s">
        <v>4616</v>
      </c>
      <c r="B13189" t="s">
        <v>4679</v>
      </c>
      <c r="C13189" t="s">
        <v>2093</v>
      </c>
      <c r="D13189" t="s">
        <v>4680</v>
      </c>
      <c r="E13189" t="s">
        <v>4681</v>
      </c>
      <c r="F13189" s="786" t="s">
        <v>14382</v>
      </c>
    </row>
    <row r="13190" spans="1:6">
      <c r="A13190" t="s">
        <v>4616</v>
      </c>
      <c r="B13190" t="s">
        <v>4679</v>
      </c>
      <c r="C13190" t="s">
        <v>2093</v>
      </c>
      <c r="D13190" t="s">
        <v>4680</v>
      </c>
      <c r="E13190" t="s">
        <v>4681</v>
      </c>
      <c r="F13190" s="786" t="s">
        <v>14383</v>
      </c>
    </row>
    <row r="13191" spans="1:6">
      <c r="A13191" t="s">
        <v>4616</v>
      </c>
      <c r="B13191" t="s">
        <v>4679</v>
      </c>
      <c r="C13191" t="s">
        <v>2093</v>
      </c>
      <c r="D13191" t="s">
        <v>4680</v>
      </c>
      <c r="E13191" t="s">
        <v>4681</v>
      </c>
      <c r="F13191" s="786" t="s">
        <v>14384</v>
      </c>
    </row>
    <row r="13192" spans="1:6">
      <c r="A13192" t="s">
        <v>4616</v>
      </c>
      <c r="B13192" t="s">
        <v>4679</v>
      </c>
      <c r="C13192" t="s">
        <v>2093</v>
      </c>
      <c r="D13192" t="s">
        <v>4680</v>
      </c>
      <c r="E13192" t="s">
        <v>4681</v>
      </c>
      <c r="F13192" s="786" t="s">
        <v>14385</v>
      </c>
    </row>
    <row r="13193" spans="1:6">
      <c r="A13193" t="s">
        <v>4616</v>
      </c>
      <c r="B13193" t="s">
        <v>4679</v>
      </c>
      <c r="C13193" t="s">
        <v>2093</v>
      </c>
      <c r="D13193" t="s">
        <v>4680</v>
      </c>
      <c r="E13193" t="s">
        <v>4681</v>
      </c>
      <c r="F13193" s="786" t="s">
        <v>14386</v>
      </c>
    </row>
    <row r="13194" spans="1:6">
      <c r="A13194" t="s">
        <v>4616</v>
      </c>
      <c r="B13194" t="s">
        <v>4679</v>
      </c>
      <c r="C13194" t="s">
        <v>2093</v>
      </c>
      <c r="D13194" t="s">
        <v>4680</v>
      </c>
      <c r="E13194" t="s">
        <v>4681</v>
      </c>
      <c r="F13194" s="786" t="s">
        <v>14387</v>
      </c>
    </row>
    <row r="13195" spans="1:6">
      <c r="A13195" t="s">
        <v>4616</v>
      </c>
      <c r="B13195" t="s">
        <v>4679</v>
      </c>
      <c r="C13195" t="s">
        <v>2093</v>
      </c>
      <c r="D13195" t="s">
        <v>4680</v>
      </c>
      <c r="E13195" t="s">
        <v>4681</v>
      </c>
      <c r="F13195" s="786" t="s">
        <v>14388</v>
      </c>
    </row>
    <row r="13196" spans="1:6">
      <c r="A13196" t="s">
        <v>4616</v>
      </c>
      <c r="B13196" t="s">
        <v>4679</v>
      </c>
      <c r="C13196" t="s">
        <v>2093</v>
      </c>
      <c r="D13196" t="s">
        <v>4680</v>
      </c>
      <c r="E13196" t="s">
        <v>4681</v>
      </c>
      <c r="F13196" s="786" t="s">
        <v>14389</v>
      </c>
    </row>
    <row r="13197" spans="1:6">
      <c r="A13197" t="s">
        <v>4616</v>
      </c>
      <c r="B13197" t="s">
        <v>4679</v>
      </c>
      <c r="C13197" t="s">
        <v>2093</v>
      </c>
      <c r="D13197" t="s">
        <v>4680</v>
      </c>
      <c r="E13197" t="s">
        <v>4681</v>
      </c>
      <c r="F13197" s="786" t="s">
        <v>14390</v>
      </c>
    </row>
    <row r="13198" spans="1:6">
      <c r="A13198" t="s">
        <v>4616</v>
      </c>
      <c r="B13198" t="s">
        <v>4679</v>
      </c>
      <c r="C13198" t="s">
        <v>2093</v>
      </c>
      <c r="D13198" t="s">
        <v>4680</v>
      </c>
      <c r="E13198" t="s">
        <v>4681</v>
      </c>
      <c r="F13198" s="786" t="s">
        <v>14391</v>
      </c>
    </row>
    <row r="13199" spans="1:6">
      <c r="A13199" t="s">
        <v>4616</v>
      </c>
      <c r="B13199" t="s">
        <v>4679</v>
      </c>
      <c r="C13199" t="s">
        <v>2093</v>
      </c>
      <c r="D13199" t="s">
        <v>4680</v>
      </c>
      <c r="E13199" t="s">
        <v>4681</v>
      </c>
      <c r="F13199" s="786" t="s">
        <v>14392</v>
      </c>
    </row>
    <row r="13200" spans="1:6">
      <c r="A13200" t="s">
        <v>4616</v>
      </c>
      <c r="B13200" t="s">
        <v>4679</v>
      </c>
      <c r="C13200" t="s">
        <v>2093</v>
      </c>
      <c r="D13200" t="s">
        <v>4680</v>
      </c>
      <c r="E13200" t="s">
        <v>4681</v>
      </c>
      <c r="F13200" s="786" t="s">
        <v>14393</v>
      </c>
    </row>
    <row r="13201" spans="1:6">
      <c r="A13201" t="s">
        <v>4616</v>
      </c>
      <c r="B13201" t="s">
        <v>4679</v>
      </c>
      <c r="C13201" t="s">
        <v>2093</v>
      </c>
      <c r="D13201" t="s">
        <v>4680</v>
      </c>
      <c r="E13201" t="s">
        <v>4681</v>
      </c>
      <c r="F13201" s="786" t="s">
        <v>14394</v>
      </c>
    </row>
    <row r="13202" spans="1:6">
      <c r="A13202" t="s">
        <v>4616</v>
      </c>
      <c r="B13202" t="s">
        <v>4679</v>
      </c>
      <c r="C13202" t="s">
        <v>2093</v>
      </c>
      <c r="D13202" t="s">
        <v>4680</v>
      </c>
      <c r="E13202" t="s">
        <v>4681</v>
      </c>
      <c r="F13202" s="786" t="s">
        <v>14395</v>
      </c>
    </row>
    <row r="13203" spans="1:6">
      <c r="A13203" t="s">
        <v>4616</v>
      </c>
      <c r="B13203" t="s">
        <v>4679</v>
      </c>
      <c r="C13203" t="s">
        <v>2093</v>
      </c>
      <c r="D13203" t="s">
        <v>4680</v>
      </c>
      <c r="E13203" t="s">
        <v>4681</v>
      </c>
      <c r="F13203" s="786" t="s">
        <v>14396</v>
      </c>
    </row>
    <row r="13204" spans="1:6">
      <c r="A13204" t="s">
        <v>4616</v>
      </c>
      <c r="B13204" t="s">
        <v>4679</v>
      </c>
      <c r="C13204" t="s">
        <v>2093</v>
      </c>
      <c r="D13204" t="s">
        <v>4680</v>
      </c>
      <c r="E13204" t="s">
        <v>4681</v>
      </c>
      <c r="F13204" s="786" t="s">
        <v>14397</v>
      </c>
    </row>
    <row r="13205" spans="1:6">
      <c r="A13205" t="s">
        <v>4616</v>
      </c>
      <c r="B13205" t="s">
        <v>4679</v>
      </c>
      <c r="C13205" t="s">
        <v>2093</v>
      </c>
      <c r="D13205" t="s">
        <v>4680</v>
      </c>
      <c r="E13205" t="s">
        <v>4681</v>
      </c>
      <c r="F13205" s="786" t="s">
        <v>14398</v>
      </c>
    </row>
    <row r="13206" spans="1:6">
      <c r="A13206" t="s">
        <v>4616</v>
      </c>
      <c r="B13206" t="s">
        <v>4679</v>
      </c>
      <c r="C13206" t="s">
        <v>2093</v>
      </c>
      <c r="D13206" t="s">
        <v>4680</v>
      </c>
      <c r="E13206" t="s">
        <v>4681</v>
      </c>
      <c r="F13206" s="786" t="s">
        <v>14399</v>
      </c>
    </row>
    <row r="13207" spans="1:6">
      <c r="A13207" t="s">
        <v>4616</v>
      </c>
      <c r="B13207" t="s">
        <v>4679</v>
      </c>
      <c r="C13207" t="s">
        <v>2093</v>
      </c>
      <c r="D13207" t="s">
        <v>4680</v>
      </c>
      <c r="E13207" t="s">
        <v>4681</v>
      </c>
      <c r="F13207" s="786" t="s">
        <v>14400</v>
      </c>
    </row>
    <row r="13208" spans="1:6">
      <c r="A13208" t="s">
        <v>4616</v>
      </c>
      <c r="B13208" t="s">
        <v>4679</v>
      </c>
      <c r="C13208" t="s">
        <v>2093</v>
      </c>
      <c r="D13208" t="s">
        <v>4680</v>
      </c>
      <c r="E13208" t="s">
        <v>4681</v>
      </c>
      <c r="F13208" s="786" t="s">
        <v>14401</v>
      </c>
    </row>
    <row r="13209" spans="1:6">
      <c r="A13209" t="s">
        <v>4616</v>
      </c>
      <c r="B13209" t="s">
        <v>4679</v>
      </c>
      <c r="C13209" t="s">
        <v>2093</v>
      </c>
      <c r="D13209" t="s">
        <v>4680</v>
      </c>
      <c r="E13209" t="s">
        <v>4681</v>
      </c>
      <c r="F13209" s="786" t="s">
        <v>14402</v>
      </c>
    </row>
    <row r="13210" spans="1:6">
      <c r="A13210" t="s">
        <v>4616</v>
      </c>
      <c r="B13210" t="s">
        <v>4679</v>
      </c>
      <c r="C13210" t="s">
        <v>2093</v>
      </c>
      <c r="D13210" t="s">
        <v>4680</v>
      </c>
      <c r="E13210" t="s">
        <v>4681</v>
      </c>
      <c r="F13210" s="786" t="s">
        <v>14403</v>
      </c>
    </row>
    <row r="13211" spans="1:6">
      <c r="A13211" t="s">
        <v>4616</v>
      </c>
      <c r="B13211" t="s">
        <v>4679</v>
      </c>
      <c r="C13211" t="s">
        <v>2093</v>
      </c>
      <c r="D13211" t="s">
        <v>4680</v>
      </c>
      <c r="E13211" t="s">
        <v>4681</v>
      </c>
      <c r="F13211" s="786" t="s">
        <v>14404</v>
      </c>
    </row>
    <row r="13212" spans="1:6">
      <c r="A13212" t="s">
        <v>4616</v>
      </c>
      <c r="B13212" t="s">
        <v>4679</v>
      </c>
      <c r="C13212" t="s">
        <v>2093</v>
      </c>
      <c r="D13212" t="s">
        <v>4680</v>
      </c>
      <c r="E13212" t="s">
        <v>4681</v>
      </c>
      <c r="F13212" s="786" t="s">
        <v>14405</v>
      </c>
    </row>
    <row r="13213" spans="1:6">
      <c r="A13213" t="s">
        <v>4616</v>
      </c>
      <c r="B13213" t="s">
        <v>4679</v>
      </c>
      <c r="C13213" t="s">
        <v>2093</v>
      </c>
      <c r="D13213" t="s">
        <v>4680</v>
      </c>
      <c r="E13213" t="s">
        <v>4681</v>
      </c>
      <c r="F13213" s="786" t="s">
        <v>14406</v>
      </c>
    </row>
    <row r="13214" spans="1:6">
      <c r="A13214" t="s">
        <v>4616</v>
      </c>
      <c r="B13214" t="s">
        <v>4679</v>
      </c>
      <c r="C13214" t="s">
        <v>2093</v>
      </c>
      <c r="D13214" t="s">
        <v>4680</v>
      </c>
      <c r="E13214" t="s">
        <v>4681</v>
      </c>
      <c r="F13214" s="786" t="s">
        <v>14407</v>
      </c>
    </row>
    <row r="13215" spans="1:6">
      <c r="A13215" t="s">
        <v>4616</v>
      </c>
      <c r="B13215" t="s">
        <v>4679</v>
      </c>
      <c r="C13215" t="s">
        <v>2093</v>
      </c>
      <c r="D13215" t="s">
        <v>4680</v>
      </c>
      <c r="E13215" t="s">
        <v>4681</v>
      </c>
      <c r="F13215" s="786" t="s">
        <v>14408</v>
      </c>
    </row>
    <row r="13216" spans="1:6">
      <c r="A13216" t="s">
        <v>4616</v>
      </c>
      <c r="B13216" t="s">
        <v>4679</v>
      </c>
      <c r="C13216" t="s">
        <v>2093</v>
      </c>
      <c r="D13216" t="s">
        <v>4680</v>
      </c>
      <c r="E13216" t="s">
        <v>4681</v>
      </c>
      <c r="F13216" s="786" t="s">
        <v>14409</v>
      </c>
    </row>
    <row r="13217" spans="1:6">
      <c r="A13217" t="s">
        <v>4616</v>
      </c>
      <c r="B13217" t="s">
        <v>4679</v>
      </c>
      <c r="C13217" t="s">
        <v>2093</v>
      </c>
      <c r="D13217" t="s">
        <v>4680</v>
      </c>
      <c r="E13217" t="s">
        <v>4681</v>
      </c>
      <c r="F13217" s="786" t="s">
        <v>14410</v>
      </c>
    </row>
    <row r="13218" spans="1:6">
      <c r="A13218" t="s">
        <v>4616</v>
      </c>
      <c r="B13218" t="s">
        <v>4679</v>
      </c>
      <c r="C13218" t="s">
        <v>2093</v>
      </c>
      <c r="D13218" t="s">
        <v>4680</v>
      </c>
      <c r="E13218" t="s">
        <v>4681</v>
      </c>
      <c r="F13218" s="786" t="s">
        <v>14411</v>
      </c>
    </row>
    <row r="13219" spans="1:6">
      <c r="A13219" t="s">
        <v>4616</v>
      </c>
      <c r="B13219" t="s">
        <v>4679</v>
      </c>
      <c r="C13219" t="s">
        <v>2093</v>
      </c>
      <c r="D13219" t="s">
        <v>4680</v>
      </c>
      <c r="E13219" t="s">
        <v>4681</v>
      </c>
      <c r="F13219" s="786" t="s">
        <v>14412</v>
      </c>
    </row>
    <row r="13220" spans="1:6">
      <c r="A13220" t="s">
        <v>4616</v>
      </c>
      <c r="B13220" t="s">
        <v>4679</v>
      </c>
      <c r="C13220" t="s">
        <v>2093</v>
      </c>
      <c r="D13220" t="s">
        <v>4680</v>
      </c>
      <c r="E13220" t="s">
        <v>4681</v>
      </c>
      <c r="F13220" s="786" t="s">
        <v>14413</v>
      </c>
    </row>
    <row r="13221" spans="1:6">
      <c r="A13221" t="s">
        <v>4616</v>
      </c>
      <c r="B13221" t="s">
        <v>4679</v>
      </c>
      <c r="C13221" t="s">
        <v>2093</v>
      </c>
      <c r="D13221" t="s">
        <v>4680</v>
      </c>
      <c r="E13221" t="s">
        <v>4681</v>
      </c>
      <c r="F13221" s="786" t="s">
        <v>14414</v>
      </c>
    </row>
    <row r="13222" spans="1:6">
      <c r="A13222" t="s">
        <v>4616</v>
      </c>
      <c r="B13222" t="s">
        <v>4679</v>
      </c>
      <c r="C13222" t="s">
        <v>2093</v>
      </c>
      <c r="D13222" t="s">
        <v>4680</v>
      </c>
      <c r="E13222" t="s">
        <v>4681</v>
      </c>
      <c r="F13222" s="786" t="s">
        <v>14415</v>
      </c>
    </row>
    <row r="13223" spans="1:6">
      <c r="A13223" t="s">
        <v>4616</v>
      </c>
      <c r="B13223" t="s">
        <v>4679</v>
      </c>
      <c r="C13223" t="s">
        <v>2093</v>
      </c>
      <c r="D13223" t="s">
        <v>4680</v>
      </c>
      <c r="E13223" t="s">
        <v>4681</v>
      </c>
      <c r="F13223" s="786" t="s">
        <v>14416</v>
      </c>
    </row>
    <row r="13224" spans="1:6">
      <c r="A13224" t="s">
        <v>4616</v>
      </c>
      <c r="B13224" t="s">
        <v>4679</v>
      </c>
      <c r="C13224" t="s">
        <v>2093</v>
      </c>
      <c r="D13224" t="s">
        <v>4680</v>
      </c>
      <c r="E13224" t="s">
        <v>4681</v>
      </c>
      <c r="F13224" s="786" t="s">
        <v>14417</v>
      </c>
    </row>
    <row r="13225" spans="1:6">
      <c r="A13225" t="s">
        <v>4616</v>
      </c>
      <c r="B13225" t="s">
        <v>4679</v>
      </c>
      <c r="C13225" t="s">
        <v>2093</v>
      </c>
      <c r="D13225" t="s">
        <v>4680</v>
      </c>
      <c r="E13225" t="s">
        <v>4681</v>
      </c>
      <c r="F13225" s="786" t="s">
        <v>14418</v>
      </c>
    </row>
    <row r="13226" spans="1:6">
      <c r="A13226" t="s">
        <v>4616</v>
      </c>
      <c r="B13226" t="s">
        <v>4679</v>
      </c>
      <c r="C13226" t="s">
        <v>2093</v>
      </c>
      <c r="D13226" t="s">
        <v>4680</v>
      </c>
      <c r="E13226" t="s">
        <v>4681</v>
      </c>
      <c r="F13226" s="786" t="s">
        <v>14419</v>
      </c>
    </row>
    <row r="13227" spans="1:6">
      <c r="A13227" t="s">
        <v>4616</v>
      </c>
      <c r="B13227" t="s">
        <v>4679</v>
      </c>
      <c r="C13227" t="s">
        <v>2093</v>
      </c>
      <c r="D13227" t="s">
        <v>4680</v>
      </c>
      <c r="E13227" t="s">
        <v>4681</v>
      </c>
      <c r="F13227" s="786" t="s">
        <v>14420</v>
      </c>
    </row>
    <row r="13228" spans="1:6">
      <c r="A13228" t="s">
        <v>4616</v>
      </c>
      <c r="B13228" t="s">
        <v>4679</v>
      </c>
      <c r="C13228" t="s">
        <v>2093</v>
      </c>
      <c r="D13228" t="s">
        <v>4680</v>
      </c>
      <c r="E13228" t="s">
        <v>4681</v>
      </c>
      <c r="F13228" s="786" t="s">
        <v>14421</v>
      </c>
    </row>
    <row r="13229" spans="1:6">
      <c r="A13229" t="s">
        <v>4616</v>
      </c>
      <c r="B13229" t="s">
        <v>4679</v>
      </c>
      <c r="C13229" t="s">
        <v>2093</v>
      </c>
      <c r="D13229" t="s">
        <v>4680</v>
      </c>
      <c r="E13229" t="s">
        <v>4681</v>
      </c>
      <c r="F13229" s="786" t="s">
        <v>14422</v>
      </c>
    </row>
    <row r="13230" spans="1:6">
      <c r="A13230" t="s">
        <v>4616</v>
      </c>
      <c r="B13230" t="s">
        <v>4679</v>
      </c>
      <c r="C13230" t="s">
        <v>2093</v>
      </c>
      <c r="D13230" t="s">
        <v>4680</v>
      </c>
      <c r="E13230" t="s">
        <v>4681</v>
      </c>
      <c r="F13230" s="786" t="s">
        <v>14423</v>
      </c>
    </row>
    <row r="13231" spans="1:6">
      <c r="A13231" t="s">
        <v>4616</v>
      </c>
      <c r="B13231" t="s">
        <v>4679</v>
      </c>
      <c r="C13231" t="s">
        <v>2093</v>
      </c>
      <c r="D13231" t="s">
        <v>4680</v>
      </c>
      <c r="E13231" t="s">
        <v>4681</v>
      </c>
      <c r="F13231" s="786" t="s">
        <v>14424</v>
      </c>
    </row>
    <row r="13232" spans="1:6">
      <c r="A13232" t="s">
        <v>4616</v>
      </c>
      <c r="B13232" t="s">
        <v>4679</v>
      </c>
      <c r="C13232" t="s">
        <v>2093</v>
      </c>
      <c r="D13232" t="s">
        <v>4680</v>
      </c>
      <c r="E13232" t="s">
        <v>4681</v>
      </c>
      <c r="F13232" s="786" t="s">
        <v>14425</v>
      </c>
    </row>
    <row r="13233" spans="1:6">
      <c r="A13233" t="s">
        <v>4616</v>
      </c>
      <c r="B13233" t="s">
        <v>4679</v>
      </c>
      <c r="C13233" t="s">
        <v>2093</v>
      </c>
      <c r="D13233" t="s">
        <v>4680</v>
      </c>
      <c r="E13233" t="s">
        <v>4681</v>
      </c>
      <c r="F13233" s="786" t="s">
        <v>14426</v>
      </c>
    </row>
    <row r="13234" spans="1:6">
      <c r="A13234" t="s">
        <v>4616</v>
      </c>
      <c r="B13234" t="s">
        <v>4679</v>
      </c>
      <c r="C13234" t="s">
        <v>2093</v>
      </c>
      <c r="D13234" t="s">
        <v>4680</v>
      </c>
      <c r="E13234" t="s">
        <v>4681</v>
      </c>
      <c r="F13234" s="786" t="s">
        <v>14427</v>
      </c>
    </row>
    <row r="13235" spans="1:6">
      <c r="A13235" t="s">
        <v>4616</v>
      </c>
      <c r="B13235" t="s">
        <v>4679</v>
      </c>
      <c r="C13235" t="s">
        <v>2093</v>
      </c>
      <c r="D13235" t="s">
        <v>4680</v>
      </c>
      <c r="E13235" t="s">
        <v>4681</v>
      </c>
      <c r="F13235" s="786" t="s">
        <v>14428</v>
      </c>
    </row>
    <row r="13236" spans="1:6">
      <c r="A13236" t="s">
        <v>4616</v>
      </c>
      <c r="B13236" t="s">
        <v>4679</v>
      </c>
      <c r="C13236" t="s">
        <v>2093</v>
      </c>
      <c r="D13236" t="s">
        <v>4680</v>
      </c>
      <c r="E13236" t="s">
        <v>4681</v>
      </c>
      <c r="F13236" s="786" t="s">
        <v>14429</v>
      </c>
    </row>
    <row r="13237" spans="1:6">
      <c r="A13237" t="s">
        <v>4616</v>
      </c>
      <c r="B13237" t="s">
        <v>4679</v>
      </c>
      <c r="C13237" t="s">
        <v>2093</v>
      </c>
      <c r="D13237" t="s">
        <v>4680</v>
      </c>
      <c r="E13237" t="s">
        <v>4681</v>
      </c>
      <c r="F13237" s="786" t="s">
        <v>14430</v>
      </c>
    </row>
    <row r="13238" spans="1:6">
      <c r="A13238" t="s">
        <v>4616</v>
      </c>
      <c r="B13238" t="s">
        <v>4679</v>
      </c>
      <c r="C13238" t="s">
        <v>2093</v>
      </c>
      <c r="D13238" t="s">
        <v>4680</v>
      </c>
      <c r="E13238" t="s">
        <v>4681</v>
      </c>
      <c r="F13238" s="786" t="s">
        <v>14431</v>
      </c>
    </row>
    <row r="13239" spans="1:6">
      <c r="A13239" t="s">
        <v>4616</v>
      </c>
      <c r="B13239" t="s">
        <v>4679</v>
      </c>
      <c r="C13239" t="s">
        <v>2093</v>
      </c>
      <c r="D13239" t="s">
        <v>4680</v>
      </c>
      <c r="E13239" t="s">
        <v>4681</v>
      </c>
      <c r="F13239" s="786" t="s">
        <v>14432</v>
      </c>
    </row>
    <row r="13240" spans="1:6">
      <c r="A13240" t="s">
        <v>4616</v>
      </c>
      <c r="B13240" t="s">
        <v>4679</v>
      </c>
      <c r="C13240" t="s">
        <v>2093</v>
      </c>
      <c r="D13240" t="s">
        <v>4680</v>
      </c>
      <c r="E13240" t="s">
        <v>4681</v>
      </c>
      <c r="F13240" s="786" t="s">
        <v>14433</v>
      </c>
    </row>
    <row r="13241" spans="1:6">
      <c r="A13241" t="s">
        <v>4616</v>
      </c>
      <c r="B13241" t="s">
        <v>4679</v>
      </c>
      <c r="C13241" t="s">
        <v>2093</v>
      </c>
      <c r="D13241" t="s">
        <v>4680</v>
      </c>
      <c r="E13241" t="s">
        <v>4681</v>
      </c>
      <c r="F13241" s="786" t="s">
        <v>14434</v>
      </c>
    </row>
    <row r="13242" spans="1:6">
      <c r="A13242" t="s">
        <v>4616</v>
      </c>
      <c r="B13242" t="s">
        <v>4679</v>
      </c>
      <c r="C13242" t="s">
        <v>2093</v>
      </c>
      <c r="D13242" t="s">
        <v>4680</v>
      </c>
      <c r="E13242" t="s">
        <v>4681</v>
      </c>
      <c r="F13242" s="786" t="s">
        <v>14435</v>
      </c>
    </row>
    <row r="13243" spans="1:6">
      <c r="A13243" t="s">
        <v>4616</v>
      </c>
      <c r="B13243" t="s">
        <v>4679</v>
      </c>
      <c r="C13243" t="s">
        <v>2093</v>
      </c>
      <c r="D13243" t="s">
        <v>4680</v>
      </c>
      <c r="E13243" t="s">
        <v>4681</v>
      </c>
      <c r="F13243" s="786" t="s">
        <v>14436</v>
      </c>
    </row>
    <row r="13244" spans="1:6">
      <c r="A13244" t="s">
        <v>4616</v>
      </c>
      <c r="B13244" t="s">
        <v>4679</v>
      </c>
      <c r="C13244" t="s">
        <v>2093</v>
      </c>
      <c r="D13244" t="s">
        <v>4680</v>
      </c>
      <c r="E13244" t="s">
        <v>4681</v>
      </c>
      <c r="F13244" s="786" t="s">
        <v>14437</v>
      </c>
    </row>
    <row r="13245" spans="1:6">
      <c r="A13245" t="s">
        <v>4616</v>
      </c>
      <c r="B13245" t="s">
        <v>4679</v>
      </c>
      <c r="C13245" t="s">
        <v>2093</v>
      </c>
      <c r="D13245" t="s">
        <v>4680</v>
      </c>
      <c r="E13245" t="s">
        <v>4681</v>
      </c>
      <c r="F13245" s="786" t="s">
        <v>14438</v>
      </c>
    </row>
    <row r="13246" spans="1:6">
      <c r="A13246" t="s">
        <v>4616</v>
      </c>
      <c r="B13246" t="s">
        <v>4679</v>
      </c>
      <c r="C13246" t="s">
        <v>2093</v>
      </c>
      <c r="D13246" t="s">
        <v>4680</v>
      </c>
      <c r="E13246" t="s">
        <v>4681</v>
      </c>
      <c r="F13246" s="786" t="s">
        <v>14439</v>
      </c>
    </row>
    <row r="13247" spans="1:6">
      <c r="A13247" t="s">
        <v>4616</v>
      </c>
      <c r="B13247" t="s">
        <v>4679</v>
      </c>
      <c r="C13247" t="s">
        <v>2093</v>
      </c>
      <c r="D13247" t="s">
        <v>4680</v>
      </c>
      <c r="E13247" t="s">
        <v>4681</v>
      </c>
      <c r="F13247" s="786" t="s">
        <v>14440</v>
      </c>
    </row>
    <row r="13248" spans="1:6">
      <c r="A13248" t="s">
        <v>4616</v>
      </c>
      <c r="B13248" t="s">
        <v>4679</v>
      </c>
      <c r="C13248" t="s">
        <v>2093</v>
      </c>
      <c r="D13248" t="s">
        <v>4680</v>
      </c>
      <c r="E13248" t="s">
        <v>4681</v>
      </c>
      <c r="F13248" s="786" t="s">
        <v>14441</v>
      </c>
    </row>
    <row r="13249" spans="1:6">
      <c r="A13249" t="s">
        <v>4616</v>
      </c>
      <c r="B13249" t="s">
        <v>4679</v>
      </c>
      <c r="C13249" t="s">
        <v>2093</v>
      </c>
      <c r="D13249" t="s">
        <v>4680</v>
      </c>
      <c r="E13249" t="s">
        <v>4681</v>
      </c>
      <c r="F13249" s="786" t="s">
        <v>14442</v>
      </c>
    </row>
    <row r="13250" spans="1:6">
      <c r="A13250" t="s">
        <v>4616</v>
      </c>
      <c r="B13250" t="s">
        <v>4679</v>
      </c>
      <c r="C13250" t="s">
        <v>2093</v>
      </c>
      <c r="D13250" t="s">
        <v>4680</v>
      </c>
      <c r="E13250" t="s">
        <v>4681</v>
      </c>
      <c r="F13250" s="786" t="s">
        <v>14443</v>
      </c>
    </row>
    <row r="13251" spans="1:6">
      <c r="A13251" t="s">
        <v>4616</v>
      </c>
      <c r="B13251" t="s">
        <v>4679</v>
      </c>
      <c r="C13251" t="s">
        <v>2093</v>
      </c>
      <c r="D13251" t="s">
        <v>4680</v>
      </c>
      <c r="E13251" t="s">
        <v>4681</v>
      </c>
      <c r="F13251" s="786" t="s">
        <v>14444</v>
      </c>
    </row>
    <row r="13252" spans="1:6">
      <c r="A13252" t="s">
        <v>4616</v>
      </c>
      <c r="B13252" t="s">
        <v>4679</v>
      </c>
      <c r="C13252" t="s">
        <v>2093</v>
      </c>
      <c r="D13252" t="s">
        <v>4680</v>
      </c>
      <c r="E13252" t="s">
        <v>4681</v>
      </c>
      <c r="F13252" s="786" t="s">
        <v>14445</v>
      </c>
    </row>
    <row r="13253" spans="1:6">
      <c r="A13253" t="s">
        <v>4616</v>
      </c>
      <c r="B13253" t="s">
        <v>4679</v>
      </c>
      <c r="C13253" t="s">
        <v>2093</v>
      </c>
      <c r="D13253" t="s">
        <v>4680</v>
      </c>
      <c r="E13253" t="s">
        <v>4681</v>
      </c>
      <c r="F13253" s="786" t="s">
        <v>14446</v>
      </c>
    </row>
    <row r="13254" spans="1:6">
      <c r="A13254" t="s">
        <v>4616</v>
      </c>
      <c r="B13254" t="s">
        <v>4679</v>
      </c>
      <c r="C13254" t="s">
        <v>2093</v>
      </c>
      <c r="D13254" t="s">
        <v>4680</v>
      </c>
      <c r="E13254" t="s">
        <v>4681</v>
      </c>
      <c r="F13254" s="786" t="s">
        <v>14447</v>
      </c>
    </row>
    <row r="13255" spans="1:6">
      <c r="A13255" t="s">
        <v>4616</v>
      </c>
      <c r="B13255" t="s">
        <v>4679</v>
      </c>
      <c r="C13255" t="s">
        <v>2093</v>
      </c>
      <c r="D13255" t="s">
        <v>4680</v>
      </c>
      <c r="E13255" t="s">
        <v>4681</v>
      </c>
      <c r="F13255" s="786" t="s">
        <v>14448</v>
      </c>
    </row>
    <row r="13256" spans="1:6">
      <c r="A13256" t="s">
        <v>4616</v>
      </c>
      <c r="B13256" t="s">
        <v>4679</v>
      </c>
      <c r="C13256" t="s">
        <v>2093</v>
      </c>
      <c r="D13256" t="s">
        <v>4680</v>
      </c>
      <c r="E13256" t="s">
        <v>4681</v>
      </c>
      <c r="F13256" s="786" t="s">
        <v>14449</v>
      </c>
    </row>
    <row r="13257" spans="1:6">
      <c r="A13257" t="s">
        <v>4616</v>
      </c>
      <c r="B13257" t="s">
        <v>4679</v>
      </c>
      <c r="C13257" t="s">
        <v>2093</v>
      </c>
      <c r="D13257" t="s">
        <v>4680</v>
      </c>
      <c r="E13257" t="s">
        <v>4681</v>
      </c>
      <c r="F13257" s="786" t="s">
        <v>14450</v>
      </c>
    </row>
    <row r="13258" spans="1:6">
      <c r="A13258" t="s">
        <v>4616</v>
      </c>
      <c r="B13258" t="s">
        <v>4679</v>
      </c>
      <c r="C13258" t="s">
        <v>2093</v>
      </c>
      <c r="D13258" t="s">
        <v>4680</v>
      </c>
      <c r="E13258" t="s">
        <v>4681</v>
      </c>
      <c r="F13258" s="786" t="s">
        <v>14451</v>
      </c>
    </row>
    <row r="13259" spans="1:6">
      <c r="A13259" t="s">
        <v>4616</v>
      </c>
      <c r="B13259" t="s">
        <v>4679</v>
      </c>
      <c r="C13259" t="s">
        <v>2093</v>
      </c>
      <c r="D13259" t="s">
        <v>4680</v>
      </c>
      <c r="E13259" t="s">
        <v>4681</v>
      </c>
      <c r="F13259" s="786" t="s">
        <v>14452</v>
      </c>
    </row>
    <row r="13260" spans="1:6">
      <c r="A13260" t="s">
        <v>4616</v>
      </c>
      <c r="B13260" t="s">
        <v>4679</v>
      </c>
      <c r="C13260" t="s">
        <v>2093</v>
      </c>
      <c r="D13260" t="s">
        <v>4680</v>
      </c>
      <c r="E13260" t="s">
        <v>4681</v>
      </c>
      <c r="F13260" s="786" t="s">
        <v>14453</v>
      </c>
    </row>
    <row r="13261" spans="1:6">
      <c r="A13261" t="s">
        <v>4616</v>
      </c>
      <c r="B13261" t="s">
        <v>4679</v>
      </c>
      <c r="C13261" t="s">
        <v>2093</v>
      </c>
      <c r="D13261" t="s">
        <v>4680</v>
      </c>
      <c r="E13261" t="s">
        <v>4681</v>
      </c>
      <c r="F13261" s="786" t="s">
        <v>14454</v>
      </c>
    </row>
    <row r="13262" spans="1:6">
      <c r="A13262" t="s">
        <v>4616</v>
      </c>
      <c r="B13262" t="s">
        <v>4679</v>
      </c>
      <c r="C13262" t="s">
        <v>2093</v>
      </c>
      <c r="D13262" t="s">
        <v>4680</v>
      </c>
      <c r="E13262" t="s">
        <v>4681</v>
      </c>
      <c r="F13262" s="786" t="s">
        <v>14455</v>
      </c>
    </row>
    <row r="13263" spans="1:6">
      <c r="A13263" t="s">
        <v>4616</v>
      </c>
      <c r="B13263" t="s">
        <v>4679</v>
      </c>
      <c r="C13263" t="s">
        <v>2093</v>
      </c>
      <c r="D13263" t="s">
        <v>4680</v>
      </c>
      <c r="E13263" t="s">
        <v>4681</v>
      </c>
      <c r="F13263" s="786" t="s">
        <v>14456</v>
      </c>
    </row>
    <row r="13264" spans="1:6">
      <c r="A13264" t="s">
        <v>4616</v>
      </c>
      <c r="B13264" t="s">
        <v>4679</v>
      </c>
      <c r="C13264" t="s">
        <v>2093</v>
      </c>
      <c r="D13264" t="s">
        <v>4680</v>
      </c>
      <c r="E13264" t="s">
        <v>4681</v>
      </c>
      <c r="F13264" s="786" t="s">
        <v>14457</v>
      </c>
    </row>
    <row r="13265" spans="1:6">
      <c r="A13265" t="s">
        <v>4616</v>
      </c>
      <c r="B13265" t="s">
        <v>4679</v>
      </c>
      <c r="C13265" t="s">
        <v>2093</v>
      </c>
      <c r="D13265" t="s">
        <v>4680</v>
      </c>
      <c r="E13265" t="s">
        <v>4681</v>
      </c>
      <c r="F13265" s="786" t="s">
        <v>14458</v>
      </c>
    </row>
    <row r="13266" spans="1:6">
      <c r="A13266" t="s">
        <v>4616</v>
      </c>
      <c r="B13266" t="s">
        <v>4679</v>
      </c>
      <c r="C13266" t="s">
        <v>2093</v>
      </c>
      <c r="D13266" t="s">
        <v>4680</v>
      </c>
      <c r="E13266" t="s">
        <v>4681</v>
      </c>
      <c r="F13266" s="786" t="s">
        <v>14459</v>
      </c>
    </row>
    <row r="13267" spans="1:6">
      <c r="A13267" t="s">
        <v>4616</v>
      </c>
      <c r="B13267" t="s">
        <v>4679</v>
      </c>
      <c r="C13267" t="s">
        <v>2093</v>
      </c>
      <c r="D13267" t="s">
        <v>4680</v>
      </c>
      <c r="E13267" t="s">
        <v>4681</v>
      </c>
      <c r="F13267" s="786" t="s">
        <v>14460</v>
      </c>
    </row>
    <row r="13268" spans="1:6">
      <c r="A13268" t="s">
        <v>4616</v>
      </c>
      <c r="B13268" t="s">
        <v>4679</v>
      </c>
      <c r="C13268" t="s">
        <v>2093</v>
      </c>
      <c r="D13268" t="s">
        <v>4680</v>
      </c>
      <c r="E13268" t="s">
        <v>4681</v>
      </c>
      <c r="F13268" s="786" t="s">
        <v>14461</v>
      </c>
    </row>
    <row r="13269" spans="1:6">
      <c r="A13269" t="s">
        <v>4616</v>
      </c>
      <c r="B13269" t="s">
        <v>4679</v>
      </c>
      <c r="C13269" t="s">
        <v>2093</v>
      </c>
      <c r="D13269" t="s">
        <v>4680</v>
      </c>
      <c r="E13269" t="s">
        <v>4681</v>
      </c>
      <c r="F13269" s="786" t="s">
        <v>14462</v>
      </c>
    </row>
    <row r="13270" spans="1:6">
      <c r="A13270" t="s">
        <v>4616</v>
      </c>
      <c r="B13270" t="s">
        <v>4679</v>
      </c>
      <c r="C13270" t="s">
        <v>2093</v>
      </c>
      <c r="D13270" t="s">
        <v>4680</v>
      </c>
      <c r="E13270" t="s">
        <v>4681</v>
      </c>
      <c r="F13270" s="786" t="s">
        <v>14463</v>
      </c>
    </row>
    <row r="13271" spans="1:6">
      <c r="A13271" t="s">
        <v>4616</v>
      </c>
      <c r="B13271" t="s">
        <v>4679</v>
      </c>
      <c r="C13271" t="s">
        <v>2093</v>
      </c>
      <c r="D13271" t="s">
        <v>4680</v>
      </c>
      <c r="E13271" t="s">
        <v>4681</v>
      </c>
      <c r="F13271" s="786" t="s">
        <v>14464</v>
      </c>
    </row>
    <row r="13272" spans="1:6">
      <c r="A13272" t="s">
        <v>4616</v>
      </c>
      <c r="B13272" t="s">
        <v>4679</v>
      </c>
      <c r="C13272" t="s">
        <v>2093</v>
      </c>
      <c r="D13272" t="s">
        <v>4680</v>
      </c>
      <c r="E13272" t="s">
        <v>4681</v>
      </c>
      <c r="F13272" s="786" t="s">
        <v>14465</v>
      </c>
    </row>
    <row r="13273" spans="1:6">
      <c r="A13273" t="s">
        <v>4616</v>
      </c>
      <c r="B13273" t="s">
        <v>4679</v>
      </c>
      <c r="C13273" t="s">
        <v>2093</v>
      </c>
      <c r="D13273" t="s">
        <v>4680</v>
      </c>
      <c r="E13273" t="s">
        <v>4681</v>
      </c>
      <c r="F13273" s="786" t="s">
        <v>14466</v>
      </c>
    </row>
    <row r="13274" spans="1:6">
      <c r="A13274" t="s">
        <v>4616</v>
      </c>
      <c r="B13274" t="s">
        <v>4679</v>
      </c>
      <c r="C13274" t="s">
        <v>2093</v>
      </c>
      <c r="D13274" t="s">
        <v>4680</v>
      </c>
      <c r="E13274" t="s">
        <v>4681</v>
      </c>
      <c r="F13274" s="786" t="s">
        <v>14467</v>
      </c>
    </row>
    <row r="13275" spans="1:6">
      <c r="A13275" t="s">
        <v>4616</v>
      </c>
      <c r="B13275" t="s">
        <v>4679</v>
      </c>
      <c r="C13275" t="s">
        <v>2093</v>
      </c>
      <c r="D13275" t="s">
        <v>4680</v>
      </c>
      <c r="E13275" t="s">
        <v>4681</v>
      </c>
      <c r="F13275" s="786" t="s">
        <v>14468</v>
      </c>
    </row>
    <row r="13276" spans="1:6">
      <c r="A13276" t="s">
        <v>4616</v>
      </c>
      <c r="B13276" t="s">
        <v>4679</v>
      </c>
      <c r="C13276" t="s">
        <v>2093</v>
      </c>
      <c r="D13276" t="s">
        <v>4680</v>
      </c>
      <c r="E13276" t="s">
        <v>4681</v>
      </c>
      <c r="F13276" s="786" t="s">
        <v>14469</v>
      </c>
    </row>
    <row r="13277" spans="1:6">
      <c r="A13277" t="s">
        <v>4616</v>
      </c>
      <c r="B13277" t="s">
        <v>4679</v>
      </c>
      <c r="C13277" t="s">
        <v>2093</v>
      </c>
      <c r="D13277" t="s">
        <v>4680</v>
      </c>
      <c r="E13277" t="s">
        <v>4681</v>
      </c>
      <c r="F13277" s="786" t="s">
        <v>14470</v>
      </c>
    </row>
    <row r="13278" spans="1:6">
      <c r="A13278" t="s">
        <v>4616</v>
      </c>
      <c r="B13278" t="s">
        <v>4679</v>
      </c>
      <c r="C13278" t="s">
        <v>2093</v>
      </c>
      <c r="D13278" t="s">
        <v>4680</v>
      </c>
      <c r="E13278" t="s">
        <v>4681</v>
      </c>
      <c r="F13278" s="786" t="s">
        <v>14471</v>
      </c>
    </row>
    <row r="13279" spans="1:6">
      <c r="A13279" t="s">
        <v>4616</v>
      </c>
      <c r="B13279" t="s">
        <v>4679</v>
      </c>
      <c r="C13279" t="s">
        <v>2093</v>
      </c>
      <c r="D13279" t="s">
        <v>4680</v>
      </c>
      <c r="E13279" t="s">
        <v>4681</v>
      </c>
      <c r="F13279" s="786" t="s">
        <v>14472</v>
      </c>
    </row>
    <row r="13280" spans="1:6">
      <c r="A13280" t="s">
        <v>4616</v>
      </c>
      <c r="B13280" t="s">
        <v>4679</v>
      </c>
      <c r="C13280" t="s">
        <v>2093</v>
      </c>
      <c r="D13280" t="s">
        <v>4680</v>
      </c>
      <c r="E13280" t="s">
        <v>4681</v>
      </c>
      <c r="F13280" s="786" t="s">
        <v>14473</v>
      </c>
    </row>
    <row r="13281" spans="1:6">
      <c r="A13281" t="s">
        <v>4616</v>
      </c>
      <c r="B13281" t="s">
        <v>4679</v>
      </c>
      <c r="C13281" t="s">
        <v>2093</v>
      </c>
      <c r="D13281" t="s">
        <v>4680</v>
      </c>
      <c r="E13281" t="s">
        <v>4681</v>
      </c>
      <c r="F13281" s="786" t="s">
        <v>14474</v>
      </c>
    </row>
    <row r="13282" spans="1:6">
      <c r="A13282" t="s">
        <v>4616</v>
      </c>
      <c r="B13282" t="s">
        <v>4679</v>
      </c>
      <c r="C13282" t="s">
        <v>2093</v>
      </c>
      <c r="D13282" t="s">
        <v>4680</v>
      </c>
      <c r="E13282" t="s">
        <v>4681</v>
      </c>
      <c r="F13282" s="786" t="s">
        <v>14475</v>
      </c>
    </row>
    <row r="13283" spans="1:6">
      <c r="A13283" t="s">
        <v>4616</v>
      </c>
      <c r="B13283" t="s">
        <v>4679</v>
      </c>
      <c r="C13283" t="s">
        <v>2093</v>
      </c>
      <c r="D13283" t="s">
        <v>4680</v>
      </c>
      <c r="E13283" t="s">
        <v>4681</v>
      </c>
      <c r="F13283" s="786" t="s">
        <v>14476</v>
      </c>
    </row>
    <row r="13284" spans="1:6">
      <c r="A13284" t="s">
        <v>4616</v>
      </c>
      <c r="B13284" t="s">
        <v>4679</v>
      </c>
      <c r="C13284" t="s">
        <v>2093</v>
      </c>
      <c r="D13284" t="s">
        <v>4680</v>
      </c>
      <c r="E13284" t="s">
        <v>4681</v>
      </c>
      <c r="F13284" s="786" t="s">
        <v>14477</v>
      </c>
    </row>
    <row r="13285" spans="1:6">
      <c r="A13285" t="s">
        <v>4616</v>
      </c>
      <c r="B13285" t="s">
        <v>4679</v>
      </c>
      <c r="C13285" t="s">
        <v>2093</v>
      </c>
      <c r="D13285" t="s">
        <v>4680</v>
      </c>
      <c r="E13285" t="s">
        <v>4681</v>
      </c>
      <c r="F13285" s="786" t="s">
        <v>14478</v>
      </c>
    </row>
    <row r="13286" spans="1:6">
      <c r="A13286" t="s">
        <v>4616</v>
      </c>
      <c r="B13286" t="s">
        <v>4679</v>
      </c>
      <c r="C13286" t="s">
        <v>2093</v>
      </c>
      <c r="D13286" t="s">
        <v>4680</v>
      </c>
      <c r="E13286" t="s">
        <v>4681</v>
      </c>
      <c r="F13286" s="786" t="s">
        <v>14479</v>
      </c>
    </row>
    <row r="13287" spans="1:6">
      <c r="A13287" t="s">
        <v>4616</v>
      </c>
      <c r="B13287" t="s">
        <v>4679</v>
      </c>
      <c r="C13287" t="s">
        <v>2093</v>
      </c>
      <c r="D13287" t="s">
        <v>4680</v>
      </c>
      <c r="E13287" t="s">
        <v>4681</v>
      </c>
      <c r="F13287" s="786" t="s">
        <v>14480</v>
      </c>
    </row>
    <row r="13288" spans="1:6">
      <c r="A13288" t="s">
        <v>4616</v>
      </c>
      <c r="B13288" t="s">
        <v>4679</v>
      </c>
      <c r="C13288" t="s">
        <v>2093</v>
      </c>
      <c r="D13288" t="s">
        <v>4680</v>
      </c>
      <c r="E13288" t="s">
        <v>4681</v>
      </c>
      <c r="F13288" s="786" t="s">
        <v>14481</v>
      </c>
    </row>
    <row r="13289" spans="1:6">
      <c r="A13289" t="s">
        <v>4616</v>
      </c>
      <c r="B13289" t="s">
        <v>4679</v>
      </c>
      <c r="C13289" t="s">
        <v>2093</v>
      </c>
      <c r="D13289" t="s">
        <v>4680</v>
      </c>
      <c r="E13289" t="s">
        <v>4681</v>
      </c>
      <c r="F13289" s="786" t="s">
        <v>14482</v>
      </c>
    </row>
    <row r="13290" spans="1:6">
      <c r="A13290" t="s">
        <v>4616</v>
      </c>
      <c r="B13290" t="s">
        <v>4679</v>
      </c>
      <c r="C13290" t="s">
        <v>2093</v>
      </c>
      <c r="D13290" t="s">
        <v>4680</v>
      </c>
      <c r="E13290" t="s">
        <v>4681</v>
      </c>
      <c r="F13290" s="786" t="s">
        <v>14483</v>
      </c>
    </row>
    <row r="13291" spans="1:6">
      <c r="A13291" t="s">
        <v>4616</v>
      </c>
      <c r="B13291" t="s">
        <v>4679</v>
      </c>
      <c r="C13291" t="s">
        <v>2093</v>
      </c>
      <c r="D13291" t="s">
        <v>4680</v>
      </c>
      <c r="E13291" t="s">
        <v>4681</v>
      </c>
      <c r="F13291" s="786" t="s">
        <v>14484</v>
      </c>
    </row>
    <row r="13292" spans="1:6">
      <c r="A13292" t="s">
        <v>4616</v>
      </c>
      <c r="B13292" t="s">
        <v>4679</v>
      </c>
      <c r="C13292" t="s">
        <v>2093</v>
      </c>
      <c r="D13292" t="s">
        <v>4680</v>
      </c>
      <c r="E13292" t="s">
        <v>4681</v>
      </c>
      <c r="F13292" s="786" t="s">
        <v>14485</v>
      </c>
    </row>
    <row r="13293" spans="1:6">
      <c r="A13293" t="s">
        <v>4616</v>
      </c>
      <c r="B13293" t="s">
        <v>4679</v>
      </c>
      <c r="C13293" t="s">
        <v>2093</v>
      </c>
      <c r="D13293" t="s">
        <v>4680</v>
      </c>
      <c r="E13293" t="s">
        <v>4681</v>
      </c>
      <c r="F13293" s="786" t="s">
        <v>14486</v>
      </c>
    </row>
    <row r="13294" spans="1:6">
      <c r="A13294" t="s">
        <v>4616</v>
      </c>
      <c r="B13294" t="s">
        <v>4679</v>
      </c>
      <c r="C13294" t="s">
        <v>2093</v>
      </c>
      <c r="D13294" t="s">
        <v>4680</v>
      </c>
      <c r="E13294" t="s">
        <v>4681</v>
      </c>
      <c r="F13294" s="786" t="s">
        <v>14487</v>
      </c>
    </row>
    <row r="13295" spans="1:6">
      <c r="A13295" t="s">
        <v>4616</v>
      </c>
      <c r="B13295" t="s">
        <v>4679</v>
      </c>
      <c r="C13295" t="s">
        <v>2093</v>
      </c>
      <c r="D13295" t="s">
        <v>4680</v>
      </c>
      <c r="E13295" t="s">
        <v>4681</v>
      </c>
      <c r="F13295" s="786" t="s">
        <v>14488</v>
      </c>
    </row>
    <row r="13296" spans="1:6">
      <c r="A13296" t="s">
        <v>4616</v>
      </c>
      <c r="B13296" t="s">
        <v>4679</v>
      </c>
      <c r="C13296" t="s">
        <v>2093</v>
      </c>
      <c r="D13296" t="s">
        <v>4680</v>
      </c>
      <c r="E13296" t="s">
        <v>4681</v>
      </c>
      <c r="F13296" s="786" t="s">
        <v>14489</v>
      </c>
    </row>
    <row r="13297" spans="1:6">
      <c r="A13297" t="s">
        <v>4616</v>
      </c>
      <c r="B13297" t="s">
        <v>4679</v>
      </c>
      <c r="C13297" t="s">
        <v>2093</v>
      </c>
      <c r="D13297" t="s">
        <v>4680</v>
      </c>
      <c r="E13297" t="s">
        <v>4681</v>
      </c>
      <c r="F13297" s="786" t="s">
        <v>14490</v>
      </c>
    </row>
    <row r="13298" spans="1:6">
      <c r="A13298" t="s">
        <v>4616</v>
      </c>
      <c r="B13298" t="s">
        <v>4679</v>
      </c>
      <c r="C13298" t="s">
        <v>2093</v>
      </c>
      <c r="D13298" t="s">
        <v>4680</v>
      </c>
      <c r="E13298" t="s">
        <v>4681</v>
      </c>
      <c r="F13298" s="786" t="s">
        <v>14491</v>
      </c>
    </row>
    <row r="13299" spans="1:6">
      <c r="A13299" t="s">
        <v>4616</v>
      </c>
      <c r="B13299" t="s">
        <v>4679</v>
      </c>
      <c r="C13299" t="s">
        <v>2093</v>
      </c>
      <c r="D13299" t="s">
        <v>4680</v>
      </c>
      <c r="E13299" t="s">
        <v>4681</v>
      </c>
      <c r="F13299" s="786" t="s">
        <v>14492</v>
      </c>
    </row>
    <row r="13300" spans="1:6">
      <c r="A13300" t="s">
        <v>4616</v>
      </c>
      <c r="B13300" t="s">
        <v>4679</v>
      </c>
      <c r="C13300" t="s">
        <v>2093</v>
      </c>
      <c r="D13300" t="s">
        <v>4680</v>
      </c>
      <c r="E13300" t="s">
        <v>4681</v>
      </c>
      <c r="F13300" s="786" t="s">
        <v>14493</v>
      </c>
    </row>
    <row r="13301" spans="1:6">
      <c r="A13301" t="s">
        <v>4616</v>
      </c>
      <c r="B13301" t="s">
        <v>4679</v>
      </c>
      <c r="C13301" t="s">
        <v>2093</v>
      </c>
      <c r="D13301" t="s">
        <v>4680</v>
      </c>
      <c r="E13301" t="s">
        <v>4681</v>
      </c>
      <c r="F13301" s="786" t="s">
        <v>14494</v>
      </c>
    </row>
    <row r="13302" spans="1:6">
      <c r="A13302" t="s">
        <v>4616</v>
      </c>
      <c r="B13302" t="s">
        <v>4679</v>
      </c>
      <c r="C13302" t="s">
        <v>2093</v>
      </c>
      <c r="D13302" t="s">
        <v>4680</v>
      </c>
      <c r="E13302" t="s">
        <v>4681</v>
      </c>
      <c r="F13302" s="786" t="s">
        <v>14495</v>
      </c>
    </row>
    <row r="13303" spans="1:6">
      <c r="A13303" t="s">
        <v>4616</v>
      </c>
      <c r="B13303" t="s">
        <v>4679</v>
      </c>
      <c r="C13303" t="s">
        <v>2093</v>
      </c>
      <c r="D13303" t="s">
        <v>4680</v>
      </c>
      <c r="E13303" t="s">
        <v>4681</v>
      </c>
      <c r="F13303" s="786" t="s">
        <v>14496</v>
      </c>
    </row>
    <row r="13304" spans="1:6">
      <c r="A13304" t="s">
        <v>4616</v>
      </c>
      <c r="B13304" t="s">
        <v>4679</v>
      </c>
      <c r="C13304" t="s">
        <v>2093</v>
      </c>
      <c r="D13304" t="s">
        <v>4680</v>
      </c>
      <c r="E13304" t="s">
        <v>4681</v>
      </c>
      <c r="F13304" s="786" t="s">
        <v>14497</v>
      </c>
    </row>
    <row r="13305" spans="1:6">
      <c r="A13305" t="s">
        <v>4616</v>
      </c>
      <c r="B13305" t="s">
        <v>4679</v>
      </c>
      <c r="C13305" t="s">
        <v>2093</v>
      </c>
      <c r="D13305" t="s">
        <v>4680</v>
      </c>
      <c r="E13305" t="s">
        <v>4681</v>
      </c>
      <c r="F13305" s="786" t="s">
        <v>14498</v>
      </c>
    </row>
    <row r="13306" spans="1:6">
      <c r="A13306" t="s">
        <v>4616</v>
      </c>
      <c r="B13306" t="s">
        <v>4679</v>
      </c>
      <c r="C13306" t="s">
        <v>2093</v>
      </c>
      <c r="D13306" t="s">
        <v>4680</v>
      </c>
      <c r="E13306" t="s">
        <v>4681</v>
      </c>
      <c r="F13306" s="786" t="s">
        <v>14499</v>
      </c>
    </row>
    <row r="13307" spans="1:6">
      <c r="A13307" t="s">
        <v>4616</v>
      </c>
      <c r="B13307" t="s">
        <v>4679</v>
      </c>
      <c r="C13307" t="s">
        <v>2093</v>
      </c>
      <c r="D13307" t="s">
        <v>4680</v>
      </c>
      <c r="E13307" t="s">
        <v>4681</v>
      </c>
      <c r="F13307" s="786" t="s">
        <v>14500</v>
      </c>
    </row>
    <row r="13308" spans="1:6">
      <c r="A13308" t="s">
        <v>4616</v>
      </c>
      <c r="B13308" t="s">
        <v>4679</v>
      </c>
      <c r="C13308" t="s">
        <v>2093</v>
      </c>
      <c r="D13308" t="s">
        <v>4680</v>
      </c>
      <c r="E13308" t="s">
        <v>4681</v>
      </c>
      <c r="F13308" s="786" t="s">
        <v>14501</v>
      </c>
    </row>
    <row r="13309" spans="1:6">
      <c r="A13309" t="s">
        <v>4616</v>
      </c>
      <c r="B13309" t="s">
        <v>4679</v>
      </c>
      <c r="C13309" t="s">
        <v>2093</v>
      </c>
      <c r="D13309" t="s">
        <v>4680</v>
      </c>
      <c r="E13309" t="s">
        <v>4681</v>
      </c>
      <c r="F13309" s="786" t="s">
        <v>14502</v>
      </c>
    </row>
    <row r="13310" spans="1:6">
      <c r="A13310" t="s">
        <v>4616</v>
      </c>
      <c r="B13310" t="s">
        <v>4679</v>
      </c>
      <c r="C13310" t="s">
        <v>2093</v>
      </c>
      <c r="D13310" t="s">
        <v>4680</v>
      </c>
      <c r="E13310" t="s">
        <v>4681</v>
      </c>
      <c r="F13310" s="786" t="s">
        <v>14503</v>
      </c>
    </row>
    <row r="13311" spans="1:6">
      <c r="A13311" t="s">
        <v>4616</v>
      </c>
      <c r="B13311" t="s">
        <v>4679</v>
      </c>
      <c r="C13311" t="s">
        <v>2093</v>
      </c>
      <c r="D13311" t="s">
        <v>4680</v>
      </c>
      <c r="E13311" t="s">
        <v>4681</v>
      </c>
      <c r="F13311" s="786" t="s">
        <v>14504</v>
      </c>
    </row>
    <row r="13312" spans="1:6">
      <c r="A13312" t="s">
        <v>4616</v>
      </c>
      <c r="B13312" t="s">
        <v>4679</v>
      </c>
      <c r="C13312" t="s">
        <v>2093</v>
      </c>
      <c r="D13312" t="s">
        <v>4680</v>
      </c>
      <c r="E13312" t="s">
        <v>4681</v>
      </c>
      <c r="F13312" s="786" t="s">
        <v>14505</v>
      </c>
    </row>
    <row r="13313" spans="1:6">
      <c r="A13313" t="s">
        <v>4616</v>
      </c>
      <c r="B13313" t="s">
        <v>4679</v>
      </c>
      <c r="C13313" t="s">
        <v>2093</v>
      </c>
      <c r="D13313" t="s">
        <v>4680</v>
      </c>
      <c r="E13313" t="s">
        <v>4681</v>
      </c>
      <c r="F13313" s="786" t="s">
        <v>14506</v>
      </c>
    </row>
    <row r="13314" spans="1:6">
      <c r="A13314" t="s">
        <v>4616</v>
      </c>
      <c r="B13314" t="s">
        <v>4679</v>
      </c>
      <c r="C13314" t="s">
        <v>2093</v>
      </c>
      <c r="D13314" t="s">
        <v>4680</v>
      </c>
      <c r="E13314" t="s">
        <v>4681</v>
      </c>
      <c r="F13314" s="786" t="s">
        <v>14507</v>
      </c>
    </row>
    <row r="13315" spans="1:6">
      <c r="A13315" t="s">
        <v>4616</v>
      </c>
      <c r="B13315" t="s">
        <v>4679</v>
      </c>
      <c r="C13315" t="s">
        <v>2093</v>
      </c>
      <c r="D13315" t="s">
        <v>4680</v>
      </c>
      <c r="E13315" t="s">
        <v>4681</v>
      </c>
      <c r="F13315" s="786" t="s">
        <v>14508</v>
      </c>
    </row>
    <row r="13316" spans="1:6">
      <c r="A13316" t="s">
        <v>4616</v>
      </c>
      <c r="B13316" t="s">
        <v>4679</v>
      </c>
      <c r="C13316" t="s">
        <v>2093</v>
      </c>
      <c r="D13316" t="s">
        <v>4680</v>
      </c>
      <c r="E13316" t="s">
        <v>4681</v>
      </c>
      <c r="F13316" s="786" t="s">
        <v>14509</v>
      </c>
    </row>
    <row r="13317" spans="1:6">
      <c r="A13317" t="s">
        <v>4616</v>
      </c>
      <c r="B13317" t="s">
        <v>4679</v>
      </c>
      <c r="C13317" t="s">
        <v>2093</v>
      </c>
      <c r="D13317" t="s">
        <v>4680</v>
      </c>
      <c r="E13317" t="s">
        <v>4681</v>
      </c>
      <c r="F13317" s="786" t="s">
        <v>14510</v>
      </c>
    </row>
    <row r="13318" spans="1:6">
      <c r="A13318" t="s">
        <v>4616</v>
      </c>
      <c r="B13318" t="s">
        <v>4679</v>
      </c>
      <c r="C13318" t="s">
        <v>2093</v>
      </c>
      <c r="D13318" t="s">
        <v>4680</v>
      </c>
      <c r="E13318" t="s">
        <v>4681</v>
      </c>
      <c r="F13318" s="786" t="s">
        <v>14511</v>
      </c>
    </row>
    <row r="13319" spans="1:6">
      <c r="A13319" t="s">
        <v>4616</v>
      </c>
      <c r="B13319" t="s">
        <v>4679</v>
      </c>
      <c r="C13319" t="s">
        <v>2093</v>
      </c>
      <c r="D13319" t="s">
        <v>4680</v>
      </c>
      <c r="E13319" t="s">
        <v>4681</v>
      </c>
      <c r="F13319" s="786" t="s">
        <v>14512</v>
      </c>
    </row>
    <row r="13320" spans="1:6">
      <c r="A13320" t="s">
        <v>4616</v>
      </c>
      <c r="B13320" t="s">
        <v>4679</v>
      </c>
      <c r="C13320" t="s">
        <v>2093</v>
      </c>
      <c r="D13320" t="s">
        <v>4680</v>
      </c>
      <c r="E13320" t="s">
        <v>4681</v>
      </c>
      <c r="F13320" s="786" t="s">
        <v>14513</v>
      </c>
    </row>
    <row r="13321" spans="1:6">
      <c r="A13321" t="s">
        <v>4616</v>
      </c>
      <c r="B13321" t="s">
        <v>4679</v>
      </c>
      <c r="C13321" t="s">
        <v>2093</v>
      </c>
      <c r="D13321" t="s">
        <v>4680</v>
      </c>
      <c r="E13321" t="s">
        <v>4681</v>
      </c>
      <c r="F13321" s="786" t="s">
        <v>14514</v>
      </c>
    </row>
    <row r="13322" spans="1:6">
      <c r="A13322" t="s">
        <v>4616</v>
      </c>
      <c r="B13322" t="s">
        <v>4679</v>
      </c>
      <c r="C13322" t="s">
        <v>2093</v>
      </c>
      <c r="D13322" t="s">
        <v>4680</v>
      </c>
      <c r="E13322" t="s">
        <v>4681</v>
      </c>
      <c r="F13322" s="786" t="s">
        <v>14515</v>
      </c>
    </row>
    <row r="13323" spans="1:6">
      <c r="A13323" t="s">
        <v>4616</v>
      </c>
      <c r="B13323" t="s">
        <v>4679</v>
      </c>
      <c r="C13323" t="s">
        <v>2093</v>
      </c>
      <c r="D13323" t="s">
        <v>4680</v>
      </c>
      <c r="E13323" t="s">
        <v>4681</v>
      </c>
      <c r="F13323" s="786" t="s">
        <v>14516</v>
      </c>
    </row>
    <row r="13324" spans="1:6">
      <c r="A13324" t="s">
        <v>4616</v>
      </c>
      <c r="B13324" t="s">
        <v>4679</v>
      </c>
      <c r="C13324" t="s">
        <v>2093</v>
      </c>
      <c r="D13324" t="s">
        <v>4680</v>
      </c>
      <c r="E13324" t="s">
        <v>4681</v>
      </c>
      <c r="F13324" s="786" t="s">
        <v>14517</v>
      </c>
    </row>
    <row r="13325" spans="1:6">
      <c r="A13325" t="s">
        <v>4616</v>
      </c>
      <c r="B13325" t="s">
        <v>4679</v>
      </c>
      <c r="C13325" t="s">
        <v>2093</v>
      </c>
      <c r="D13325" t="s">
        <v>4680</v>
      </c>
      <c r="E13325" t="s">
        <v>4681</v>
      </c>
      <c r="F13325" s="786" t="s">
        <v>14518</v>
      </c>
    </row>
    <row r="13326" spans="1:6">
      <c r="A13326" t="s">
        <v>4616</v>
      </c>
      <c r="B13326" t="s">
        <v>4679</v>
      </c>
      <c r="C13326" t="s">
        <v>2093</v>
      </c>
      <c r="D13326" t="s">
        <v>4680</v>
      </c>
      <c r="E13326" t="s">
        <v>4681</v>
      </c>
      <c r="F13326" s="786" t="s">
        <v>14519</v>
      </c>
    </row>
    <row r="13327" spans="1:6">
      <c r="A13327" t="s">
        <v>4616</v>
      </c>
      <c r="B13327" t="s">
        <v>4679</v>
      </c>
      <c r="C13327" t="s">
        <v>2093</v>
      </c>
      <c r="D13327" t="s">
        <v>4680</v>
      </c>
      <c r="E13327" t="s">
        <v>4681</v>
      </c>
      <c r="F13327" s="786" t="s">
        <v>14520</v>
      </c>
    </row>
    <row r="13328" spans="1:6">
      <c r="A13328" t="s">
        <v>4616</v>
      </c>
      <c r="B13328" t="s">
        <v>4679</v>
      </c>
      <c r="C13328" t="s">
        <v>2093</v>
      </c>
      <c r="D13328" t="s">
        <v>4680</v>
      </c>
      <c r="E13328" t="s">
        <v>4681</v>
      </c>
      <c r="F13328" s="786" t="s">
        <v>14521</v>
      </c>
    </row>
    <row r="13329" spans="1:6">
      <c r="A13329" t="s">
        <v>4616</v>
      </c>
      <c r="B13329" t="s">
        <v>4679</v>
      </c>
      <c r="C13329" t="s">
        <v>2093</v>
      </c>
      <c r="D13329" t="s">
        <v>4680</v>
      </c>
      <c r="E13329" t="s">
        <v>4681</v>
      </c>
      <c r="F13329" s="786" t="s">
        <v>14522</v>
      </c>
    </row>
    <row r="13330" spans="1:6">
      <c r="A13330" t="s">
        <v>4616</v>
      </c>
      <c r="B13330" t="s">
        <v>4679</v>
      </c>
      <c r="C13330" t="s">
        <v>2093</v>
      </c>
      <c r="D13330" t="s">
        <v>4680</v>
      </c>
      <c r="E13330" t="s">
        <v>4681</v>
      </c>
      <c r="F13330" s="786" t="s">
        <v>14523</v>
      </c>
    </row>
    <row r="13331" spans="1:6">
      <c r="A13331" t="s">
        <v>4616</v>
      </c>
      <c r="B13331" t="s">
        <v>4679</v>
      </c>
      <c r="C13331" t="s">
        <v>2093</v>
      </c>
      <c r="D13331" t="s">
        <v>4680</v>
      </c>
      <c r="E13331" t="s">
        <v>4681</v>
      </c>
      <c r="F13331" s="786" t="s">
        <v>14524</v>
      </c>
    </row>
    <row r="13332" spans="1:6">
      <c r="A13332" t="s">
        <v>4616</v>
      </c>
      <c r="B13332" t="s">
        <v>4679</v>
      </c>
      <c r="C13332" t="s">
        <v>2093</v>
      </c>
      <c r="D13332" t="s">
        <v>4680</v>
      </c>
      <c r="E13332" t="s">
        <v>4681</v>
      </c>
      <c r="F13332" s="786" t="s">
        <v>14525</v>
      </c>
    </row>
    <row r="13333" spans="1:6">
      <c r="A13333" t="s">
        <v>4616</v>
      </c>
      <c r="B13333" t="s">
        <v>4679</v>
      </c>
      <c r="C13333" t="s">
        <v>2093</v>
      </c>
      <c r="D13333" t="s">
        <v>4680</v>
      </c>
      <c r="E13333" t="s">
        <v>4681</v>
      </c>
      <c r="F13333" s="786" t="s">
        <v>14526</v>
      </c>
    </row>
    <row r="13334" spans="1:6">
      <c r="A13334" t="s">
        <v>4616</v>
      </c>
      <c r="B13334" t="s">
        <v>4679</v>
      </c>
      <c r="C13334" t="s">
        <v>2093</v>
      </c>
      <c r="D13334" t="s">
        <v>4680</v>
      </c>
      <c r="E13334" t="s">
        <v>4681</v>
      </c>
      <c r="F13334" s="786" t="s">
        <v>14527</v>
      </c>
    </row>
    <row r="13335" spans="1:6">
      <c r="A13335" t="s">
        <v>4616</v>
      </c>
      <c r="B13335" t="s">
        <v>4679</v>
      </c>
      <c r="C13335" t="s">
        <v>2093</v>
      </c>
      <c r="D13335" t="s">
        <v>4680</v>
      </c>
      <c r="E13335" t="s">
        <v>4681</v>
      </c>
      <c r="F13335" s="786" t="s">
        <v>14528</v>
      </c>
    </row>
    <row r="13336" spans="1:6">
      <c r="A13336" t="s">
        <v>4616</v>
      </c>
      <c r="B13336" t="s">
        <v>4679</v>
      </c>
      <c r="C13336" t="s">
        <v>2093</v>
      </c>
      <c r="D13336" t="s">
        <v>4680</v>
      </c>
      <c r="E13336" t="s">
        <v>4681</v>
      </c>
      <c r="F13336" s="786" t="s">
        <v>14529</v>
      </c>
    </row>
    <row r="13337" spans="1:6">
      <c r="A13337" t="s">
        <v>4616</v>
      </c>
      <c r="B13337" t="s">
        <v>4679</v>
      </c>
      <c r="C13337" t="s">
        <v>2093</v>
      </c>
      <c r="D13337" t="s">
        <v>4680</v>
      </c>
      <c r="E13337" t="s">
        <v>4681</v>
      </c>
      <c r="F13337" s="786" t="s">
        <v>14530</v>
      </c>
    </row>
    <row r="13338" spans="1:6">
      <c r="A13338" t="s">
        <v>4616</v>
      </c>
      <c r="B13338" t="s">
        <v>4679</v>
      </c>
      <c r="C13338" t="s">
        <v>2093</v>
      </c>
      <c r="D13338" t="s">
        <v>4680</v>
      </c>
      <c r="E13338" t="s">
        <v>4681</v>
      </c>
      <c r="F13338" s="786" t="s">
        <v>14531</v>
      </c>
    </row>
    <row r="13339" spans="1:6">
      <c r="A13339" t="s">
        <v>4616</v>
      </c>
      <c r="B13339" t="s">
        <v>4679</v>
      </c>
      <c r="C13339" t="s">
        <v>2093</v>
      </c>
      <c r="D13339" t="s">
        <v>4680</v>
      </c>
      <c r="E13339" t="s">
        <v>4681</v>
      </c>
      <c r="F13339" s="786" t="s">
        <v>14532</v>
      </c>
    </row>
    <row r="13340" spans="1:6">
      <c r="A13340" t="s">
        <v>4616</v>
      </c>
      <c r="B13340" t="s">
        <v>4679</v>
      </c>
      <c r="C13340" t="s">
        <v>2093</v>
      </c>
      <c r="D13340" t="s">
        <v>4680</v>
      </c>
      <c r="E13340" t="s">
        <v>4681</v>
      </c>
      <c r="F13340" s="786" t="s">
        <v>14533</v>
      </c>
    </row>
    <row r="13341" spans="1:6">
      <c r="A13341" t="s">
        <v>4616</v>
      </c>
      <c r="B13341" t="s">
        <v>4679</v>
      </c>
      <c r="C13341" t="s">
        <v>2093</v>
      </c>
      <c r="D13341" t="s">
        <v>4680</v>
      </c>
      <c r="E13341" t="s">
        <v>4681</v>
      </c>
      <c r="F13341" s="786" t="s">
        <v>14534</v>
      </c>
    </row>
    <row r="13342" spans="1:6">
      <c r="A13342" t="s">
        <v>4616</v>
      </c>
      <c r="B13342" t="s">
        <v>4679</v>
      </c>
      <c r="C13342" t="s">
        <v>2093</v>
      </c>
      <c r="D13342" t="s">
        <v>4680</v>
      </c>
      <c r="E13342" t="s">
        <v>4681</v>
      </c>
      <c r="F13342" s="786" t="s">
        <v>14535</v>
      </c>
    </row>
    <row r="13343" spans="1:6">
      <c r="A13343" t="s">
        <v>4616</v>
      </c>
      <c r="B13343" t="s">
        <v>4679</v>
      </c>
      <c r="C13343" t="s">
        <v>2093</v>
      </c>
      <c r="D13343" t="s">
        <v>4680</v>
      </c>
      <c r="E13343" t="s">
        <v>4681</v>
      </c>
      <c r="F13343" s="786" t="s">
        <v>14536</v>
      </c>
    </row>
    <row r="13344" spans="1:6">
      <c r="A13344" t="s">
        <v>4616</v>
      </c>
      <c r="B13344" t="s">
        <v>4679</v>
      </c>
      <c r="C13344" t="s">
        <v>2093</v>
      </c>
      <c r="D13344" t="s">
        <v>4680</v>
      </c>
      <c r="E13344" t="s">
        <v>4681</v>
      </c>
      <c r="F13344" s="786" t="s">
        <v>14537</v>
      </c>
    </row>
    <row r="13345" spans="1:6">
      <c r="A13345" t="s">
        <v>4616</v>
      </c>
      <c r="B13345" t="s">
        <v>4679</v>
      </c>
      <c r="C13345" t="s">
        <v>2093</v>
      </c>
      <c r="D13345" t="s">
        <v>4680</v>
      </c>
      <c r="E13345" t="s">
        <v>4681</v>
      </c>
      <c r="F13345" s="786" t="s">
        <v>14538</v>
      </c>
    </row>
    <row r="13346" spans="1:6">
      <c r="A13346" t="s">
        <v>4616</v>
      </c>
      <c r="B13346" t="s">
        <v>4679</v>
      </c>
      <c r="C13346" t="s">
        <v>2093</v>
      </c>
      <c r="D13346" t="s">
        <v>4680</v>
      </c>
      <c r="E13346" t="s">
        <v>4681</v>
      </c>
      <c r="F13346" s="786" t="s">
        <v>14539</v>
      </c>
    </row>
    <row r="13347" spans="1:6">
      <c r="A13347" t="s">
        <v>4616</v>
      </c>
      <c r="B13347" t="s">
        <v>4679</v>
      </c>
      <c r="C13347" t="s">
        <v>2093</v>
      </c>
      <c r="D13347" t="s">
        <v>4680</v>
      </c>
      <c r="E13347" t="s">
        <v>4681</v>
      </c>
      <c r="F13347" s="786" t="s">
        <v>14540</v>
      </c>
    </row>
    <row r="13348" spans="1:6">
      <c r="A13348" t="s">
        <v>4616</v>
      </c>
      <c r="B13348" t="s">
        <v>4679</v>
      </c>
      <c r="C13348" t="s">
        <v>2093</v>
      </c>
      <c r="D13348" t="s">
        <v>4680</v>
      </c>
      <c r="E13348" t="s">
        <v>4681</v>
      </c>
      <c r="F13348" s="786" t="s">
        <v>14541</v>
      </c>
    </row>
    <row r="13349" spans="1:6">
      <c r="A13349" t="s">
        <v>4616</v>
      </c>
      <c r="B13349" t="s">
        <v>4679</v>
      </c>
      <c r="C13349" t="s">
        <v>2093</v>
      </c>
      <c r="D13349" t="s">
        <v>4680</v>
      </c>
      <c r="E13349" t="s">
        <v>4681</v>
      </c>
      <c r="F13349" s="786" t="s">
        <v>14542</v>
      </c>
    </row>
    <row r="13350" spans="1:6">
      <c r="A13350" t="s">
        <v>4616</v>
      </c>
      <c r="B13350" t="s">
        <v>4679</v>
      </c>
      <c r="C13350" t="s">
        <v>2093</v>
      </c>
      <c r="D13350" t="s">
        <v>4680</v>
      </c>
      <c r="E13350" t="s">
        <v>4681</v>
      </c>
      <c r="F13350" s="786" t="s">
        <v>14543</v>
      </c>
    </row>
    <row r="13351" spans="1:6">
      <c r="A13351" t="s">
        <v>4616</v>
      </c>
      <c r="B13351" t="s">
        <v>4679</v>
      </c>
      <c r="C13351" t="s">
        <v>2093</v>
      </c>
      <c r="D13351" t="s">
        <v>4680</v>
      </c>
      <c r="E13351" t="s">
        <v>4681</v>
      </c>
      <c r="F13351" s="786" t="s">
        <v>14544</v>
      </c>
    </row>
    <row r="13352" spans="1:6">
      <c r="A13352" t="s">
        <v>4616</v>
      </c>
      <c r="B13352" t="s">
        <v>4679</v>
      </c>
      <c r="C13352" t="s">
        <v>2093</v>
      </c>
      <c r="D13352" t="s">
        <v>4680</v>
      </c>
      <c r="E13352" t="s">
        <v>4681</v>
      </c>
      <c r="F13352" s="786" t="s">
        <v>14545</v>
      </c>
    </row>
    <row r="13353" spans="1:6">
      <c r="A13353" t="s">
        <v>4616</v>
      </c>
      <c r="B13353" t="s">
        <v>4679</v>
      </c>
      <c r="C13353" t="s">
        <v>2093</v>
      </c>
      <c r="D13353" t="s">
        <v>4680</v>
      </c>
      <c r="E13353" t="s">
        <v>4681</v>
      </c>
      <c r="F13353" s="786" t="s">
        <v>14546</v>
      </c>
    </row>
    <row r="13354" spans="1:6">
      <c r="A13354" t="s">
        <v>4616</v>
      </c>
      <c r="B13354" t="s">
        <v>4679</v>
      </c>
      <c r="C13354" t="s">
        <v>2093</v>
      </c>
      <c r="D13354" t="s">
        <v>4680</v>
      </c>
      <c r="E13354" t="s">
        <v>4681</v>
      </c>
      <c r="F13354" s="786" t="s">
        <v>14547</v>
      </c>
    </row>
    <row r="13355" spans="1:6">
      <c r="A13355" t="s">
        <v>4616</v>
      </c>
      <c r="B13355" t="s">
        <v>4679</v>
      </c>
      <c r="C13355" t="s">
        <v>2093</v>
      </c>
      <c r="D13355" t="s">
        <v>4680</v>
      </c>
      <c r="E13355" t="s">
        <v>4681</v>
      </c>
      <c r="F13355" s="786" t="s">
        <v>14548</v>
      </c>
    </row>
    <row r="13356" spans="1:6">
      <c r="A13356" t="s">
        <v>4616</v>
      </c>
      <c r="B13356" t="s">
        <v>4679</v>
      </c>
      <c r="C13356" t="s">
        <v>2093</v>
      </c>
      <c r="D13356" t="s">
        <v>4680</v>
      </c>
      <c r="E13356" t="s">
        <v>4681</v>
      </c>
      <c r="F13356" s="786" t="s">
        <v>14549</v>
      </c>
    </row>
    <row r="13357" spans="1:6">
      <c r="A13357" t="s">
        <v>4616</v>
      </c>
      <c r="B13357" t="s">
        <v>4679</v>
      </c>
      <c r="C13357" t="s">
        <v>2093</v>
      </c>
      <c r="D13357" t="s">
        <v>4680</v>
      </c>
      <c r="E13357" t="s">
        <v>4681</v>
      </c>
      <c r="F13357" s="786" t="s">
        <v>14550</v>
      </c>
    </row>
    <row r="13358" spans="1:6">
      <c r="A13358" t="s">
        <v>4616</v>
      </c>
      <c r="B13358" t="s">
        <v>4679</v>
      </c>
      <c r="C13358" t="s">
        <v>2093</v>
      </c>
      <c r="D13358" t="s">
        <v>4680</v>
      </c>
      <c r="E13358" t="s">
        <v>4681</v>
      </c>
      <c r="F13358" s="786" t="s">
        <v>14551</v>
      </c>
    </row>
    <row r="13359" spans="1:6">
      <c r="A13359" t="s">
        <v>4616</v>
      </c>
      <c r="B13359" t="s">
        <v>4679</v>
      </c>
      <c r="C13359" t="s">
        <v>2093</v>
      </c>
      <c r="D13359" t="s">
        <v>4680</v>
      </c>
      <c r="E13359" t="s">
        <v>4681</v>
      </c>
      <c r="F13359" s="786" t="s">
        <v>14552</v>
      </c>
    </row>
    <row r="13360" spans="1:6">
      <c r="A13360" t="s">
        <v>4616</v>
      </c>
      <c r="B13360" t="s">
        <v>4679</v>
      </c>
      <c r="C13360" t="s">
        <v>2093</v>
      </c>
      <c r="D13360" t="s">
        <v>4680</v>
      </c>
      <c r="E13360" t="s">
        <v>4681</v>
      </c>
      <c r="F13360" s="786" t="s">
        <v>14553</v>
      </c>
    </row>
    <row r="13361" spans="1:6">
      <c r="A13361" t="s">
        <v>4616</v>
      </c>
      <c r="B13361" t="s">
        <v>4679</v>
      </c>
      <c r="C13361" t="s">
        <v>2093</v>
      </c>
      <c r="D13361" t="s">
        <v>4680</v>
      </c>
      <c r="E13361" t="s">
        <v>4681</v>
      </c>
      <c r="F13361" s="786" t="s">
        <v>14554</v>
      </c>
    </row>
    <row r="13362" spans="1:6">
      <c r="A13362" t="s">
        <v>4616</v>
      </c>
      <c r="B13362" t="s">
        <v>4679</v>
      </c>
      <c r="C13362" t="s">
        <v>2093</v>
      </c>
      <c r="D13362" t="s">
        <v>4680</v>
      </c>
      <c r="E13362" t="s">
        <v>4681</v>
      </c>
      <c r="F13362" s="786" t="s">
        <v>14555</v>
      </c>
    </row>
    <row r="13363" spans="1:6">
      <c r="A13363" t="s">
        <v>4616</v>
      </c>
      <c r="B13363" t="s">
        <v>4679</v>
      </c>
      <c r="C13363" t="s">
        <v>2093</v>
      </c>
      <c r="D13363" t="s">
        <v>4680</v>
      </c>
      <c r="E13363" t="s">
        <v>4681</v>
      </c>
      <c r="F13363" s="786" t="s">
        <v>14556</v>
      </c>
    </row>
    <row r="13364" spans="1:6">
      <c r="A13364" t="s">
        <v>4616</v>
      </c>
      <c r="B13364" t="s">
        <v>4679</v>
      </c>
      <c r="C13364" t="s">
        <v>2093</v>
      </c>
      <c r="D13364" t="s">
        <v>4680</v>
      </c>
      <c r="E13364" t="s">
        <v>4681</v>
      </c>
      <c r="F13364" s="786" t="s">
        <v>14557</v>
      </c>
    </row>
    <row r="13365" spans="1:6">
      <c r="A13365" t="s">
        <v>4616</v>
      </c>
      <c r="B13365" t="s">
        <v>4679</v>
      </c>
      <c r="C13365" t="s">
        <v>2093</v>
      </c>
      <c r="D13365" t="s">
        <v>4680</v>
      </c>
      <c r="E13365" t="s">
        <v>4681</v>
      </c>
      <c r="F13365" s="786" t="s">
        <v>14558</v>
      </c>
    </row>
    <row r="13366" spans="1:6">
      <c r="A13366" t="s">
        <v>4616</v>
      </c>
      <c r="B13366" t="s">
        <v>4679</v>
      </c>
      <c r="C13366" t="s">
        <v>2093</v>
      </c>
      <c r="D13366" t="s">
        <v>4680</v>
      </c>
      <c r="E13366" t="s">
        <v>4681</v>
      </c>
      <c r="F13366" s="786" t="s">
        <v>14559</v>
      </c>
    </row>
    <row r="13367" spans="1:6">
      <c r="A13367" t="s">
        <v>4616</v>
      </c>
      <c r="B13367" t="s">
        <v>4679</v>
      </c>
      <c r="C13367" t="s">
        <v>2093</v>
      </c>
      <c r="D13367" t="s">
        <v>4680</v>
      </c>
      <c r="E13367" t="s">
        <v>4681</v>
      </c>
      <c r="F13367" s="786" t="s">
        <v>14560</v>
      </c>
    </row>
    <row r="13368" spans="1:6">
      <c r="A13368" t="s">
        <v>4616</v>
      </c>
      <c r="B13368" t="s">
        <v>4679</v>
      </c>
      <c r="C13368" t="s">
        <v>2093</v>
      </c>
      <c r="D13368" t="s">
        <v>4680</v>
      </c>
      <c r="E13368" t="s">
        <v>4681</v>
      </c>
      <c r="F13368" s="786" t="s">
        <v>14561</v>
      </c>
    </row>
    <row r="13369" spans="1:6">
      <c r="A13369" t="s">
        <v>4616</v>
      </c>
      <c r="B13369" t="s">
        <v>4679</v>
      </c>
      <c r="C13369" t="s">
        <v>2093</v>
      </c>
      <c r="D13369" t="s">
        <v>4680</v>
      </c>
      <c r="E13369" t="s">
        <v>4681</v>
      </c>
      <c r="F13369" s="786" t="s">
        <v>14562</v>
      </c>
    </row>
    <row r="13370" spans="1:6">
      <c r="A13370" t="s">
        <v>4616</v>
      </c>
      <c r="B13370" t="s">
        <v>4679</v>
      </c>
      <c r="C13370" t="s">
        <v>2093</v>
      </c>
      <c r="D13370" t="s">
        <v>4680</v>
      </c>
      <c r="E13370" t="s">
        <v>4681</v>
      </c>
      <c r="F13370" s="786" t="s">
        <v>14563</v>
      </c>
    </row>
    <row r="13371" spans="1:6">
      <c r="A13371" t="s">
        <v>4616</v>
      </c>
      <c r="B13371" t="s">
        <v>4679</v>
      </c>
      <c r="C13371" t="s">
        <v>2093</v>
      </c>
      <c r="D13371" t="s">
        <v>4680</v>
      </c>
      <c r="E13371" t="s">
        <v>4681</v>
      </c>
      <c r="F13371" s="786" t="s">
        <v>14564</v>
      </c>
    </row>
    <row r="13372" spans="1:6">
      <c r="A13372" t="s">
        <v>4616</v>
      </c>
      <c r="B13372" t="s">
        <v>4679</v>
      </c>
      <c r="C13372" t="s">
        <v>2093</v>
      </c>
      <c r="D13372" t="s">
        <v>4680</v>
      </c>
      <c r="E13372" t="s">
        <v>4681</v>
      </c>
      <c r="F13372" s="786" t="s">
        <v>14565</v>
      </c>
    </row>
    <row r="13373" spans="1:6">
      <c r="A13373" t="s">
        <v>4616</v>
      </c>
      <c r="B13373" t="s">
        <v>4679</v>
      </c>
      <c r="C13373" t="s">
        <v>2093</v>
      </c>
      <c r="D13373" t="s">
        <v>4680</v>
      </c>
      <c r="E13373" t="s">
        <v>4681</v>
      </c>
      <c r="F13373" s="786" t="s">
        <v>14566</v>
      </c>
    </row>
    <row r="13374" spans="1:6">
      <c r="A13374" t="s">
        <v>4616</v>
      </c>
      <c r="B13374" t="s">
        <v>4679</v>
      </c>
      <c r="C13374" t="s">
        <v>2093</v>
      </c>
      <c r="D13374" t="s">
        <v>4680</v>
      </c>
      <c r="E13374" t="s">
        <v>4681</v>
      </c>
      <c r="F13374" s="786" t="s">
        <v>14567</v>
      </c>
    </row>
    <row r="13375" spans="1:6">
      <c r="A13375" t="s">
        <v>4616</v>
      </c>
      <c r="B13375" t="s">
        <v>4679</v>
      </c>
      <c r="C13375" t="s">
        <v>2093</v>
      </c>
      <c r="D13375" t="s">
        <v>4680</v>
      </c>
      <c r="E13375" t="s">
        <v>4681</v>
      </c>
      <c r="F13375" s="786" t="s">
        <v>14568</v>
      </c>
    </row>
    <row r="13376" spans="1:6">
      <c r="A13376" t="s">
        <v>4616</v>
      </c>
      <c r="B13376" t="s">
        <v>4679</v>
      </c>
      <c r="C13376" t="s">
        <v>2093</v>
      </c>
      <c r="D13376" t="s">
        <v>4680</v>
      </c>
      <c r="E13376" t="s">
        <v>4681</v>
      </c>
      <c r="F13376" s="786" t="s">
        <v>14569</v>
      </c>
    </row>
    <row r="13377" spans="1:6">
      <c r="A13377" t="s">
        <v>4616</v>
      </c>
      <c r="B13377" t="s">
        <v>4679</v>
      </c>
      <c r="C13377" t="s">
        <v>2093</v>
      </c>
      <c r="D13377" t="s">
        <v>4680</v>
      </c>
      <c r="E13377" t="s">
        <v>4681</v>
      </c>
      <c r="F13377" s="786" t="s">
        <v>14570</v>
      </c>
    </row>
    <row r="13378" spans="1:6">
      <c r="A13378" t="s">
        <v>4616</v>
      </c>
      <c r="B13378" t="s">
        <v>4679</v>
      </c>
      <c r="C13378" t="s">
        <v>2093</v>
      </c>
      <c r="D13378" t="s">
        <v>4680</v>
      </c>
      <c r="E13378" t="s">
        <v>4681</v>
      </c>
      <c r="F13378" s="786" t="s">
        <v>14571</v>
      </c>
    </row>
    <row r="13379" spans="1:6">
      <c r="A13379" t="s">
        <v>4616</v>
      </c>
      <c r="B13379" t="s">
        <v>4679</v>
      </c>
      <c r="C13379" t="s">
        <v>2093</v>
      </c>
      <c r="D13379" t="s">
        <v>4680</v>
      </c>
      <c r="E13379" t="s">
        <v>4681</v>
      </c>
      <c r="F13379" s="786" t="s">
        <v>14572</v>
      </c>
    </row>
    <row r="13380" spans="1:6">
      <c r="A13380" t="s">
        <v>4616</v>
      </c>
      <c r="B13380" t="s">
        <v>4679</v>
      </c>
      <c r="C13380" t="s">
        <v>2093</v>
      </c>
      <c r="D13380" t="s">
        <v>4680</v>
      </c>
      <c r="E13380" t="s">
        <v>4681</v>
      </c>
      <c r="F13380" s="786" t="s">
        <v>14573</v>
      </c>
    </row>
    <row r="13381" spans="1:6">
      <c r="A13381" t="s">
        <v>4616</v>
      </c>
      <c r="B13381" t="s">
        <v>4679</v>
      </c>
      <c r="C13381" t="s">
        <v>2093</v>
      </c>
      <c r="D13381" t="s">
        <v>4680</v>
      </c>
      <c r="E13381" t="s">
        <v>4681</v>
      </c>
      <c r="F13381" s="786" t="s">
        <v>14574</v>
      </c>
    </row>
    <row r="13382" spans="1:6">
      <c r="A13382" t="s">
        <v>4616</v>
      </c>
      <c r="B13382" t="s">
        <v>4679</v>
      </c>
      <c r="C13382" t="s">
        <v>2093</v>
      </c>
      <c r="D13382" t="s">
        <v>4680</v>
      </c>
      <c r="E13382" t="s">
        <v>4681</v>
      </c>
      <c r="F13382" s="786" t="s">
        <v>14575</v>
      </c>
    </row>
    <row r="13383" spans="1:6">
      <c r="A13383" t="s">
        <v>4616</v>
      </c>
      <c r="B13383" t="s">
        <v>4679</v>
      </c>
      <c r="C13383" t="s">
        <v>2093</v>
      </c>
      <c r="D13383" t="s">
        <v>4680</v>
      </c>
      <c r="E13383" t="s">
        <v>4681</v>
      </c>
      <c r="F13383" s="786" t="s">
        <v>14576</v>
      </c>
    </row>
    <row r="13384" spans="1:6">
      <c r="A13384" t="s">
        <v>4616</v>
      </c>
      <c r="B13384" t="s">
        <v>4679</v>
      </c>
      <c r="C13384" t="s">
        <v>2093</v>
      </c>
      <c r="D13384" t="s">
        <v>4680</v>
      </c>
      <c r="E13384" t="s">
        <v>4681</v>
      </c>
      <c r="F13384" s="786" t="s">
        <v>14577</v>
      </c>
    </row>
    <row r="13385" spans="1:6">
      <c r="A13385" t="s">
        <v>4616</v>
      </c>
      <c r="B13385" t="s">
        <v>4679</v>
      </c>
      <c r="C13385" t="s">
        <v>2093</v>
      </c>
      <c r="D13385" t="s">
        <v>4680</v>
      </c>
      <c r="E13385" t="s">
        <v>4681</v>
      </c>
      <c r="F13385" s="786" t="s">
        <v>14578</v>
      </c>
    </row>
    <row r="13386" spans="1:6">
      <c r="A13386" t="s">
        <v>4616</v>
      </c>
      <c r="B13386" t="s">
        <v>4679</v>
      </c>
      <c r="C13386" t="s">
        <v>2093</v>
      </c>
      <c r="D13386" t="s">
        <v>4680</v>
      </c>
      <c r="E13386" t="s">
        <v>4681</v>
      </c>
      <c r="F13386" s="786" t="s">
        <v>14579</v>
      </c>
    </row>
    <row r="13387" spans="1:6">
      <c r="A13387" t="s">
        <v>4616</v>
      </c>
      <c r="B13387" t="s">
        <v>4679</v>
      </c>
      <c r="C13387" t="s">
        <v>2093</v>
      </c>
      <c r="D13387" t="s">
        <v>4680</v>
      </c>
      <c r="E13387" t="s">
        <v>4681</v>
      </c>
      <c r="F13387" s="786" t="s">
        <v>14580</v>
      </c>
    </row>
    <row r="13388" spans="1:6">
      <c r="A13388" t="s">
        <v>4616</v>
      </c>
      <c r="B13388" t="s">
        <v>4679</v>
      </c>
      <c r="C13388" t="s">
        <v>2093</v>
      </c>
      <c r="D13388" t="s">
        <v>4680</v>
      </c>
      <c r="E13388" t="s">
        <v>4681</v>
      </c>
      <c r="F13388" s="786" t="s">
        <v>14581</v>
      </c>
    </row>
    <row r="13389" spans="1:6">
      <c r="A13389" t="s">
        <v>4616</v>
      </c>
      <c r="B13389" t="s">
        <v>4679</v>
      </c>
      <c r="C13389" t="s">
        <v>2093</v>
      </c>
      <c r="D13389" t="s">
        <v>4680</v>
      </c>
      <c r="E13389" t="s">
        <v>4681</v>
      </c>
      <c r="F13389" s="786" t="s">
        <v>14582</v>
      </c>
    </row>
    <row r="13390" spans="1:6">
      <c r="A13390" t="s">
        <v>4616</v>
      </c>
      <c r="B13390" t="s">
        <v>4679</v>
      </c>
      <c r="C13390" t="s">
        <v>2093</v>
      </c>
      <c r="D13390" t="s">
        <v>4680</v>
      </c>
      <c r="E13390" t="s">
        <v>4681</v>
      </c>
      <c r="F13390" s="786" t="s">
        <v>14583</v>
      </c>
    </row>
    <row r="13391" spans="1:6">
      <c r="A13391" t="s">
        <v>4616</v>
      </c>
      <c r="B13391" t="s">
        <v>4679</v>
      </c>
      <c r="C13391" t="s">
        <v>2093</v>
      </c>
      <c r="D13391" t="s">
        <v>4680</v>
      </c>
      <c r="E13391" t="s">
        <v>4681</v>
      </c>
      <c r="F13391" s="786" t="s">
        <v>14584</v>
      </c>
    </row>
    <row r="13392" spans="1:6">
      <c r="A13392" t="s">
        <v>4616</v>
      </c>
      <c r="B13392" t="s">
        <v>4679</v>
      </c>
      <c r="C13392" t="s">
        <v>2093</v>
      </c>
      <c r="D13392" t="s">
        <v>4680</v>
      </c>
      <c r="E13392" t="s">
        <v>4681</v>
      </c>
      <c r="F13392" s="786" t="s">
        <v>14585</v>
      </c>
    </row>
    <row r="13393" spans="1:6">
      <c r="A13393" t="s">
        <v>4616</v>
      </c>
      <c r="B13393" t="s">
        <v>4679</v>
      </c>
      <c r="C13393" t="s">
        <v>2093</v>
      </c>
      <c r="D13393" t="s">
        <v>4680</v>
      </c>
      <c r="E13393" t="s">
        <v>4681</v>
      </c>
      <c r="F13393" s="786" t="s">
        <v>14586</v>
      </c>
    </row>
    <row r="13394" spans="1:6">
      <c r="A13394" t="s">
        <v>4616</v>
      </c>
      <c r="B13394" t="s">
        <v>4679</v>
      </c>
      <c r="C13394" t="s">
        <v>2093</v>
      </c>
      <c r="D13394" t="s">
        <v>4680</v>
      </c>
      <c r="E13394" t="s">
        <v>4681</v>
      </c>
      <c r="F13394" s="786" t="s">
        <v>14587</v>
      </c>
    </row>
    <row r="13395" spans="1:6">
      <c r="A13395" t="s">
        <v>4616</v>
      </c>
      <c r="B13395" t="s">
        <v>4679</v>
      </c>
      <c r="C13395" t="s">
        <v>2093</v>
      </c>
      <c r="D13395" t="s">
        <v>4680</v>
      </c>
      <c r="E13395" t="s">
        <v>4681</v>
      </c>
      <c r="F13395" s="786" t="s">
        <v>14588</v>
      </c>
    </row>
    <row r="13396" spans="1:6">
      <c r="A13396" t="s">
        <v>4616</v>
      </c>
      <c r="B13396" t="s">
        <v>4679</v>
      </c>
      <c r="C13396" t="s">
        <v>2093</v>
      </c>
      <c r="D13396" t="s">
        <v>4680</v>
      </c>
      <c r="E13396" t="s">
        <v>4681</v>
      </c>
      <c r="F13396" s="786" t="s">
        <v>14589</v>
      </c>
    </row>
    <row r="13397" spans="1:6">
      <c r="A13397" t="s">
        <v>4616</v>
      </c>
      <c r="B13397" t="s">
        <v>4679</v>
      </c>
      <c r="C13397" t="s">
        <v>2093</v>
      </c>
      <c r="D13397" t="s">
        <v>4680</v>
      </c>
      <c r="E13397" t="s">
        <v>4681</v>
      </c>
      <c r="F13397" s="786" t="s">
        <v>14590</v>
      </c>
    </row>
    <row r="13398" spans="1:6">
      <c r="A13398" t="s">
        <v>4616</v>
      </c>
      <c r="B13398" t="s">
        <v>4679</v>
      </c>
      <c r="C13398" t="s">
        <v>2093</v>
      </c>
      <c r="D13398" t="s">
        <v>4680</v>
      </c>
      <c r="E13398" t="s">
        <v>4681</v>
      </c>
      <c r="F13398" s="786" t="s">
        <v>14591</v>
      </c>
    </row>
    <row r="13399" spans="1:6">
      <c r="A13399" t="s">
        <v>4616</v>
      </c>
      <c r="B13399" t="s">
        <v>4679</v>
      </c>
      <c r="C13399" t="s">
        <v>2093</v>
      </c>
      <c r="D13399" t="s">
        <v>4680</v>
      </c>
      <c r="E13399" t="s">
        <v>4681</v>
      </c>
      <c r="F13399" s="786" t="s">
        <v>14592</v>
      </c>
    </row>
    <row r="13400" spans="1:6">
      <c r="A13400" t="s">
        <v>4616</v>
      </c>
      <c r="B13400" t="s">
        <v>4679</v>
      </c>
      <c r="C13400" t="s">
        <v>2093</v>
      </c>
      <c r="D13400" t="s">
        <v>4680</v>
      </c>
      <c r="E13400" t="s">
        <v>4681</v>
      </c>
      <c r="F13400" s="786" t="s">
        <v>14593</v>
      </c>
    </row>
    <row r="13401" spans="1:6">
      <c r="A13401" t="s">
        <v>4616</v>
      </c>
      <c r="B13401" t="s">
        <v>4679</v>
      </c>
      <c r="C13401" t="s">
        <v>2093</v>
      </c>
      <c r="D13401" t="s">
        <v>4680</v>
      </c>
      <c r="E13401" t="s">
        <v>4681</v>
      </c>
      <c r="F13401" s="786" t="s">
        <v>14594</v>
      </c>
    </row>
    <row r="13402" spans="1:6">
      <c r="A13402" t="s">
        <v>4616</v>
      </c>
      <c r="B13402" t="s">
        <v>4679</v>
      </c>
      <c r="C13402" t="s">
        <v>2093</v>
      </c>
      <c r="D13402" t="s">
        <v>4680</v>
      </c>
      <c r="E13402" t="s">
        <v>4681</v>
      </c>
      <c r="F13402" s="786" t="s">
        <v>14595</v>
      </c>
    </row>
    <row r="13403" spans="1:6">
      <c r="A13403" t="s">
        <v>4616</v>
      </c>
      <c r="B13403" t="s">
        <v>4679</v>
      </c>
      <c r="C13403" t="s">
        <v>2093</v>
      </c>
      <c r="D13403" t="s">
        <v>4680</v>
      </c>
      <c r="E13403" t="s">
        <v>4681</v>
      </c>
      <c r="F13403" s="786" t="s">
        <v>14596</v>
      </c>
    </row>
    <row r="13404" spans="1:6">
      <c r="A13404" t="s">
        <v>4616</v>
      </c>
      <c r="B13404" t="s">
        <v>4679</v>
      </c>
      <c r="C13404" t="s">
        <v>2093</v>
      </c>
      <c r="D13404" t="s">
        <v>4680</v>
      </c>
      <c r="E13404" t="s">
        <v>4681</v>
      </c>
      <c r="F13404" s="786" t="s">
        <v>14597</v>
      </c>
    </row>
    <row r="13405" spans="1:6">
      <c r="A13405" t="s">
        <v>4616</v>
      </c>
      <c r="B13405" t="s">
        <v>4679</v>
      </c>
      <c r="C13405" t="s">
        <v>2093</v>
      </c>
      <c r="D13405" t="s">
        <v>4680</v>
      </c>
      <c r="E13405" t="s">
        <v>4681</v>
      </c>
      <c r="F13405" s="786" t="s">
        <v>14598</v>
      </c>
    </row>
    <row r="13406" spans="1:6">
      <c r="A13406" t="s">
        <v>4616</v>
      </c>
      <c r="B13406" t="s">
        <v>4679</v>
      </c>
      <c r="C13406" t="s">
        <v>2093</v>
      </c>
      <c r="D13406" t="s">
        <v>4680</v>
      </c>
      <c r="E13406" t="s">
        <v>4681</v>
      </c>
      <c r="F13406" s="786" t="s">
        <v>14599</v>
      </c>
    </row>
    <row r="13407" spans="1:6">
      <c r="A13407" t="s">
        <v>4616</v>
      </c>
      <c r="B13407" t="s">
        <v>4679</v>
      </c>
      <c r="C13407" t="s">
        <v>2093</v>
      </c>
      <c r="D13407" t="s">
        <v>4680</v>
      </c>
      <c r="E13407" t="s">
        <v>4681</v>
      </c>
      <c r="F13407" s="786" t="s">
        <v>14600</v>
      </c>
    </row>
    <row r="13408" spans="1:6">
      <c r="A13408" t="s">
        <v>4616</v>
      </c>
      <c r="B13408" t="s">
        <v>4679</v>
      </c>
      <c r="C13408" t="s">
        <v>2093</v>
      </c>
      <c r="D13408" t="s">
        <v>4680</v>
      </c>
      <c r="E13408" t="s">
        <v>4681</v>
      </c>
      <c r="F13408" s="786" t="s">
        <v>14601</v>
      </c>
    </row>
    <row r="13409" spans="1:6">
      <c r="A13409" t="s">
        <v>4616</v>
      </c>
      <c r="B13409" t="s">
        <v>4679</v>
      </c>
      <c r="C13409" t="s">
        <v>2093</v>
      </c>
      <c r="D13409" t="s">
        <v>4680</v>
      </c>
      <c r="E13409" t="s">
        <v>4681</v>
      </c>
      <c r="F13409" s="786" t="s">
        <v>14602</v>
      </c>
    </row>
    <row r="13410" spans="1:6">
      <c r="A13410" t="s">
        <v>4616</v>
      </c>
      <c r="B13410" t="s">
        <v>4679</v>
      </c>
      <c r="C13410" t="s">
        <v>2093</v>
      </c>
      <c r="D13410" t="s">
        <v>4680</v>
      </c>
      <c r="E13410" t="s">
        <v>4681</v>
      </c>
      <c r="F13410" s="786" t="s">
        <v>14603</v>
      </c>
    </row>
    <row r="13411" spans="1:6">
      <c r="A13411" t="s">
        <v>4616</v>
      </c>
      <c r="B13411" t="s">
        <v>4679</v>
      </c>
      <c r="C13411" t="s">
        <v>2093</v>
      </c>
      <c r="D13411" t="s">
        <v>4680</v>
      </c>
      <c r="E13411" t="s">
        <v>4681</v>
      </c>
      <c r="F13411" s="786" t="s">
        <v>14604</v>
      </c>
    </row>
    <row r="13412" spans="1:6">
      <c r="A13412" t="s">
        <v>4616</v>
      </c>
      <c r="B13412" t="s">
        <v>4679</v>
      </c>
      <c r="C13412" t="s">
        <v>2093</v>
      </c>
      <c r="D13412" t="s">
        <v>4680</v>
      </c>
      <c r="E13412" t="s">
        <v>4681</v>
      </c>
      <c r="F13412" s="786" t="s">
        <v>14605</v>
      </c>
    </row>
    <row r="13413" spans="1:6">
      <c r="A13413" t="s">
        <v>4616</v>
      </c>
      <c r="B13413" t="s">
        <v>4679</v>
      </c>
      <c r="C13413" t="s">
        <v>2093</v>
      </c>
      <c r="D13413" t="s">
        <v>4680</v>
      </c>
      <c r="E13413" t="s">
        <v>4681</v>
      </c>
      <c r="F13413" s="786" t="s">
        <v>14606</v>
      </c>
    </row>
    <row r="13414" spans="1:6">
      <c r="A13414" t="s">
        <v>4616</v>
      </c>
      <c r="B13414" t="s">
        <v>4679</v>
      </c>
      <c r="C13414" t="s">
        <v>2093</v>
      </c>
      <c r="D13414" t="s">
        <v>4680</v>
      </c>
      <c r="E13414" t="s">
        <v>4681</v>
      </c>
      <c r="F13414" s="786" t="s">
        <v>14607</v>
      </c>
    </row>
    <row r="13415" spans="1:6">
      <c r="A13415" t="s">
        <v>4616</v>
      </c>
      <c r="B13415" t="s">
        <v>4679</v>
      </c>
      <c r="C13415" t="s">
        <v>2093</v>
      </c>
      <c r="D13415" t="s">
        <v>4680</v>
      </c>
      <c r="E13415" t="s">
        <v>4681</v>
      </c>
      <c r="F13415" s="786" t="s">
        <v>14608</v>
      </c>
    </row>
    <row r="13416" spans="1:6">
      <c r="A13416" t="s">
        <v>4616</v>
      </c>
      <c r="B13416" t="s">
        <v>4679</v>
      </c>
      <c r="C13416" t="s">
        <v>2093</v>
      </c>
      <c r="D13416" t="s">
        <v>4680</v>
      </c>
      <c r="E13416" t="s">
        <v>4681</v>
      </c>
      <c r="F13416" s="786" t="s">
        <v>14609</v>
      </c>
    </row>
    <row r="13417" spans="1:6">
      <c r="A13417" t="s">
        <v>4616</v>
      </c>
      <c r="B13417" t="s">
        <v>4679</v>
      </c>
      <c r="C13417" t="s">
        <v>2093</v>
      </c>
      <c r="D13417" t="s">
        <v>4680</v>
      </c>
      <c r="E13417" t="s">
        <v>4681</v>
      </c>
      <c r="F13417" s="786" t="s">
        <v>14610</v>
      </c>
    </row>
    <row r="13418" spans="1:6">
      <c r="A13418" t="s">
        <v>4616</v>
      </c>
      <c r="B13418" t="s">
        <v>4679</v>
      </c>
      <c r="C13418" t="s">
        <v>2093</v>
      </c>
      <c r="D13418" t="s">
        <v>4680</v>
      </c>
      <c r="E13418" t="s">
        <v>4681</v>
      </c>
      <c r="F13418" s="786" t="s">
        <v>14611</v>
      </c>
    </row>
    <row r="13419" spans="1:6">
      <c r="A13419" t="s">
        <v>4616</v>
      </c>
      <c r="B13419" t="s">
        <v>4679</v>
      </c>
      <c r="C13419" t="s">
        <v>2093</v>
      </c>
      <c r="D13419" t="s">
        <v>4680</v>
      </c>
      <c r="E13419" t="s">
        <v>4681</v>
      </c>
      <c r="F13419" s="786" t="s">
        <v>14612</v>
      </c>
    </row>
    <row r="13420" spans="1:6">
      <c r="A13420" t="s">
        <v>4616</v>
      </c>
      <c r="B13420" t="s">
        <v>4679</v>
      </c>
      <c r="C13420" t="s">
        <v>2093</v>
      </c>
      <c r="D13420" t="s">
        <v>4680</v>
      </c>
      <c r="E13420" t="s">
        <v>4681</v>
      </c>
      <c r="F13420" s="786" t="s">
        <v>14613</v>
      </c>
    </row>
    <row r="13421" spans="1:6">
      <c r="A13421" t="s">
        <v>4616</v>
      </c>
      <c r="B13421" t="s">
        <v>4679</v>
      </c>
      <c r="C13421" t="s">
        <v>2093</v>
      </c>
      <c r="D13421" t="s">
        <v>4680</v>
      </c>
      <c r="E13421" t="s">
        <v>4681</v>
      </c>
      <c r="F13421" s="786" t="s">
        <v>14614</v>
      </c>
    </row>
    <row r="13422" spans="1:6">
      <c r="A13422" t="s">
        <v>4616</v>
      </c>
      <c r="B13422" t="s">
        <v>4679</v>
      </c>
      <c r="C13422" t="s">
        <v>2093</v>
      </c>
      <c r="D13422" t="s">
        <v>4680</v>
      </c>
      <c r="E13422" t="s">
        <v>4681</v>
      </c>
      <c r="F13422" s="786" t="s">
        <v>14615</v>
      </c>
    </row>
    <row r="13423" spans="1:6">
      <c r="A13423" t="s">
        <v>4616</v>
      </c>
      <c r="B13423" t="s">
        <v>4679</v>
      </c>
      <c r="C13423" t="s">
        <v>2093</v>
      </c>
      <c r="D13423" t="s">
        <v>4680</v>
      </c>
      <c r="E13423" t="s">
        <v>4681</v>
      </c>
      <c r="F13423" s="786" t="s">
        <v>14616</v>
      </c>
    </row>
    <row r="13424" spans="1:6">
      <c r="A13424" t="s">
        <v>4616</v>
      </c>
      <c r="B13424" t="s">
        <v>4679</v>
      </c>
      <c r="C13424" t="s">
        <v>2093</v>
      </c>
      <c r="D13424" t="s">
        <v>4680</v>
      </c>
      <c r="E13424" t="s">
        <v>4681</v>
      </c>
      <c r="F13424" s="786" t="s">
        <v>14617</v>
      </c>
    </row>
    <row r="13425" spans="1:6">
      <c r="A13425" t="s">
        <v>4616</v>
      </c>
      <c r="B13425" t="s">
        <v>4679</v>
      </c>
      <c r="C13425" t="s">
        <v>2093</v>
      </c>
      <c r="D13425" t="s">
        <v>4680</v>
      </c>
      <c r="E13425" t="s">
        <v>4681</v>
      </c>
      <c r="F13425" s="786" t="s">
        <v>14618</v>
      </c>
    </row>
    <row r="13426" spans="1:6">
      <c r="A13426" t="s">
        <v>4616</v>
      </c>
      <c r="B13426" t="s">
        <v>4679</v>
      </c>
      <c r="C13426" t="s">
        <v>2093</v>
      </c>
      <c r="D13426" t="s">
        <v>4680</v>
      </c>
      <c r="E13426" t="s">
        <v>4681</v>
      </c>
      <c r="F13426" s="786" t="s">
        <v>14619</v>
      </c>
    </row>
    <row r="13427" spans="1:6">
      <c r="A13427" t="s">
        <v>4616</v>
      </c>
      <c r="B13427" t="s">
        <v>4679</v>
      </c>
      <c r="C13427" t="s">
        <v>2093</v>
      </c>
      <c r="D13427" t="s">
        <v>4680</v>
      </c>
      <c r="E13427" t="s">
        <v>4681</v>
      </c>
      <c r="F13427" s="786" t="s">
        <v>14620</v>
      </c>
    </row>
    <row r="13428" spans="1:6">
      <c r="A13428" t="s">
        <v>4616</v>
      </c>
      <c r="B13428" t="s">
        <v>4679</v>
      </c>
      <c r="C13428" t="s">
        <v>2093</v>
      </c>
      <c r="D13428" t="s">
        <v>4680</v>
      </c>
      <c r="E13428" t="s">
        <v>4681</v>
      </c>
      <c r="F13428" s="786" t="s">
        <v>14621</v>
      </c>
    </row>
    <row r="13429" spans="1:6">
      <c r="A13429" t="s">
        <v>4616</v>
      </c>
      <c r="B13429" t="s">
        <v>4679</v>
      </c>
      <c r="C13429" t="s">
        <v>2093</v>
      </c>
      <c r="D13429" t="s">
        <v>4680</v>
      </c>
      <c r="E13429" t="s">
        <v>4681</v>
      </c>
      <c r="F13429" s="786" t="s">
        <v>14622</v>
      </c>
    </row>
    <row r="13430" spans="1:6">
      <c r="A13430" t="s">
        <v>4616</v>
      </c>
      <c r="B13430" t="s">
        <v>4679</v>
      </c>
      <c r="C13430" t="s">
        <v>2093</v>
      </c>
      <c r="D13430" t="s">
        <v>4680</v>
      </c>
      <c r="E13430" t="s">
        <v>4681</v>
      </c>
      <c r="F13430" s="786" t="s">
        <v>14623</v>
      </c>
    </row>
    <row r="13431" spans="1:6">
      <c r="A13431" t="s">
        <v>4616</v>
      </c>
      <c r="B13431" t="s">
        <v>4679</v>
      </c>
      <c r="C13431" t="s">
        <v>2093</v>
      </c>
      <c r="D13431" t="s">
        <v>4680</v>
      </c>
      <c r="E13431" t="s">
        <v>4681</v>
      </c>
      <c r="F13431" s="786" t="s">
        <v>14624</v>
      </c>
    </row>
    <row r="13432" spans="1:6">
      <c r="A13432" t="s">
        <v>4616</v>
      </c>
      <c r="B13432" t="s">
        <v>4679</v>
      </c>
      <c r="C13432" t="s">
        <v>2093</v>
      </c>
      <c r="D13432" t="s">
        <v>4680</v>
      </c>
      <c r="E13432" t="s">
        <v>4681</v>
      </c>
      <c r="F13432" s="786" t="s">
        <v>14625</v>
      </c>
    </row>
    <row r="13433" spans="1:6">
      <c r="A13433" t="s">
        <v>4616</v>
      </c>
      <c r="B13433" t="s">
        <v>4679</v>
      </c>
      <c r="C13433" t="s">
        <v>2093</v>
      </c>
      <c r="D13433" t="s">
        <v>4680</v>
      </c>
      <c r="E13433" t="s">
        <v>4681</v>
      </c>
      <c r="F13433" s="786" t="s">
        <v>14626</v>
      </c>
    </row>
    <row r="13434" spans="1:6">
      <c r="A13434" t="s">
        <v>4616</v>
      </c>
      <c r="B13434" t="s">
        <v>4679</v>
      </c>
      <c r="C13434" t="s">
        <v>2093</v>
      </c>
      <c r="D13434" t="s">
        <v>4680</v>
      </c>
      <c r="E13434" t="s">
        <v>4681</v>
      </c>
      <c r="F13434" s="786" t="s">
        <v>14627</v>
      </c>
    </row>
    <row r="13435" spans="1:6">
      <c r="A13435" t="s">
        <v>4616</v>
      </c>
      <c r="B13435" t="s">
        <v>4679</v>
      </c>
      <c r="C13435" t="s">
        <v>2093</v>
      </c>
      <c r="D13435" t="s">
        <v>4680</v>
      </c>
      <c r="E13435" t="s">
        <v>4681</v>
      </c>
      <c r="F13435" s="786" t="s">
        <v>14628</v>
      </c>
    </row>
    <row r="13436" spans="1:6">
      <c r="A13436" t="s">
        <v>4616</v>
      </c>
      <c r="B13436" t="s">
        <v>4679</v>
      </c>
      <c r="C13436" t="s">
        <v>2093</v>
      </c>
      <c r="D13436" t="s">
        <v>4680</v>
      </c>
      <c r="E13436" t="s">
        <v>4681</v>
      </c>
      <c r="F13436" s="786" t="s">
        <v>14629</v>
      </c>
    </row>
    <row r="13437" spans="1:6">
      <c r="A13437" t="s">
        <v>4616</v>
      </c>
      <c r="B13437" t="s">
        <v>4679</v>
      </c>
      <c r="C13437" t="s">
        <v>2093</v>
      </c>
      <c r="D13437" t="s">
        <v>4680</v>
      </c>
      <c r="E13437" t="s">
        <v>4681</v>
      </c>
      <c r="F13437" s="786" t="s">
        <v>14630</v>
      </c>
    </row>
    <row r="13438" spans="1:6">
      <c r="A13438" t="s">
        <v>4616</v>
      </c>
      <c r="B13438" t="s">
        <v>4679</v>
      </c>
      <c r="C13438" t="s">
        <v>2093</v>
      </c>
      <c r="D13438" t="s">
        <v>4680</v>
      </c>
      <c r="E13438" t="s">
        <v>4681</v>
      </c>
      <c r="F13438" s="786" t="s">
        <v>14631</v>
      </c>
    </row>
    <row r="13439" spans="1:6">
      <c r="A13439" t="s">
        <v>4616</v>
      </c>
      <c r="B13439" t="s">
        <v>4679</v>
      </c>
      <c r="C13439" t="s">
        <v>2093</v>
      </c>
      <c r="D13439" t="s">
        <v>4680</v>
      </c>
      <c r="E13439" t="s">
        <v>4681</v>
      </c>
      <c r="F13439" s="786" t="s">
        <v>14632</v>
      </c>
    </row>
    <row r="13440" spans="1:6">
      <c r="A13440" t="s">
        <v>4616</v>
      </c>
      <c r="B13440" t="s">
        <v>4679</v>
      </c>
      <c r="C13440" t="s">
        <v>2093</v>
      </c>
      <c r="D13440" t="s">
        <v>4680</v>
      </c>
      <c r="E13440" t="s">
        <v>4681</v>
      </c>
      <c r="F13440" s="786" t="s">
        <v>14633</v>
      </c>
    </row>
    <row r="13441" spans="1:6">
      <c r="A13441" t="s">
        <v>4616</v>
      </c>
      <c r="B13441" t="s">
        <v>4679</v>
      </c>
      <c r="C13441" t="s">
        <v>2093</v>
      </c>
      <c r="D13441" t="s">
        <v>4680</v>
      </c>
      <c r="E13441" t="s">
        <v>4681</v>
      </c>
      <c r="F13441" s="786" t="s">
        <v>14634</v>
      </c>
    </row>
    <row r="13442" spans="1:6">
      <c r="A13442" t="s">
        <v>4616</v>
      </c>
      <c r="B13442" t="s">
        <v>4679</v>
      </c>
      <c r="C13442" t="s">
        <v>2093</v>
      </c>
      <c r="D13442" t="s">
        <v>4680</v>
      </c>
      <c r="E13442" t="s">
        <v>4681</v>
      </c>
      <c r="F13442" s="786" t="s">
        <v>14635</v>
      </c>
    </row>
    <row r="13443" spans="1:6">
      <c r="A13443" t="s">
        <v>4616</v>
      </c>
      <c r="B13443" t="s">
        <v>4679</v>
      </c>
      <c r="C13443" t="s">
        <v>2093</v>
      </c>
      <c r="D13443" t="s">
        <v>4680</v>
      </c>
      <c r="E13443" t="s">
        <v>4681</v>
      </c>
      <c r="F13443" s="786" t="s">
        <v>14636</v>
      </c>
    </row>
    <row r="13444" spans="1:6">
      <c r="A13444" t="s">
        <v>4616</v>
      </c>
      <c r="B13444" t="s">
        <v>4679</v>
      </c>
      <c r="C13444" t="s">
        <v>2093</v>
      </c>
      <c r="D13444" t="s">
        <v>4680</v>
      </c>
      <c r="E13444" t="s">
        <v>4681</v>
      </c>
      <c r="F13444" s="786" t="s">
        <v>14637</v>
      </c>
    </row>
    <row r="13445" spans="1:6">
      <c r="A13445" t="s">
        <v>4616</v>
      </c>
      <c r="B13445" t="s">
        <v>4679</v>
      </c>
      <c r="C13445" t="s">
        <v>2093</v>
      </c>
      <c r="D13445" t="s">
        <v>4680</v>
      </c>
      <c r="E13445" t="s">
        <v>4681</v>
      </c>
      <c r="F13445" s="786" t="s">
        <v>14638</v>
      </c>
    </row>
    <row r="13446" spans="1:6">
      <c r="A13446" t="s">
        <v>4616</v>
      </c>
      <c r="B13446" t="s">
        <v>4679</v>
      </c>
      <c r="C13446" t="s">
        <v>2093</v>
      </c>
      <c r="D13446" t="s">
        <v>4680</v>
      </c>
      <c r="E13446" t="s">
        <v>4681</v>
      </c>
      <c r="F13446" s="786" t="s">
        <v>14639</v>
      </c>
    </row>
    <row r="13447" spans="1:6">
      <c r="A13447" t="s">
        <v>4616</v>
      </c>
      <c r="B13447" t="s">
        <v>4679</v>
      </c>
      <c r="C13447" t="s">
        <v>2093</v>
      </c>
      <c r="D13447" t="s">
        <v>4680</v>
      </c>
      <c r="E13447" t="s">
        <v>4681</v>
      </c>
      <c r="F13447" s="786" t="s">
        <v>14640</v>
      </c>
    </row>
    <row r="13448" spans="1:6">
      <c r="A13448" t="s">
        <v>4616</v>
      </c>
      <c r="B13448" t="s">
        <v>4679</v>
      </c>
      <c r="C13448" t="s">
        <v>2093</v>
      </c>
      <c r="D13448" t="s">
        <v>4680</v>
      </c>
      <c r="E13448" t="s">
        <v>4681</v>
      </c>
      <c r="F13448" s="786" t="s">
        <v>14641</v>
      </c>
    </row>
    <row r="13449" spans="1:6">
      <c r="A13449" t="s">
        <v>4616</v>
      </c>
      <c r="B13449" t="s">
        <v>4679</v>
      </c>
      <c r="C13449" t="s">
        <v>2093</v>
      </c>
      <c r="D13449" t="s">
        <v>4680</v>
      </c>
      <c r="E13449" t="s">
        <v>4681</v>
      </c>
      <c r="F13449" s="786" t="s">
        <v>14642</v>
      </c>
    </row>
    <row r="13450" spans="1:6">
      <c r="A13450" t="s">
        <v>4616</v>
      </c>
      <c r="B13450" t="s">
        <v>4679</v>
      </c>
      <c r="C13450" t="s">
        <v>2093</v>
      </c>
      <c r="D13450" t="s">
        <v>4680</v>
      </c>
      <c r="E13450" t="s">
        <v>4681</v>
      </c>
      <c r="F13450" s="786" t="s">
        <v>14643</v>
      </c>
    </row>
    <row r="13451" spans="1:6">
      <c r="A13451" t="s">
        <v>4616</v>
      </c>
      <c r="B13451" t="s">
        <v>4679</v>
      </c>
      <c r="C13451" t="s">
        <v>2093</v>
      </c>
      <c r="D13451" t="s">
        <v>4680</v>
      </c>
      <c r="E13451" t="s">
        <v>4681</v>
      </c>
      <c r="F13451" s="786" t="s">
        <v>14644</v>
      </c>
    </row>
    <row r="13452" spans="1:6">
      <c r="A13452" t="s">
        <v>4616</v>
      </c>
      <c r="B13452" t="s">
        <v>4679</v>
      </c>
      <c r="C13452" t="s">
        <v>2093</v>
      </c>
      <c r="D13452" t="s">
        <v>4680</v>
      </c>
      <c r="E13452" t="s">
        <v>4681</v>
      </c>
      <c r="F13452" s="786" t="s">
        <v>14645</v>
      </c>
    </row>
    <row r="13453" spans="1:6">
      <c r="A13453" t="s">
        <v>4616</v>
      </c>
      <c r="B13453" t="s">
        <v>4679</v>
      </c>
      <c r="C13453" t="s">
        <v>2093</v>
      </c>
      <c r="D13453" t="s">
        <v>4680</v>
      </c>
      <c r="E13453" t="s">
        <v>4681</v>
      </c>
      <c r="F13453" s="786" t="s">
        <v>14646</v>
      </c>
    </row>
    <row r="13454" spans="1:6">
      <c r="A13454" t="s">
        <v>4616</v>
      </c>
      <c r="B13454" t="s">
        <v>4679</v>
      </c>
      <c r="C13454" t="s">
        <v>2093</v>
      </c>
      <c r="D13454" t="s">
        <v>4680</v>
      </c>
      <c r="E13454" t="s">
        <v>4681</v>
      </c>
      <c r="F13454" s="786" t="s">
        <v>14647</v>
      </c>
    </row>
    <row r="13455" spans="1:6">
      <c r="A13455" t="s">
        <v>4616</v>
      </c>
      <c r="B13455" t="s">
        <v>4679</v>
      </c>
      <c r="C13455" t="s">
        <v>2093</v>
      </c>
      <c r="D13455" t="s">
        <v>4680</v>
      </c>
      <c r="E13455" t="s">
        <v>4681</v>
      </c>
      <c r="F13455" s="786" t="s">
        <v>14648</v>
      </c>
    </row>
    <row r="13456" spans="1:6">
      <c r="A13456" t="s">
        <v>4616</v>
      </c>
      <c r="B13456" t="s">
        <v>4679</v>
      </c>
      <c r="C13456" t="s">
        <v>2093</v>
      </c>
      <c r="D13456" t="s">
        <v>4680</v>
      </c>
      <c r="E13456" t="s">
        <v>4681</v>
      </c>
      <c r="F13456" s="786" t="s">
        <v>14649</v>
      </c>
    </row>
    <row r="13457" spans="1:6">
      <c r="A13457" t="s">
        <v>4616</v>
      </c>
      <c r="B13457" t="s">
        <v>4679</v>
      </c>
      <c r="C13457" t="s">
        <v>2093</v>
      </c>
      <c r="D13457" t="s">
        <v>4680</v>
      </c>
      <c r="E13457" t="s">
        <v>4681</v>
      </c>
      <c r="F13457" s="786" t="s">
        <v>14650</v>
      </c>
    </row>
    <row r="13458" spans="1:6">
      <c r="A13458" t="s">
        <v>4616</v>
      </c>
      <c r="B13458" t="s">
        <v>4679</v>
      </c>
      <c r="C13458" t="s">
        <v>2093</v>
      </c>
      <c r="D13458" t="s">
        <v>4680</v>
      </c>
      <c r="E13458" t="s">
        <v>4681</v>
      </c>
      <c r="F13458" s="786" t="s">
        <v>14651</v>
      </c>
    </row>
    <row r="13459" spans="1:6">
      <c r="A13459" t="s">
        <v>4616</v>
      </c>
      <c r="B13459" t="s">
        <v>4679</v>
      </c>
      <c r="C13459" t="s">
        <v>2093</v>
      </c>
      <c r="D13459" t="s">
        <v>4680</v>
      </c>
      <c r="E13459" t="s">
        <v>4681</v>
      </c>
      <c r="F13459" s="786" t="s">
        <v>14652</v>
      </c>
    </row>
    <row r="13460" spans="1:6">
      <c r="A13460" t="s">
        <v>4616</v>
      </c>
      <c r="B13460" t="s">
        <v>4679</v>
      </c>
      <c r="C13460" t="s">
        <v>2093</v>
      </c>
      <c r="D13460" t="s">
        <v>4680</v>
      </c>
      <c r="E13460" t="s">
        <v>4681</v>
      </c>
      <c r="F13460" s="786" t="s">
        <v>14653</v>
      </c>
    </row>
    <row r="13461" spans="1:6">
      <c r="A13461" t="s">
        <v>4616</v>
      </c>
      <c r="B13461" t="s">
        <v>4679</v>
      </c>
      <c r="C13461" t="s">
        <v>2093</v>
      </c>
      <c r="D13461" t="s">
        <v>4680</v>
      </c>
      <c r="E13461" t="s">
        <v>4681</v>
      </c>
      <c r="F13461" s="786" t="s">
        <v>14654</v>
      </c>
    </row>
    <row r="13462" spans="1:6">
      <c r="A13462" t="s">
        <v>4616</v>
      </c>
      <c r="B13462" t="s">
        <v>4679</v>
      </c>
      <c r="C13462" t="s">
        <v>2093</v>
      </c>
      <c r="D13462" t="s">
        <v>4680</v>
      </c>
      <c r="E13462" t="s">
        <v>4681</v>
      </c>
      <c r="F13462" s="786" t="s">
        <v>14655</v>
      </c>
    </row>
    <row r="13463" spans="1:6">
      <c r="A13463" t="s">
        <v>4616</v>
      </c>
      <c r="B13463" t="s">
        <v>4679</v>
      </c>
      <c r="C13463" t="s">
        <v>2093</v>
      </c>
      <c r="D13463" t="s">
        <v>4680</v>
      </c>
      <c r="E13463" t="s">
        <v>4681</v>
      </c>
      <c r="F13463" s="786" t="s">
        <v>14656</v>
      </c>
    </row>
    <row r="13464" spans="1:6">
      <c r="A13464" t="s">
        <v>4616</v>
      </c>
      <c r="B13464" t="s">
        <v>4679</v>
      </c>
      <c r="C13464" t="s">
        <v>2093</v>
      </c>
      <c r="D13464" t="s">
        <v>4680</v>
      </c>
      <c r="E13464" t="s">
        <v>4681</v>
      </c>
      <c r="F13464" s="786" t="s">
        <v>14657</v>
      </c>
    </row>
    <row r="13465" spans="1:6">
      <c r="A13465" t="s">
        <v>4616</v>
      </c>
      <c r="B13465" t="s">
        <v>4679</v>
      </c>
      <c r="C13465" t="s">
        <v>2093</v>
      </c>
      <c r="D13465" t="s">
        <v>4680</v>
      </c>
      <c r="E13465" t="s">
        <v>4681</v>
      </c>
      <c r="F13465" s="786" t="s">
        <v>14658</v>
      </c>
    </row>
    <row r="13466" spans="1:6">
      <c r="A13466" t="s">
        <v>4616</v>
      </c>
      <c r="B13466" t="s">
        <v>4679</v>
      </c>
      <c r="C13466" t="s">
        <v>2093</v>
      </c>
      <c r="D13466" t="s">
        <v>4680</v>
      </c>
      <c r="E13466" t="s">
        <v>4681</v>
      </c>
      <c r="F13466" s="786" t="s">
        <v>14659</v>
      </c>
    </row>
    <row r="13467" spans="1:6">
      <c r="A13467" t="s">
        <v>4616</v>
      </c>
      <c r="B13467" t="s">
        <v>4679</v>
      </c>
      <c r="C13467" t="s">
        <v>2093</v>
      </c>
      <c r="D13467" t="s">
        <v>4680</v>
      </c>
      <c r="E13467" t="s">
        <v>4681</v>
      </c>
      <c r="F13467" s="786" t="s">
        <v>14660</v>
      </c>
    </row>
    <row r="13468" spans="1:6">
      <c r="A13468" t="s">
        <v>4616</v>
      </c>
      <c r="B13468" t="s">
        <v>4679</v>
      </c>
      <c r="C13468" t="s">
        <v>2093</v>
      </c>
      <c r="D13468" t="s">
        <v>4680</v>
      </c>
      <c r="E13468" t="s">
        <v>4681</v>
      </c>
      <c r="F13468" s="786" t="s">
        <v>14661</v>
      </c>
    </row>
    <row r="13469" spans="1:6">
      <c r="A13469" t="s">
        <v>4616</v>
      </c>
      <c r="B13469" t="s">
        <v>4679</v>
      </c>
      <c r="C13469" t="s">
        <v>2093</v>
      </c>
      <c r="D13469" t="s">
        <v>4680</v>
      </c>
      <c r="E13469" t="s">
        <v>4681</v>
      </c>
      <c r="F13469" s="786" t="s">
        <v>14662</v>
      </c>
    </row>
    <row r="13470" spans="1:6">
      <c r="A13470" t="s">
        <v>4616</v>
      </c>
      <c r="B13470" t="s">
        <v>4679</v>
      </c>
      <c r="C13470" t="s">
        <v>2093</v>
      </c>
      <c r="D13470" t="s">
        <v>4680</v>
      </c>
      <c r="E13470" t="s">
        <v>4681</v>
      </c>
      <c r="F13470" s="786" t="s">
        <v>14663</v>
      </c>
    </row>
    <row r="13471" spans="1:6">
      <c r="A13471" t="s">
        <v>4616</v>
      </c>
      <c r="B13471" t="s">
        <v>4679</v>
      </c>
      <c r="C13471" t="s">
        <v>2093</v>
      </c>
      <c r="D13471" t="s">
        <v>4680</v>
      </c>
      <c r="E13471" t="s">
        <v>4681</v>
      </c>
      <c r="F13471" s="786" t="s">
        <v>14664</v>
      </c>
    </row>
    <row r="13472" spans="1:6">
      <c r="A13472" t="s">
        <v>4616</v>
      </c>
      <c r="B13472" t="s">
        <v>4679</v>
      </c>
      <c r="C13472" t="s">
        <v>2093</v>
      </c>
      <c r="D13472" t="s">
        <v>4680</v>
      </c>
      <c r="E13472" t="s">
        <v>4681</v>
      </c>
      <c r="F13472" s="786" t="s">
        <v>14665</v>
      </c>
    </row>
    <row r="13473" spans="1:6">
      <c r="A13473" t="s">
        <v>4616</v>
      </c>
      <c r="B13473" t="s">
        <v>4679</v>
      </c>
      <c r="C13473" t="s">
        <v>2093</v>
      </c>
      <c r="D13473" t="s">
        <v>4680</v>
      </c>
      <c r="E13473" t="s">
        <v>4681</v>
      </c>
      <c r="F13473" s="786" t="s">
        <v>14666</v>
      </c>
    </row>
    <row r="13474" spans="1:6">
      <c r="A13474" t="s">
        <v>4616</v>
      </c>
      <c r="B13474" t="s">
        <v>4679</v>
      </c>
      <c r="C13474" t="s">
        <v>2093</v>
      </c>
      <c r="D13474" t="s">
        <v>4680</v>
      </c>
      <c r="E13474" t="s">
        <v>4681</v>
      </c>
      <c r="F13474" s="786" t="s">
        <v>14667</v>
      </c>
    </row>
    <row r="13475" spans="1:6">
      <c r="A13475" t="s">
        <v>4616</v>
      </c>
      <c r="B13475" t="s">
        <v>4679</v>
      </c>
      <c r="C13475" t="s">
        <v>2093</v>
      </c>
      <c r="D13475" t="s">
        <v>4680</v>
      </c>
      <c r="E13475" t="s">
        <v>4681</v>
      </c>
      <c r="F13475" s="786" t="s">
        <v>14668</v>
      </c>
    </row>
    <row r="13476" spans="1:6">
      <c r="A13476" t="s">
        <v>4616</v>
      </c>
      <c r="B13476" t="s">
        <v>4679</v>
      </c>
      <c r="C13476" t="s">
        <v>2093</v>
      </c>
      <c r="D13476" t="s">
        <v>4680</v>
      </c>
      <c r="E13476" t="s">
        <v>4681</v>
      </c>
      <c r="F13476" s="786" t="s">
        <v>14669</v>
      </c>
    </row>
    <row r="13477" spans="1:6">
      <c r="A13477" t="s">
        <v>4616</v>
      </c>
      <c r="B13477" t="s">
        <v>4679</v>
      </c>
      <c r="C13477" t="s">
        <v>2093</v>
      </c>
      <c r="D13477" t="s">
        <v>4680</v>
      </c>
      <c r="E13477" t="s">
        <v>4681</v>
      </c>
      <c r="F13477" s="786" t="s">
        <v>14670</v>
      </c>
    </row>
    <row r="13478" spans="1:6">
      <c r="A13478" t="s">
        <v>4616</v>
      </c>
      <c r="B13478" t="s">
        <v>4679</v>
      </c>
      <c r="C13478" t="s">
        <v>2093</v>
      </c>
      <c r="D13478" t="s">
        <v>4680</v>
      </c>
      <c r="E13478" t="s">
        <v>4681</v>
      </c>
      <c r="F13478" s="786" t="s">
        <v>14671</v>
      </c>
    </row>
    <row r="13479" spans="1:6">
      <c r="A13479" t="s">
        <v>4616</v>
      </c>
      <c r="B13479" t="s">
        <v>4679</v>
      </c>
      <c r="C13479" t="s">
        <v>2093</v>
      </c>
      <c r="D13479" t="s">
        <v>4680</v>
      </c>
      <c r="E13479" t="s">
        <v>4681</v>
      </c>
      <c r="F13479" s="786" t="s">
        <v>14672</v>
      </c>
    </row>
    <row r="13480" spans="1:6">
      <c r="A13480" t="s">
        <v>4616</v>
      </c>
      <c r="B13480" t="s">
        <v>4679</v>
      </c>
      <c r="C13480" t="s">
        <v>2093</v>
      </c>
      <c r="D13480" t="s">
        <v>4680</v>
      </c>
      <c r="E13480" t="s">
        <v>4681</v>
      </c>
      <c r="F13480" s="786" t="s">
        <v>14673</v>
      </c>
    </row>
    <row r="13481" spans="1:6">
      <c r="A13481" t="s">
        <v>4616</v>
      </c>
      <c r="B13481" t="s">
        <v>4679</v>
      </c>
      <c r="C13481" t="s">
        <v>2093</v>
      </c>
      <c r="D13481" t="s">
        <v>4680</v>
      </c>
      <c r="E13481" t="s">
        <v>4681</v>
      </c>
      <c r="F13481" s="786" t="s">
        <v>14674</v>
      </c>
    </row>
    <row r="13482" spans="1:6">
      <c r="A13482" t="s">
        <v>4616</v>
      </c>
      <c r="B13482" t="s">
        <v>4679</v>
      </c>
      <c r="C13482" t="s">
        <v>2093</v>
      </c>
      <c r="D13482" t="s">
        <v>4680</v>
      </c>
      <c r="E13482" t="s">
        <v>4681</v>
      </c>
      <c r="F13482" s="786" t="s">
        <v>14675</v>
      </c>
    </row>
    <row r="13483" spans="1:6">
      <c r="A13483" t="s">
        <v>4616</v>
      </c>
      <c r="B13483" t="s">
        <v>4679</v>
      </c>
      <c r="C13483" t="s">
        <v>2093</v>
      </c>
      <c r="D13483" t="s">
        <v>4680</v>
      </c>
      <c r="E13483" t="s">
        <v>4681</v>
      </c>
      <c r="F13483" s="786" t="s">
        <v>14676</v>
      </c>
    </row>
    <row r="13484" spans="1:6">
      <c r="A13484" t="s">
        <v>4616</v>
      </c>
      <c r="B13484" t="s">
        <v>4679</v>
      </c>
      <c r="C13484" t="s">
        <v>2093</v>
      </c>
      <c r="D13484" t="s">
        <v>4680</v>
      </c>
      <c r="E13484" t="s">
        <v>4681</v>
      </c>
      <c r="F13484" s="786" t="s">
        <v>14677</v>
      </c>
    </row>
    <row r="13485" spans="1:6">
      <c r="A13485" t="s">
        <v>4616</v>
      </c>
      <c r="B13485" t="s">
        <v>4679</v>
      </c>
      <c r="C13485" t="s">
        <v>2093</v>
      </c>
      <c r="D13485" t="s">
        <v>4680</v>
      </c>
      <c r="E13485" t="s">
        <v>4681</v>
      </c>
      <c r="F13485" s="786" t="s">
        <v>14678</v>
      </c>
    </row>
    <row r="13486" spans="1:6">
      <c r="A13486" t="s">
        <v>4616</v>
      </c>
      <c r="B13486" t="s">
        <v>4679</v>
      </c>
      <c r="C13486" t="s">
        <v>2093</v>
      </c>
      <c r="D13486" t="s">
        <v>4680</v>
      </c>
      <c r="E13486" t="s">
        <v>4681</v>
      </c>
      <c r="F13486" s="786" t="s">
        <v>14679</v>
      </c>
    </row>
    <row r="13487" spans="1:6">
      <c r="A13487" t="s">
        <v>4616</v>
      </c>
      <c r="B13487" t="s">
        <v>4679</v>
      </c>
      <c r="C13487" t="s">
        <v>2093</v>
      </c>
      <c r="D13487" t="s">
        <v>4680</v>
      </c>
      <c r="E13487" t="s">
        <v>4681</v>
      </c>
      <c r="F13487" s="786" t="s">
        <v>14680</v>
      </c>
    </row>
    <row r="13488" spans="1:6">
      <c r="A13488" t="s">
        <v>4616</v>
      </c>
      <c r="B13488" t="s">
        <v>4679</v>
      </c>
      <c r="C13488" t="s">
        <v>2093</v>
      </c>
      <c r="D13488" t="s">
        <v>4680</v>
      </c>
      <c r="E13488" t="s">
        <v>4681</v>
      </c>
      <c r="F13488" s="786" t="s">
        <v>14681</v>
      </c>
    </row>
    <row r="13489" spans="1:6">
      <c r="A13489" t="s">
        <v>4616</v>
      </c>
      <c r="B13489" t="s">
        <v>4679</v>
      </c>
      <c r="C13489" t="s">
        <v>2093</v>
      </c>
      <c r="D13489" t="s">
        <v>4680</v>
      </c>
      <c r="E13489" t="s">
        <v>4681</v>
      </c>
      <c r="F13489" s="786" t="s">
        <v>14682</v>
      </c>
    </row>
    <row r="13490" spans="1:6">
      <c r="A13490" t="s">
        <v>4616</v>
      </c>
      <c r="B13490" t="s">
        <v>4679</v>
      </c>
      <c r="C13490" t="s">
        <v>2093</v>
      </c>
      <c r="D13490" t="s">
        <v>4680</v>
      </c>
      <c r="E13490" t="s">
        <v>4681</v>
      </c>
      <c r="F13490" s="786" t="s">
        <v>14683</v>
      </c>
    </row>
    <row r="13491" spans="1:6">
      <c r="A13491" t="s">
        <v>4616</v>
      </c>
      <c r="B13491" t="s">
        <v>4679</v>
      </c>
      <c r="C13491" t="s">
        <v>2093</v>
      </c>
      <c r="D13491" t="s">
        <v>4680</v>
      </c>
      <c r="E13491" t="s">
        <v>4681</v>
      </c>
      <c r="F13491" s="786" t="s">
        <v>14684</v>
      </c>
    </row>
    <row r="13492" spans="1:6">
      <c r="A13492" t="s">
        <v>4616</v>
      </c>
      <c r="B13492" t="s">
        <v>4679</v>
      </c>
      <c r="C13492" t="s">
        <v>2093</v>
      </c>
      <c r="D13492" t="s">
        <v>4680</v>
      </c>
      <c r="E13492" t="s">
        <v>4681</v>
      </c>
      <c r="F13492" s="786" t="s">
        <v>14685</v>
      </c>
    </row>
    <row r="13493" spans="1:6">
      <c r="A13493" t="s">
        <v>4616</v>
      </c>
      <c r="B13493" t="s">
        <v>4679</v>
      </c>
      <c r="C13493" t="s">
        <v>2093</v>
      </c>
      <c r="D13493" t="s">
        <v>4680</v>
      </c>
      <c r="E13493" t="s">
        <v>4681</v>
      </c>
      <c r="F13493" s="786" t="s">
        <v>14686</v>
      </c>
    </row>
    <row r="13494" spans="1:6">
      <c r="A13494" t="s">
        <v>4616</v>
      </c>
      <c r="B13494" t="s">
        <v>4679</v>
      </c>
      <c r="C13494" t="s">
        <v>2093</v>
      </c>
      <c r="D13494" t="s">
        <v>4680</v>
      </c>
      <c r="E13494" t="s">
        <v>4681</v>
      </c>
      <c r="F13494" s="786" t="s">
        <v>14687</v>
      </c>
    </row>
    <row r="13495" spans="1:6">
      <c r="A13495" t="s">
        <v>4616</v>
      </c>
      <c r="B13495" t="s">
        <v>4679</v>
      </c>
      <c r="C13495" t="s">
        <v>2093</v>
      </c>
      <c r="D13495" t="s">
        <v>4680</v>
      </c>
      <c r="E13495" t="s">
        <v>4681</v>
      </c>
      <c r="F13495" s="786" t="s">
        <v>14688</v>
      </c>
    </row>
    <row r="13496" spans="1:6">
      <c r="A13496" t="s">
        <v>4616</v>
      </c>
      <c r="B13496" t="s">
        <v>4679</v>
      </c>
      <c r="C13496" t="s">
        <v>2093</v>
      </c>
      <c r="D13496" t="s">
        <v>4680</v>
      </c>
      <c r="E13496" t="s">
        <v>4681</v>
      </c>
      <c r="F13496" s="786" t="s">
        <v>14689</v>
      </c>
    </row>
    <row r="13497" spans="1:6">
      <c r="A13497" t="s">
        <v>4616</v>
      </c>
      <c r="B13497" t="s">
        <v>4679</v>
      </c>
      <c r="C13497" t="s">
        <v>2093</v>
      </c>
      <c r="D13497" t="s">
        <v>4680</v>
      </c>
      <c r="E13497" t="s">
        <v>4681</v>
      </c>
      <c r="F13497" s="786" t="s">
        <v>14690</v>
      </c>
    </row>
    <row r="13498" spans="1:6">
      <c r="A13498" t="s">
        <v>4616</v>
      </c>
      <c r="B13498" t="s">
        <v>4679</v>
      </c>
      <c r="C13498" t="s">
        <v>2093</v>
      </c>
      <c r="D13498" t="s">
        <v>4680</v>
      </c>
      <c r="E13498" t="s">
        <v>4681</v>
      </c>
      <c r="F13498" s="786" t="s">
        <v>14691</v>
      </c>
    </row>
    <row r="13499" spans="1:6">
      <c r="A13499" t="s">
        <v>4616</v>
      </c>
      <c r="B13499" t="s">
        <v>4679</v>
      </c>
      <c r="C13499" t="s">
        <v>2093</v>
      </c>
      <c r="D13499" t="s">
        <v>4680</v>
      </c>
      <c r="E13499" t="s">
        <v>4681</v>
      </c>
      <c r="F13499" s="786" t="s">
        <v>14692</v>
      </c>
    </row>
    <row r="13500" spans="1:6">
      <c r="A13500" t="s">
        <v>4616</v>
      </c>
      <c r="B13500" t="s">
        <v>4679</v>
      </c>
      <c r="C13500" t="s">
        <v>2093</v>
      </c>
      <c r="D13500" t="s">
        <v>4680</v>
      </c>
      <c r="E13500" t="s">
        <v>4681</v>
      </c>
      <c r="F13500" s="786" t="s">
        <v>14693</v>
      </c>
    </row>
    <row r="13501" spans="1:6">
      <c r="A13501" t="s">
        <v>4616</v>
      </c>
      <c r="B13501" t="s">
        <v>4679</v>
      </c>
      <c r="C13501" t="s">
        <v>2093</v>
      </c>
      <c r="D13501" t="s">
        <v>4680</v>
      </c>
      <c r="E13501" t="s">
        <v>4681</v>
      </c>
      <c r="F13501" s="786" t="s">
        <v>14694</v>
      </c>
    </row>
    <row r="13502" spans="1:6">
      <c r="A13502" t="s">
        <v>4616</v>
      </c>
      <c r="B13502" t="s">
        <v>4679</v>
      </c>
      <c r="C13502" t="s">
        <v>2093</v>
      </c>
      <c r="D13502" t="s">
        <v>4680</v>
      </c>
      <c r="E13502" t="s">
        <v>4681</v>
      </c>
      <c r="F13502" s="786" t="s">
        <v>14695</v>
      </c>
    </row>
    <row r="13503" spans="1:6">
      <c r="A13503" t="s">
        <v>4616</v>
      </c>
      <c r="B13503" t="s">
        <v>4679</v>
      </c>
      <c r="C13503" t="s">
        <v>2093</v>
      </c>
      <c r="D13503" t="s">
        <v>4680</v>
      </c>
      <c r="E13503" t="s">
        <v>4681</v>
      </c>
      <c r="F13503" s="786" t="s">
        <v>14696</v>
      </c>
    </row>
    <row r="13504" spans="1:6">
      <c r="A13504" t="s">
        <v>4616</v>
      </c>
      <c r="B13504" t="s">
        <v>4679</v>
      </c>
      <c r="C13504" t="s">
        <v>2093</v>
      </c>
      <c r="D13504" t="s">
        <v>4680</v>
      </c>
      <c r="E13504" t="s">
        <v>4681</v>
      </c>
      <c r="F13504" s="786" t="s">
        <v>14697</v>
      </c>
    </row>
    <row r="13505" spans="1:6">
      <c r="A13505" t="s">
        <v>4616</v>
      </c>
      <c r="B13505" t="s">
        <v>4679</v>
      </c>
      <c r="C13505" t="s">
        <v>2093</v>
      </c>
      <c r="D13505" t="s">
        <v>4680</v>
      </c>
      <c r="E13505" t="s">
        <v>4681</v>
      </c>
      <c r="F13505" s="786" t="s">
        <v>14698</v>
      </c>
    </row>
    <row r="13506" spans="1:6">
      <c r="A13506" t="s">
        <v>4616</v>
      </c>
      <c r="B13506" t="s">
        <v>4679</v>
      </c>
      <c r="C13506" t="s">
        <v>2093</v>
      </c>
      <c r="D13506" t="s">
        <v>4680</v>
      </c>
      <c r="E13506" t="s">
        <v>4681</v>
      </c>
      <c r="F13506" s="786" t="s">
        <v>14699</v>
      </c>
    </row>
    <row r="13507" spans="1:6">
      <c r="A13507" t="s">
        <v>4616</v>
      </c>
      <c r="B13507" t="s">
        <v>4679</v>
      </c>
      <c r="C13507" t="s">
        <v>2093</v>
      </c>
      <c r="D13507" t="s">
        <v>4680</v>
      </c>
      <c r="E13507" t="s">
        <v>4681</v>
      </c>
      <c r="F13507" s="786" t="s">
        <v>14700</v>
      </c>
    </row>
    <row r="13508" spans="1:6">
      <c r="A13508" t="s">
        <v>4616</v>
      </c>
      <c r="B13508" t="s">
        <v>4679</v>
      </c>
      <c r="C13508" t="s">
        <v>2093</v>
      </c>
      <c r="D13508" t="s">
        <v>4680</v>
      </c>
      <c r="E13508" t="s">
        <v>4681</v>
      </c>
      <c r="F13508" s="786" t="s">
        <v>14701</v>
      </c>
    </row>
    <row r="13509" spans="1:6">
      <c r="A13509" t="s">
        <v>4616</v>
      </c>
      <c r="B13509" t="s">
        <v>4679</v>
      </c>
      <c r="C13509" t="s">
        <v>2093</v>
      </c>
      <c r="D13509" t="s">
        <v>4680</v>
      </c>
      <c r="E13509" t="s">
        <v>4681</v>
      </c>
      <c r="F13509" s="786" t="s">
        <v>14702</v>
      </c>
    </row>
    <row r="13510" spans="1:6">
      <c r="A13510" t="s">
        <v>4616</v>
      </c>
      <c r="B13510" t="s">
        <v>4679</v>
      </c>
      <c r="C13510" t="s">
        <v>2093</v>
      </c>
      <c r="D13510" t="s">
        <v>4680</v>
      </c>
      <c r="E13510" t="s">
        <v>4681</v>
      </c>
      <c r="F13510" s="786" t="s">
        <v>14703</v>
      </c>
    </row>
    <row r="13511" spans="1:6">
      <c r="A13511" t="s">
        <v>4616</v>
      </c>
      <c r="B13511" t="s">
        <v>4679</v>
      </c>
      <c r="C13511" t="s">
        <v>2093</v>
      </c>
      <c r="D13511" t="s">
        <v>4680</v>
      </c>
      <c r="E13511" t="s">
        <v>4681</v>
      </c>
      <c r="F13511" s="786" t="s">
        <v>14704</v>
      </c>
    </row>
    <row r="13512" spans="1:6">
      <c r="A13512" t="s">
        <v>4616</v>
      </c>
      <c r="B13512" t="s">
        <v>4679</v>
      </c>
      <c r="C13512" t="s">
        <v>2093</v>
      </c>
      <c r="D13512" t="s">
        <v>4680</v>
      </c>
      <c r="E13512" t="s">
        <v>4681</v>
      </c>
      <c r="F13512" s="786" t="s">
        <v>14705</v>
      </c>
    </row>
    <row r="13513" spans="1:6">
      <c r="A13513" t="s">
        <v>4616</v>
      </c>
      <c r="B13513" t="s">
        <v>4679</v>
      </c>
      <c r="C13513" t="s">
        <v>2093</v>
      </c>
      <c r="D13513" t="s">
        <v>4680</v>
      </c>
      <c r="E13513" t="s">
        <v>4681</v>
      </c>
      <c r="F13513" s="786" t="s">
        <v>14706</v>
      </c>
    </row>
    <row r="13514" spans="1:6">
      <c r="A13514" t="s">
        <v>4616</v>
      </c>
      <c r="B13514" t="s">
        <v>4679</v>
      </c>
      <c r="C13514" t="s">
        <v>2093</v>
      </c>
      <c r="D13514" t="s">
        <v>4680</v>
      </c>
      <c r="E13514" t="s">
        <v>4681</v>
      </c>
      <c r="F13514" s="786" t="s">
        <v>14707</v>
      </c>
    </row>
    <row r="13515" spans="1:6">
      <c r="A13515" t="s">
        <v>4616</v>
      </c>
      <c r="B13515" t="s">
        <v>4679</v>
      </c>
      <c r="C13515" t="s">
        <v>2093</v>
      </c>
      <c r="D13515" t="s">
        <v>4680</v>
      </c>
      <c r="E13515" t="s">
        <v>4681</v>
      </c>
      <c r="F13515" s="786" t="s">
        <v>14708</v>
      </c>
    </row>
    <row r="13516" spans="1:6">
      <c r="A13516" t="s">
        <v>4616</v>
      </c>
      <c r="B13516" t="s">
        <v>4679</v>
      </c>
      <c r="C13516" t="s">
        <v>2093</v>
      </c>
      <c r="D13516" t="s">
        <v>4680</v>
      </c>
      <c r="E13516" t="s">
        <v>4681</v>
      </c>
      <c r="F13516" s="786" t="s">
        <v>14709</v>
      </c>
    </row>
    <row r="13517" spans="1:6">
      <c r="A13517" t="s">
        <v>4616</v>
      </c>
      <c r="B13517" t="s">
        <v>4679</v>
      </c>
      <c r="C13517" t="s">
        <v>2093</v>
      </c>
      <c r="D13517" t="s">
        <v>4680</v>
      </c>
      <c r="E13517" t="s">
        <v>4681</v>
      </c>
      <c r="F13517" s="786" t="s">
        <v>14710</v>
      </c>
    </row>
    <row r="13518" spans="1:6">
      <c r="A13518" t="s">
        <v>4616</v>
      </c>
      <c r="B13518" t="s">
        <v>4679</v>
      </c>
      <c r="C13518" t="s">
        <v>2093</v>
      </c>
      <c r="D13518" t="s">
        <v>4680</v>
      </c>
      <c r="E13518" t="s">
        <v>4681</v>
      </c>
      <c r="F13518" s="786" t="s">
        <v>14711</v>
      </c>
    </row>
    <row r="13519" spans="1:6">
      <c r="A13519" t="s">
        <v>4616</v>
      </c>
      <c r="B13519" t="s">
        <v>4679</v>
      </c>
      <c r="C13519" t="s">
        <v>2093</v>
      </c>
      <c r="D13519" t="s">
        <v>4680</v>
      </c>
      <c r="E13519" t="s">
        <v>4681</v>
      </c>
      <c r="F13519" s="786" t="s">
        <v>14712</v>
      </c>
    </row>
    <row r="13520" spans="1:6">
      <c r="A13520" t="s">
        <v>4616</v>
      </c>
      <c r="B13520" t="s">
        <v>4679</v>
      </c>
      <c r="C13520" t="s">
        <v>2093</v>
      </c>
      <c r="D13520" t="s">
        <v>4680</v>
      </c>
      <c r="E13520" t="s">
        <v>4681</v>
      </c>
      <c r="F13520" s="786" t="s">
        <v>14713</v>
      </c>
    </row>
    <row r="13521" spans="1:6">
      <c r="A13521" t="s">
        <v>4616</v>
      </c>
      <c r="B13521" t="s">
        <v>4679</v>
      </c>
      <c r="C13521" t="s">
        <v>2093</v>
      </c>
      <c r="D13521" t="s">
        <v>4680</v>
      </c>
      <c r="E13521" t="s">
        <v>4681</v>
      </c>
      <c r="F13521" s="786" t="s">
        <v>14714</v>
      </c>
    </row>
    <row r="13522" spans="1:6">
      <c r="A13522" t="s">
        <v>4616</v>
      </c>
      <c r="B13522" t="s">
        <v>4679</v>
      </c>
      <c r="C13522" t="s">
        <v>2093</v>
      </c>
      <c r="D13522" t="s">
        <v>4680</v>
      </c>
      <c r="E13522" t="s">
        <v>4681</v>
      </c>
      <c r="F13522" s="786" t="s">
        <v>14715</v>
      </c>
    </row>
    <row r="13523" spans="1:6">
      <c r="A13523" t="s">
        <v>4616</v>
      </c>
      <c r="B13523" t="s">
        <v>4679</v>
      </c>
      <c r="C13523" t="s">
        <v>2093</v>
      </c>
      <c r="D13523" t="s">
        <v>4680</v>
      </c>
      <c r="E13523" t="s">
        <v>4681</v>
      </c>
      <c r="F13523" s="786" t="s">
        <v>14716</v>
      </c>
    </row>
    <row r="13524" spans="1:6">
      <c r="A13524" t="s">
        <v>4616</v>
      </c>
      <c r="B13524" t="s">
        <v>4679</v>
      </c>
      <c r="C13524" t="s">
        <v>2093</v>
      </c>
      <c r="D13524" t="s">
        <v>4680</v>
      </c>
      <c r="E13524" t="s">
        <v>4681</v>
      </c>
      <c r="F13524" s="786" t="s">
        <v>14717</v>
      </c>
    </row>
    <row r="13525" spans="1:6">
      <c r="A13525" t="s">
        <v>4616</v>
      </c>
      <c r="B13525" t="s">
        <v>4679</v>
      </c>
      <c r="C13525" t="s">
        <v>2093</v>
      </c>
      <c r="D13525" t="s">
        <v>4680</v>
      </c>
      <c r="E13525" t="s">
        <v>4681</v>
      </c>
      <c r="F13525" s="786" t="s">
        <v>14718</v>
      </c>
    </row>
    <row r="13526" spans="1:6">
      <c r="A13526" t="s">
        <v>4616</v>
      </c>
      <c r="B13526" t="s">
        <v>4679</v>
      </c>
      <c r="C13526" t="s">
        <v>2093</v>
      </c>
      <c r="D13526" t="s">
        <v>4680</v>
      </c>
      <c r="E13526" t="s">
        <v>4681</v>
      </c>
      <c r="F13526" s="786" t="s">
        <v>14719</v>
      </c>
    </row>
    <row r="13527" spans="1:6">
      <c r="A13527" t="s">
        <v>4616</v>
      </c>
      <c r="B13527" t="s">
        <v>4679</v>
      </c>
      <c r="C13527" t="s">
        <v>2093</v>
      </c>
      <c r="D13527" t="s">
        <v>4680</v>
      </c>
      <c r="E13527" t="s">
        <v>4681</v>
      </c>
      <c r="F13527" s="786" t="s">
        <v>14720</v>
      </c>
    </row>
    <row r="13528" spans="1:6">
      <c r="A13528" t="s">
        <v>4616</v>
      </c>
      <c r="B13528" t="s">
        <v>4679</v>
      </c>
      <c r="C13528" t="s">
        <v>2093</v>
      </c>
      <c r="D13528" t="s">
        <v>4680</v>
      </c>
      <c r="E13528" t="s">
        <v>4681</v>
      </c>
      <c r="F13528" s="786" t="s">
        <v>14721</v>
      </c>
    </row>
    <row r="13529" spans="1:6">
      <c r="A13529" t="s">
        <v>4616</v>
      </c>
      <c r="B13529" t="s">
        <v>4679</v>
      </c>
      <c r="C13529" t="s">
        <v>2093</v>
      </c>
      <c r="D13529" t="s">
        <v>4680</v>
      </c>
      <c r="E13529" t="s">
        <v>4681</v>
      </c>
      <c r="F13529" s="786" t="s">
        <v>14722</v>
      </c>
    </row>
    <row r="13530" spans="1:6">
      <c r="A13530" t="s">
        <v>4616</v>
      </c>
      <c r="B13530" t="s">
        <v>4679</v>
      </c>
      <c r="C13530" t="s">
        <v>2093</v>
      </c>
      <c r="D13530" t="s">
        <v>4680</v>
      </c>
      <c r="E13530" t="s">
        <v>4681</v>
      </c>
      <c r="F13530" s="786" t="s">
        <v>14723</v>
      </c>
    </row>
    <row r="13531" spans="1:6">
      <c r="A13531" t="s">
        <v>4616</v>
      </c>
      <c r="B13531" t="s">
        <v>4679</v>
      </c>
      <c r="C13531" t="s">
        <v>2093</v>
      </c>
      <c r="D13531" t="s">
        <v>4680</v>
      </c>
      <c r="E13531" t="s">
        <v>4681</v>
      </c>
      <c r="F13531" s="786" t="s">
        <v>14724</v>
      </c>
    </row>
    <row r="13532" spans="1:6">
      <c r="A13532" t="s">
        <v>4616</v>
      </c>
      <c r="B13532" t="s">
        <v>4679</v>
      </c>
      <c r="C13532" t="s">
        <v>2093</v>
      </c>
      <c r="D13532" t="s">
        <v>4680</v>
      </c>
      <c r="E13532" t="s">
        <v>4681</v>
      </c>
      <c r="F13532" s="786" t="s">
        <v>14725</v>
      </c>
    </row>
    <row r="13533" spans="1:6">
      <c r="A13533" t="s">
        <v>4616</v>
      </c>
      <c r="B13533" t="s">
        <v>4679</v>
      </c>
      <c r="C13533" t="s">
        <v>2093</v>
      </c>
      <c r="D13533" t="s">
        <v>4680</v>
      </c>
      <c r="E13533" t="s">
        <v>4681</v>
      </c>
      <c r="F13533" s="786" t="s">
        <v>14726</v>
      </c>
    </row>
    <row r="13534" spans="1:6">
      <c r="A13534" t="s">
        <v>4616</v>
      </c>
      <c r="B13534" t="s">
        <v>4679</v>
      </c>
      <c r="C13534" t="s">
        <v>2093</v>
      </c>
      <c r="D13534" t="s">
        <v>4680</v>
      </c>
      <c r="E13534" t="s">
        <v>4681</v>
      </c>
      <c r="F13534" s="786" t="s">
        <v>14727</v>
      </c>
    </row>
    <row r="13535" spans="1:6">
      <c r="A13535" t="s">
        <v>4616</v>
      </c>
      <c r="B13535" t="s">
        <v>4679</v>
      </c>
      <c r="C13535" t="s">
        <v>2093</v>
      </c>
      <c r="D13535" t="s">
        <v>4680</v>
      </c>
      <c r="E13535" t="s">
        <v>4681</v>
      </c>
      <c r="F13535" s="786" t="s">
        <v>14728</v>
      </c>
    </row>
    <row r="13536" spans="1:6">
      <c r="A13536" t="s">
        <v>4616</v>
      </c>
      <c r="B13536" t="s">
        <v>4679</v>
      </c>
      <c r="C13536" t="s">
        <v>2093</v>
      </c>
      <c r="D13536" t="s">
        <v>4680</v>
      </c>
      <c r="E13536" t="s">
        <v>4681</v>
      </c>
      <c r="F13536" s="786" t="s">
        <v>14729</v>
      </c>
    </row>
    <row r="13537" spans="1:6">
      <c r="A13537" t="s">
        <v>4616</v>
      </c>
      <c r="B13537" t="s">
        <v>4679</v>
      </c>
      <c r="C13537" t="s">
        <v>2093</v>
      </c>
      <c r="D13537" t="s">
        <v>4680</v>
      </c>
      <c r="E13537" t="s">
        <v>4681</v>
      </c>
      <c r="F13537" s="786" t="s">
        <v>14730</v>
      </c>
    </row>
    <row r="13538" spans="1:6">
      <c r="A13538" t="s">
        <v>4616</v>
      </c>
      <c r="B13538" t="s">
        <v>4679</v>
      </c>
      <c r="C13538" t="s">
        <v>2093</v>
      </c>
      <c r="D13538" t="s">
        <v>4680</v>
      </c>
      <c r="E13538" t="s">
        <v>4681</v>
      </c>
      <c r="F13538" s="786" t="s">
        <v>14731</v>
      </c>
    </row>
    <row r="13539" spans="1:6">
      <c r="A13539" t="s">
        <v>4616</v>
      </c>
      <c r="B13539" t="s">
        <v>4679</v>
      </c>
      <c r="C13539" t="s">
        <v>2093</v>
      </c>
      <c r="D13539" t="s">
        <v>4680</v>
      </c>
      <c r="E13539" t="s">
        <v>4681</v>
      </c>
      <c r="F13539" s="786" t="s">
        <v>14732</v>
      </c>
    </row>
    <row r="13540" spans="1:6">
      <c r="A13540" t="s">
        <v>4616</v>
      </c>
      <c r="B13540" t="s">
        <v>4679</v>
      </c>
      <c r="C13540" t="s">
        <v>2093</v>
      </c>
      <c r="D13540" t="s">
        <v>4680</v>
      </c>
      <c r="E13540" t="s">
        <v>4681</v>
      </c>
      <c r="F13540" s="786" t="s">
        <v>14733</v>
      </c>
    </row>
    <row r="13541" spans="1:6">
      <c r="A13541" t="s">
        <v>4616</v>
      </c>
      <c r="B13541" t="s">
        <v>4679</v>
      </c>
      <c r="C13541" t="s">
        <v>2093</v>
      </c>
      <c r="D13541" t="s">
        <v>4680</v>
      </c>
      <c r="E13541" t="s">
        <v>4681</v>
      </c>
      <c r="F13541" s="786" t="s">
        <v>14734</v>
      </c>
    </row>
    <row r="13542" spans="1:6">
      <c r="A13542" t="s">
        <v>4616</v>
      </c>
      <c r="B13542" t="s">
        <v>4679</v>
      </c>
      <c r="C13542" t="s">
        <v>2093</v>
      </c>
      <c r="D13542" t="s">
        <v>4680</v>
      </c>
      <c r="E13542" t="s">
        <v>4681</v>
      </c>
      <c r="F13542" s="786" t="s">
        <v>14735</v>
      </c>
    </row>
    <row r="13543" spans="1:6">
      <c r="A13543" t="s">
        <v>4616</v>
      </c>
      <c r="B13543" t="s">
        <v>4679</v>
      </c>
      <c r="C13543" t="s">
        <v>2093</v>
      </c>
      <c r="D13543" t="s">
        <v>4680</v>
      </c>
      <c r="E13543" t="s">
        <v>4681</v>
      </c>
      <c r="F13543" s="786" t="s">
        <v>14736</v>
      </c>
    </row>
    <row r="13544" spans="1:6">
      <c r="A13544" t="s">
        <v>4616</v>
      </c>
      <c r="B13544" t="s">
        <v>4679</v>
      </c>
      <c r="C13544" t="s">
        <v>2093</v>
      </c>
      <c r="D13544" t="s">
        <v>4680</v>
      </c>
      <c r="E13544" t="s">
        <v>4681</v>
      </c>
      <c r="F13544" s="786" t="s">
        <v>14737</v>
      </c>
    </row>
    <row r="13545" spans="1:6">
      <c r="A13545" t="s">
        <v>4616</v>
      </c>
      <c r="B13545" t="s">
        <v>4679</v>
      </c>
      <c r="C13545" t="s">
        <v>2093</v>
      </c>
      <c r="D13545" t="s">
        <v>4680</v>
      </c>
      <c r="E13545" t="s">
        <v>4681</v>
      </c>
      <c r="F13545" s="786" t="s">
        <v>14738</v>
      </c>
    </row>
    <row r="13546" spans="1:6">
      <c r="A13546" t="s">
        <v>4616</v>
      </c>
      <c r="B13546" t="s">
        <v>4679</v>
      </c>
      <c r="C13546" t="s">
        <v>2093</v>
      </c>
      <c r="D13546" t="s">
        <v>4680</v>
      </c>
      <c r="E13546" t="s">
        <v>4681</v>
      </c>
      <c r="F13546" s="786" t="s">
        <v>14739</v>
      </c>
    </row>
    <row r="13547" spans="1:6">
      <c r="A13547" t="s">
        <v>4616</v>
      </c>
      <c r="B13547" t="s">
        <v>4679</v>
      </c>
      <c r="C13547" t="s">
        <v>2093</v>
      </c>
      <c r="D13547" t="s">
        <v>4680</v>
      </c>
      <c r="E13547" t="s">
        <v>4681</v>
      </c>
      <c r="F13547" s="786" t="s">
        <v>14740</v>
      </c>
    </row>
    <row r="13548" spans="1:6">
      <c r="A13548" t="s">
        <v>4616</v>
      </c>
      <c r="B13548" t="s">
        <v>4679</v>
      </c>
      <c r="C13548" t="s">
        <v>2093</v>
      </c>
      <c r="D13548" t="s">
        <v>4680</v>
      </c>
      <c r="E13548" t="s">
        <v>4681</v>
      </c>
      <c r="F13548" s="786" t="s">
        <v>14741</v>
      </c>
    </row>
    <row r="13549" spans="1:6">
      <c r="A13549" t="s">
        <v>4616</v>
      </c>
      <c r="B13549" t="s">
        <v>4679</v>
      </c>
      <c r="C13549" t="s">
        <v>2093</v>
      </c>
      <c r="D13549" t="s">
        <v>4680</v>
      </c>
      <c r="E13549" t="s">
        <v>4681</v>
      </c>
      <c r="F13549" s="786" t="s">
        <v>14742</v>
      </c>
    </row>
    <row r="13550" spans="1:6">
      <c r="A13550" t="s">
        <v>4616</v>
      </c>
      <c r="B13550" t="s">
        <v>4679</v>
      </c>
      <c r="C13550" t="s">
        <v>2093</v>
      </c>
      <c r="D13550" t="s">
        <v>4680</v>
      </c>
      <c r="E13550" t="s">
        <v>4681</v>
      </c>
      <c r="F13550" s="786" t="s">
        <v>14743</v>
      </c>
    </row>
    <row r="13551" spans="1:6">
      <c r="A13551" t="s">
        <v>4616</v>
      </c>
      <c r="B13551" t="s">
        <v>4679</v>
      </c>
      <c r="C13551" t="s">
        <v>2093</v>
      </c>
      <c r="D13551" t="s">
        <v>4680</v>
      </c>
      <c r="E13551" t="s">
        <v>4681</v>
      </c>
      <c r="F13551" s="786" t="s">
        <v>14744</v>
      </c>
    </row>
    <row r="13552" spans="1:6">
      <c r="A13552" t="s">
        <v>4616</v>
      </c>
      <c r="B13552" t="s">
        <v>4679</v>
      </c>
      <c r="C13552" t="s">
        <v>2093</v>
      </c>
      <c r="D13552" t="s">
        <v>4680</v>
      </c>
      <c r="E13552" t="s">
        <v>4681</v>
      </c>
      <c r="F13552" s="786" t="s">
        <v>14745</v>
      </c>
    </row>
    <row r="13553" spans="1:6">
      <c r="A13553" t="s">
        <v>4616</v>
      </c>
      <c r="B13553" t="s">
        <v>4679</v>
      </c>
      <c r="C13553" t="s">
        <v>2093</v>
      </c>
      <c r="D13553" t="s">
        <v>4680</v>
      </c>
      <c r="E13553" t="s">
        <v>4681</v>
      </c>
      <c r="F13553" s="786" t="s">
        <v>14746</v>
      </c>
    </row>
    <row r="13554" spans="1:6">
      <c r="A13554" t="s">
        <v>4616</v>
      </c>
      <c r="B13554" t="s">
        <v>4679</v>
      </c>
      <c r="C13554" t="s">
        <v>2093</v>
      </c>
      <c r="D13554" t="s">
        <v>4680</v>
      </c>
      <c r="E13554" t="s">
        <v>4681</v>
      </c>
      <c r="F13554" s="786" t="s">
        <v>14747</v>
      </c>
    </row>
    <row r="13555" spans="1:6">
      <c r="A13555" t="s">
        <v>4616</v>
      </c>
      <c r="B13555" t="s">
        <v>4679</v>
      </c>
      <c r="C13555" t="s">
        <v>2093</v>
      </c>
      <c r="D13555" t="s">
        <v>4680</v>
      </c>
      <c r="E13555" t="s">
        <v>4681</v>
      </c>
      <c r="F13555" s="786" t="s">
        <v>14748</v>
      </c>
    </row>
    <row r="13556" spans="1:6">
      <c r="A13556" t="s">
        <v>4616</v>
      </c>
      <c r="B13556" t="s">
        <v>4679</v>
      </c>
      <c r="C13556" t="s">
        <v>2093</v>
      </c>
      <c r="D13556" t="s">
        <v>4680</v>
      </c>
      <c r="E13556" t="s">
        <v>4681</v>
      </c>
      <c r="F13556" s="786" t="s">
        <v>14749</v>
      </c>
    </row>
    <row r="13557" spans="1:6">
      <c r="A13557" t="s">
        <v>4616</v>
      </c>
      <c r="B13557" t="s">
        <v>4679</v>
      </c>
      <c r="C13557" t="s">
        <v>2093</v>
      </c>
      <c r="D13557" t="s">
        <v>4680</v>
      </c>
      <c r="E13557" t="s">
        <v>4681</v>
      </c>
      <c r="F13557" s="786" t="s">
        <v>14750</v>
      </c>
    </row>
    <row r="13558" spans="1:6">
      <c r="A13558" t="s">
        <v>4616</v>
      </c>
      <c r="B13558" t="s">
        <v>4679</v>
      </c>
      <c r="C13558" t="s">
        <v>2093</v>
      </c>
      <c r="D13558" t="s">
        <v>4680</v>
      </c>
      <c r="E13558" t="s">
        <v>4681</v>
      </c>
      <c r="F13558" s="786" t="s">
        <v>14751</v>
      </c>
    </row>
    <row r="13559" spans="1:6">
      <c r="A13559" t="s">
        <v>4616</v>
      </c>
      <c r="B13559" t="s">
        <v>4679</v>
      </c>
      <c r="C13559" t="s">
        <v>2093</v>
      </c>
      <c r="D13559" t="s">
        <v>4680</v>
      </c>
      <c r="E13559" t="s">
        <v>4681</v>
      </c>
      <c r="F13559" s="786" t="s">
        <v>14752</v>
      </c>
    </row>
    <row r="13560" spans="1:6">
      <c r="A13560" t="s">
        <v>4616</v>
      </c>
      <c r="B13560" t="s">
        <v>4679</v>
      </c>
      <c r="C13560" t="s">
        <v>2093</v>
      </c>
      <c r="D13560" t="s">
        <v>4680</v>
      </c>
      <c r="E13560" t="s">
        <v>4681</v>
      </c>
      <c r="F13560" s="786" t="s">
        <v>14753</v>
      </c>
    </row>
    <row r="13561" spans="1:6">
      <c r="A13561" t="s">
        <v>4616</v>
      </c>
      <c r="B13561" t="s">
        <v>4679</v>
      </c>
      <c r="C13561" t="s">
        <v>2093</v>
      </c>
      <c r="D13561" t="s">
        <v>4680</v>
      </c>
      <c r="E13561" t="s">
        <v>4681</v>
      </c>
      <c r="F13561" s="786" t="s">
        <v>14754</v>
      </c>
    </row>
    <row r="13562" spans="1:6">
      <c r="A13562" t="s">
        <v>4616</v>
      </c>
      <c r="B13562" t="s">
        <v>4679</v>
      </c>
      <c r="C13562" t="s">
        <v>2093</v>
      </c>
      <c r="D13562" t="s">
        <v>4680</v>
      </c>
      <c r="E13562" t="s">
        <v>4681</v>
      </c>
      <c r="F13562" s="786" t="s">
        <v>14755</v>
      </c>
    </row>
    <row r="13563" spans="1:6">
      <c r="A13563" t="s">
        <v>4616</v>
      </c>
      <c r="B13563" t="s">
        <v>4679</v>
      </c>
      <c r="C13563" t="s">
        <v>2093</v>
      </c>
      <c r="D13563" t="s">
        <v>4680</v>
      </c>
      <c r="E13563" t="s">
        <v>4681</v>
      </c>
      <c r="F13563" s="786" t="s">
        <v>14756</v>
      </c>
    </row>
    <row r="13564" spans="1:6">
      <c r="A13564" t="s">
        <v>4616</v>
      </c>
      <c r="B13564" t="s">
        <v>4679</v>
      </c>
      <c r="C13564" t="s">
        <v>2093</v>
      </c>
      <c r="D13564" t="s">
        <v>4680</v>
      </c>
      <c r="E13564" t="s">
        <v>4681</v>
      </c>
      <c r="F13564" s="786" t="s">
        <v>14757</v>
      </c>
    </row>
    <row r="13565" spans="1:6">
      <c r="A13565" t="s">
        <v>4616</v>
      </c>
      <c r="B13565" t="s">
        <v>4679</v>
      </c>
      <c r="C13565" t="s">
        <v>2093</v>
      </c>
      <c r="D13565" t="s">
        <v>4680</v>
      </c>
      <c r="E13565" t="s">
        <v>4681</v>
      </c>
      <c r="F13565" s="786" t="s">
        <v>14758</v>
      </c>
    </row>
    <row r="13566" spans="1:6">
      <c r="A13566" t="s">
        <v>4616</v>
      </c>
      <c r="B13566" t="s">
        <v>4679</v>
      </c>
      <c r="C13566" t="s">
        <v>2093</v>
      </c>
      <c r="D13566" t="s">
        <v>4680</v>
      </c>
      <c r="E13566" t="s">
        <v>4681</v>
      </c>
      <c r="F13566" s="786" t="s">
        <v>14759</v>
      </c>
    </row>
    <row r="13567" spans="1:6">
      <c r="A13567" t="s">
        <v>4616</v>
      </c>
      <c r="B13567" t="s">
        <v>4679</v>
      </c>
      <c r="C13567" t="s">
        <v>2093</v>
      </c>
      <c r="D13567" t="s">
        <v>4680</v>
      </c>
      <c r="E13567" t="s">
        <v>4681</v>
      </c>
      <c r="F13567" s="786" t="s">
        <v>14760</v>
      </c>
    </row>
    <row r="13568" spans="1:6">
      <c r="A13568" t="s">
        <v>4616</v>
      </c>
      <c r="B13568" t="s">
        <v>4679</v>
      </c>
      <c r="C13568" t="s">
        <v>2093</v>
      </c>
      <c r="D13568" t="s">
        <v>4680</v>
      </c>
      <c r="E13568" t="s">
        <v>4681</v>
      </c>
      <c r="F13568" s="786" t="s">
        <v>14761</v>
      </c>
    </row>
    <row r="13569" spans="1:6">
      <c r="A13569" t="s">
        <v>4616</v>
      </c>
      <c r="B13569" t="s">
        <v>4679</v>
      </c>
      <c r="C13569" t="s">
        <v>2093</v>
      </c>
      <c r="D13569" t="s">
        <v>4680</v>
      </c>
      <c r="E13569" t="s">
        <v>4681</v>
      </c>
      <c r="F13569" s="786" t="s">
        <v>14762</v>
      </c>
    </row>
    <row r="13570" spans="1:6">
      <c r="A13570" t="s">
        <v>4616</v>
      </c>
      <c r="B13570" t="s">
        <v>4679</v>
      </c>
      <c r="C13570" t="s">
        <v>2093</v>
      </c>
      <c r="D13570" t="s">
        <v>4680</v>
      </c>
      <c r="E13570" t="s">
        <v>4681</v>
      </c>
      <c r="F13570" s="786" t="s">
        <v>14763</v>
      </c>
    </row>
    <row r="13571" spans="1:6">
      <c r="A13571" t="s">
        <v>4616</v>
      </c>
      <c r="B13571" t="s">
        <v>4679</v>
      </c>
      <c r="C13571" t="s">
        <v>2093</v>
      </c>
      <c r="D13571" t="s">
        <v>4680</v>
      </c>
      <c r="E13571" t="s">
        <v>4681</v>
      </c>
      <c r="F13571" s="786" t="s">
        <v>14764</v>
      </c>
    </row>
    <row r="13572" spans="1:6">
      <c r="A13572" t="s">
        <v>4616</v>
      </c>
      <c r="B13572" t="s">
        <v>4679</v>
      </c>
      <c r="C13572" t="s">
        <v>2093</v>
      </c>
      <c r="D13572" t="s">
        <v>4680</v>
      </c>
      <c r="E13572" t="s">
        <v>4681</v>
      </c>
      <c r="F13572" s="786" t="s">
        <v>14765</v>
      </c>
    </row>
    <row r="13573" spans="1:6">
      <c r="A13573" t="s">
        <v>4616</v>
      </c>
      <c r="B13573" t="s">
        <v>4679</v>
      </c>
      <c r="C13573" t="s">
        <v>2093</v>
      </c>
      <c r="D13573" t="s">
        <v>4680</v>
      </c>
      <c r="E13573" t="s">
        <v>4681</v>
      </c>
      <c r="F13573" s="786" t="s">
        <v>14766</v>
      </c>
    </row>
    <row r="13574" spans="1:6">
      <c r="A13574" t="s">
        <v>4616</v>
      </c>
      <c r="B13574" t="s">
        <v>4679</v>
      </c>
      <c r="C13574" t="s">
        <v>2093</v>
      </c>
      <c r="D13574" t="s">
        <v>4680</v>
      </c>
      <c r="E13574" t="s">
        <v>4681</v>
      </c>
      <c r="F13574" s="786" t="s">
        <v>14767</v>
      </c>
    </row>
    <row r="13575" spans="1:6">
      <c r="A13575" t="s">
        <v>4616</v>
      </c>
      <c r="B13575" t="s">
        <v>4679</v>
      </c>
      <c r="C13575" t="s">
        <v>2093</v>
      </c>
      <c r="D13575" t="s">
        <v>4680</v>
      </c>
      <c r="E13575" t="s">
        <v>4681</v>
      </c>
      <c r="F13575" s="786" t="s">
        <v>14768</v>
      </c>
    </row>
    <row r="13576" spans="1:6">
      <c r="A13576" t="s">
        <v>4616</v>
      </c>
      <c r="B13576" t="s">
        <v>4679</v>
      </c>
      <c r="C13576" t="s">
        <v>2093</v>
      </c>
      <c r="D13576" t="s">
        <v>4680</v>
      </c>
      <c r="E13576" t="s">
        <v>4681</v>
      </c>
      <c r="F13576" s="786" t="s">
        <v>14769</v>
      </c>
    </row>
    <row r="13577" spans="1:6">
      <c r="A13577" t="s">
        <v>4616</v>
      </c>
      <c r="B13577" t="s">
        <v>4679</v>
      </c>
      <c r="C13577" t="s">
        <v>2093</v>
      </c>
      <c r="D13577" t="s">
        <v>4680</v>
      </c>
      <c r="E13577" t="s">
        <v>4681</v>
      </c>
      <c r="F13577" s="786" t="s">
        <v>14770</v>
      </c>
    </row>
    <row r="13578" spans="1:6">
      <c r="A13578" t="s">
        <v>4616</v>
      </c>
      <c r="B13578" t="s">
        <v>4679</v>
      </c>
      <c r="C13578" t="s">
        <v>2093</v>
      </c>
      <c r="D13578" t="s">
        <v>4680</v>
      </c>
      <c r="E13578" t="s">
        <v>4681</v>
      </c>
      <c r="F13578" s="786" t="s">
        <v>14771</v>
      </c>
    </row>
    <row r="13579" spans="1:6">
      <c r="A13579" t="s">
        <v>4616</v>
      </c>
      <c r="B13579" t="s">
        <v>4679</v>
      </c>
      <c r="C13579" t="s">
        <v>2093</v>
      </c>
      <c r="D13579" t="s">
        <v>4680</v>
      </c>
      <c r="E13579" t="s">
        <v>4681</v>
      </c>
      <c r="F13579" s="786" t="s">
        <v>14772</v>
      </c>
    </row>
    <row r="13580" spans="1:6">
      <c r="A13580" t="s">
        <v>4616</v>
      </c>
      <c r="B13580" t="s">
        <v>4679</v>
      </c>
      <c r="C13580" t="s">
        <v>2093</v>
      </c>
      <c r="D13580" t="s">
        <v>4680</v>
      </c>
      <c r="E13580" t="s">
        <v>4681</v>
      </c>
      <c r="F13580" s="786" t="s">
        <v>14773</v>
      </c>
    </row>
    <row r="13581" spans="1:6">
      <c r="A13581" t="s">
        <v>4616</v>
      </c>
      <c r="B13581" t="s">
        <v>4679</v>
      </c>
      <c r="C13581" t="s">
        <v>2093</v>
      </c>
      <c r="D13581" t="s">
        <v>4680</v>
      </c>
      <c r="E13581" t="s">
        <v>4681</v>
      </c>
      <c r="F13581" s="786" t="s">
        <v>14774</v>
      </c>
    </row>
    <row r="13582" spans="1:6">
      <c r="A13582" t="s">
        <v>4616</v>
      </c>
      <c r="B13582" t="s">
        <v>4679</v>
      </c>
      <c r="C13582" t="s">
        <v>2093</v>
      </c>
      <c r="D13582" t="s">
        <v>4680</v>
      </c>
      <c r="E13582" t="s">
        <v>4681</v>
      </c>
      <c r="F13582" s="786" t="s">
        <v>14775</v>
      </c>
    </row>
    <row r="13583" spans="1:6">
      <c r="A13583" t="s">
        <v>4616</v>
      </c>
      <c r="B13583" t="s">
        <v>4679</v>
      </c>
      <c r="C13583" t="s">
        <v>2093</v>
      </c>
      <c r="D13583" t="s">
        <v>4680</v>
      </c>
      <c r="E13583" t="s">
        <v>4681</v>
      </c>
      <c r="F13583" s="786" t="s">
        <v>14776</v>
      </c>
    </row>
    <row r="13584" spans="1:6">
      <c r="A13584" t="s">
        <v>4616</v>
      </c>
      <c r="B13584" t="s">
        <v>4679</v>
      </c>
      <c r="C13584" t="s">
        <v>2093</v>
      </c>
      <c r="D13584" t="s">
        <v>4680</v>
      </c>
      <c r="E13584" t="s">
        <v>4681</v>
      </c>
      <c r="F13584" s="786" t="s">
        <v>14777</v>
      </c>
    </row>
    <row r="13585" spans="1:6">
      <c r="A13585" t="s">
        <v>4616</v>
      </c>
      <c r="B13585" t="s">
        <v>4679</v>
      </c>
      <c r="C13585" t="s">
        <v>2093</v>
      </c>
      <c r="D13585" t="s">
        <v>4680</v>
      </c>
      <c r="E13585" t="s">
        <v>4681</v>
      </c>
      <c r="F13585" s="786" t="s">
        <v>14778</v>
      </c>
    </row>
    <row r="13586" spans="1:6">
      <c r="A13586" t="s">
        <v>4616</v>
      </c>
      <c r="B13586" t="s">
        <v>4679</v>
      </c>
      <c r="C13586" t="s">
        <v>2093</v>
      </c>
      <c r="D13586" t="s">
        <v>4680</v>
      </c>
      <c r="E13586" t="s">
        <v>4681</v>
      </c>
      <c r="F13586" s="786" t="s">
        <v>14779</v>
      </c>
    </row>
    <row r="13587" spans="1:6">
      <c r="A13587" t="s">
        <v>4616</v>
      </c>
      <c r="B13587" t="s">
        <v>4679</v>
      </c>
      <c r="C13587" t="s">
        <v>2093</v>
      </c>
      <c r="D13587" t="s">
        <v>4680</v>
      </c>
      <c r="E13587" t="s">
        <v>4681</v>
      </c>
      <c r="F13587" s="786" t="s">
        <v>14780</v>
      </c>
    </row>
    <row r="13588" spans="1:6">
      <c r="A13588" t="s">
        <v>4616</v>
      </c>
      <c r="B13588" t="s">
        <v>4679</v>
      </c>
      <c r="C13588" t="s">
        <v>2093</v>
      </c>
      <c r="D13588" t="s">
        <v>4680</v>
      </c>
      <c r="E13588" t="s">
        <v>4681</v>
      </c>
      <c r="F13588" s="786" t="s">
        <v>14781</v>
      </c>
    </row>
    <row r="13589" spans="1:6">
      <c r="A13589" t="s">
        <v>4616</v>
      </c>
      <c r="B13589" t="s">
        <v>4679</v>
      </c>
      <c r="C13589" t="s">
        <v>2093</v>
      </c>
      <c r="D13589" t="s">
        <v>4680</v>
      </c>
      <c r="E13589" t="s">
        <v>4681</v>
      </c>
      <c r="F13589" s="786" t="s">
        <v>14782</v>
      </c>
    </row>
    <row r="13590" spans="1:6">
      <c r="A13590" t="s">
        <v>4616</v>
      </c>
      <c r="B13590" t="s">
        <v>4679</v>
      </c>
      <c r="C13590" t="s">
        <v>2093</v>
      </c>
      <c r="D13590" t="s">
        <v>4680</v>
      </c>
      <c r="E13590" t="s">
        <v>4681</v>
      </c>
      <c r="F13590" s="786" t="s">
        <v>14783</v>
      </c>
    </row>
    <row r="13591" spans="1:6">
      <c r="A13591" t="s">
        <v>4616</v>
      </c>
      <c r="B13591" t="s">
        <v>4679</v>
      </c>
      <c r="C13591" t="s">
        <v>2093</v>
      </c>
      <c r="D13591" t="s">
        <v>4680</v>
      </c>
      <c r="E13591" t="s">
        <v>4681</v>
      </c>
      <c r="F13591" s="786" t="s">
        <v>14784</v>
      </c>
    </row>
    <row r="13592" spans="1:6">
      <c r="A13592" t="s">
        <v>4616</v>
      </c>
      <c r="B13592" t="s">
        <v>4679</v>
      </c>
      <c r="C13592" t="s">
        <v>2093</v>
      </c>
      <c r="D13592" t="s">
        <v>4680</v>
      </c>
      <c r="E13592" t="s">
        <v>4681</v>
      </c>
      <c r="F13592" s="786" t="s">
        <v>14785</v>
      </c>
    </row>
    <row r="13593" spans="1:6">
      <c r="A13593" t="s">
        <v>4616</v>
      </c>
      <c r="B13593" t="s">
        <v>4679</v>
      </c>
      <c r="C13593" t="s">
        <v>2093</v>
      </c>
      <c r="D13593" t="s">
        <v>4680</v>
      </c>
      <c r="E13593" t="s">
        <v>4681</v>
      </c>
      <c r="F13593" s="786" t="s">
        <v>14786</v>
      </c>
    </row>
    <row r="13594" spans="1:6">
      <c r="A13594" t="s">
        <v>4616</v>
      </c>
      <c r="B13594" t="s">
        <v>4679</v>
      </c>
      <c r="C13594" t="s">
        <v>2093</v>
      </c>
      <c r="D13594" t="s">
        <v>4680</v>
      </c>
      <c r="E13594" t="s">
        <v>4681</v>
      </c>
      <c r="F13594" s="786" t="s">
        <v>14787</v>
      </c>
    </row>
    <row r="13595" spans="1:6">
      <c r="A13595" t="s">
        <v>4616</v>
      </c>
      <c r="B13595" t="s">
        <v>4679</v>
      </c>
      <c r="C13595" t="s">
        <v>2093</v>
      </c>
      <c r="D13595" t="s">
        <v>4680</v>
      </c>
      <c r="E13595" t="s">
        <v>4681</v>
      </c>
      <c r="F13595" s="786" t="s">
        <v>14788</v>
      </c>
    </row>
    <row r="13596" spans="1:6">
      <c r="A13596" t="s">
        <v>4616</v>
      </c>
      <c r="B13596" t="s">
        <v>4679</v>
      </c>
      <c r="C13596" t="s">
        <v>2093</v>
      </c>
      <c r="D13596" t="s">
        <v>4680</v>
      </c>
      <c r="E13596" t="s">
        <v>4681</v>
      </c>
      <c r="F13596" s="786" t="s">
        <v>14789</v>
      </c>
    </row>
    <row r="13597" spans="1:6">
      <c r="A13597" t="s">
        <v>4616</v>
      </c>
      <c r="B13597" t="s">
        <v>4679</v>
      </c>
      <c r="C13597" t="s">
        <v>2093</v>
      </c>
      <c r="D13597" t="s">
        <v>4680</v>
      </c>
      <c r="E13597" t="s">
        <v>4681</v>
      </c>
      <c r="F13597" s="786" t="s">
        <v>14790</v>
      </c>
    </row>
    <row r="13598" spans="1:6">
      <c r="A13598" t="s">
        <v>4616</v>
      </c>
      <c r="B13598" t="s">
        <v>4679</v>
      </c>
      <c r="C13598" t="s">
        <v>2093</v>
      </c>
      <c r="D13598" t="s">
        <v>4680</v>
      </c>
      <c r="E13598" t="s">
        <v>4681</v>
      </c>
      <c r="F13598" s="786" t="s">
        <v>14791</v>
      </c>
    </row>
    <row r="13599" spans="1:6">
      <c r="A13599" t="s">
        <v>4616</v>
      </c>
      <c r="B13599" t="s">
        <v>4679</v>
      </c>
      <c r="C13599" t="s">
        <v>2093</v>
      </c>
      <c r="D13599" t="s">
        <v>4680</v>
      </c>
      <c r="E13599" t="s">
        <v>4681</v>
      </c>
      <c r="F13599" s="786" t="s">
        <v>14792</v>
      </c>
    </row>
    <row r="13600" spans="1:6">
      <c r="A13600" t="s">
        <v>4616</v>
      </c>
      <c r="B13600" t="s">
        <v>4679</v>
      </c>
      <c r="C13600" t="s">
        <v>2093</v>
      </c>
      <c r="D13600" t="s">
        <v>4680</v>
      </c>
      <c r="E13600" t="s">
        <v>4681</v>
      </c>
      <c r="F13600" s="786" t="s">
        <v>14793</v>
      </c>
    </row>
    <row r="13601" spans="1:6">
      <c r="A13601" t="s">
        <v>4616</v>
      </c>
      <c r="B13601" t="s">
        <v>4679</v>
      </c>
      <c r="C13601" t="s">
        <v>2093</v>
      </c>
      <c r="D13601" t="s">
        <v>4680</v>
      </c>
      <c r="E13601" t="s">
        <v>4681</v>
      </c>
      <c r="F13601" s="786" t="s">
        <v>14794</v>
      </c>
    </row>
    <row r="13602" spans="1:6">
      <c r="A13602" t="s">
        <v>4616</v>
      </c>
      <c r="B13602" t="s">
        <v>4679</v>
      </c>
      <c r="C13602" t="s">
        <v>2093</v>
      </c>
      <c r="D13602" t="s">
        <v>4680</v>
      </c>
      <c r="E13602" t="s">
        <v>4681</v>
      </c>
      <c r="F13602" s="786" t="s">
        <v>14795</v>
      </c>
    </row>
    <row r="13603" spans="1:6">
      <c r="A13603" t="s">
        <v>4616</v>
      </c>
      <c r="B13603" t="s">
        <v>4679</v>
      </c>
      <c r="C13603" t="s">
        <v>2093</v>
      </c>
      <c r="D13603" t="s">
        <v>4680</v>
      </c>
      <c r="E13603" t="s">
        <v>4681</v>
      </c>
      <c r="F13603" s="786" t="s">
        <v>14796</v>
      </c>
    </row>
    <row r="13604" spans="1:6">
      <c r="A13604" t="s">
        <v>4616</v>
      </c>
      <c r="B13604" t="s">
        <v>4679</v>
      </c>
      <c r="C13604" t="s">
        <v>2093</v>
      </c>
      <c r="D13604" t="s">
        <v>4680</v>
      </c>
      <c r="E13604" t="s">
        <v>4681</v>
      </c>
      <c r="F13604" s="786" t="s">
        <v>14797</v>
      </c>
    </row>
    <row r="13605" spans="1:6">
      <c r="A13605" t="s">
        <v>4616</v>
      </c>
      <c r="B13605" t="s">
        <v>4679</v>
      </c>
      <c r="C13605" t="s">
        <v>2093</v>
      </c>
      <c r="D13605" t="s">
        <v>4680</v>
      </c>
      <c r="E13605" t="s">
        <v>4681</v>
      </c>
      <c r="F13605" s="786" t="s">
        <v>14798</v>
      </c>
    </row>
    <row r="13606" spans="1:6">
      <c r="A13606" t="s">
        <v>4616</v>
      </c>
      <c r="B13606" t="s">
        <v>4679</v>
      </c>
      <c r="C13606" t="s">
        <v>2093</v>
      </c>
      <c r="D13606" t="s">
        <v>4680</v>
      </c>
      <c r="E13606" t="s">
        <v>4681</v>
      </c>
      <c r="F13606" s="786" t="s">
        <v>14799</v>
      </c>
    </row>
    <row r="13607" spans="1:6">
      <c r="A13607" t="s">
        <v>4616</v>
      </c>
      <c r="B13607" t="s">
        <v>4679</v>
      </c>
      <c r="C13607" t="s">
        <v>2093</v>
      </c>
      <c r="D13607" t="s">
        <v>4680</v>
      </c>
      <c r="E13607" t="s">
        <v>4681</v>
      </c>
      <c r="F13607" s="786" t="s">
        <v>14800</v>
      </c>
    </row>
    <row r="13608" spans="1:6">
      <c r="A13608" t="s">
        <v>4616</v>
      </c>
      <c r="B13608" t="s">
        <v>4679</v>
      </c>
      <c r="C13608" t="s">
        <v>2093</v>
      </c>
      <c r="D13608" t="s">
        <v>4680</v>
      </c>
      <c r="E13608" t="s">
        <v>4681</v>
      </c>
      <c r="F13608" s="786" t="s">
        <v>14801</v>
      </c>
    </row>
    <row r="13609" spans="1:6">
      <c r="A13609" t="s">
        <v>4616</v>
      </c>
      <c r="B13609" t="s">
        <v>4679</v>
      </c>
      <c r="C13609" t="s">
        <v>2093</v>
      </c>
      <c r="D13609" t="s">
        <v>4680</v>
      </c>
      <c r="E13609" t="s">
        <v>4681</v>
      </c>
      <c r="F13609" s="786" t="s">
        <v>14802</v>
      </c>
    </row>
    <row r="13610" spans="1:6">
      <c r="A13610" t="s">
        <v>4616</v>
      </c>
      <c r="B13610" t="s">
        <v>4679</v>
      </c>
      <c r="C13610" t="s">
        <v>2093</v>
      </c>
      <c r="D13610" t="s">
        <v>4680</v>
      </c>
      <c r="E13610" t="s">
        <v>4681</v>
      </c>
      <c r="F13610" s="786" t="s">
        <v>14803</v>
      </c>
    </row>
    <row r="13611" spans="1:6">
      <c r="A13611" t="s">
        <v>4616</v>
      </c>
      <c r="B13611" t="s">
        <v>4679</v>
      </c>
      <c r="C13611" t="s">
        <v>2093</v>
      </c>
      <c r="D13611" t="s">
        <v>4680</v>
      </c>
      <c r="E13611" t="s">
        <v>4681</v>
      </c>
      <c r="F13611" s="786" t="s">
        <v>14804</v>
      </c>
    </row>
    <row r="13612" spans="1:6">
      <c r="A13612" t="s">
        <v>4616</v>
      </c>
      <c r="B13612" t="s">
        <v>4679</v>
      </c>
      <c r="C13612" t="s">
        <v>2093</v>
      </c>
      <c r="D13612" t="s">
        <v>4680</v>
      </c>
      <c r="E13612" t="s">
        <v>4681</v>
      </c>
      <c r="F13612" s="786" t="s">
        <v>14805</v>
      </c>
    </row>
    <row r="13613" spans="1:6">
      <c r="A13613" t="s">
        <v>4616</v>
      </c>
      <c r="B13613" t="s">
        <v>4679</v>
      </c>
      <c r="C13613" t="s">
        <v>2093</v>
      </c>
      <c r="D13613" t="s">
        <v>4680</v>
      </c>
      <c r="E13613" t="s">
        <v>4681</v>
      </c>
      <c r="F13613" s="786" t="s">
        <v>14806</v>
      </c>
    </row>
    <row r="13614" spans="1:6">
      <c r="A13614" t="s">
        <v>4616</v>
      </c>
      <c r="B13614" t="s">
        <v>4679</v>
      </c>
      <c r="C13614" t="s">
        <v>2093</v>
      </c>
      <c r="D13614" t="s">
        <v>4680</v>
      </c>
      <c r="E13614" t="s">
        <v>4681</v>
      </c>
      <c r="F13614" s="786" t="s">
        <v>14807</v>
      </c>
    </row>
    <row r="13615" spans="1:6">
      <c r="A13615" t="s">
        <v>4616</v>
      </c>
      <c r="B13615" t="s">
        <v>4679</v>
      </c>
      <c r="C13615" t="s">
        <v>2093</v>
      </c>
      <c r="D13615" t="s">
        <v>4680</v>
      </c>
      <c r="E13615" t="s">
        <v>4681</v>
      </c>
      <c r="F13615" s="786" t="s">
        <v>14808</v>
      </c>
    </row>
    <row r="13616" spans="1:6">
      <c r="A13616" t="s">
        <v>4616</v>
      </c>
      <c r="B13616" t="s">
        <v>4679</v>
      </c>
      <c r="C13616" t="s">
        <v>2093</v>
      </c>
      <c r="D13616" t="s">
        <v>4680</v>
      </c>
      <c r="E13616" t="s">
        <v>4681</v>
      </c>
      <c r="F13616" s="786" t="s">
        <v>14809</v>
      </c>
    </row>
    <row r="13617" spans="1:6">
      <c r="A13617" t="s">
        <v>4616</v>
      </c>
      <c r="B13617" t="s">
        <v>4679</v>
      </c>
      <c r="C13617" t="s">
        <v>2093</v>
      </c>
      <c r="D13617" t="s">
        <v>4680</v>
      </c>
      <c r="E13617" t="s">
        <v>4681</v>
      </c>
      <c r="F13617" s="786" t="s">
        <v>14810</v>
      </c>
    </row>
    <row r="13618" spans="1:6">
      <c r="A13618" t="s">
        <v>4616</v>
      </c>
      <c r="B13618" t="s">
        <v>4679</v>
      </c>
      <c r="C13618" t="s">
        <v>2093</v>
      </c>
      <c r="D13618" t="s">
        <v>4680</v>
      </c>
      <c r="E13618" t="s">
        <v>4681</v>
      </c>
      <c r="F13618" s="786" t="s">
        <v>14811</v>
      </c>
    </row>
    <row r="13619" spans="1:6">
      <c r="A13619" t="s">
        <v>4616</v>
      </c>
      <c r="B13619" t="s">
        <v>4679</v>
      </c>
      <c r="C13619" t="s">
        <v>2093</v>
      </c>
      <c r="D13619" t="s">
        <v>4680</v>
      </c>
      <c r="E13619" t="s">
        <v>4681</v>
      </c>
      <c r="F13619" s="786" t="s">
        <v>14812</v>
      </c>
    </row>
    <row r="13620" spans="1:6">
      <c r="A13620" t="s">
        <v>4616</v>
      </c>
      <c r="B13620" t="s">
        <v>4679</v>
      </c>
      <c r="C13620" t="s">
        <v>2093</v>
      </c>
      <c r="D13620" t="s">
        <v>4680</v>
      </c>
      <c r="E13620" t="s">
        <v>4681</v>
      </c>
      <c r="F13620" s="786" t="s">
        <v>14813</v>
      </c>
    </row>
    <row r="13621" spans="1:6">
      <c r="A13621" t="s">
        <v>4616</v>
      </c>
      <c r="B13621" t="s">
        <v>4679</v>
      </c>
      <c r="C13621" t="s">
        <v>2093</v>
      </c>
      <c r="D13621" t="s">
        <v>4680</v>
      </c>
      <c r="E13621" t="s">
        <v>4681</v>
      </c>
      <c r="F13621" s="786" t="s">
        <v>14814</v>
      </c>
    </row>
    <row r="13622" spans="1:6">
      <c r="A13622" t="s">
        <v>4616</v>
      </c>
      <c r="B13622" t="s">
        <v>4679</v>
      </c>
      <c r="C13622" t="s">
        <v>2093</v>
      </c>
      <c r="D13622" t="s">
        <v>4680</v>
      </c>
      <c r="E13622" t="s">
        <v>4681</v>
      </c>
      <c r="F13622" s="786" t="s">
        <v>14815</v>
      </c>
    </row>
    <row r="13623" spans="1:6">
      <c r="A13623" t="s">
        <v>4616</v>
      </c>
      <c r="B13623" t="s">
        <v>4679</v>
      </c>
      <c r="C13623" t="s">
        <v>2093</v>
      </c>
      <c r="D13623" t="s">
        <v>4680</v>
      </c>
      <c r="E13623" t="s">
        <v>4681</v>
      </c>
      <c r="F13623" s="786" t="s">
        <v>14816</v>
      </c>
    </row>
    <row r="13624" spans="1:6">
      <c r="A13624" t="s">
        <v>4616</v>
      </c>
      <c r="B13624" t="s">
        <v>4679</v>
      </c>
      <c r="C13624" t="s">
        <v>2093</v>
      </c>
      <c r="D13624" t="s">
        <v>4680</v>
      </c>
      <c r="E13624" t="s">
        <v>4681</v>
      </c>
      <c r="F13624" s="786" t="s">
        <v>14817</v>
      </c>
    </row>
    <row r="13625" spans="1:6">
      <c r="A13625" t="s">
        <v>4616</v>
      </c>
      <c r="B13625" t="s">
        <v>4679</v>
      </c>
      <c r="C13625" t="s">
        <v>2093</v>
      </c>
      <c r="D13625" t="s">
        <v>4680</v>
      </c>
      <c r="E13625" t="s">
        <v>4681</v>
      </c>
      <c r="F13625" s="786" t="s">
        <v>14818</v>
      </c>
    </row>
    <row r="13626" spans="1:6">
      <c r="A13626" t="s">
        <v>4616</v>
      </c>
      <c r="B13626" t="s">
        <v>4679</v>
      </c>
      <c r="C13626" t="s">
        <v>2093</v>
      </c>
      <c r="D13626" t="s">
        <v>4680</v>
      </c>
      <c r="E13626" t="s">
        <v>4681</v>
      </c>
      <c r="F13626" s="786" t="s">
        <v>14819</v>
      </c>
    </row>
    <row r="13627" spans="1:6">
      <c r="A13627" t="s">
        <v>4616</v>
      </c>
      <c r="B13627" t="s">
        <v>4679</v>
      </c>
      <c r="C13627" t="s">
        <v>2093</v>
      </c>
      <c r="D13627" t="s">
        <v>4680</v>
      </c>
      <c r="E13627" t="s">
        <v>4681</v>
      </c>
      <c r="F13627" s="786" t="s">
        <v>14820</v>
      </c>
    </row>
    <row r="13628" spans="1:6">
      <c r="A13628" t="s">
        <v>4616</v>
      </c>
      <c r="B13628" t="s">
        <v>4679</v>
      </c>
      <c r="C13628" t="s">
        <v>2093</v>
      </c>
      <c r="D13628" t="s">
        <v>4680</v>
      </c>
      <c r="E13628" t="s">
        <v>4681</v>
      </c>
      <c r="F13628" s="786" t="s">
        <v>14821</v>
      </c>
    </row>
    <row r="13629" spans="1:6">
      <c r="A13629" t="s">
        <v>4616</v>
      </c>
      <c r="B13629" t="s">
        <v>4679</v>
      </c>
      <c r="C13629" t="s">
        <v>2093</v>
      </c>
      <c r="D13629" t="s">
        <v>4680</v>
      </c>
      <c r="E13629" t="s">
        <v>4681</v>
      </c>
      <c r="F13629" s="786" t="s">
        <v>14822</v>
      </c>
    </row>
    <row r="13630" spans="1:6">
      <c r="A13630" t="s">
        <v>4616</v>
      </c>
      <c r="B13630" t="s">
        <v>4679</v>
      </c>
      <c r="C13630" t="s">
        <v>2093</v>
      </c>
      <c r="D13630" t="s">
        <v>4680</v>
      </c>
      <c r="E13630" t="s">
        <v>4681</v>
      </c>
      <c r="F13630" s="786" t="s">
        <v>14823</v>
      </c>
    </row>
    <row r="13631" spans="1:6">
      <c r="A13631" t="s">
        <v>4616</v>
      </c>
      <c r="B13631" t="s">
        <v>4679</v>
      </c>
      <c r="C13631" t="s">
        <v>2093</v>
      </c>
      <c r="D13631" t="s">
        <v>4680</v>
      </c>
      <c r="E13631" t="s">
        <v>4681</v>
      </c>
      <c r="F13631" s="786" t="s">
        <v>14824</v>
      </c>
    </row>
    <row r="13632" spans="1:6">
      <c r="A13632" t="s">
        <v>4616</v>
      </c>
      <c r="B13632" t="s">
        <v>4679</v>
      </c>
      <c r="C13632" t="s">
        <v>2093</v>
      </c>
      <c r="D13632" t="s">
        <v>4680</v>
      </c>
      <c r="E13632" t="s">
        <v>4681</v>
      </c>
      <c r="F13632" s="786" t="s">
        <v>2493</v>
      </c>
    </row>
  </sheetData>
  <autoFilter ref="A1:F11256" xr:uid="{00000000-0001-0000-0100-000000000000}"/>
  <phoneticPr fontId="9" type="noConversion"/>
  <conditionalFormatting sqref="B11166:B11203">
    <cfRule type="duplicateValues" dxfId="2" priority="2"/>
    <cfRule type="duplicateValues" dxfId="1" priority="3"/>
  </conditionalFormatting>
  <conditionalFormatting sqref="B11219:B11228">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
  <sheetViews>
    <sheetView workbookViewId="0">
      <selection activeCell="B4" sqref="B4"/>
    </sheetView>
  </sheetViews>
  <sheetFormatPr defaultRowHeight="14.4"/>
  <cols>
    <col min="1" max="1" width="52" customWidth="1"/>
    <col min="2" max="2" width="47.5546875" customWidth="1"/>
    <col min="3" max="3" width="17.109375" customWidth="1"/>
    <col min="4" max="4" width="15.109375" bestFit="1" customWidth="1"/>
    <col min="5" max="5" width="21.33203125" bestFit="1" customWidth="1"/>
  </cols>
  <sheetData>
    <row r="1" spans="1:5">
      <c r="A1" t="s">
        <v>4682</v>
      </c>
      <c r="B1" t="s">
        <v>4683</v>
      </c>
      <c r="C1" t="s">
        <v>4684</v>
      </c>
      <c r="D1" t="s">
        <v>4685</v>
      </c>
      <c r="E1" t="s">
        <v>4686</v>
      </c>
    </row>
    <row r="2" spans="1:5">
      <c r="A2" t="s">
        <v>4687</v>
      </c>
      <c r="B2" t="s">
        <v>4688</v>
      </c>
      <c r="C2" t="s">
        <v>30566</v>
      </c>
      <c r="D2" t="s">
        <v>4689</v>
      </c>
      <c r="E2" t="s">
        <v>2747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BDBAA-44D0-4B9F-B916-1CF52FFD4A98}">
  <dimension ref="A1:R225"/>
  <sheetViews>
    <sheetView zoomScale="55" zoomScaleNormal="55" workbookViewId="0">
      <pane ySplit="1" topLeftCell="A110" activePane="bottomLeft" state="frozen"/>
      <selection activeCell="G1" sqref="G1"/>
      <selection pane="bottomLeft" activeCell="G111" sqref="G111"/>
    </sheetView>
  </sheetViews>
  <sheetFormatPr defaultRowHeight="14.4"/>
  <cols>
    <col min="1" max="1" width="7.33203125" style="193" bestFit="1" customWidth="1"/>
    <col min="2" max="2" width="11.5546875" style="82" bestFit="1" customWidth="1"/>
    <col min="3" max="3" width="14.33203125" style="107" customWidth="1"/>
    <col min="4" max="4" width="0.44140625" style="88" customWidth="1"/>
    <col min="5" max="5" width="57.33203125" style="82" customWidth="1"/>
    <col min="6" max="6" width="54.33203125" style="89" customWidth="1"/>
    <col min="7" max="7" width="56.6640625" style="89" customWidth="1"/>
    <col min="8" max="8" width="15.88671875" style="89" customWidth="1"/>
    <col min="9" max="9" width="17.33203125" style="89" customWidth="1"/>
    <col min="10" max="10" width="15.6640625" style="89" customWidth="1"/>
    <col min="11" max="11" width="46" style="82" customWidth="1"/>
    <col min="12" max="12" width="49.6640625" style="90" customWidth="1"/>
    <col min="13" max="13" width="54.109375" style="90" customWidth="1"/>
    <col min="14" max="14" width="16.109375" style="246" bestFit="1" customWidth="1"/>
    <col min="15" max="15" width="45.5546875" style="82" bestFit="1" customWidth="1"/>
    <col min="16" max="16" width="36.44140625" style="82" bestFit="1" customWidth="1"/>
    <col min="17" max="17" width="33.6640625" style="82" bestFit="1" customWidth="1"/>
    <col min="18" max="18" width="26.109375" style="99" bestFit="1" customWidth="1"/>
  </cols>
  <sheetData>
    <row r="1" spans="1:18" ht="248.4">
      <c r="A1" s="63" t="s">
        <v>0</v>
      </c>
      <c r="B1" s="64" t="s">
        <v>1</v>
      </c>
      <c r="C1" s="64" t="s">
        <v>2</v>
      </c>
      <c r="D1" s="65" t="s">
        <v>3</v>
      </c>
      <c r="E1" s="64" t="s">
        <v>4</v>
      </c>
      <c r="F1" s="64" t="s">
        <v>5</v>
      </c>
      <c r="G1" s="64" t="s">
        <v>6</v>
      </c>
      <c r="H1" s="64" t="s">
        <v>7</v>
      </c>
      <c r="I1" s="64" t="s">
        <v>8</v>
      </c>
      <c r="J1" s="64" t="s">
        <v>9</v>
      </c>
      <c r="K1" s="64" t="s">
        <v>10</v>
      </c>
      <c r="L1" s="66" t="s">
        <v>11</v>
      </c>
      <c r="M1" s="66" t="s">
        <v>12</v>
      </c>
      <c r="N1" s="66" t="s">
        <v>13</v>
      </c>
      <c r="O1" s="64" t="s">
        <v>14</v>
      </c>
      <c r="P1" s="64" t="s">
        <v>15</v>
      </c>
      <c r="Q1" s="64" t="s">
        <v>16</v>
      </c>
      <c r="R1" s="67" t="s">
        <v>17</v>
      </c>
    </row>
    <row r="2" spans="1:18" ht="193.2">
      <c r="A2" s="247">
        <v>1</v>
      </c>
      <c r="B2" s="157" t="s">
        <v>18</v>
      </c>
      <c r="C2" s="796" t="s">
        <v>19</v>
      </c>
      <c r="D2" s="158"/>
      <c r="E2" s="157" t="s">
        <v>20</v>
      </c>
      <c r="F2" s="157" t="s">
        <v>21</v>
      </c>
      <c r="G2" s="157" t="s">
        <v>22</v>
      </c>
      <c r="H2" s="157" t="s">
        <v>23</v>
      </c>
      <c r="I2" s="157" t="s">
        <v>24</v>
      </c>
      <c r="J2" s="157" t="s">
        <v>25</v>
      </c>
      <c r="K2" s="62" t="s">
        <v>5174</v>
      </c>
      <c r="L2" s="68" t="s">
        <v>5175</v>
      </c>
      <c r="M2" s="68" t="s">
        <v>5176</v>
      </c>
      <c r="N2" s="159"/>
      <c r="O2" s="157"/>
      <c r="P2" s="157"/>
      <c r="Q2" s="157"/>
      <c r="R2" s="160"/>
    </row>
    <row r="3" spans="1:18" ht="27.6">
      <c r="A3" s="156">
        <v>2</v>
      </c>
      <c r="B3" s="157" t="s">
        <v>18</v>
      </c>
      <c r="C3" s="797"/>
      <c r="D3" s="158"/>
      <c r="E3" s="161" t="s">
        <v>29</v>
      </c>
      <c r="F3" s="157" t="s">
        <v>30</v>
      </c>
      <c r="G3" s="157" t="s">
        <v>31</v>
      </c>
      <c r="H3" s="157" t="s">
        <v>23</v>
      </c>
      <c r="I3" s="157" t="s">
        <v>24</v>
      </c>
      <c r="J3" s="157" t="s">
        <v>25</v>
      </c>
      <c r="K3" s="157" t="s">
        <v>32</v>
      </c>
      <c r="L3" s="162"/>
      <c r="M3" s="157"/>
      <c r="N3" s="163" t="s">
        <v>33</v>
      </c>
      <c r="O3" s="157"/>
      <c r="P3" s="157"/>
      <c r="Q3" s="157"/>
      <c r="R3" s="160"/>
    </row>
    <row r="4" spans="1:18" ht="27.6">
      <c r="A4" s="156" t="s">
        <v>34</v>
      </c>
      <c r="B4" s="157" t="s">
        <v>18</v>
      </c>
      <c r="C4" s="797"/>
      <c r="D4" s="158"/>
      <c r="E4" s="161" t="s">
        <v>35</v>
      </c>
      <c r="F4" s="157" t="s">
        <v>36</v>
      </c>
      <c r="G4" s="157" t="s">
        <v>37</v>
      </c>
      <c r="H4" s="157" t="s">
        <v>38</v>
      </c>
      <c r="I4" s="157" t="s">
        <v>39</v>
      </c>
      <c r="J4" s="157" t="s">
        <v>39</v>
      </c>
      <c r="K4" s="157"/>
      <c r="L4" s="162"/>
      <c r="M4" s="162"/>
      <c r="N4" s="164" t="s">
        <v>40</v>
      </c>
      <c r="O4" s="157"/>
      <c r="P4" s="157"/>
      <c r="Q4" s="157"/>
      <c r="R4" s="160"/>
    </row>
    <row r="5" spans="1:18" ht="27.6">
      <c r="A5" s="156" t="s">
        <v>41</v>
      </c>
      <c r="B5" s="157" t="s">
        <v>18</v>
      </c>
      <c r="C5" s="797"/>
      <c r="D5" s="65"/>
      <c r="E5" s="71" t="s">
        <v>42</v>
      </c>
      <c r="F5" s="56" t="s">
        <v>43</v>
      </c>
      <c r="G5" s="56" t="s">
        <v>44</v>
      </c>
      <c r="H5" s="56" t="s">
        <v>23</v>
      </c>
      <c r="I5" s="56" t="s">
        <v>24</v>
      </c>
      <c r="J5" s="56" t="s">
        <v>25</v>
      </c>
      <c r="K5" s="56" t="s">
        <v>45</v>
      </c>
      <c r="L5" s="72" t="s">
        <v>46</v>
      </c>
      <c r="M5" s="72" t="s">
        <v>47</v>
      </c>
      <c r="N5" s="58"/>
      <c r="O5" s="56"/>
      <c r="P5" s="56"/>
      <c r="Q5" s="56"/>
      <c r="R5" s="73"/>
    </row>
    <row r="6" spans="1:18" ht="27.6">
      <c r="A6" s="248">
        <v>3</v>
      </c>
      <c r="B6" s="157" t="s">
        <v>18</v>
      </c>
      <c r="C6" s="797"/>
      <c r="D6" s="65"/>
      <c r="E6" s="71" t="s">
        <v>48</v>
      </c>
      <c r="F6" s="71" t="s">
        <v>49</v>
      </c>
      <c r="G6" s="71" t="s">
        <v>49</v>
      </c>
      <c r="H6" s="56" t="s">
        <v>23</v>
      </c>
      <c r="I6" s="56" t="s">
        <v>24</v>
      </c>
      <c r="J6" s="56" t="s">
        <v>25</v>
      </c>
      <c r="K6" s="56" t="s">
        <v>50</v>
      </c>
      <c r="L6" s="72"/>
      <c r="M6" s="72"/>
      <c r="N6" s="58"/>
      <c r="O6" s="56"/>
      <c r="P6" s="56"/>
      <c r="Q6" s="56"/>
      <c r="R6" s="73" t="s">
        <v>51</v>
      </c>
    </row>
    <row r="7" spans="1:18" ht="27.6">
      <c r="A7" s="247" t="s">
        <v>52</v>
      </c>
      <c r="B7" s="157" t="s">
        <v>18</v>
      </c>
      <c r="C7" s="797"/>
      <c r="D7" s="65"/>
      <c r="E7" s="71" t="s">
        <v>53</v>
      </c>
      <c r="F7" s="71" t="s">
        <v>54</v>
      </c>
      <c r="G7" s="71" t="s">
        <v>54</v>
      </c>
      <c r="H7" s="56" t="s">
        <v>23</v>
      </c>
      <c r="I7" s="56" t="s">
        <v>24</v>
      </c>
      <c r="J7" s="56" t="s">
        <v>25</v>
      </c>
      <c r="K7" s="56" t="s">
        <v>50</v>
      </c>
      <c r="L7" s="72"/>
      <c r="M7" s="72"/>
      <c r="N7" s="58"/>
      <c r="O7" s="56"/>
      <c r="P7" s="56"/>
      <c r="Q7" s="56"/>
      <c r="R7" s="73" t="s">
        <v>51</v>
      </c>
    </row>
    <row r="8" spans="1:18" ht="27.6">
      <c r="A8" s="247" t="s">
        <v>55</v>
      </c>
      <c r="B8" s="157" t="s">
        <v>18</v>
      </c>
      <c r="C8" s="797"/>
      <c r="D8" s="65"/>
      <c r="E8" s="71" t="s">
        <v>56</v>
      </c>
      <c r="F8" s="71" t="s">
        <v>57</v>
      </c>
      <c r="G8" s="71" t="s">
        <v>57</v>
      </c>
      <c r="H8" s="56" t="s">
        <v>23</v>
      </c>
      <c r="I8" s="56" t="s">
        <v>24</v>
      </c>
      <c r="J8" s="56" t="s">
        <v>25</v>
      </c>
      <c r="K8" s="56" t="s">
        <v>50</v>
      </c>
      <c r="L8" s="72"/>
      <c r="M8" s="72"/>
      <c r="N8" s="58"/>
      <c r="O8" s="56"/>
      <c r="P8" s="56"/>
      <c r="Q8" s="56"/>
      <c r="R8" s="73" t="s">
        <v>51</v>
      </c>
    </row>
    <row r="9" spans="1:18" ht="27.6">
      <c r="A9" s="247" t="s">
        <v>58</v>
      </c>
      <c r="B9" s="157" t="s">
        <v>18</v>
      </c>
      <c r="C9" s="797"/>
      <c r="D9" s="65"/>
      <c r="E9" s="71" t="s">
        <v>59</v>
      </c>
      <c r="F9" s="71" t="s">
        <v>60</v>
      </c>
      <c r="G9" s="71" t="s">
        <v>61</v>
      </c>
      <c r="H9" s="56" t="s">
        <v>23</v>
      </c>
      <c r="I9" s="56" t="s">
        <v>24</v>
      </c>
      <c r="J9" s="56" t="s">
        <v>25</v>
      </c>
      <c r="K9" s="56" t="s">
        <v>50</v>
      </c>
      <c r="L9" s="72"/>
      <c r="M9" s="72"/>
      <c r="N9" s="58"/>
      <c r="O9" s="56"/>
      <c r="P9" s="56"/>
      <c r="Q9" s="56"/>
      <c r="R9" s="73" t="s">
        <v>51</v>
      </c>
    </row>
    <row r="10" spans="1:18">
      <c r="A10" s="247" t="s">
        <v>62</v>
      </c>
      <c r="B10" s="157" t="s">
        <v>18</v>
      </c>
      <c r="C10" s="797"/>
      <c r="D10" s="71"/>
      <c r="E10" s="56" t="s">
        <v>63</v>
      </c>
      <c r="F10" s="56" t="s">
        <v>64</v>
      </c>
      <c r="G10" s="56" t="s">
        <v>65</v>
      </c>
      <c r="H10" s="56" t="s">
        <v>66</v>
      </c>
      <c r="I10" s="56" t="s">
        <v>39</v>
      </c>
      <c r="J10" s="56" t="s">
        <v>39</v>
      </c>
      <c r="K10" s="56"/>
      <c r="L10" s="72"/>
      <c r="M10" s="72"/>
      <c r="N10" s="58"/>
      <c r="O10" s="56"/>
      <c r="P10" s="56"/>
      <c r="Q10" s="56"/>
      <c r="R10" s="73"/>
    </row>
    <row r="11" spans="1:18" ht="165.6">
      <c r="A11" s="247" t="s">
        <v>67</v>
      </c>
      <c r="B11" s="56" t="s">
        <v>18</v>
      </c>
      <c r="C11" s="797"/>
      <c r="D11" s="71"/>
      <c r="E11" s="56" t="s">
        <v>68</v>
      </c>
      <c r="F11" s="56" t="s">
        <v>69</v>
      </c>
      <c r="G11" s="56" t="s">
        <v>70</v>
      </c>
      <c r="H11" s="56" t="s">
        <v>23</v>
      </c>
      <c r="I11" s="56" t="s">
        <v>24</v>
      </c>
      <c r="J11" s="56" t="s">
        <v>25</v>
      </c>
      <c r="K11" s="68" t="s">
        <v>5177</v>
      </c>
      <c r="L11" s="62" t="s">
        <v>5178</v>
      </c>
      <c r="M11" s="62" t="s">
        <v>5179</v>
      </c>
      <c r="N11" s="58"/>
      <c r="O11" s="56"/>
      <c r="P11" s="56"/>
      <c r="Q11" s="56"/>
      <c r="R11" s="73"/>
    </row>
    <row r="12" spans="1:18" ht="27.6">
      <c r="A12" s="165" t="s">
        <v>74</v>
      </c>
      <c r="B12" s="56" t="s">
        <v>18</v>
      </c>
      <c r="C12" s="797"/>
      <c r="D12" s="71"/>
      <c r="E12" s="56" t="s">
        <v>75</v>
      </c>
      <c r="F12" s="56" t="s">
        <v>76</v>
      </c>
      <c r="G12" s="56" t="s">
        <v>77</v>
      </c>
      <c r="H12" s="56" t="s">
        <v>78</v>
      </c>
      <c r="I12" s="56" t="s">
        <v>79</v>
      </c>
      <c r="J12" s="56" t="s">
        <v>80</v>
      </c>
      <c r="K12" s="56"/>
      <c r="L12" s="72"/>
      <c r="M12" s="74"/>
      <c r="N12" s="58"/>
      <c r="O12" s="56"/>
      <c r="P12" s="56"/>
      <c r="Q12" s="56"/>
      <c r="R12" s="73"/>
    </row>
    <row r="13" spans="1:18">
      <c r="A13" s="165" t="s">
        <v>81</v>
      </c>
      <c r="B13" s="56" t="s">
        <v>18</v>
      </c>
      <c r="C13" s="797"/>
      <c r="D13" s="71"/>
      <c r="E13" s="56" t="s">
        <v>82</v>
      </c>
      <c r="F13" s="56" t="s">
        <v>83</v>
      </c>
      <c r="G13" s="56" t="s">
        <v>84</v>
      </c>
      <c r="H13" s="56" t="s">
        <v>85</v>
      </c>
      <c r="I13" s="56" t="s">
        <v>86</v>
      </c>
      <c r="J13" s="56" t="s">
        <v>87</v>
      </c>
      <c r="K13" s="56"/>
      <c r="L13" s="72"/>
      <c r="M13" s="74"/>
      <c r="N13" s="58"/>
      <c r="O13" s="56"/>
      <c r="P13" s="56"/>
      <c r="Q13" s="56"/>
      <c r="R13" s="73"/>
    </row>
    <row r="14" spans="1:18">
      <c r="A14" s="247" t="s">
        <v>88</v>
      </c>
      <c r="B14" s="56" t="s">
        <v>18</v>
      </c>
      <c r="C14" s="797"/>
      <c r="D14" s="65"/>
      <c r="E14" s="71" t="s">
        <v>89</v>
      </c>
      <c r="F14" s="71" t="s">
        <v>90</v>
      </c>
      <c r="G14" s="71" t="s">
        <v>91</v>
      </c>
      <c r="H14" s="56" t="s">
        <v>38</v>
      </c>
      <c r="I14" s="56" t="s">
        <v>39</v>
      </c>
      <c r="J14" s="56" t="s">
        <v>39</v>
      </c>
      <c r="K14" s="56"/>
      <c r="L14" s="72"/>
      <c r="M14" s="72"/>
      <c r="N14" s="58"/>
      <c r="O14" s="56"/>
      <c r="P14" s="56"/>
      <c r="Q14" s="56"/>
      <c r="R14" s="73" t="s">
        <v>51</v>
      </c>
    </row>
    <row r="15" spans="1:18">
      <c r="A15" s="247" t="s">
        <v>92</v>
      </c>
      <c r="B15" s="56" t="s">
        <v>18</v>
      </c>
      <c r="C15" s="797"/>
      <c r="D15" s="65"/>
      <c r="E15" s="71" t="s">
        <v>93</v>
      </c>
      <c r="F15" s="71" t="s">
        <v>94</v>
      </c>
      <c r="G15" s="71" t="s">
        <v>95</v>
      </c>
      <c r="H15" s="75" t="s">
        <v>96</v>
      </c>
      <c r="I15" s="56" t="s">
        <v>39</v>
      </c>
      <c r="J15" s="56" t="s">
        <v>39</v>
      </c>
      <c r="K15" s="56"/>
      <c r="L15" s="72"/>
      <c r="M15" s="72"/>
      <c r="N15" s="58"/>
      <c r="O15" s="56"/>
      <c r="P15" s="56"/>
      <c r="Q15" s="56"/>
      <c r="R15" s="73"/>
    </row>
    <row r="16" spans="1:18">
      <c r="A16" s="166" t="s">
        <v>97</v>
      </c>
      <c r="B16" s="56" t="s">
        <v>18</v>
      </c>
      <c r="C16" s="797"/>
      <c r="D16" s="76"/>
      <c r="E16" s="75" t="s">
        <v>98</v>
      </c>
      <c r="F16" s="75" t="s">
        <v>99</v>
      </c>
      <c r="G16" s="75" t="s">
        <v>100</v>
      </c>
      <c r="H16" s="75" t="s">
        <v>96</v>
      </c>
      <c r="I16" s="75" t="s">
        <v>101</v>
      </c>
      <c r="J16" s="75" t="s">
        <v>102</v>
      </c>
      <c r="K16" s="75"/>
      <c r="L16" s="74"/>
      <c r="M16" s="74"/>
      <c r="N16" s="58"/>
      <c r="O16" s="75"/>
      <c r="P16" s="75"/>
      <c r="Q16" s="75"/>
      <c r="R16" s="77"/>
    </row>
    <row r="17" spans="1:18">
      <c r="A17" s="165" t="s">
        <v>103</v>
      </c>
      <c r="B17" s="56" t="s">
        <v>18</v>
      </c>
      <c r="C17" s="797"/>
      <c r="D17" s="78"/>
      <c r="E17" s="75" t="s">
        <v>104</v>
      </c>
      <c r="F17" s="56" t="s">
        <v>105</v>
      </c>
      <c r="G17" s="58" t="s">
        <v>106</v>
      </c>
      <c r="H17" s="56" t="s">
        <v>96</v>
      </c>
      <c r="I17" s="75" t="s">
        <v>101</v>
      </c>
      <c r="J17" s="75" t="s">
        <v>102</v>
      </c>
      <c r="K17" s="58"/>
      <c r="L17" s="58"/>
      <c r="M17" s="58"/>
      <c r="N17" s="55"/>
      <c r="O17" s="58"/>
      <c r="P17" s="56"/>
      <c r="Q17" s="56"/>
      <c r="R17" s="79"/>
    </row>
    <row r="18" spans="1:18">
      <c r="A18" s="166" t="s">
        <v>107</v>
      </c>
      <c r="B18" s="56" t="s">
        <v>18</v>
      </c>
      <c r="C18" s="797"/>
      <c r="D18" s="81"/>
      <c r="E18" s="75" t="s">
        <v>108</v>
      </c>
      <c r="F18" s="82" t="s">
        <v>109</v>
      </c>
      <c r="G18" s="83" t="s">
        <v>110</v>
      </c>
      <c r="H18" s="82" t="s">
        <v>85</v>
      </c>
      <c r="I18" s="83" t="s">
        <v>86</v>
      </c>
      <c r="J18" s="83" t="s">
        <v>87</v>
      </c>
      <c r="K18" s="80"/>
      <c r="L18" s="84"/>
      <c r="M18" s="84"/>
      <c r="N18" s="85"/>
      <c r="O18" s="80"/>
      <c r="P18" s="86"/>
      <c r="Q18" s="86"/>
      <c r="R18" s="87"/>
    </row>
    <row r="19" spans="1:18">
      <c r="A19" s="247" t="s">
        <v>111</v>
      </c>
      <c r="B19" s="56" t="s">
        <v>18</v>
      </c>
      <c r="C19" s="798"/>
      <c r="E19" s="82" t="s">
        <v>112</v>
      </c>
      <c r="F19" s="89" t="s">
        <v>113</v>
      </c>
      <c r="G19" s="89" t="s">
        <v>114</v>
      </c>
      <c r="I19" s="83"/>
      <c r="J19" s="83"/>
      <c r="N19" s="85"/>
      <c r="P19" s="56"/>
      <c r="Q19" s="56"/>
      <c r="R19" s="73"/>
    </row>
    <row r="20" spans="1:18" ht="276">
      <c r="A20" s="248">
        <v>5</v>
      </c>
      <c r="B20" s="56" t="s">
        <v>18</v>
      </c>
      <c r="C20" s="796" t="s">
        <v>115</v>
      </c>
      <c r="D20" s="56" t="s">
        <v>116</v>
      </c>
      <c r="E20" s="91" t="s">
        <v>5180</v>
      </c>
      <c r="F20" s="157" t="s">
        <v>118</v>
      </c>
      <c r="G20" s="157" t="s">
        <v>119</v>
      </c>
      <c r="H20" s="56" t="s">
        <v>23</v>
      </c>
      <c r="I20" s="56" t="s">
        <v>24</v>
      </c>
      <c r="J20" s="56" t="s">
        <v>25</v>
      </c>
      <c r="K20" s="56" t="s">
        <v>5181</v>
      </c>
      <c r="L20" s="92" t="s">
        <v>121</v>
      </c>
      <c r="M20" s="93" t="s">
        <v>122</v>
      </c>
      <c r="N20" s="94"/>
      <c r="O20" s="56"/>
      <c r="P20" s="56"/>
      <c r="Q20" s="56"/>
      <c r="R20" s="73"/>
    </row>
    <row r="21" spans="1:18" ht="179.4">
      <c r="A21" s="248">
        <v>6</v>
      </c>
      <c r="B21" s="56" t="s">
        <v>18</v>
      </c>
      <c r="C21" s="797"/>
      <c r="D21" s="92" t="s">
        <v>123</v>
      </c>
      <c r="E21" s="56" t="s">
        <v>124</v>
      </c>
      <c r="F21" s="95" t="s">
        <v>125</v>
      </c>
      <c r="G21" s="95" t="s">
        <v>126</v>
      </c>
      <c r="H21" s="89" t="s">
        <v>66</v>
      </c>
      <c r="I21" s="89" t="s">
        <v>39</v>
      </c>
      <c r="J21" s="89" t="s">
        <v>39</v>
      </c>
      <c r="K21" s="56"/>
      <c r="L21" s="72"/>
      <c r="M21" s="72"/>
      <c r="N21" s="94"/>
      <c r="O21" s="56"/>
      <c r="P21" s="56"/>
      <c r="Q21" s="56"/>
      <c r="R21" s="73"/>
    </row>
    <row r="22" spans="1:18" ht="179.4">
      <c r="A22" s="165" t="s">
        <v>127</v>
      </c>
      <c r="B22" s="56" t="s">
        <v>18</v>
      </c>
      <c r="C22" s="797"/>
      <c r="D22" s="92" t="s">
        <v>123</v>
      </c>
      <c r="E22" s="56" t="s">
        <v>128</v>
      </c>
      <c r="F22" s="95" t="s">
        <v>129</v>
      </c>
      <c r="G22" s="95" t="s">
        <v>130</v>
      </c>
      <c r="H22" s="56" t="s">
        <v>131</v>
      </c>
      <c r="I22" s="56" t="s">
        <v>132</v>
      </c>
      <c r="J22" s="56" t="s">
        <v>133</v>
      </c>
      <c r="K22" s="56"/>
      <c r="L22" s="72"/>
      <c r="M22" s="72"/>
      <c r="N22" s="94"/>
      <c r="O22" s="56"/>
      <c r="P22" s="56"/>
      <c r="Q22" s="56"/>
      <c r="R22" s="73"/>
    </row>
    <row r="23" spans="1:18" ht="179.4">
      <c r="A23" s="165" t="s">
        <v>134</v>
      </c>
      <c r="B23" s="56" t="s">
        <v>18</v>
      </c>
      <c r="C23" s="797"/>
      <c r="D23" s="92" t="s">
        <v>123</v>
      </c>
      <c r="E23" s="82" t="s">
        <v>135</v>
      </c>
      <c r="F23" s="95" t="s">
        <v>136</v>
      </c>
      <c r="G23" s="95" t="s">
        <v>137</v>
      </c>
      <c r="H23" s="56" t="s">
        <v>23</v>
      </c>
      <c r="I23" s="56" t="s">
        <v>24</v>
      </c>
      <c r="J23" s="56" t="s">
        <v>25</v>
      </c>
      <c r="K23" s="56" t="s">
        <v>138</v>
      </c>
      <c r="L23" s="72" t="s">
        <v>139</v>
      </c>
      <c r="M23" s="72" t="s">
        <v>140</v>
      </c>
      <c r="N23" s="94"/>
      <c r="O23" s="56"/>
      <c r="P23" s="56"/>
      <c r="Q23" s="56"/>
      <c r="R23" s="73"/>
    </row>
    <row r="24" spans="1:18" ht="179.4">
      <c r="A24" s="165" t="s">
        <v>141</v>
      </c>
      <c r="B24" s="56" t="s">
        <v>18</v>
      </c>
      <c r="C24" s="798"/>
      <c r="D24" s="92" t="s">
        <v>123</v>
      </c>
      <c r="E24" s="96" t="s">
        <v>142</v>
      </c>
      <c r="F24" s="95" t="s">
        <v>143</v>
      </c>
      <c r="G24" s="95" t="s">
        <v>144</v>
      </c>
      <c r="H24" s="91" t="s">
        <v>85</v>
      </c>
      <c r="I24" s="91" t="s">
        <v>145</v>
      </c>
      <c r="J24" s="91" t="s">
        <v>146</v>
      </c>
      <c r="K24" s="56"/>
      <c r="L24" s="72"/>
      <c r="M24" s="72"/>
      <c r="N24" s="94"/>
      <c r="O24" s="56"/>
      <c r="P24" s="56"/>
      <c r="Q24" s="56"/>
      <c r="R24" s="73"/>
    </row>
    <row r="25" spans="1:18">
      <c r="A25" s="249"/>
      <c r="B25" s="56"/>
      <c r="C25" s="92"/>
      <c r="D25" s="92"/>
      <c r="E25" s="82" t="s">
        <v>152</v>
      </c>
      <c r="F25" s="95" t="s">
        <v>5182</v>
      </c>
      <c r="G25" s="95" t="s">
        <v>5183</v>
      </c>
      <c r="H25" s="91" t="s">
        <v>38</v>
      </c>
      <c r="I25" s="91" t="s">
        <v>39</v>
      </c>
      <c r="J25" s="91" t="s">
        <v>39</v>
      </c>
      <c r="K25" s="56"/>
      <c r="L25" s="72"/>
      <c r="M25" s="72"/>
      <c r="N25" s="94"/>
      <c r="O25" s="56"/>
      <c r="P25" s="56"/>
      <c r="Q25" s="56"/>
      <c r="R25" s="73"/>
    </row>
    <row r="26" spans="1:18" ht="41.4">
      <c r="A26" s="167" t="s">
        <v>150</v>
      </c>
      <c r="B26" s="56" t="s">
        <v>18</v>
      </c>
      <c r="C26" s="796" t="s">
        <v>151</v>
      </c>
      <c r="D26" s="92"/>
      <c r="E26" s="56" t="s">
        <v>153</v>
      </c>
      <c r="F26" s="56" t="s">
        <v>154</v>
      </c>
      <c r="G26" s="56" t="s">
        <v>155</v>
      </c>
      <c r="H26" s="56" t="s">
        <v>23</v>
      </c>
      <c r="I26" s="56" t="s">
        <v>24</v>
      </c>
      <c r="J26" s="56" t="s">
        <v>25</v>
      </c>
      <c r="K26" s="72" t="s">
        <v>156</v>
      </c>
      <c r="L26" s="72" t="s">
        <v>157</v>
      </c>
      <c r="M26" s="72" t="s">
        <v>158</v>
      </c>
      <c r="N26" s="94"/>
      <c r="O26" s="56"/>
      <c r="P26" s="56"/>
      <c r="Q26" s="56"/>
      <c r="R26" s="73"/>
    </row>
    <row r="27" spans="1:18" ht="27.6">
      <c r="A27" s="249" t="s">
        <v>159</v>
      </c>
      <c r="B27" s="56" t="s">
        <v>18</v>
      </c>
      <c r="C27" s="797"/>
      <c r="D27" s="92"/>
      <c r="E27" s="70" t="s">
        <v>5184</v>
      </c>
      <c r="F27" s="70" t="s">
        <v>5185</v>
      </c>
      <c r="G27" s="70" t="s">
        <v>5186</v>
      </c>
      <c r="H27" s="56" t="s">
        <v>85</v>
      </c>
      <c r="I27" s="56" t="s">
        <v>86</v>
      </c>
      <c r="J27" s="56" t="s">
        <v>87</v>
      </c>
      <c r="K27" s="56"/>
      <c r="L27" s="72"/>
      <c r="M27" s="72"/>
      <c r="N27" s="85"/>
      <c r="P27" s="56"/>
      <c r="Q27" s="56"/>
      <c r="R27" s="73"/>
    </row>
    <row r="28" spans="1:18" ht="55.2">
      <c r="A28" s="250" t="s">
        <v>163</v>
      </c>
      <c r="B28" s="168" t="s">
        <v>18</v>
      </c>
      <c r="C28" s="797"/>
      <c r="D28" s="169"/>
      <c r="E28" s="170" t="s">
        <v>164</v>
      </c>
      <c r="F28" s="171" t="s">
        <v>165</v>
      </c>
      <c r="G28" s="171" t="s">
        <v>166</v>
      </c>
      <c r="H28" s="168" t="s">
        <v>85</v>
      </c>
      <c r="I28" s="168" t="s">
        <v>86</v>
      </c>
      <c r="J28" s="168" t="s">
        <v>87</v>
      </c>
      <c r="K28" s="168"/>
      <c r="L28" s="171"/>
      <c r="M28" s="171"/>
      <c r="N28" s="172" t="s">
        <v>167</v>
      </c>
      <c r="O28" s="168" t="s">
        <v>168</v>
      </c>
      <c r="P28" s="168" t="s">
        <v>169</v>
      </c>
      <c r="Q28" s="168" t="s">
        <v>170</v>
      </c>
      <c r="R28" s="173"/>
    </row>
    <row r="29" spans="1:18" ht="207">
      <c r="A29" s="63" t="s">
        <v>171</v>
      </c>
      <c r="B29" s="56" t="s">
        <v>18</v>
      </c>
      <c r="C29" s="797"/>
      <c r="D29" s="71" t="s">
        <v>152</v>
      </c>
      <c r="E29" s="86" t="s">
        <v>172</v>
      </c>
      <c r="F29" s="95" t="s">
        <v>173</v>
      </c>
      <c r="G29" s="95" t="s">
        <v>174</v>
      </c>
      <c r="H29" s="56" t="s">
        <v>23</v>
      </c>
      <c r="I29" s="56" t="s">
        <v>24</v>
      </c>
      <c r="J29" s="56" t="s">
        <v>25</v>
      </c>
      <c r="K29" s="56" t="s">
        <v>175</v>
      </c>
      <c r="L29" s="56" t="s">
        <v>176</v>
      </c>
      <c r="M29" s="56" t="s">
        <v>177</v>
      </c>
      <c r="N29" s="94"/>
      <c r="O29" s="56"/>
      <c r="P29" s="56"/>
      <c r="Q29" s="56"/>
      <c r="R29" s="73"/>
    </row>
    <row r="30" spans="1:18" ht="207">
      <c r="A30" s="251" t="s">
        <v>178</v>
      </c>
      <c r="B30" s="56" t="s">
        <v>18</v>
      </c>
      <c r="C30" s="797"/>
      <c r="D30" s="174" t="s">
        <v>185</v>
      </c>
      <c r="E30" s="56" t="s">
        <v>186</v>
      </c>
      <c r="F30" s="56" t="s">
        <v>187</v>
      </c>
      <c r="G30" s="56" t="s">
        <v>188</v>
      </c>
      <c r="H30" s="56" t="s">
        <v>23</v>
      </c>
      <c r="I30" s="56" t="s">
        <v>24</v>
      </c>
      <c r="J30" s="56" t="s">
        <v>25</v>
      </c>
      <c r="K30" s="68" t="s">
        <v>5187</v>
      </c>
      <c r="L30" s="70" t="s">
        <v>5188</v>
      </c>
      <c r="M30" s="70" t="s">
        <v>5189</v>
      </c>
      <c r="N30" s="94"/>
      <c r="O30" s="56"/>
      <c r="P30" s="56"/>
      <c r="Q30" s="56"/>
      <c r="R30" s="73"/>
    </row>
    <row r="31" spans="1:18" ht="151.80000000000001">
      <c r="A31" s="175" t="s">
        <v>192</v>
      </c>
      <c r="B31" s="56" t="s">
        <v>18</v>
      </c>
      <c r="C31" s="797"/>
      <c r="D31" s="71" t="s">
        <v>193</v>
      </c>
      <c r="E31" s="56" t="s">
        <v>5190</v>
      </c>
      <c r="F31" s="56" t="s">
        <v>5191</v>
      </c>
      <c r="G31" s="56" t="s">
        <v>5192</v>
      </c>
      <c r="H31" s="56" t="s">
        <v>23</v>
      </c>
      <c r="I31" s="56" t="s">
        <v>24</v>
      </c>
      <c r="J31" s="56" t="s">
        <v>25</v>
      </c>
      <c r="K31" s="56" t="s">
        <v>5193</v>
      </c>
      <c r="L31" s="72" t="s">
        <v>5194</v>
      </c>
      <c r="M31" s="72" t="s">
        <v>5195</v>
      </c>
      <c r="N31" s="98"/>
      <c r="P31" s="56"/>
      <c r="Q31" s="56"/>
    </row>
    <row r="32" spans="1:18" ht="82.8">
      <c r="A32" s="63" t="s">
        <v>200</v>
      </c>
      <c r="B32" s="56" t="s">
        <v>18</v>
      </c>
      <c r="C32" s="797"/>
      <c r="D32" s="71"/>
      <c r="E32" s="56" t="s">
        <v>201</v>
      </c>
      <c r="F32" s="56" t="s">
        <v>202</v>
      </c>
      <c r="G32" s="56" t="s">
        <v>203</v>
      </c>
      <c r="H32" s="56" t="s">
        <v>23</v>
      </c>
      <c r="I32" s="56" t="s">
        <v>24</v>
      </c>
      <c r="J32" s="56" t="s">
        <v>25</v>
      </c>
      <c r="K32" s="56" t="s">
        <v>5196</v>
      </c>
      <c r="L32" s="72" t="s">
        <v>5197</v>
      </c>
      <c r="M32" s="72" t="s">
        <v>5198</v>
      </c>
      <c r="N32" s="98" t="s">
        <v>207</v>
      </c>
      <c r="P32" s="56"/>
      <c r="Q32" s="56"/>
    </row>
    <row r="33" spans="1:18" ht="193.2">
      <c r="A33" s="175" t="s">
        <v>208</v>
      </c>
      <c r="B33" s="157" t="s">
        <v>18</v>
      </c>
      <c r="C33" s="797"/>
      <c r="D33" s="161" t="s">
        <v>209</v>
      </c>
      <c r="E33" s="157" t="s">
        <v>210</v>
      </c>
      <c r="F33" s="157" t="s">
        <v>211</v>
      </c>
      <c r="G33" s="157" t="s">
        <v>212</v>
      </c>
      <c r="H33" s="157" t="s">
        <v>23</v>
      </c>
      <c r="I33" s="157" t="s">
        <v>24</v>
      </c>
      <c r="J33" s="157" t="s">
        <v>25</v>
      </c>
      <c r="K33" s="157" t="s">
        <v>213</v>
      </c>
      <c r="L33" s="176" t="s">
        <v>214</v>
      </c>
      <c r="M33" s="177" t="s">
        <v>215</v>
      </c>
      <c r="N33" s="178"/>
      <c r="O33" s="157"/>
      <c r="P33" s="157"/>
      <c r="Q33" s="157"/>
      <c r="R33" s="160"/>
    </row>
    <row r="34" spans="1:18" ht="193.2">
      <c r="A34" s="63" t="s">
        <v>216</v>
      </c>
      <c r="B34" s="157" t="s">
        <v>18</v>
      </c>
      <c r="C34" s="797"/>
      <c r="D34" s="161" t="s">
        <v>209</v>
      </c>
      <c r="E34" s="179" t="s">
        <v>217</v>
      </c>
      <c r="F34" s="157" t="s">
        <v>218</v>
      </c>
      <c r="G34" s="157" t="s">
        <v>219</v>
      </c>
      <c r="H34" s="157" t="s">
        <v>220</v>
      </c>
      <c r="I34" s="157" t="s">
        <v>221</v>
      </c>
      <c r="J34" s="157" t="s">
        <v>222</v>
      </c>
      <c r="K34" s="157" t="s">
        <v>5199</v>
      </c>
      <c r="L34" s="176" t="s">
        <v>5200</v>
      </c>
      <c r="M34" s="176" t="s">
        <v>5201</v>
      </c>
      <c r="N34" s="178"/>
      <c r="O34" s="157"/>
      <c r="P34" s="157"/>
      <c r="Q34" s="157"/>
      <c r="R34" s="160"/>
    </row>
    <row r="35" spans="1:18" ht="289.8">
      <c r="A35" s="251" t="s">
        <v>226</v>
      </c>
      <c r="B35" s="56" t="s">
        <v>18</v>
      </c>
      <c r="C35" s="797"/>
      <c r="D35" s="71" t="s">
        <v>209</v>
      </c>
      <c r="E35" s="56" t="s">
        <v>227</v>
      </c>
      <c r="F35" s="56" t="s">
        <v>4723</v>
      </c>
      <c r="G35" s="56" t="s">
        <v>4724</v>
      </c>
      <c r="H35" s="56" t="s">
        <v>246</v>
      </c>
      <c r="I35" s="56" t="s">
        <v>221</v>
      </c>
      <c r="J35" s="56" t="s">
        <v>222</v>
      </c>
      <c r="K35" s="180" t="s">
        <v>5202</v>
      </c>
      <c r="L35" s="72" t="s">
        <v>5203</v>
      </c>
      <c r="M35" s="72" t="s">
        <v>5204</v>
      </c>
      <c r="N35" s="98" t="s">
        <v>233</v>
      </c>
      <c r="O35" s="56"/>
      <c r="P35" s="56"/>
      <c r="Q35" s="56"/>
      <c r="R35" s="73"/>
    </row>
    <row r="36" spans="1:18" ht="193.2">
      <c r="A36" s="251" t="s">
        <v>234</v>
      </c>
      <c r="B36" s="56" t="s">
        <v>18</v>
      </c>
      <c r="C36" s="797"/>
      <c r="D36" s="71" t="s">
        <v>209</v>
      </c>
      <c r="E36" s="56" t="s">
        <v>4725</v>
      </c>
      <c r="F36" s="56" t="s">
        <v>236</v>
      </c>
      <c r="G36" s="56" t="s">
        <v>237</v>
      </c>
      <c r="H36" s="56" t="s">
        <v>23</v>
      </c>
      <c r="I36" s="56" t="s">
        <v>24</v>
      </c>
      <c r="J36" s="56" t="s">
        <v>25</v>
      </c>
      <c r="K36" s="56" t="s">
        <v>238</v>
      </c>
      <c r="L36" s="72" t="s">
        <v>239</v>
      </c>
      <c r="M36" s="72" t="s">
        <v>240</v>
      </c>
      <c r="N36" s="98"/>
      <c r="O36" s="56"/>
      <c r="P36" s="56"/>
      <c r="Q36" s="56"/>
      <c r="R36" s="73"/>
    </row>
    <row r="37" spans="1:18" ht="409.6">
      <c r="A37" s="251" t="s">
        <v>241</v>
      </c>
      <c r="B37" s="56" t="s">
        <v>18</v>
      </c>
      <c r="C37" s="797"/>
      <c r="D37" s="135" t="s">
        <v>242</v>
      </c>
      <c r="E37" s="56" t="s">
        <v>243</v>
      </c>
      <c r="F37" s="56" t="s">
        <v>4730</v>
      </c>
      <c r="G37" s="56" t="s">
        <v>4731</v>
      </c>
      <c r="H37" s="56" t="s">
        <v>23</v>
      </c>
      <c r="I37" s="56" t="s">
        <v>24</v>
      </c>
      <c r="J37" s="56" t="s">
        <v>25</v>
      </c>
      <c r="K37" s="56" t="s">
        <v>5205</v>
      </c>
      <c r="L37" s="72" t="s">
        <v>5206</v>
      </c>
      <c r="M37" s="74" t="s">
        <v>5207</v>
      </c>
      <c r="N37" s="178" t="s">
        <v>250</v>
      </c>
      <c r="O37" s="56"/>
      <c r="P37" s="56"/>
      <c r="Q37" s="56"/>
      <c r="R37" s="73"/>
    </row>
    <row r="38" spans="1:18" ht="409.6">
      <c r="A38" s="175" t="s">
        <v>5208</v>
      </c>
      <c r="B38" s="56" t="s">
        <v>18</v>
      </c>
      <c r="C38" s="797"/>
      <c r="D38" s="135" t="s">
        <v>242</v>
      </c>
      <c r="E38" s="157" t="s">
        <v>252</v>
      </c>
      <c r="F38" s="157" t="s">
        <v>253</v>
      </c>
      <c r="G38" s="157" t="s">
        <v>254</v>
      </c>
      <c r="H38" s="157" t="s">
        <v>23</v>
      </c>
      <c r="I38" s="157" t="s">
        <v>24</v>
      </c>
      <c r="J38" s="157" t="s">
        <v>25</v>
      </c>
      <c r="K38" s="157" t="s">
        <v>255</v>
      </c>
      <c r="L38" s="162" t="s">
        <v>256</v>
      </c>
      <c r="M38" s="162" t="s">
        <v>257</v>
      </c>
      <c r="N38" s="178" t="s">
        <v>258</v>
      </c>
      <c r="O38" s="157"/>
      <c r="P38" s="157"/>
      <c r="Q38" s="157"/>
      <c r="R38" s="160"/>
    </row>
    <row r="39" spans="1:18" ht="193.2">
      <c r="A39" s="251" t="s">
        <v>259</v>
      </c>
      <c r="B39" s="56" t="s">
        <v>18</v>
      </c>
      <c r="C39" s="797"/>
      <c r="D39" s="71" t="s">
        <v>209</v>
      </c>
      <c r="E39" s="56" t="s">
        <v>5209</v>
      </c>
      <c r="F39" s="56" t="s">
        <v>5210</v>
      </c>
      <c r="G39" s="56" t="s">
        <v>5211</v>
      </c>
      <c r="H39" s="56" t="s">
        <v>23</v>
      </c>
      <c r="I39" s="56" t="s">
        <v>24</v>
      </c>
      <c r="J39" s="56" t="s">
        <v>25</v>
      </c>
      <c r="K39" s="56" t="s">
        <v>213</v>
      </c>
      <c r="L39" s="72" t="s">
        <v>214</v>
      </c>
      <c r="M39" s="93" t="s">
        <v>215</v>
      </c>
      <c r="N39" s="98"/>
      <c r="O39" s="56"/>
      <c r="P39" s="56"/>
      <c r="Q39" s="56"/>
      <c r="R39" s="73"/>
    </row>
    <row r="40" spans="1:18" ht="193.2">
      <c r="A40" s="252" t="s">
        <v>266</v>
      </c>
      <c r="B40" s="168" t="s">
        <v>18</v>
      </c>
      <c r="C40" s="797"/>
      <c r="D40" s="182" t="s">
        <v>209</v>
      </c>
      <c r="E40" s="168" t="s">
        <v>267</v>
      </c>
      <c r="F40" s="168" t="s">
        <v>268</v>
      </c>
      <c r="G40" s="168" t="s">
        <v>269</v>
      </c>
      <c r="H40" s="168" t="s">
        <v>23</v>
      </c>
      <c r="I40" s="168" t="s">
        <v>24</v>
      </c>
      <c r="J40" s="168" t="s">
        <v>25</v>
      </c>
      <c r="K40" s="168" t="s">
        <v>270</v>
      </c>
      <c r="L40" s="171" t="s">
        <v>271</v>
      </c>
      <c r="M40" s="183" t="s">
        <v>272</v>
      </c>
      <c r="N40" s="184"/>
      <c r="O40" s="168"/>
      <c r="P40" s="168"/>
      <c r="Q40" s="168"/>
      <c r="R40" s="173"/>
    </row>
    <row r="41" spans="1:18" ht="193.2">
      <c r="A41" s="252" t="s">
        <v>276</v>
      </c>
      <c r="B41" s="168" t="s">
        <v>18</v>
      </c>
      <c r="C41" s="797"/>
      <c r="D41" s="182" t="s">
        <v>209</v>
      </c>
      <c r="E41" s="168" t="s">
        <v>277</v>
      </c>
      <c r="F41" s="168" t="s">
        <v>278</v>
      </c>
      <c r="G41" s="168" t="s">
        <v>279</v>
      </c>
      <c r="H41" s="168" t="s">
        <v>23</v>
      </c>
      <c r="I41" s="168" t="s">
        <v>24</v>
      </c>
      <c r="J41" s="168" t="s">
        <v>25</v>
      </c>
      <c r="K41" s="168" t="s">
        <v>5212</v>
      </c>
      <c r="L41" s="171"/>
      <c r="M41" s="183"/>
      <c r="N41" s="184" t="s">
        <v>282</v>
      </c>
      <c r="O41" s="168"/>
      <c r="P41" s="168"/>
      <c r="Q41" s="168"/>
      <c r="R41" s="173"/>
    </row>
    <row r="42" spans="1:18" ht="193.2">
      <c r="A42" s="251" t="s">
        <v>5213</v>
      </c>
      <c r="B42" s="56" t="s">
        <v>18</v>
      </c>
      <c r="C42" s="797"/>
      <c r="D42" s="71" t="s">
        <v>209</v>
      </c>
      <c r="E42" s="56" t="s">
        <v>284</v>
      </c>
      <c r="F42" s="56" t="s">
        <v>4726</v>
      </c>
      <c r="G42" s="56" t="s">
        <v>4727</v>
      </c>
      <c r="H42" s="56" t="s">
        <v>246</v>
      </c>
      <c r="I42" s="56" t="s">
        <v>221</v>
      </c>
      <c r="J42" s="56" t="s">
        <v>222</v>
      </c>
      <c r="K42" s="68" t="s">
        <v>5214</v>
      </c>
      <c r="L42" s="101" t="s">
        <v>5215</v>
      </c>
      <c r="M42" s="102" t="s">
        <v>5216</v>
      </c>
      <c r="N42" s="98"/>
      <c r="O42" s="56"/>
      <c r="P42" s="56"/>
      <c r="Q42" s="56"/>
      <c r="R42" s="73"/>
    </row>
    <row r="43" spans="1:18" ht="193.2">
      <c r="A43" s="251" t="s">
        <v>5217</v>
      </c>
      <c r="B43" s="56" t="s">
        <v>18</v>
      </c>
      <c r="C43" s="797"/>
      <c r="D43" s="71" t="s">
        <v>209</v>
      </c>
      <c r="E43" s="95" t="s">
        <v>291</v>
      </c>
      <c r="F43" s="56" t="s">
        <v>292</v>
      </c>
      <c r="G43" s="56" t="s">
        <v>293</v>
      </c>
      <c r="H43" s="56" t="s">
        <v>23</v>
      </c>
      <c r="I43" s="56" t="s">
        <v>24</v>
      </c>
      <c r="J43" s="56" t="s">
        <v>25</v>
      </c>
      <c r="K43" s="56" t="s">
        <v>213</v>
      </c>
      <c r="L43" s="72" t="s">
        <v>214</v>
      </c>
      <c r="M43" s="72" t="s">
        <v>281</v>
      </c>
      <c r="N43" s="98"/>
      <c r="O43" s="56"/>
      <c r="P43" s="56"/>
      <c r="Q43" s="56"/>
      <c r="R43" s="73"/>
    </row>
    <row r="44" spans="1:18" ht="55.2">
      <c r="A44" s="181" t="s">
        <v>303</v>
      </c>
      <c r="B44" s="168"/>
      <c r="C44" s="797"/>
      <c r="D44" s="182"/>
      <c r="E44" s="185" t="s">
        <v>295</v>
      </c>
      <c r="F44" s="168" t="s">
        <v>296</v>
      </c>
      <c r="G44" s="168" t="s">
        <v>297</v>
      </c>
      <c r="H44" s="168" t="s">
        <v>23</v>
      </c>
      <c r="I44" s="168" t="s">
        <v>24</v>
      </c>
      <c r="J44" s="168" t="s">
        <v>25</v>
      </c>
      <c r="K44" s="168" t="s">
        <v>298</v>
      </c>
      <c r="L44" s="171" t="s">
        <v>299</v>
      </c>
      <c r="M44" s="171" t="s">
        <v>300</v>
      </c>
      <c r="N44" s="184"/>
      <c r="O44" s="168"/>
      <c r="P44" s="168"/>
      <c r="Q44" s="168"/>
      <c r="R44" s="173"/>
    </row>
    <row r="45" spans="1:18" ht="193.2">
      <c r="A45" s="251" t="s">
        <v>317</v>
      </c>
      <c r="B45" s="56" t="s">
        <v>18</v>
      </c>
      <c r="C45" s="797"/>
      <c r="D45" s="71" t="s">
        <v>209</v>
      </c>
      <c r="E45" s="56" t="s">
        <v>5218</v>
      </c>
      <c r="F45" s="56" t="s">
        <v>5219</v>
      </c>
      <c r="G45" s="56" t="s">
        <v>5220</v>
      </c>
      <c r="H45" s="56" t="s">
        <v>246</v>
      </c>
      <c r="I45" s="56" t="s">
        <v>362</v>
      </c>
      <c r="J45" s="56" t="s">
        <v>222</v>
      </c>
      <c r="K45" s="186" t="s">
        <v>5221</v>
      </c>
      <c r="L45" s="72" t="s">
        <v>5222</v>
      </c>
      <c r="M45" s="72" t="s">
        <v>5223</v>
      </c>
      <c r="N45" s="98" t="s">
        <v>550</v>
      </c>
      <c r="O45" s="56"/>
      <c r="P45" s="56"/>
      <c r="Q45" s="56"/>
      <c r="R45" s="73"/>
    </row>
    <row r="46" spans="1:18" ht="193.2">
      <c r="A46" s="251" t="s">
        <v>333</v>
      </c>
      <c r="B46" s="157" t="s">
        <v>18</v>
      </c>
      <c r="C46" s="797"/>
      <c r="D46" s="161" t="s">
        <v>209</v>
      </c>
      <c r="E46" s="157" t="s">
        <v>5224</v>
      </c>
      <c r="F46" s="157" t="s">
        <v>5225</v>
      </c>
      <c r="G46" s="157" t="s">
        <v>5226</v>
      </c>
      <c r="H46" s="157" t="s">
        <v>85</v>
      </c>
      <c r="I46" s="157" t="s">
        <v>86</v>
      </c>
      <c r="J46" s="157" t="s">
        <v>87</v>
      </c>
      <c r="K46" s="157"/>
      <c r="L46" s="162"/>
      <c r="M46" s="162"/>
      <c r="N46" s="178" t="s">
        <v>332</v>
      </c>
      <c r="O46" s="157"/>
      <c r="P46" s="157"/>
      <c r="Q46" s="157"/>
      <c r="R46" s="160"/>
    </row>
    <row r="47" spans="1:18" ht="193.2">
      <c r="A47" s="251" t="s">
        <v>4758</v>
      </c>
      <c r="B47" s="56" t="s">
        <v>18</v>
      </c>
      <c r="C47" s="797"/>
      <c r="D47" s="71" t="s">
        <v>349</v>
      </c>
      <c r="E47" s="56" t="s">
        <v>350</v>
      </c>
      <c r="F47" s="56" t="s">
        <v>351</v>
      </c>
      <c r="G47" s="56" t="s">
        <v>352</v>
      </c>
      <c r="H47" s="56" t="s">
        <v>23</v>
      </c>
      <c r="I47" s="56" t="s">
        <v>24</v>
      </c>
      <c r="J47" s="56" t="s">
        <v>25</v>
      </c>
      <c r="K47" s="56" t="s">
        <v>5227</v>
      </c>
      <c r="L47" s="72" t="s">
        <v>5228</v>
      </c>
      <c r="M47" s="72" t="s">
        <v>5229</v>
      </c>
      <c r="N47" s="98" t="s">
        <v>356</v>
      </c>
      <c r="O47" s="56"/>
      <c r="P47" s="56"/>
      <c r="Q47" s="56"/>
      <c r="R47" s="73"/>
    </row>
    <row r="48" spans="1:18" ht="409.6">
      <c r="A48" s="251" t="s">
        <v>390</v>
      </c>
      <c r="B48" s="157" t="s">
        <v>18</v>
      </c>
      <c r="C48" s="797"/>
      <c r="D48" s="161" t="s">
        <v>5230</v>
      </c>
      <c r="E48" s="157" t="s">
        <v>5231</v>
      </c>
      <c r="F48" s="157" t="s">
        <v>5232</v>
      </c>
      <c r="G48" s="157" t="s">
        <v>5233</v>
      </c>
      <c r="H48" s="157" t="s">
        <v>23</v>
      </c>
      <c r="I48" s="157" t="s">
        <v>24</v>
      </c>
      <c r="J48" s="157" t="s">
        <v>25</v>
      </c>
      <c r="K48" s="157" t="s">
        <v>213</v>
      </c>
      <c r="L48" s="162" t="s">
        <v>395</v>
      </c>
      <c r="M48" s="177" t="s">
        <v>215</v>
      </c>
      <c r="N48" s="178"/>
      <c r="O48" s="157"/>
      <c r="P48" s="157"/>
      <c r="Q48" s="157"/>
      <c r="R48" s="160"/>
    </row>
    <row r="49" spans="1:18" ht="409.2" customHeight="1">
      <c r="A49" s="251" t="s">
        <v>396</v>
      </c>
      <c r="B49" s="157" t="s">
        <v>18</v>
      </c>
      <c r="C49" s="797"/>
      <c r="D49" s="161" t="s">
        <v>5230</v>
      </c>
      <c r="E49" s="157" t="s">
        <v>397</v>
      </c>
      <c r="F49" s="157" t="s">
        <v>398</v>
      </c>
      <c r="G49" s="157" t="s">
        <v>399</v>
      </c>
      <c r="H49" s="157" t="s">
        <v>246</v>
      </c>
      <c r="I49" s="157" t="s">
        <v>362</v>
      </c>
      <c r="J49" s="157" t="s">
        <v>222</v>
      </c>
      <c r="K49" s="104" t="s">
        <v>5234</v>
      </c>
      <c r="L49" s="105" t="s">
        <v>5235</v>
      </c>
      <c r="M49" s="105" t="s">
        <v>5236</v>
      </c>
      <c r="N49" s="178" t="s">
        <v>403</v>
      </c>
      <c r="O49" s="157"/>
      <c r="P49" s="157"/>
      <c r="Q49" s="157"/>
      <c r="R49" s="160"/>
    </row>
    <row r="50" spans="1:18" ht="409.6">
      <c r="A50" s="251" t="s">
        <v>404</v>
      </c>
      <c r="B50" s="157" t="s">
        <v>18</v>
      </c>
      <c r="C50" s="797"/>
      <c r="D50" s="161" t="s">
        <v>5230</v>
      </c>
      <c r="E50" s="95" t="s">
        <v>5237</v>
      </c>
      <c r="F50" s="68" t="s">
        <v>5238</v>
      </c>
      <c r="G50" s="68" t="s">
        <v>5239</v>
      </c>
      <c r="H50" s="56" t="s">
        <v>23</v>
      </c>
      <c r="I50" s="56" t="s">
        <v>24</v>
      </c>
      <c r="J50" s="56" t="s">
        <v>25</v>
      </c>
      <c r="K50" s="71" t="s">
        <v>5240</v>
      </c>
      <c r="L50" s="109" t="s">
        <v>5241</v>
      </c>
      <c r="M50" s="109" t="s">
        <v>5242</v>
      </c>
      <c r="N50" s="98" t="s">
        <v>5243</v>
      </c>
      <c r="O50" s="56"/>
      <c r="P50" s="56"/>
      <c r="Q50" s="56"/>
      <c r="R50" s="73"/>
    </row>
    <row r="51" spans="1:18" ht="409.6">
      <c r="A51" s="251" t="s">
        <v>412</v>
      </c>
      <c r="B51" s="157" t="s">
        <v>18</v>
      </c>
      <c r="C51" s="797"/>
      <c r="D51" s="161" t="s">
        <v>5230</v>
      </c>
      <c r="E51" s="95" t="s">
        <v>4771</v>
      </c>
      <c r="F51" s="56" t="s">
        <v>5244</v>
      </c>
      <c r="G51" s="56" t="s">
        <v>4773</v>
      </c>
      <c r="H51" s="56" t="s">
        <v>23</v>
      </c>
      <c r="I51" s="56" t="s">
        <v>24</v>
      </c>
      <c r="J51" s="56" t="s">
        <v>25</v>
      </c>
      <c r="K51" s="180" t="s">
        <v>5245</v>
      </c>
      <c r="L51" s="187" t="s">
        <v>5246</v>
      </c>
      <c r="M51" s="187" t="s">
        <v>5247</v>
      </c>
      <c r="N51" s="98" t="s">
        <v>5248</v>
      </c>
      <c r="O51" s="56"/>
      <c r="P51" s="56"/>
      <c r="Q51" s="56"/>
      <c r="R51" s="73"/>
    </row>
    <row r="52" spans="1:18" ht="409.6">
      <c r="A52" s="252" t="s">
        <v>418</v>
      </c>
      <c r="B52" s="168" t="s">
        <v>18</v>
      </c>
      <c r="C52" s="188"/>
      <c r="D52" s="182" t="s">
        <v>5230</v>
      </c>
      <c r="E52" s="185" t="s">
        <v>5249</v>
      </c>
      <c r="F52" s="168" t="s">
        <v>420</v>
      </c>
      <c r="G52" s="168" t="s">
        <v>421</v>
      </c>
      <c r="H52" s="168" t="s">
        <v>23</v>
      </c>
      <c r="I52" s="168" t="s">
        <v>24</v>
      </c>
      <c r="J52" s="168" t="s">
        <v>25</v>
      </c>
      <c r="K52" s="182" t="s">
        <v>422</v>
      </c>
      <c r="L52" s="171" t="s">
        <v>423</v>
      </c>
      <c r="M52" s="171" t="s">
        <v>424</v>
      </c>
      <c r="N52" s="184"/>
      <c r="O52" s="168"/>
      <c r="P52" s="168"/>
      <c r="Q52" s="168"/>
      <c r="R52" s="173"/>
    </row>
    <row r="53" spans="1:18" ht="409.6">
      <c r="A53" s="252" t="s">
        <v>426</v>
      </c>
      <c r="B53" s="168" t="s">
        <v>18</v>
      </c>
      <c r="C53" s="188"/>
      <c r="D53" s="182" t="s">
        <v>5230</v>
      </c>
      <c r="E53" s="185" t="s">
        <v>427</v>
      </c>
      <c r="F53" s="168" t="s">
        <v>428</v>
      </c>
      <c r="G53" s="168" t="s">
        <v>429</v>
      </c>
      <c r="H53" s="168" t="s">
        <v>23</v>
      </c>
      <c r="I53" s="168" t="s">
        <v>24</v>
      </c>
      <c r="J53" s="168" t="s">
        <v>25</v>
      </c>
      <c r="K53" s="182" t="s">
        <v>430</v>
      </c>
      <c r="L53" s="171" t="s">
        <v>431</v>
      </c>
      <c r="M53" s="171" t="s">
        <v>432</v>
      </c>
      <c r="N53" s="184" t="s">
        <v>5250</v>
      </c>
      <c r="O53" s="168"/>
      <c r="P53" s="168"/>
      <c r="Q53" s="168"/>
      <c r="R53" s="173"/>
    </row>
    <row r="54" spans="1:18" ht="409.6">
      <c r="A54" s="252" t="s">
        <v>434</v>
      </c>
      <c r="B54" s="168" t="s">
        <v>18</v>
      </c>
      <c r="C54" s="188"/>
      <c r="D54" s="182" t="s">
        <v>5230</v>
      </c>
      <c r="E54" s="185" t="s">
        <v>435</v>
      </c>
      <c r="F54" s="168" t="s">
        <v>436</v>
      </c>
      <c r="G54" s="168" t="s">
        <v>437</v>
      </c>
      <c r="H54" s="168" t="s">
        <v>246</v>
      </c>
      <c r="I54" s="168" t="s">
        <v>362</v>
      </c>
      <c r="J54" s="168" t="s">
        <v>222</v>
      </c>
      <c r="K54" s="182" t="s">
        <v>438</v>
      </c>
      <c r="L54" s="171" t="s">
        <v>5251</v>
      </c>
      <c r="M54" s="171" t="s">
        <v>5252</v>
      </c>
      <c r="N54" s="184" t="s">
        <v>441</v>
      </c>
      <c r="O54" s="168"/>
      <c r="P54" s="168"/>
      <c r="Q54" s="168"/>
      <c r="R54" s="173"/>
    </row>
    <row r="55" spans="1:18">
      <c r="A55" s="63"/>
      <c r="B55" s="56"/>
      <c r="C55" s="71"/>
      <c r="D55" s="71"/>
      <c r="E55" s="71" t="s">
        <v>442</v>
      </c>
      <c r="F55" s="56" t="s">
        <v>443</v>
      </c>
      <c r="G55" s="56" t="s">
        <v>444</v>
      </c>
      <c r="H55" s="56" t="s">
        <v>38</v>
      </c>
      <c r="I55" s="56" t="s">
        <v>39</v>
      </c>
      <c r="J55" s="56" t="s">
        <v>39</v>
      </c>
      <c r="K55" s="56"/>
      <c r="L55" s="72"/>
      <c r="M55" s="72"/>
      <c r="N55" s="98"/>
      <c r="O55" s="56"/>
      <c r="P55" s="56"/>
      <c r="Q55" s="56"/>
      <c r="R55" s="73"/>
    </row>
    <row r="56" spans="1:18" ht="138">
      <c r="A56" s="251" t="s">
        <v>445</v>
      </c>
      <c r="B56" s="157" t="s">
        <v>18</v>
      </c>
      <c r="C56" s="796" t="s">
        <v>374</v>
      </c>
      <c r="D56" s="161" t="s">
        <v>442</v>
      </c>
      <c r="E56" s="157" t="s">
        <v>5253</v>
      </c>
      <c r="F56" s="157" t="s">
        <v>5254</v>
      </c>
      <c r="G56" s="157" t="s">
        <v>5255</v>
      </c>
      <c r="H56" s="157" t="s">
        <v>85</v>
      </c>
      <c r="I56" s="157" t="s">
        <v>86</v>
      </c>
      <c r="J56" s="157" t="s">
        <v>87</v>
      </c>
      <c r="K56" s="157"/>
      <c r="L56" s="162"/>
      <c r="M56" s="162"/>
      <c r="N56" s="178" t="s">
        <v>451</v>
      </c>
      <c r="O56" s="157" t="s">
        <v>5256</v>
      </c>
      <c r="P56" s="157" t="s">
        <v>5257</v>
      </c>
      <c r="Q56" s="157" t="s">
        <v>5258</v>
      </c>
      <c r="R56" s="160"/>
    </row>
    <row r="57" spans="1:18" ht="138">
      <c r="A57" s="251" t="s">
        <v>5259</v>
      </c>
      <c r="B57" s="56" t="s">
        <v>18</v>
      </c>
      <c r="C57" s="797"/>
      <c r="D57" s="71" t="s">
        <v>442</v>
      </c>
      <c r="E57" s="72" t="s">
        <v>5260</v>
      </c>
      <c r="F57" s="72" t="s">
        <v>5261</v>
      </c>
      <c r="G57" s="72" t="s">
        <v>5262</v>
      </c>
      <c r="H57" s="56" t="s">
        <v>85</v>
      </c>
      <c r="I57" s="56" t="s">
        <v>86</v>
      </c>
      <c r="J57" s="56" t="s">
        <v>87</v>
      </c>
      <c r="K57" s="56"/>
      <c r="L57" s="72"/>
      <c r="M57" s="72"/>
      <c r="N57" s="98" t="s">
        <v>451</v>
      </c>
      <c r="O57" s="56"/>
      <c r="P57" s="56"/>
      <c r="Q57" s="56"/>
      <c r="R57" s="73"/>
    </row>
    <row r="58" spans="1:18" ht="138">
      <c r="A58" s="251" t="s">
        <v>464</v>
      </c>
      <c r="B58" s="56" t="s">
        <v>18</v>
      </c>
      <c r="C58" s="797"/>
      <c r="D58" s="71" t="s">
        <v>442</v>
      </c>
      <c r="E58" s="72" t="s">
        <v>5263</v>
      </c>
      <c r="F58" s="72" t="s">
        <v>5264</v>
      </c>
      <c r="G58" s="72" t="s">
        <v>5265</v>
      </c>
      <c r="H58" s="56" t="s">
        <v>38</v>
      </c>
      <c r="I58" s="56" t="s">
        <v>39</v>
      </c>
      <c r="J58" s="56" t="s">
        <v>39</v>
      </c>
      <c r="K58" s="56"/>
      <c r="L58" s="72"/>
      <c r="M58" s="72"/>
      <c r="N58" s="98" t="s">
        <v>451</v>
      </c>
      <c r="O58" s="56"/>
      <c r="P58" s="56"/>
      <c r="Q58" s="56"/>
      <c r="R58" s="73"/>
    </row>
    <row r="59" spans="1:18">
      <c r="A59" s="251" t="s">
        <v>469</v>
      </c>
      <c r="B59" s="56" t="s">
        <v>18</v>
      </c>
      <c r="C59" s="797"/>
      <c r="D59" s="71"/>
      <c r="E59" s="72" t="s">
        <v>5266</v>
      </c>
      <c r="F59" s="72" t="s">
        <v>5267</v>
      </c>
      <c r="G59" s="72" t="s">
        <v>5268</v>
      </c>
      <c r="H59" s="56" t="s">
        <v>85</v>
      </c>
      <c r="I59" s="56" t="s">
        <v>86</v>
      </c>
      <c r="J59" s="56" t="s">
        <v>87</v>
      </c>
      <c r="K59" s="56"/>
      <c r="L59" s="72"/>
      <c r="M59" s="72"/>
      <c r="N59" s="98" t="s">
        <v>451</v>
      </c>
      <c r="O59" s="56"/>
      <c r="P59" s="56"/>
      <c r="Q59" s="56"/>
      <c r="R59" s="73"/>
    </row>
    <row r="60" spans="1:18">
      <c r="A60" s="251" t="s">
        <v>473</v>
      </c>
      <c r="B60" s="56" t="s">
        <v>18</v>
      </c>
      <c r="C60" s="797"/>
      <c r="D60" s="71"/>
      <c r="E60" s="72" t="s">
        <v>5269</v>
      </c>
      <c r="F60" s="72" t="s">
        <v>5270</v>
      </c>
      <c r="G60" s="72" t="s">
        <v>5271</v>
      </c>
      <c r="H60" s="56" t="s">
        <v>85</v>
      </c>
      <c r="I60" s="56" t="s">
        <v>86</v>
      </c>
      <c r="J60" s="56" t="s">
        <v>87</v>
      </c>
      <c r="K60" s="56"/>
      <c r="L60" s="72"/>
      <c r="M60" s="72"/>
      <c r="N60" s="98" t="s">
        <v>451</v>
      </c>
      <c r="O60" s="56"/>
      <c r="P60" s="56"/>
      <c r="Q60" s="56"/>
      <c r="R60" s="73"/>
    </row>
    <row r="61" spans="1:18" ht="27.6">
      <c r="A61" s="251" t="s">
        <v>4787</v>
      </c>
      <c r="B61" s="56" t="s">
        <v>18</v>
      </c>
      <c r="C61" s="797"/>
      <c r="D61" s="71"/>
      <c r="E61" s="72" t="s">
        <v>491</v>
      </c>
      <c r="F61" s="72" t="s">
        <v>492</v>
      </c>
      <c r="G61" s="72" t="s">
        <v>493</v>
      </c>
      <c r="H61" s="56" t="s">
        <v>38</v>
      </c>
      <c r="I61" s="56" t="s">
        <v>39</v>
      </c>
      <c r="J61" s="56" t="s">
        <v>39</v>
      </c>
      <c r="K61" s="56"/>
      <c r="L61" s="72"/>
      <c r="M61" s="72"/>
      <c r="N61" s="98" t="s">
        <v>451</v>
      </c>
      <c r="O61" s="56"/>
      <c r="P61" s="56"/>
      <c r="Q61" s="56"/>
      <c r="R61" s="73"/>
    </row>
    <row r="62" spans="1:18" ht="138">
      <c r="A62" s="251" t="s">
        <v>477</v>
      </c>
      <c r="B62" s="56" t="s">
        <v>18</v>
      </c>
      <c r="C62" s="797"/>
      <c r="D62" s="71" t="s">
        <v>442</v>
      </c>
      <c r="E62" s="72" t="s">
        <v>508</v>
      </c>
      <c r="F62" s="72" t="s">
        <v>509</v>
      </c>
      <c r="G62" s="72" t="s">
        <v>510</v>
      </c>
      <c r="H62" s="56" t="s">
        <v>85</v>
      </c>
      <c r="I62" s="56" t="s">
        <v>86</v>
      </c>
      <c r="J62" s="56" t="s">
        <v>87</v>
      </c>
      <c r="K62" s="56"/>
      <c r="L62" s="72"/>
      <c r="M62" s="72"/>
      <c r="N62" s="98" t="s">
        <v>451</v>
      </c>
      <c r="O62" s="56"/>
      <c r="P62" s="56"/>
      <c r="Q62" s="56"/>
      <c r="R62" s="73"/>
    </row>
    <row r="63" spans="1:18" ht="138">
      <c r="A63" s="251" t="s">
        <v>4799</v>
      </c>
      <c r="B63" s="56" t="s">
        <v>18</v>
      </c>
      <c r="C63" s="797"/>
      <c r="D63" s="71" t="s">
        <v>442</v>
      </c>
      <c r="E63" s="72" t="s">
        <v>512</v>
      </c>
      <c r="F63" s="72" t="s">
        <v>513</v>
      </c>
      <c r="G63" s="72" t="s">
        <v>514</v>
      </c>
      <c r="H63" s="56" t="s">
        <v>85</v>
      </c>
      <c r="I63" s="56" t="s">
        <v>86</v>
      </c>
      <c r="J63" s="56" t="s">
        <v>87</v>
      </c>
      <c r="K63" s="56"/>
      <c r="L63" s="72"/>
      <c r="M63" s="72"/>
      <c r="N63" s="98" t="s">
        <v>451</v>
      </c>
      <c r="O63" s="56"/>
      <c r="P63" s="56"/>
      <c r="Q63" s="56"/>
      <c r="R63" s="73"/>
    </row>
    <row r="64" spans="1:18" ht="55.2">
      <c r="A64" s="253" t="s">
        <v>515</v>
      </c>
      <c r="B64" s="56" t="s">
        <v>18</v>
      </c>
      <c r="C64" s="797"/>
      <c r="D64" s="71"/>
      <c r="E64" s="72" t="s">
        <v>516</v>
      </c>
      <c r="F64" s="72" t="s">
        <v>517</v>
      </c>
      <c r="G64" s="72" t="s">
        <v>518</v>
      </c>
      <c r="H64" s="56" t="s">
        <v>23</v>
      </c>
      <c r="I64" s="56" t="s">
        <v>24</v>
      </c>
      <c r="J64" s="56" t="s">
        <v>25</v>
      </c>
      <c r="K64" s="56" t="s">
        <v>213</v>
      </c>
      <c r="L64" s="72" t="s">
        <v>214</v>
      </c>
      <c r="M64" s="93" t="s">
        <v>215</v>
      </c>
      <c r="N64" s="98" t="s">
        <v>519</v>
      </c>
      <c r="O64" s="56"/>
      <c r="P64" s="56"/>
      <c r="Q64" s="56"/>
      <c r="R64" s="73"/>
    </row>
    <row r="65" spans="1:18" ht="138">
      <c r="A65" s="253" t="s">
        <v>523</v>
      </c>
      <c r="B65" s="56" t="s">
        <v>18</v>
      </c>
      <c r="C65" s="797"/>
      <c r="D65" s="161" t="s">
        <v>442</v>
      </c>
      <c r="E65" s="162" t="s">
        <v>524</v>
      </c>
      <c r="F65" s="162" t="s">
        <v>525</v>
      </c>
      <c r="G65" s="162" t="s">
        <v>526</v>
      </c>
      <c r="H65" s="157" t="s">
        <v>85</v>
      </c>
      <c r="I65" s="157" t="s">
        <v>86</v>
      </c>
      <c r="J65" s="157" t="s">
        <v>87</v>
      </c>
      <c r="K65" s="157"/>
      <c r="L65" s="162"/>
      <c r="M65" s="177"/>
      <c r="N65" s="178" t="s">
        <v>5272</v>
      </c>
      <c r="O65" s="157"/>
      <c r="P65" s="157"/>
      <c r="Q65" s="157"/>
      <c r="R65" s="160"/>
    </row>
    <row r="66" spans="1:18" ht="358.8">
      <c r="A66" s="251" t="s">
        <v>564</v>
      </c>
      <c r="B66" s="157" t="s">
        <v>18</v>
      </c>
      <c r="C66" s="797"/>
      <c r="D66" s="161" t="s">
        <v>540</v>
      </c>
      <c r="E66" s="162" t="s">
        <v>541</v>
      </c>
      <c r="F66" s="162" t="s">
        <v>542</v>
      </c>
      <c r="G66" s="162" t="s">
        <v>543</v>
      </c>
      <c r="H66" s="157" t="s">
        <v>544</v>
      </c>
      <c r="I66" s="157" t="s">
        <v>5273</v>
      </c>
      <c r="J66" s="157" t="s">
        <v>5274</v>
      </c>
      <c r="K66" s="68" t="s">
        <v>5275</v>
      </c>
      <c r="L66" s="101" t="s">
        <v>5276</v>
      </c>
      <c r="M66" s="101" t="s">
        <v>5277</v>
      </c>
      <c r="N66" s="178" t="s">
        <v>550</v>
      </c>
      <c r="O66" s="157" t="s">
        <v>5278</v>
      </c>
      <c r="P66" s="157" t="s">
        <v>5279</v>
      </c>
      <c r="Q66" s="157" t="s">
        <v>5280</v>
      </c>
      <c r="R66" s="160"/>
    </row>
    <row r="67" spans="1:18" ht="207">
      <c r="A67" s="252" t="s">
        <v>568</v>
      </c>
      <c r="B67" s="168" t="s">
        <v>18</v>
      </c>
      <c r="C67" s="797"/>
      <c r="D67" s="182" t="s">
        <v>588</v>
      </c>
      <c r="E67" s="171" t="s">
        <v>5281</v>
      </c>
      <c r="F67" s="171" t="s">
        <v>5282</v>
      </c>
      <c r="G67" s="171" t="s">
        <v>5283</v>
      </c>
      <c r="H67" s="168" t="s">
        <v>23</v>
      </c>
      <c r="I67" s="168" t="s">
        <v>24</v>
      </c>
      <c r="J67" s="168" t="s">
        <v>25</v>
      </c>
      <c r="K67" s="185" t="s">
        <v>592</v>
      </c>
      <c r="L67" s="189" t="s">
        <v>593</v>
      </c>
      <c r="M67" s="189" t="s">
        <v>594</v>
      </c>
      <c r="N67" s="184"/>
      <c r="O67" s="168"/>
      <c r="P67" s="168"/>
      <c r="Q67" s="168"/>
      <c r="R67" s="173"/>
    </row>
    <row r="68" spans="1:18" ht="207">
      <c r="A68" s="252" t="s">
        <v>573</v>
      </c>
      <c r="B68" s="168" t="s">
        <v>18</v>
      </c>
      <c r="C68" s="797"/>
      <c r="D68" s="182" t="s">
        <v>588</v>
      </c>
      <c r="E68" s="171" t="s">
        <v>5284</v>
      </c>
      <c r="F68" s="171" t="s">
        <v>5285</v>
      </c>
      <c r="G68" s="171" t="s">
        <v>5286</v>
      </c>
      <c r="H68" s="168" t="s">
        <v>85</v>
      </c>
      <c r="I68" s="168" t="s">
        <v>86</v>
      </c>
      <c r="J68" s="168" t="s">
        <v>87</v>
      </c>
      <c r="K68" s="185"/>
      <c r="L68" s="189"/>
      <c r="M68" s="189"/>
      <c r="N68" s="184" t="s">
        <v>5287</v>
      </c>
      <c r="O68" s="168"/>
      <c r="P68" s="168"/>
      <c r="Q68" s="168"/>
      <c r="R68" s="173"/>
    </row>
    <row r="69" spans="1:18" ht="234.6">
      <c r="A69" s="251" t="s">
        <v>608</v>
      </c>
      <c r="B69" s="56" t="s">
        <v>18</v>
      </c>
      <c r="C69" s="797"/>
      <c r="D69" s="71" t="s">
        <v>609</v>
      </c>
      <c r="E69" s="72" t="s">
        <v>5288</v>
      </c>
      <c r="F69" s="56" t="s">
        <v>611</v>
      </c>
      <c r="G69" s="56" t="s">
        <v>612</v>
      </c>
      <c r="H69" s="56" t="s">
        <v>23</v>
      </c>
      <c r="I69" s="56" t="s">
        <v>24</v>
      </c>
      <c r="J69" s="56" t="s">
        <v>25</v>
      </c>
      <c r="K69" s="56" t="s">
        <v>613</v>
      </c>
      <c r="L69" s="72" t="s">
        <v>614</v>
      </c>
      <c r="M69" s="72" t="s">
        <v>615</v>
      </c>
      <c r="N69" s="178" t="s">
        <v>550</v>
      </c>
      <c r="O69" s="56"/>
      <c r="P69" s="56"/>
      <c r="Q69" s="56"/>
      <c r="R69" s="73"/>
    </row>
    <row r="70" spans="1:18" ht="234.6">
      <c r="A70" s="251" t="s">
        <v>4808</v>
      </c>
      <c r="B70" s="56" t="s">
        <v>18</v>
      </c>
      <c r="C70" s="797"/>
      <c r="D70" s="71" t="s">
        <v>609</v>
      </c>
      <c r="E70" s="72" t="s">
        <v>5289</v>
      </c>
      <c r="F70" s="56" t="s">
        <v>5290</v>
      </c>
      <c r="G70" s="56" t="s">
        <v>5291</v>
      </c>
      <c r="H70" s="56" t="s">
        <v>769</v>
      </c>
      <c r="I70" s="56" t="s">
        <v>362</v>
      </c>
      <c r="J70" s="56" t="s">
        <v>222</v>
      </c>
      <c r="K70" s="56" t="s">
        <v>5292</v>
      </c>
      <c r="L70" s="72" t="s">
        <v>5293</v>
      </c>
      <c r="M70" s="72" t="s">
        <v>5294</v>
      </c>
      <c r="N70" s="98" t="s">
        <v>623</v>
      </c>
      <c r="O70" s="56"/>
      <c r="P70" s="56"/>
      <c r="Q70" s="56"/>
      <c r="R70" s="73"/>
    </row>
    <row r="71" spans="1:18" ht="303.60000000000002">
      <c r="A71" s="251" t="s">
        <v>624</v>
      </c>
      <c r="B71" s="56" t="s">
        <v>18</v>
      </c>
      <c r="C71" s="797"/>
      <c r="D71" s="71" t="s">
        <v>625</v>
      </c>
      <c r="E71" s="72" t="s">
        <v>5295</v>
      </c>
      <c r="F71" s="62" t="s">
        <v>5296</v>
      </c>
      <c r="G71" s="62" t="s">
        <v>5297</v>
      </c>
      <c r="H71" s="56" t="s">
        <v>23</v>
      </c>
      <c r="I71" s="56" t="s">
        <v>24</v>
      </c>
      <c r="J71" s="56" t="s">
        <v>25</v>
      </c>
      <c r="K71" s="56" t="s">
        <v>629</v>
      </c>
      <c r="L71" s="72" t="s">
        <v>630</v>
      </c>
      <c r="M71" s="72" t="s">
        <v>631</v>
      </c>
      <c r="N71" s="98"/>
      <c r="O71" s="56"/>
      <c r="P71" s="56"/>
      <c r="Q71" s="56"/>
      <c r="R71" s="73"/>
    </row>
    <row r="72" spans="1:18" ht="303.60000000000002">
      <c r="A72" s="252" t="s">
        <v>632</v>
      </c>
      <c r="B72" s="168" t="s">
        <v>18</v>
      </c>
      <c r="C72" s="797"/>
      <c r="D72" s="190" t="s">
        <v>625</v>
      </c>
      <c r="E72" s="171" t="s">
        <v>5298</v>
      </c>
      <c r="F72" s="171" t="s">
        <v>5299</v>
      </c>
      <c r="G72" s="171" t="s">
        <v>5300</v>
      </c>
      <c r="H72" s="168" t="s">
        <v>85</v>
      </c>
      <c r="I72" s="168" t="s">
        <v>86</v>
      </c>
      <c r="J72" s="168" t="s">
        <v>87</v>
      </c>
      <c r="K72" s="168"/>
      <c r="L72" s="171"/>
      <c r="M72" s="171"/>
      <c r="N72" s="184" t="s">
        <v>636</v>
      </c>
      <c r="O72" s="168"/>
      <c r="P72" s="168"/>
      <c r="Q72" s="168"/>
      <c r="R72" s="173"/>
    </row>
    <row r="73" spans="1:18" ht="248.4">
      <c r="A73" s="251" t="s">
        <v>5301</v>
      </c>
      <c r="B73" s="56" t="s">
        <v>18</v>
      </c>
      <c r="C73" s="798"/>
      <c r="D73" s="71" t="s">
        <v>643</v>
      </c>
      <c r="E73" s="72" t="s">
        <v>644</v>
      </c>
      <c r="F73" s="70" t="s">
        <v>5302</v>
      </c>
      <c r="G73" s="70" t="s">
        <v>5303</v>
      </c>
      <c r="H73" s="56" t="s">
        <v>246</v>
      </c>
      <c r="I73" s="56" t="s">
        <v>362</v>
      </c>
      <c r="J73" s="56" t="s">
        <v>222</v>
      </c>
      <c r="K73" s="56" t="s">
        <v>5304</v>
      </c>
      <c r="L73" s="72" t="s">
        <v>648</v>
      </c>
      <c r="M73" s="72" t="s">
        <v>649</v>
      </c>
      <c r="N73" s="98" t="s">
        <v>636</v>
      </c>
      <c r="O73" s="56"/>
      <c r="P73" s="56"/>
      <c r="Q73" s="56"/>
      <c r="R73" s="73"/>
    </row>
    <row r="74" spans="1:18">
      <c r="A74" s="63"/>
      <c r="B74" s="56"/>
      <c r="C74" s="71"/>
      <c r="D74" s="71"/>
      <c r="E74" s="72" t="s">
        <v>5305</v>
      </c>
      <c r="F74" s="72" t="s">
        <v>5306</v>
      </c>
      <c r="G74" s="72" t="s">
        <v>5306</v>
      </c>
      <c r="H74" s="56" t="s">
        <v>66</v>
      </c>
      <c r="I74" s="56" t="s">
        <v>39</v>
      </c>
      <c r="J74" s="56" t="s">
        <v>39</v>
      </c>
      <c r="K74" s="56"/>
      <c r="L74" s="72"/>
      <c r="M74" s="72"/>
      <c r="N74" s="98"/>
      <c r="O74" s="56"/>
      <c r="P74" s="56"/>
      <c r="Q74" s="56"/>
      <c r="R74" s="73"/>
    </row>
    <row r="75" spans="1:18" ht="262.2">
      <c r="A75" s="63" t="s">
        <v>696</v>
      </c>
      <c r="B75" s="56" t="s">
        <v>18</v>
      </c>
      <c r="C75" s="797" t="s">
        <v>697</v>
      </c>
      <c r="D75" s="71" t="s">
        <v>698</v>
      </c>
      <c r="E75" s="72" t="s">
        <v>699</v>
      </c>
      <c r="F75" s="72" t="s">
        <v>700</v>
      </c>
      <c r="G75" s="72" t="s">
        <v>701</v>
      </c>
      <c r="H75" s="56" t="s">
        <v>246</v>
      </c>
      <c r="I75" s="56" t="s">
        <v>362</v>
      </c>
      <c r="J75" s="56" t="s">
        <v>222</v>
      </c>
      <c r="K75" s="56" t="s">
        <v>5307</v>
      </c>
      <c r="L75" s="72" t="s">
        <v>5308</v>
      </c>
      <c r="M75" s="72" t="s">
        <v>5309</v>
      </c>
      <c r="N75" s="107"/>
      <c r="O75" s="56" t="s">
        <v>705</v>
      </c>
      <c r="P75" s="56" t="s">
        <v>706</v>
      </c>
      <c r="Q75" s="56" t="s">
        <v>707</v>
      </c>
    </row>
    <row r="76" spans="1:18" ht="262.2">
      <c r="A76" s="252" t="s">
        <v>661</v>
      </c>
      <c r="B76" s="168" t="s">
        <v>18</v>
      </c>
      <c r="C76" s="797"/>
      <c r="D76" s="182" t="s">
        <v>698</v>
      </c>
      <c r="E76" s="171" t="s">
        <v>5310</v>
      </c>
      <c r="F76" s="171" t="s">
        <v>5311</v>
      </c>
      <c r="G76" s="171" t="s">
        <v>5312</v>
      </c>
      <c r="H76" s="168" t="s">
        <v>23</v>
      </c>
      <c r="I76" s="168" t="s">
        <v>24</v>
      </c>
      <c r="J76" s="168" t="s">
        <v>25</v>
      </c>
      <c r="K76" s="168" t="s">
        <v>592</v>
      </c>
      <c r="L76" s="171" t="s">
        <v>593</v>
      </c>
      <c r="M76" s="191" t="s">
        <v>594</v>
      </c>
      <c r="N76" s="184" t="s">
        <v>5313</v>
      </c>
      <c r="O76" s="168"/>
      <c r="P76" s="168"/>
      <c r="Q76" s="168"/>
      <c r="R76" s="192"/>
    </row>
    <row r="77" spans="1:18" ht="248.4">
      <c r="A77" s="251" t="s">
        <v>5314</v>
      </c>
      <c r="B77" s="56" t="s">
        <v>18</v>
      </c>
      <c r="C77" s="797"/>
      <c r="D77" s="71" t="s">
        <v>715</v>
      </c>
      <c r="E77" s="72" t="s">
        <v>5315</v>
      </c>
      <c r="F77" s="72" t="s">
        <v>717</v>
      </c>
      <c r="G77" s="72" t="s">
        <v>5316</v>
      </c>
      <c r="H77" s="56" t="s">
        <v>85</v>
      </c>
      <c r="I77" s="56" t="s">
        <v>86</v>
      </c>
      <c r="J77" s="56" t="s">
        <v>87</v>
      </c>
      <c r="K77" s="56"/>
      <c r="L77" s="72"/>
      <c r="M77" s="93"/>
      <c r="N77" s="107"/>
    </row>
    <row r="78" spans="1:18" ht="317.39999999999998">
      <c r="A78" s="251" t="s">
        <v>5317</v>
      </c>
      <c r="B78" s="56" t="s">
        <v>18</v>
      </c>
      <c r="C78" s="797"/>
      <c r="D78" s="71" t="s">
        <v>721</v>
      </c>
      <c r="E78" s="72" t="s">
        <v>5318</v>
      </c>
      <c r="F78" s="72" t="s">
        <v>723</v>
      </c>
      <c r="G78" s="72" t="s">
        <v>724</v>
      </c>
      <c r="H78" s="56" t="s">
        <v>23</v>
      </c>
      <c r="I78" s="56" t="s">
        <v>24</v>
      </c>
      <c r="J78" s="56" t="s">
        <v>25</v>
      </c>
      <c r="K78" s="68" t="s">
        <v>5319</v>
      </c>
      <c r="L78" s="70" t="s">
        <v>5320</v>
      </c>
      <c r="M78" s="102" t="s">
        <v>5321</v>
      </c>
      <c r="N78" s="107"/>
    </row>
    <row r="79" spans="1:18" ht="317.39999999999998">
      <c r="A79" s="254" t="s">
        <v>676</v>
      </c>
      <c r="B79" s="56" t="s">
        <v>18</v>
      </c>
      <c r="C79" s="797"/>
      <c r="D79" s="71" t="s">
        <v>654</v>
      </c>
      <c r="E79" s="72" t="s">
        <v>655</v>
      </c>
      <c r="F79" s="72" t="s">
        <v>656</v>
      </c>
      <c r="G79" s="72" t="s">
        <v>657</v>
      </c>
      <c r="H79" s="56" t="s">
        <v>23</v>
      </c>
      <c r="I79" s="56" t="s">
        <v>24</v>
      </c>
      <c r="J79" s="56" t="s">
        <v>25</v>
      </c>
      <c r="K79" s="56" t="s">
        <v>4833</v>
      </c>
      <c r="L79" s="72" t="s">
        <v>4834</v>
      </c>
      <c r="M79" s="72" t="s">
        <v>4835</v>
      </c>
      <c r="N79" s="107"/>
    </row>
    <row r="80" spans="1:18">
      <c r="A80" s="108"/>
      <c r="B80" s="56"/>
      <c r="C80" s="71"/>
      <c r="D80" s="71"/>
      <c r="E80" s="72" t="s">
        <v>755</v>
      </c>
      <c r="F80" s="72" t="s">
        <v>5322</v>
      </c>
      <c r="G80" s="72" t="s">
        <v>5323</v>
      </c>
      <c r="H80" s="56" t="s">
        <v>66</v>
      </c>
      <c r="I80" s="56"/>
      <c r="J80" s="56"/>
      <c r="K80" s="56"/>
      <c r="L80" s="72"/>
      <c r="M80" s="72"/>
      <c r="N80" s="107"/>
    </row>
    <row r="81" spans="1:14" ht="179.4">
      <c r="A81" s="254" t="s">
        <v>758</v>
      </c>
      <c r="B81" s="56" t="s">
        <v>18</v>
      </c>
      <c r="C81" s="797" t="s">
        <v>794</v>
      </c>
      <c r="D81" s="71" t="s">
        <v>759</v>
      </c>
      <c r="E81" s="72" t="s">
        <v>795</v>
      </c>
      <c r="F81" s="72" t="s">
        <v>796</v>
      </c>
      <c r="G81" s="72" t="s">
        <v>797</v>
      </c>
      <c r="H81" s="56" t="s">
        <v>798</v>
      </c>
      <c r="I81" s="56" t="s">
        <v>362</v>
      </c>
      <c r="J81" s="56" t="s">
        <v>222</v>
      </c>
      <c r="K81" s="56" t="s">
        <v>5324</v>
      </c>
      <c r="L81" s="56" t="s">
        <v>5325</v>
      </c>
      <c r="M81" s="56" t="s">
        <v>5326</v>
      </c>
      <c r="N81" s="107"/>
    </row>
    <row r="82" spans="1:14" ht="331.2">
      <c r="A82" s="251" t="s">
        <v>782</v>
      </c>
      <c r="B82" s="82" t="s">
        <v>18</v>
      </c>
      <c r="C82" s="797"/>
      <c r="D82" s="71" t="s">
        <v>759</v>
      </c>
      <c r="E82" s="56" t="s">
        <v>802</v>
      </c>
      <c r="F82" s="72" t="s">
        <v>803</v>
      </c>
      <c r="G82" s="72" t="s">
        <v>804</v>
      </c>
      <c r="H82" s="56" t="s">
        <v>798</v>
      </c>
      <c r="I82" s="56" t="s">
        <v>362</v>
      </c>
      <c r="J82" s="56" t="s">
        <v>222</v>
      </c>
      <c r="K82" s="186" t="s">
        <v>5327</v>
      </c>
      <c r="L82" s="187" t="s">
        <v>5328</v>
      </c>
      <c r="M82" s="187" t="s">
        <v>5329</v>
      </c>
      <c r="N82" s="107"/>
    </row>
    <row r="83" spans="1:14" ht="220.8">
      <c r="A83" s="251" t="s">
        <v>808</v>
      </c>
      <c r="B83" s="82" t="s">
        <v>18</v>
      </c>
      <c r="C83" s="797"/>
      <c r="D83" s="71" t="s">
        <v>759</v>
      </c>
      <c r="E83" s="56" t="s">
        <v>809</v>
      </c>
      <c r="F83" s="56" t="s">
        <v>810</v>
      </c>
      <c r="G83" s="56" t="s">
        <v>811</v>
      </c>
      <c r="H83" s="56" t="s">
        <v>798</v>
      </c>
      <c r="I83" s="56" t="s">
        <v>362</v>
      </c>
      <c r="J83" s="56" t="s">
        <v>222</v>
      </c>
      <c r="K83" s="97" t="s">
        <v>812</v>
      </c>
      <c r="L83" s="194" t="s">
        <v>813</v>
      </c>
      <c r="M83" s="194" t="s">
        <v>814</v>
      </c>
      <c r="N83" s="107"/>
    </row>
    <row r="84" spans="1:14" ht="409.6">
      <c r="A84" s="251" t="s">
        <v>815</v>
      </c>
      <c r="B84" s="82" t="s">
        <v>18</v>
      </c>
      <c r="C84" s="797"/>
      <c r="D84" s="71" t="s">
        <v>816</v>
      </c>
      <c r="E84" s="72" t="s">
        <v>817</v>
      </c>
      <c r="F84" s="56" t="s">
        <v>818</v>
      </c>
      <c r="G84" s="56" t="s">
        <v>819</v>
      </c>
      <c r="H84" s="56" t="s">
        <v>23</v>
      </c>
      <c r="I84" s="56" t="s">
        <v>24</v>
      </c>
      <c r="J84" s="56" t="s">
        <v>25</v>
      </c>
      <c r="K84" s="106" t="s">
        <v>5330</v>
      </c>
      <c r="L84" s="106" t="s">
        <v>5331</v>
      </c>
      <c r="M84" s="195" t="s">
        <v>5332</v>
      </c>
      <c r="N84" s="107"/>
    </row>
    <row r="85" spans="1:14" ht="409.6">
      <c r="A85" s="251" t="s">
        <v>824</v>
      </c>
      <c r="B85" s="82" t="s">
        <v>18</v>
      </c>
      <c r="C85" s="797"/>
      <c r="D85" s="71" t="s">
        <v>825</v>
      </c>
      <c r="E85" s="72" t="s">
        <v>826</v>
      </c>
      <c r="F85" s="56" t="s">
        <v>827</v>
      </c>
      <c r="G85" s="56" t="s">
        <v>828</v>
      </c>
      <c r="H85" s="56" t="s">
        <v>23</v>
      </c>
      <c r="I85" s="56" t="s">
        <v>24</v>
      </c>
      <c r="J85" s="56" t="s">
        <v>25</v>
      </c>
      <c r="K85" s="72" t="s">
        <v>213</v>
      </c>
      <c r="L85" s="72" t="s">
        <v>214</v>
      </c>
      <c r="M85" s="93" t="s">
        <v>215</v>
      </c>
      <c r="N85" s="107"/>
    </row>
    <row r="86" spans="1:14" ht="409.6">
      <c r="A86" s="251" t="s">
        <v>832</v>
      </c>
      <c r="B86" s="82" t="s">
        <v>18</v>
      </c>
      <c r="C86" s="797"/>
      <c r="D86" s="71" t="s">
        <v>833</v>
      </c>
      <c r="E86" s="72" t="s">
        <v>751</v>
      </c>
      <c r="F86" s="56" t="s">
        <v>834</v>
      </c>
      <c r="G86" s="56" t="s">
        <v>835</v>
      </c>
      <c r="H86" s="56" t="s">
        <v>23</v>
      </c>
      <c r="I86" s="56" t="s">
        <v>24</v>
      </c>
      <c r="J86" s="56" t="s">
        <v>25</v>
      </c>
      <c r="K86" s="72" t="s">
        <v>213</v>
      </c>
      <c r="L86" s="72" t="s">
        <v>395</v>
      </c>
      <c r="M86" s="93" t="s">
        <v>215</v>
      </c>
      <c r="N86" s="107"/>
    </row>
    <row r="87" spans="1:14" ht="358.8">
      <c r="A87" s="251" t="s">
        <v>5333</v>
      </c>
      <c r="B87" s="82" t="s">
        <v>18</v>
      </c>
      <c r="C87" s="797"/>
      <c r="D87" s="71" t="s">
        <v>5334</v>
      </c>
      <c r="E87" s="72" t="s">
        <v>840</v>
      </c>
      <c r="F87" s="56" t="s">
        <v>841</v>
      </c>
      <c r="G87" s="56" t="s">
        <v>5335</v>
      </c>
      <c r="H87" s="56" t="s">
        <v>23</v>
      </c>
      <c r="I87" s="56" t="s">
        <v>24</v>
      </c>
      <c r="J87" s="56" t="s">
        <v>25</v>
      </c>
      <c r="K87" s="101" t="s">
        <v>5336</v>
      </c>
      <c r="L87" s="106" t="s">
        <v>844</v>
      </c>
      <c r="M87" s="195" t="s">
        <v>845</v>
      </c>
      <c r="N87" s="107"/>
    </row>
    <row r="88" spans="1:14" ht="400.2">
      <c r="A88" s="251" t="s">
        <v>856</v>
      </c>
      <c r="B88" s="82" t="s">
        <v>18</v>
      </c>
      <c r="C88" s="797"/>
      <c r="D88" s="71" t="s">
        <v>857</v>
      </c>
      <c r="E88" s="72" t="s">
        <v>858</v>
      </c>
      <c r="F88" s="56" t="s">
        <v>859</v>
      </c>
      <c r="G88" s="56" t="s">
        <v>860</v>
      </c>
      <c r="H88" s="56" t="s">
        <v>23</v>
      </c>
      <c r="I88" s="56" t="s">
        <v>24</v>
      </c>
      <c r="J88" s="56" t="s">
        <v>25</v>
      </c>
      <c r="K88" s="72" t="s">
        <v>213</v>
      </c>
      <c r="L88" s="72" t="s">
        <v>395</v>
      </c>
      <c r="M88" s="93" t="s">
        <v>215</v>
      </c>
      <c r="N88" s="107"/>
    </row>
    <row r="89" spans="1:14" ht="248.4">
      <c r="A89" s="251" t="s">
        <v>5337</v>
      </c>
      <c r="B89" s="82" t="s">
        <v>18</v>
      </c>
      <c r="C89" s="797"/>
      <c r="D89" s="71" t="s">
        <v>5338</v>
      </c>
      <c r="E89" s="72" t="s">
        <v>5339</v>
      </c>
      <c r="F89" s="56" t="s">
        <v>5340</v>
      </c>
      <c r="G89" s="56" t="s">
        <v>5341</v>
      </c>
      <c r="H89" s="56" t="s">
        <v>23</v>
      </c>
      <c r="I89" s="56" t="s">
        <v>24</v>
      </c>
      <c r="J89" s="56" t="s">
        <v>25</v>
      </c>
      <c r="K89" s="72" t="s">
        <v>5342</v>
      </c>
      <c r="L89" s="110" t="s">
        <v>5343</v>
      </c>
      <c r="M89" s="110" t="s">
        <v>5344</v>
      </c>
      <c r="N89" s="107"/>
    </row>
    <row r="90" spans="1:14" ht="248.4">
      <c r="A90" s="251" t="s">
        <v>5345</v>
      </c>
      <c r="B90" s="82" t="s">
        <v>18</v>
      </c>
      <c r="C90" s="797"/>
      <c r="D90" s="71" t="s">
        <v>5338</v>
      </c>
      <c r="E90" s="72" t="s">
        <v>5346</v>
      </c>
      <c r="F90" s="56" t="s">
        <v>5347</v>
      </c>
      <c r="G90" s="56" t="s">
        <v>5348</v>
      </c>
      <c r="H90" s="56" t="s">
        <v>23</v>
      </c>
      <c r="I90" s="56" t="s">
        <v>24</v>
      </c>
      <c r="J90" s="56" t="s">
        <v>25</v>
      </c>
      <c r="K90" s="72" t="s">
        <v>5342</v>
      </c>
      <c r="L90" s="110" t="s">
        <v>5343</v>
      </c>
      <c r="M90" s="110" t="s">
        <v>5344</v>
      </c>
      <c r="N90" s="107"/>
    </row>
    <row r="91" spans="1:14" ht="248.4">
      <c r="A91" s="251" t="s">
        <v>5349</v>
      </c>
      <c r="B91" s="82" t="s">
        <v>18</v>
      </c>
      <c r="C91" s="797"/>
      <c r="D91" s="71" t="s">
        <v>5338</v>
      </c>
      <c r="E91" s="72" t="s">
        <v>5350</v>
      </c>
      <c r="F91" s="56" t="s">
        <v>5351</v>
      </c>
      <c r="G91" s="56" t="s">
        <v>5352</v>
      </c>
      <c r="H91" s="56" t="s">
        <v>23</v>
      </c>
      <c r="I91" s="56" t="s">
        <v>24</v>
      </c>
      <c r="J91" s="56" t="s">
        <v>25</v>
      </c>
      <c r="K91" s="72" t="s">
        <v>213</v>
      </c>
      <c r="L91" s="72" t="s">
        <v>395</v>
      </c>
      <c r="M91" s="93" t="s">
        <v>215</v>
      </c>
      <c r="N91" s="107"/>
    </row>
    <row r="92" spans="1:14">
      <c r="A92" s="63"/>
      <c r="C92" s="71"/>
      <c r="D92" s="71"/>
      <c r="E92" s="111" t="s">
        <v>861</v>
      </c>
      <c r="F92" s="56" t="s">
        <v>862</v>
      </c>
      <c r="G92" s="56" t="s">
        <v>863</v>
      </c>
      <c r="H92" s="56" t="s">
        <v>66</v>
      </c>
      <c r="I92" s="72" t="s">
        <v>39</v>
      </c>
      <c r="J92" s="72" t="s">
        <v>39</v>
      </c>
      <c r="K92" s="72"/>
      <c r="L92" s="72"/>
      <c r="M92" s="93"/>
      <c r="N92" s="107"/>
    </row>
    <row r="93" spans="1:14" ht="55.2">
      <c r="A93" s="251" t="s">
        <v>864</v>
      </c>
      <c r="B93" s="82" t="s">
        <v>18</v>
      </c>
      <c r="C93" s="86"/>
      <c r="D93" s="71"/>
      <c r="E93" s="72" t="s">
        <v>904</v>
      </c>
      <c r="F93" s="56" t="s">
        <v>905</v>
      </c>
      <c r="G93" s="56" t="s">
        <v>906</v>
      </c>
      <c r="H93" s="56" t="s">
        <v>23</v>
      </c>
      <c r="I93" s="56" t="s">
        <v>24</v>
      </c>
      <c r="J93" s="56" t="s">
        <v>25</v>
      </c>
      <c r="K93" s="72" t="s">
        <v>387</v>
      </c>
      <c r="L93" s="93" t="s">
        <v>388</v>
      </c>
      <c r="M93" s="93" t="s">
        <v>907</v>
      </c>
      <c r="N93" s="107"/>
    </row>
    <row r="94" spans="1:14" ht="55.2">
      <c r="A94" s="251" t="s">
        <v>871</v>
      </c>
      <c r="B94" s="82" t="s">
        <v>18</v>
      </c>
      <c r="C94" s="831" t="s">
        <v>861</v>
      </c>
      <c r="D94" s="71"/>
      <c r="E94" s="111" t="s">
        <v>908</v>
      </c>
      <c r="F94" s="56" t="s">
        <v>909</v>
      </c>
      <c r="G94" s="56" t="s">
        <v>910</v>
      </c>
      <c r="H94" s="56" t="s">
        <v>23</v>
      </c>
      <c r="I94" s="72" t="s">
        <v>24</v>
      </c>
      <c r="J94" s="72" t="s">
        <v>25</v>
      </c>
      <c r="K94" s="72" t="s">
        <v>911</v>
      </c>
      <c r="L94" s="72" t="s">
        <v>912</v>
      </c>
      <c r="M94" s="93" t="s">
        <v>5353</v>
      </c>
      <c r="N94" s="107" t="s">
        <v>914</v>
      </c>
    </row>
    <row r="95" spans="1:14" ht="96.6">
      <c r="A95" s="251" t="s">
        <v>895</v>
      </c>
      <c r="B95" s="82" t="s">
        <v>18</v>
      </c>
      <c r="C95" s="832"/>
      <c r="D95" s="71"/>
      <c r="E95" s="95" t="s">
        <v>5354</v>
      </c>
      <c r="F95" s="56" t="s">
        <v>5355</v>
      </c>
      <c r="G95" s="56" t="s">
        <v>5356</v>
      </c>
      <c r="H95" s="56" t="s">
        <v>23</v>
      </c>
      <c r="I95" s="56" t="s">
        <v>24</v>
      </c>
      <c r="J95" s="56" t="s">
        <v>25</v>
      </c>
      <c r="K95" s="72" t="s">
        <v>5357</v>
      </c>
      <c r="L95" s="93" t="s">
        <v>5358</v>
      </c>
      <c r="M95" s="93" t="s">
        <v>5359</v>
      </c>
      <c r="N95" s="107"/>
    </row>
    <row r="96" spans="1:14" ht="55.2">
      <c r="A96" s="251" t="s">
        <v>921</v>
      </c>
      <c r="B96" s="82" t="s">
        <v>18</v>
      </c>
      <c r="C96" s="832"/>
      <c r="D96" s="71"/>
      <c r="E96" s="72" t="s">
        <v>5360</v>
      </c>
      <c r="F96" s="56" t="s">
        <v>923</v>
      </c>
      <c r="G96" s="56" t="s">
        <v>5361</v>
      </c>
      <c r="H96" s="56" t="s">
        <v>23</v>
      </c>
      <c r="I96" s="56" t="s">
        <v>24</v>
      </c>
      <c r="J96" s="56" t="s">
        <v>25</v>
      </c>
      <c r="K96" s="72" t="s">
        <v>925</v>
      </c>
      <c r="L96" s="72" t="s">
        <v>5362</v>
      </c>
      <c r="M96" s="93" t="s">
        <v>5363</v>
      </c>
      <c r="N96" s="107"/>
    </row>
    <row r="97" spans="1:18" ht="55.2">
      <c r="A97" s="251" t="s">
        <v>944</v>
      </c>
      <c r="B97" s="82" t="s">
        <v>18</v>
      </c>
      <c r="C97" s="832"/>
      <c r="D97" s="71"/>
      <c r="E97" s="72" t="s">
        <v>930</v>
      </c>
      <c r="F97" s="56" t="s">
        <v>931</v>
      </c>
      <c r="G97" s="56" t="s">
        <v>932</v>
      </c>
      <c r="H97" s="56" t="s">
        <v>23</v>
      </c>
      <c r="I97" s="56" t="s">
        <v>24</v>
      </c>
      <c r="J97" s="56" t="s">
        <v>25</v>
      </c>
      <c r="K97" s="109" t="s">
        <v>933</v>
      </c>
      <c r="L97" s="72" t="s">
        <v>5364</v>
      </c>
      <c r="M97" s="93" t="s">
        <v>5365</v>
      </c>
      <c r="N97" s="107"/>
    </row>
    <row r="98" spans="1:18" ht="41.4">
      <c r="A98" s="255" t="s">
        <v>4959</v>
      </c>
      <c r="B98" s="82" t="s">
        <v>18</v>
      </c>
      <c r="C98" s="832"/>
      <c r="D98" s="76"/>
      <c r="E98" s="74" t="s">
        <v>937</v>
      </c>
      <c r="F98" s="75" t="s">
        <v>938</v>
      </c>
      <c r="G98" s="75" t="s">
        <v>939</v>
      </c>
      <c r="H98" s="75" t="s">
        <v>23</v>
      </c>
      <c r="I98" s="56" t="s">
        <v>24</v>
      </c>
      <c r="J98" s="56" t="s">
        <v>25</v>
      </c>
      <c r="K98" s="74" t="s">
        <v>940</v>
      </c>
      <c r="L98" s="74" t="s">
        <v>941</v>
      </c>
      <c r="M98" s="93" t="s">
        <v>942</v>
      </c>
      <c r="N98" s="107" t="s">
        <v>943</v>
      </c>
      <c r="O98" s="113"/>
      <c r="P98" s="113"/>
      <c r="Q98" s="113"/>
      <c r="R98" s="114"/>
    </row>
    <row r="99" spans="1:18" ht="55.2">
      <c r="A99" s="256" t="s">
        <v>5366</v>
      </c>
      <c r="B99" s="82" t="s">
        <v>18</v>
      </c>
      <c r="C99" s="832"/>
      <c r="D99" s="115"/>
      <c r="E99" s="116" t="s">
        <v>946</v>
      </c>
      <c r="F99" s="117" t="s">
        <v>5111</v>
      </c>
      <c r="G99" s="118" t="s">
        <v>5112</v>
      </c>
      <c r="H99" s="117" t="s">
        <v>23</v>
      </c>
      <c r="I99" s="56" t="s">
        <v>24</v>
      </c>
      <c r="J99" s="56" t="s">
        <v>25</v>
      </c>
      <c r="K99" s="117" t="s">
        <v>949</v>
      </c>
      <c r="L99" s="117" t="s">
        <v>950</v>
      </c>
      <c r="M99" s="119" t="s">
        <v>951</v>
      </c>
      <c r="N99" s="120"/>
      <c r="O99" s="96"/>
      <c r="P99" s="96"/>
      <c r="Q99" s="96"/>
      <c r="R99" s="121"/>
    </row>
    <row r="100" spans="1:18" ht="69">
      <c r="A100" s="256" t="s">
        <v>952</v>
      </c>
      <c r="B100" s="82" t="s">
        <v>18</v>
      </c>
      <c r="C100" s="832"/>
      <c r="D100" s="123"/>
      <c r="E100" s="124" t="s">
        <v>953</v>
      </c>
      <c r="F100" s="124" t="s">
        <v>954</v>
      </c>
      <c r="G100" s="124" t="s">
        <v>955</v>
      </c>
      <c r="H100" s="117" t="s">
        <v>23</v>
      </c>
      <c r="I100" s="56" t="s">
        <v>24</v>
      </c>
      <c r="J100" s="56" t="s">
        <v>25</v>
      </c>
      <c r="K100" s="124" t="s">
        <v>956</v>
      </c>
      <c r="L100" s="124" t="s">
        <v>957</v>
      </c>
      <c r="M100" s="125" t="s">
        <v>958</v>
      </c>
      <c r="N100" s="126"/>
      <c r="O100" s="122"/>
      <c r="P100" s="122"/>
      <c r="Q100" s="122"/>
      <c r="R100" s="127"/>
    </row>
    <row r="101" spans="1:18" ht="41.4">
      <c r="A101" s="256" t="s">
        <v>959</v>
      </c>
      <c r="B101" s="82" t="s">
        <v>18</v>
      </c>
      <c r="C101" s="832"/>
      <c r="D101" s="128"/>
      <c r="E101" s="129" t="s">
        <v>960</v>
      </c>
      <c r="F101" s="129" t="s">
        <v>961</v>
      </c>
      <c r="G101" s="130" t="s">
        <v>962</v>
      </c>
      <c r="H101" s="117" t="s">
        <v>23</v>
      </c>
      <c r="I101" s="56" t="s">
        <v>24</v>
      </c>
      <c r="J101" s="56" t="s">
        <v>25</v>
      </c>
      <c r="K101" s="129" t="s">
        <v>387</v>
      </c>
      <c r="L101" s="129" t="s">
        <v>388</v>
      </c>
      <c r="M101" s="131" t="s">
        <v>907</v>
      </c>
      <c r="N101" s="132"/>
      <c r="O101" s="133"/>
      <c r="P101" s="133"/>
      <c r="Q101" s="133"/>
      <c r="R101" s="134"/>
    </row>
    <row r="102" spans="1:18" ht="124.2">
      <c r="A102" s="256" t="s">
        <v>963</v>
      </c>
      <c r="B102" s="82" t="s">
        <v>18</v>
      </c>
      <c r="C102" s="832"/>
      <c r="D102" s="115"/>
      <c r="E102" s="117" t="s">
        <v>964</v>
      </c>
      <c r="F102" s="117" t="s">
        <v>965</v>
      </c>
      <c r="G102" s="117" t="s">
        <v>966</v>
      </c>
      <c r="H102" s="117" t="s">
        <v>798</v>
      </c>
      <c r="I102" s="56" t="s">
        <v>362</v>
      </c>
      <c r="J102" s="56" t="s">
        <v>222</v>
      </c>
      <c r="K102" s="196" t="s">
        <v>5367</v>
      </c>
      <c r="L102" s="135" t="s">
        <v>5368</v>
      </c>
      <c r="M102" s="135" t="s">
        <v>5369</v>
      </c>
      <c r="N102" s="107" t="s">
        <v>970</v>
      </c>
      <c r="O102" s="96"/>
      <c r="P102" s="96"/>
      <c r="Q102" s="96"/>
      <c r="R102" s="121"/>
    </row>
    <row r="103" spans="1:18" ht="41.4">
      <c r="A103" s="256" t="s">
        <v>5370</v>
      </c>
      <c r="B103" s="82" t="s">
        <v>18</v>
      </c>
      <c r="C103" s="832"/>
      <c r="D103" s="115"/>
      <c r="E103" s="117" t="s">
        <v>972</v>
      </c>
      <c r="F103" s="117" t="s">
        <v>973</v>
      </c>
      <c r="G103" s="117" t="s">
        <v>974</v>
      </c>
      <c r="H103" s="117" t="s">
        <v>23</v>
      </c>
      <c r="I103" s="56" t="s">
        <v>24</v>
      </c>
      <c r="J103" s="56" t="s">
        <v>25</v>
      </c>
      <c r="K103" s="111" t="s">
        <v>387</v>
      </c>
      <c r="L103" s="117" t="s">
        <v>388</v>
      </c>
      <c r="M103" s="117" t="s">
        <v>907</v>
      </c>
      <c r="N103" s="120"/>
      <c r="O103" s="96"/>
      <c r="P103" s="96"/>
      <c r="Q103" s="96"/>
      <c r="R103" s="121"/>
    </row>
    <row r="104" spans="1:18" ht="179.4">
      <c r="A104" s="256" t="s">
        <v>975</v>
      </c>
      <c r="B104" s="82" t="s">
        <v>18</v>
      </c>
      <c r="C104" s="833"/>
      <c r="D104" s="115"/>
      <c r="E104" s="117" t="s">
        <v>976</v>
      </c>
      <c r="F104" s="117" t="s">
        <v>977</v>
      </c>
      <c r="G104" s="117" t="s">
        <v>978</v>
      </c>
      <c r="H104" s="117" t="s">
        <v>798</v>
      </c>
      <c r="I104" s="56" t="s">
        <v>362</v>
      </c>
      <c r="J104" s="56" t="s">
        <v>222</v>
      </c>
      <c r="K104" s="197" t="s">
        <v>5371</v>
      </c>
      <c r="L104" s="197" t="s">
        <v>5372</v>
      </c>
      <c r="M104" s="198" t="s">
        <v>5373</v>
      </c>
      <c r="N104" s="120" t="s">
        <v>982</v>
      </c>
      <c r="O104" s="96"/>
      <c r="P104" s="96"/>
      <c r="Q104" s="96"/>
      <c r="R104" s="121"/>
    </row>
    <row r="105" spans="1:18">
      <c r="A105" s="136"/>
      <c r="B105" s="122"/>
      <c r="C105" s="137"/>
      <c r="D105" s="138"/>
      <c r="E105" s="124" t="s">
        <v>983</v>
      </c>
      <c r="F105" s="124" t="s">
        <v>984</v>
      </c>
      <c r="G105" s="124" t="s">
        <v>985</v>
      </c>
      <c r="H105" s="124" t="s">
        <v>66</v>
      </c>
      <c r="I105" s="124" t="s">
        <v>39</v>
      </c>
      <c r="J105" s="124" t="s">
        <v>39</v>
      </c>
      <c r="K105" s="124"/>
      <c r="L105" s="124"/>
      <c r="M105" s="125"/>
      <c r="N105" s="126"/>
      <c r="O105" s="122"/>
      <c r="P105" s="122"/>
      <c r="Q105" s="122"/>
      <c r="R105" s="127"/>
    </row>
    <row r="106" spans="1:18" ht="138">
      <c r="A106" s="257" t="s">
        <v>986</v>
      </c>
      <c r="B106" s="80" t="s">
        <v>18</v>
      </c>
      <c r="C106" s="797" t="s">
        <v>987</v>
      </c>
      <c r="D106" s="139" t="s">
        <v>988</v>
      </c>
      <c r="E106" s="117" t="s">
        <v>989</v>
      </c>
      <c r="F106" s="86" t="s">
        <v>990</v>
      </c>
      <c r="G106" s="86" t="s">
        <v>991</v>
      </c>
      <c r="H106" s="117" t="s">
        <v>798</v>
      </c>
      <c r="I106" s="56" t="s">
        <v>362</v>
      </c>
      <c r="J106" s="56" t="s">
        <v>222</v>
      </c>
      <c r="K106" s="140" t="s">
        <v>992</v>
      </c>
      <c r="L106" s="140" t="s">
        <v>993</v>
      </c>
      <c r="M106" s="140" t="s">
        <v>5374</v>
      </c>
      <c r="N106" s="141"/>
      <c r="O106" s="80"/>
      <c r="P106" s="80"/>
      <c r="Q106" s="80"/>
      <c r="R106" s="142"/>
    </row>
    <row r="107" spans="1:18" ht="409.6">
      <c r="A107" s="257" t="s">
        <v>4990</v>
      </c>
      <c r="B107" s="80" t="s">
        <v>18</v>
      </c>
      <c r="C107" s="797"/>
      <c r="D107" s="71" t="s">
        <v>5375</v>
      </c>
      <c r="E107" s="117" t="s">
        <v>5376</v>
      </c>
      <c r="F107" s="56" t="s">
        <v>5377</v>
      </c>
      <c r="G107" s="56" t="s">
        <v>5378</v>
      </c>
      <c r="H107" s="56" t="s">
        <v>23</v>
      </c>
      <c r="I107" s="56" t="s">
        <v>24</v>
      </c>
      <c r="J107" s="56" t="s">
        <v>25</v>
      </c>
      <c r="K107" s="72" t="s">
        <v>5379</v>
      </c>
      <c r="L107" s="72" t="s">
        <v>388</v>
      </c>
      <c r="M107" s="72" t="s">
        <v>907</v>
      </c>
      <c r="N107" s="107"/>
    </row>
    <row r="108" spans="1:18" ht="289.8">
      <c r="A108" s="257" t="s">
        <v>995</v>
      </c>
      <c r="B108" s="80" t="s">
        <v>18</v>
      </c>
      <c r="C108" s="797"/>
      <c r="D108" s="71" t="s">
        <v>996</v>
      </c>
      <c r="E108" s="72" t="s">
        <v>997</v>
      </c>
      <c r="F108" s="56" t="s">
        <v>998</v>
      </c>
      <c r="G108" s="56" t="s">
        <v>999</v>
      </c>
      <c r="H108" s="56" t="s">
        <v>23</v>
      </c>
      <c r="I108" s="56" t="s">
        <v>24</v>
      </c>
      <c r="J108" s="56" t="s">
        <v>25</v>
      </c>
      <c r="K108" s="56" t="s">
        <v>213</v>
      </c>
      <c r="L108" s="72" t="s">
        <v>5380</v>
      </c>
      <c r="M108" s="72" t="s">
        <v>5381</v>
      </c>
      <c r="N108" s="107"/>
    </row>
    <row r="109" spans="1:18" ht="41.4">
      <c r="A109" s="257" t="s">
        <v>1003</v>
      </c>
      <c r="B109" s="80" t="s">
        <v>18</v>
      </c>
      <c r="C109" s="797"/>
      <c r="D109" s="71"/>
      <c r="E109" s="72" t="s">
        <v>1004</v>
      </c>
      <c r="F109" s="71" t="s">
        <v>1005</v>
      </c>
      <c r="G109" s="71" t="s">
        <v>1006</v>
      </c>
      <c r="H109" s="56" t="s">
        <v>23</v>
      </c>
      <c r="I109" s="56" t="s">
        <v>24</v>
      </c>
      <c r="J109" s="56" t="s">
        <v>25</v>
      </c>
      <c r="K109" s="72" t="s">
        <v>5379</v>
      </c>
      <c r="L109" s="72" t="s">
        <v>388</v>
      </c>
      <c r="M109" s="72" t="s">
        <v>907</v>
      </c>
      <c r="N109" s="107" t="s">
        <v>1010</v>
      </c>
    </row>
    <row r="110" spans="1:18" ht="331.2">
      <c r="A110" s="257" t="s">
        <v>1011</v>
      </c>
      <c r="B110" s="80" t="s">
        <v>18</v>
      </c>
      <c r="C110" s="797"/>
      <c r="D110" s="71" t="s">
        <v>1012</v>
      </c>
      <c r="E110" s="72" t="s">
        <v>5382</v>
      </c>
      <c r="F110" s="95" t="s">
        <v>1014</v>
      </c>
      <c r="G110" s="95" t="s">
        <v>1015</v>
      </c>
      <c r="H110" s="72" t="s">
        <v>798</v>
      </c>
      <c r="I110" s="56" t="s">
        <v>362</v>
      </c>
      <c r="J110" s="56" t="s">
        <v>222</v>
      </c>
      <c r="K110" s="72" t="s">
        <v>1016</v>
      </c>
      <c r="L110" s="92" t="s">
        <v>1017</v>
      </c>
      <c r="M110" s="92" t="s">
        <v>5383</v>
      </c>
      <c r="N110" s="107" t="s">
        <v>1010</v>
      </c>
    </row>
    <row r="111" spans="1:18" ht="409.6">
      <c r="A111" s="257" t="s">
        <v>1019</v>
      </c>
      <c r="B111" s="80" t="s">
        <v>18</v>
      </c>
      <c r="C111" s="797"/>
      <c r="D111" s="71" t="s">
        <v>1020</v>
      </c>
      <c r="E111" s="72" t="s">
        <v>1021</v>
      </c>
      <c r="F111" s="56" t="s">
        <v>1022</v>
      </c>
      <c r="G111" s="56" t="s">
        <v>1023</v>
      </c>
      <c r="H111" s="95" t="s">
        <v>246</v>
      </c>
      <c r="I111" s="56" t="s">
        <v>24</v>
      </c>
      <c r="J111" s="56" t="s">
        <v>25</v>
      </c>
      <c r="K111" s="92" t="s">
        <v>1024</v>
      </c>
      <c r="L111" s="92" t="s">
        <v>1025</v>
      </c>
      <c r="M111" s="92" t="s">
        <v>1026</v>
      </c>
      <c r="N111" s="199" t="s">
        <v>327</v>
      </c>
    </row>
    <row r="112" spans="1:18" ht="409.6">
      <c r="A112" s="257" t="s">
        <v>1028</v>
      </c>
      <c r="B112" s="82" t="s">
        <v>18</v>
      </c>
      <c r="C112" s="797"/>
      <c r="D112" s="71" t="s">
        <v>1029</v>
      </c>
      <c r="E112" s="72" t="s">
        <v>1030</v>
      </c>
      <c r="F112" s="56" t="s">
        <v>1031</v>
      </c>
      <c r="G112" s="56" t="s">
        <v>1032</v>
      </c>
      <c r="H112" s="56" t="s">
        <v>23</v>
      </c>
      <c r="I112" s="56" t="s">
        <v>24</v>
      </c>
      <c r="J112" s="56" t="s">
        <v>25</v>
      </c>
      <c r="K112" s="56" t="s">
        <v>387</v>
      </c>
      <c r="L112" s="72" t="s">
        <v>388</v>
      </c>
      <c r="M112" s="93" t="s">
        <v>389</v>
      </c>
      <c r="N112" s="98"/>
    </row>
    <row r="113" spans="1:18" ht="409.6">
      <c r="A113" s="257" t="s">
        <v>1036</v>
      </c>
      <c r="B113" s="82" t="s">
        <v>18</v>
      </c>
      <c r="C113" s="797"/>
      <c r="D113" s="71" t="s">
        <v>1037</v>
      </c>
      <c r="E113" s="72" t="s">
        <v>1038</v>
      </c>
      <c r="F113" s="56" t="s">
        <v>1039</v>
      </c>
      <c r="G113" s="56" t="s">
        <v>1040</v>
      </c>
      <c r="H113" s="56" t="s">
        <v>23</v>
      </c>
      <c r="I113" s="56" t="s">
        <v>24</v>
      </c>
      <c r="J113" s="56" t="s">
        <v>25</v>
      </c>
      <c r="K113" s="56" t="s">
        <v>387</v>
      </c>
      <c r="L113" s="72" t="s">
        <v>388</v>
      </c>
      <c r="M113" s="93" t="s">
        <v>389</v>
      </c>
      <c r="N113" s="107"/>
    </row>
    <row r="114" spans="1:18" ht="409.6">
      <c r="A114" s="251" t="s">
        <v>1041</v>
      </c>
      <c r="B114" s="82" t="s">
        <v>18</v>
      </c>
      <c r="C114" s="797"/>
      <c r="D114" s="71" t="s">
        <v>1037</v>
      </c>
      <c r="E114" s="72" t="s">
        <v>1042</v>
      </c>
      <c r="F114" s="56" t="s">
        <v>1043</v>
      </c>
      <c r="G114" s="56" t="s">
        <v>1044</v>
      </c>
      <c r="H114" s="56" t="s">
        <v>798</v>
      </c>
      <c r="I114" s="56" t="s">
        <v>362</v>
      </c>
      <c r="J114" s="56" t="s">
        <v>222</v>
      </c>
      <c r="K114" s="92" t="s">
        <v>1045</v>
      </c>
      <c r="L114" s="92" t="s">
        <v>1046</v>
      </c>
      <c r="M114" s="92" t="s">
        <v>5384</v>
      </c>
      <c r="N114" s="107" t="s">
        <v>1048</v>
      </c>
    </row>
    <row r="115" spans="1:18" ht="248.4">
      <c r="A115" s="251" t="s">
        <v>5059</v>
      </c>
      <c r="B115" s="82" t="s">
        <v>18</v>
      </c>
      <c r="C115" s="797"/>
      <c r="D115" s="71" t="s">
        <v>1050</v>
      </c>
      <c r="E115" s="72" t="s">
        <v>1051</v>
      </c>
      <c r="F115" s="56" t="s">
        <v>1052</v>
      </c>
      <c r="G115" s="56" t="s">
        <v>1053</v>
      </c>
      <c r="H115" s="56" t="s">
        <v>23</v>
      </c>
      <c r="I115" s="56" t="s">
        <v>24</v>
      </c>
      <c r="J115" s="56" t="s">
        <v>25</v>
      </c>
      <c r="K115" s="92" t="s">
        <v>5385</v>
      </c>
      <c r="L115" s="92" t="s">
        <v>1055</v>
      </c>
      <c r="M115" s="92" t="s">
        <v>5386</v>
      </c>
      <c r="N115" s="107"/>
    </row>
    <row r="116" spans="1:18" ht="248.4">
      <c r="A116" s="254" t="s">
        <v>5061</v>
      </c>
      <c r="B116" s="82" t="s">
        <v>18</v>
      </c>
      <c r="C116" s="797"/>
      <c r="D116" s="71" t="s">
        <v>1050</v>
      </c>
      <c r="E116" s="72" t="s">
        <v>1058</v>
      </c>
      <c r="F116" s="56" t="s">
        <v>1059</v>
      </c>
      <c r="G116" s="56" t="s">
        <v>1060</v>
      </c>
      <c r="H116" s="56" t="s">
        <v>798</v>
      </c>
      <c r="I116" s="56" t="s">
        <v>362</v>
      </c>
      <c r="J116" s="56" t="s">
        <v>222</v>
      </c>
      <c r="K116" s="92" t="s">
        <v>5387</v>
      </c>
      <c r="L116" s="92" t="s">
        <v>5388</v>
      </c>
      <c r="M116" s="92" t="s">
        <v>5389</v>
      </c>
      <c r="N116" s="107" t="s">
        <v>5390</v>
      </c>
    </row>
    <row r="117" spans="1:18" ht="317.39999999999998">
      <c r="A117" s="254" t="s">
        <v>5391</v>
      </c>
      <c r="B117" s="82" t="s">
        <v>18</v>
      </c>
      <c r="C117" s="797"/>
      <c r="D117" s="71" t="s">
        <v>1081</v>
      </c>
      <c r="E117" s="72" t="s">
        <v>1082</v>
      </c>
      <c r="F117" s="56" t="s">
        <v>1083</v>
      </c>
      <c r="G117" s="56" t="s">
        <v>1084</v>
      </c>
      <c r="H117" s="56" t="s">
        <v>23</v>
      </c>
      <c r="I117" s="56" t="s">
        <v>24</v>
      </c>
      <c r="J117" s="56" t="s">
        <v>25</v>
      </c>
      <c r="K117" s="92" t="s">
        <v>5392</v>
      </c>
      <c r="L117" s="92" t="s">
        <v>1055</v>
      </c>
      <c r="M117" s="92" t="s">
        <v>5386</v>
      </c>
      <c r="N117" s="98"/>
      <c r="O117" s="56"/>
      <c r="P117" s="56"/>
      <c r="Q117" s="56"/>
      <c r="R117" s="73"/>
    </row>
    <row r="118" spans="1:18" ht="317.39999999999998">
      <c r="A118" s="254" t="s">
        <v>5393</v>
      </c>
      <c r="B118" s="82" t="s">
        <v>18</v>
      </c>
      <c r="C118" s="797"/>
      <c r="D118" s="71" t="s">
        <v>1081</v>
      </c>
      <c r="E118" s="72" t="s">
        <v>1087</v>
      </c>
      <c r="F118" s="56" t="s">
        <v>1088</v>
      </c>
      <c r="G118" s="56" t="s">
        <v>1089</v>
      </c>
      <c r="H118" s="56" t="s">
        <v>798</v>
      </c>
      <c r="I118" s="56" t="s">
        <v>362</v>
      </c>
      <c r="J118" s="56" t="s">
        <v>222</v>
      </c>
      <c r="K118" s="92" t="s">
        <v>1090</v>
      </c>
      <c r="L118" s="92" t="s">
        <v>1091</v>
      </c>
      <c r="M118" s="92" t="s">
        <v>1092</v>
      </c>
      <c r="N118" s="107" t="s">
        <v>5394</v>
      </c>
    </row>
    <row r="119" spans="1:18">
      <c r="A119" s="251"/>
      <c r="B119" s="200"/>
      <c r="C119" s="201"/>
      <c r="D119" s="202"/>
      <c r="E119" s="203" t="s">
        <v>1094</v>
      </c>
      <c r="F119" s="204" t="s">
        <v>1095</v>
      </c>
      <c r="G119" s="204" t="s">
        <v>1096</v>
      </c>
      <c r="H119" s="204" t="s">
        <v>66</v>
      </c>
      <c r="I119" s="203" t="s">
        <v>39</v>
      </c>
      <c r="J119" s="203" t="s">
        <v>39</v>
      </c>
      <c r="K119" s="200"/>
      <c r="L119" s="205"/>
      <c r="M119" s="205"/>
      <c r="N119" s="206"/>
      <c r="O119" s="200"/>
      <c r="P119" s="200"/>
      <c r="Q119" s="200"/>
      <c r="R119" s="207"/>
    </row>
    <row r="120" spans="1:18" ht="96.6">
      <c r="A120" s="251" t="s">
        <v>1097</v>
      </c>
      <c r="B120" s="200" t="s">
        <v>1119</v>
      </c>
      <c r="C120" s="834" t="s">
        <v>1120</v>
      </c>
      <c r="D120" s="202"/>
      <c r="E120" s="203" t="s">
        <v>1121</v>
      </c>
      <c r="F120" s="201" t="s">
        <v>1122</v>
      </c>
      <c r="G120" s="201" t="s">
        <v>1123</v>
      </c>
      <c r="H120" s="204" t="s">
        <v>23</v>
      </c>
      <c r="I120" s="204" t="s">
        <v>24</v>
      </c>
      <c r="J120" s="204" t="s">
        <v>25</v>
      </c>
      <c r="K120" s="208" t="s">
        <v>5395</v>
      </c>
      <c r="L120" s="209" t="s">
        <v>5396</v>
      </c>
      <c r="M120" s="209" t="s">
        <v>5397</v>
      </c>
      <c r="N120" s="206"/>
      <c r="O120" s="200"/>
      <c r="P120" s="200"/>
      <c r="Q120" s="200"/>
      <c r="R120" s="207"/>
    </row>
    <row r="121" spans="1:18" ht="41.4">
      <c r="A121" s="251" t="s">
        <v>1107</v>
      </c>
      <c r="B121" s="200" t="s">
        <v>1119</v>
      </c>
      <c r="C121" s="834"/>
      <c r="D121" s="202"/>
      <c r="E121" s="203" t="s">
        <v>1138</v>
      </c>
      <c r="F121" s="201" t="s">
        <v>1139</v>
      </c>
      <c r="G121" s="201" t="s">
        <v>1140</v>
      </c>
      <c r="H121" s="204" t="s">
        <v>23</v>
      </c>
      <c r="I121" s="204" t="s">
        <v>24</v>
      </c>
      <c r="J121" s="204" t="s">
        <v>25</v>
      </c>
      <c r="K121" s="210" t="s">
        <v>387</v>
      </c>
      <c r="L121" s="211" t="s">
        <v>214</v>
      </c>
      <c r="M121" s="210" t="s">
        <v>215</v>
      </c>
      <c r="N121" s="206"/>
      <c r="O121" s="200"/>
      <c r="P121" s="200"/>
      <c r="Q121" s="200"/>
      <c r="R121" s="207"/>
    </row>
    <row r="122" spans="1:18" ht="69">
      <c r="A122" s="251" t="s">
        <v>1113</v>
      </c>
      <c r="B122" s="200" t="s">
        <v>1119</v>
      </c>
      <c r="C122" s="834"/>
      <c r="D122" s="202"/>
      <c r="E122" s="203" t="s">
        <v>1141</v>
      </c>
      <c r="F122" s="201" t="s">
        <v>1142</v>
      </c>
      <c r="G122" s="201" t="s">
        <v>1143</v>
      </c>
      <c r="H122" s="204" t="s">
        <v>798</v>
      </c>
      <c r="I122" s="204" t="s">
        <v>362</v>
      </c>
      <c r="J122" s="204" t="s">
        <v>222</v>
      </c>
      <c r="K122" s="205" t="s">
        <v>1144</v>
      </c>
      <c r="L122" s="205" t="s">
        <v>1145</v>
      </c>
      <c r="M122" s="205" t="s">
        <v>1146</v>
      </c>
      <c r="N122" s="212" t="s">
        <v>1147</v>
      </c>
      <c r="O122" s="200"/>
      <c r="P122" s="200"/>
      <c r="Q122" s="200"/>
      <c r="R122" s="207"/>
    </row>
    <row r="123" spans="1:18" ht="138">
      <c r="A123" s="251" t="s">
        <v>4951</v>
      </c>
      <c r="B123" s="200" t="s">
        <v>1119</v>
      </c>
      <c r="C123" s="834"/>
      <c r="D123" s="202"/>
      <c r="E123" s="203" t="s">
        <v>5398</v>
      </c>
      <c r="F123" s="204" t="s">
        <v>5399</v>
      </c>
      <c r="G123" s="204" t="s">
        <v>5400</v>
      </c>
      <c r="H123" s="204" t="s">
        <v>23</v>
      </c>
      <c r="I123" s="204" t="s">
        <v>24</v>
      </c>
      <c r="J123" s="204" t="s">
        <v>25</v>
      </c>
      <c r="K123" s="205" t="s">
        <v>5401</v>
      </c>
      <c r="L123" s="205" t="s">
        <v>5402</v>
      </c>
      <c r="M123" s="205" t="s">
        <v>5402</v>
      </c>
      <c r="N123" s="212"/>
      <c r="O123" s="204"/>
      <c r="P123" s="200"/>
      <c r="Q123" s="200"/>
      <c r="R123" s="207"/>
    </row>
    <row r="124" spans="1:18" ht="110.4">
      <c r="A124" s="251" t="s">
        <v>1128</v>
      </c>
      <c r="B124" s="200" t="s">
        <v>1119</v>
      </c>
      <c r="C124" s="834"/>
      <c r="D124" s="202"/>
      <c r="E124" s="203" t="s">
        <v>5403</v>
      </c>
      <c r="F124" s="204" t="s">
        <v>5404</v>
      </c>
      <c r="G124" s="204" t="s">
        <v>5405</v>
      </c>
      <c r="H124" s="204" t="s">
        <v>23</v>
      </c>
      <c r="I124" s="204" t="s">
        <v>24</v>
      </c>
      <c r="J124" s="204" t="s">
        <v>25</v>
      </c>
      <c r="K124" s="205" t="s">
        <v>5406</v>
      </c>
      <c r="L124" s="205" t="s">
        <v>5407</v>
      </c>
      <c r="M124" s="205" t="s">
        <v>5408</v>
      </c>
      <c r="N124" s="212"/>
      <c r="O124" s="200"/>
      <c r="P124" s="200"/>
      <c r="Q124" s="200"/>
      <c r="R124" s="207"/>
    </row>
    <row r="125" spans="1:18" ht="110.4">
      <c r="A125" s="251" t="s">
        <v>4952</v>
      </c>
      <c r="B125" s="200" t="s">
        <v>1119</v>
      </c>
      <c r="C125" s="834"/>
      <c r="D125" s="202"/>
      <c r="E125" s="203" t="s">
        <v>5409</v>
      </c>
      <c r="F125" s="204" t="s">
        <v>5410</v>
      </c>
      <c r="G125" s="204" t="s">
        <v>5411</v>
      </c>
      <c r="H125" s="204" t="s">
        <v>246</v>
      </c>
      <c r="I125" s="204" t="s">
        <v>362</v>
      </c>
      <c r="J125" s="204" t="s">
        <v>222</v>
      </c>
      <c r="K125" s="205" t="s">
        <v>1152</v>
      </c>
      <c r="L125" s="205" t="s">
        <v>5412</v>
      </c>
      <c r="M125" s="205" t="s">
        <v>5413</v>
      </c>
      <c r="N125" s="212"/>
      <c r="O125" s="200"/>
      <c r="P125" s="200"/>
      <c r="Q125" s="200"/>
      <c r="R125" s="207"/>
    </row>
    <row r="126" spans="1:18">
      <c r="A126" s="63"/>
      <c r="C126" s="76"/>
      <c r="D126" s="76"/>
      <c r="E126" s="72" t="s">
        <v>1155</v>
      </c>
      <c r="F126" s="56" t="s">
        <v>1156</v>
      </c>
      <c r="G126" s="56" t="s">
        <v>1157</v>
      </c>
      <c r="H126" s="56" t="s">
        <v>66</v>
      </c>
      <c r="I126" s="72" t="s">
        <v>39</v>
      </c>
      <c r="J126" s="72" t="s">
        <v>39</v>
      </c>
      <c r="K126" s="92"/>
      <c r="L126" s="92"/>
      <c r="M126" s="92"/>
      <c r="N126" s="107"/>
    </row>
    <row r="127" spans="1:18" ht="289.8">
      <c r="A127" s="252" t="s">
        <v>1158</v>
      </c>
      <c r="B127" s="168" t="s">
        <v>18</v>
      </c>
      <c r="C127" s="213"/>
      <c r="D127" s="213" t="s">
        <v>1159</v>
      </c>
      <c r="E127" s="171" t="s">
        <v>1160</v>
      </c>
      <c r="F127" s="168" t="s">
        <v>1161</v>
      </c>
      <c r="G127" s="168" t="s">
        <v>1162</v>
      </c>
      <c r="H127" s="168" t="s">
        <v>23</v>
      </c>
      <c r="I127" s="168" t="s">
        <v>24</v>
      </c>
      <c r="J127" s="168" t="s">
        <v>25</v>
      </c>
      <c r="K127" s="169" t="s">
        <v>213</v>
      </c>
      <c r="L127" s="169" t="s">
        <v>214</v>
      </c>
      <c r="M127" s="169" t="s">
        <v>281</v>
      </c>
      <c r="N127" s="214"/>
      <c r="O127" s="215"/>
      <c r="P127" s="215"/>
      <c r="Q127" s="215"/>
      <c r="R127" s="192"/>
    </row>
    <row r="128" spans="1:18" ht="289.8">
      <c r="A128" s="252" t="s">
        <v>5089</v>
      </c>
      <c r="B128" s="168" t="s">
        <v>18</v>
      </c>
      <c r="C128" s="213"/>
      <c r="D128" s="213" t="s">
        <v>1159</v>
      </c>
      <c r="E128" s="171" t="s">
        <v>1164</v>
      </c>
      <c r="F128" s="168" t="s">
        <v>1165</v>
      </c>
      <c r="G128" s="168" t="s">
        <v>1166</v>
      </c>
      <c r="H128" s="168" t="s">
        <v>798</v>
      </c>
      <c r="I128" s="168" t="s">
        <v>362</v>
      </c>
      <c r="J128" s="168" t="s">
        <v>222</v>
      </c>
      <c r="K128" s="169" t="s">
        <v>1167</v>
      </c>
      <c r="L128" s="169" t="s">
        <v>1168</v>
      </c>
      <c r="M128" s="169" t="s">
        <v>1169</v>
      </c>
      <c r="N128" s="214"/>
      <c r="O128" s="215"/>
      <c r="P128" s="215"/>
      <c r="Q128" s="215"/>
      <c r="R128" s="192"/>
    </row>
    <row r="129" spans="1:18" ht="289.8">
      <c r="A129" s="252" t="s">
        <v>4963</v>
      </c>
      <c r="B129" s="82" t="s">
        <v>18</v>
      </c>
      <c r="C129" s="796" t="s">
        <v>1155</v>
      </c>
      <c r="D129" s="76" t="s">
        <v>1159</v>
      </c>
      <c r="E129" s="72" t="s">
        <v>1171</v>
      </c>
      <c r="F129" s="216" t="s">
        <v>1172</v>
      </c>
      <c r="G129" s="216" t="s">
        <v>1173</v>
      </c>
      <c r="H129" s="56" t="s">
        <v>798</v>
      </c>
      <c r="I129" s="56" t="s">
        <v>362</v>
      </c>
      <c r="J129" s="56" t="s">
        <v>222</v>
      </c>
      <c r="K129" s="143" t="s">
        <v>5414</v>
      </c>
      <c r="L129" s="143" t="s">
        <v>5415</v>
      </c>
      <c r="M129" s="143" t="s">
        <v>5416</v>
      </c>
      <c r="N129" s="107"/>
    </row>
    <row r="130" spans="1:18" ht="289.8">
      <c r="A130" s="252" t="s">
        <v>5417</v>
      </c>
      <c r="B130" s="215" t="s">
        <v>18</v>
      </c>
      <c r="C130" s="797"/>
      <c r="D130" s="213" t="s">
        <v>1159</v>
      </c>
      <c r="E130" s="171" t="s">
        <v>5418</v>
      </c>
      <c r="F130" s="217" t="s">
        <v>1179</v>
      </c>
      <c r="G130" s="217" t="s">
        <v>1180</v>
      </c>
      <c r="H130" s="168" t="s">
        <v>23</v>
      </c>
      <c r="I130" s="168" t="s">
        <v>24</v>
      </c>
      <c r="J130" s="168" t="s">
        <v>25</v>
      </c>
      <c r="K130" s="169" t="s">
        <v>1181</v>
      </c>
      <c r="L130" s="169" t="s">
        <v>1182</v>
      </c>
      <c r="M130" s="169" t="s">
        <v>1183</v>
      </c>
      <c r="N130" s="184" t="s">
        <v>5419</v>
      </c>
      <c r="O130" s="215"/>
      <c r="P130" s="215"/>
      <c r="Q130" s="215"/>
      <c r="R130" s="192"/>
    </row>
    <row r="131" spans="1:18" ht="234.6">
      <c r="A131" s="252" t="s">
        <v>1184</v>
      </c>
      <c r="B131" s="154" t="s">
        <v>18</v>
      </c>
      <c r="C131" s="797"/>
      <c r="D131" s="213" t="s">
        <v>1185</v>
      </c>
      <c r="E131" s="171" t="s">
        <v>5420</v>
      </c>
      <c r="F131" s="217" t="s">
        <v>5421</v>
      </c>
      <c r="G131" s="217" t="s">
        <v>5422</v>
      </c>
      <c r="H131" s="168" t="s">
        <v>798</v>
      </c>
      <c r="I131" s="168" t="s">
        <v>362</v>
      </c>
      <c r="J131" s="168" t="s">
        <v>222</v>
      </c>
      <c r="K131" s="217" t="s">
        <v>5423</v>
      </c>
      <c r="L131" s="169" t="s">
        <v>5424</v>
      </c>
      <c r="M131" s="169" t="s">
        <v>5425</v>
      </c>
      <c r="N131" s="214"/>
      <c r="O131" s="215" t="s">
        <v>4970</v>
      </c>
      <c r="P131" s="215" t="s">
        <v>4971</v>
      </c>
      <c r="Q131" s="215" t="s">
        <v>5426</v>
      </c>
      <c r="R131" s="192"/>
    </row>
    <row r="132" spans="1:18" ht="234.6">
      <c r="A132" s="252" t="s">
        <v>1212</v>
      </c>
      <c r="B132" s="154" t="s">
        <v>18</v>
      </c>
      <c r="C132" s="797"/>
      <c r="D132" s="213" t="s">
        <v>1185</v>
      </c>
      <c r="E132" s="171" t="s">
        <v>5427</v>
      </c>
      <c r="F132" s="217" t="s">
        <v>5428</v>
      </c>
      <c r="G132" s="217" t="s">
        <v>5429</v>
      </c>
      <c r="H132" s="168" t="s">
        <v>23</v>
      </c>
      <c r="I132" s="168" t="s">
        <v>24</v>
      </c>
      <c r="J132" s="168" t="s">
        <v>25</v>
      </c>
      <c r="K132" s="171" t="s">
        <v>5357</v>
      </c>
      <c r="L132" s="169" t="s">
        <v>5430</v>
      </c>
      <c r="M132" s="169" t="s">
        <v>5431</v>
      </c>
      <c r="N132" s="184" t="s">
        <v>1216</v>
      </c>
      <c r="O132" s="215"/>
      <c r="P132" s="215"/>
      <c r="Q132" s="215"/>
      <c r="R132" s="192"/>
    </row>
    <row r="133" spans="1:18" ht="289.8">
      <c r="A133" s="251" t="s">
        <v>1192</v>
      </c>
      <c r="B133" s="82" t="s">
        <v>18</v>
      </c>
      <c r="C133" s="797"/>
      <c r="D133" s="76" t="s">
        <v>1159</v>
      </c>
      <c r="E133" s="56" t="s">
        <v>1217</v>
      </c>
      <c r="F133" s="56" t="s">
        <v>1218</v>
      </c>
      <c r="G133" s="56" t="s">
        <v>1219</v>
      </c>
      <c r="H133" s="56" t="s">
        <v>23</v>
      </c>
      <c r="I133" s="56" t="s">
        <v>24</v>
      </c>
      <c r="J133" s="56" t="s">
        <v>25</v>
      </c>
      <c r="K133" s="69" t="s">
        <v>5432</v>
      </c>
      <c r="L133" s="143" t="s">
        <v>5433</v>
      </c>
      <c r="M133" s="143" t="s">
        <v>5434</v>
      </c>
      <c r="N133" s="107"/>
    </row>
    <row r="134" spans="1:18" ht="289.8">
      <c r="A134" s="251" t="s">
        <v>1202</v>
      </c>
      <c r="B134" s="82" t="s">
        <v>18</v>
      </c>
      <c r="C134" s="797"/>
      <c r="D134" s="76" t="s">
        <v>1159</v>
      </c>
      <c r="E134" s="56" t="s">
        <v>1223</v>
      </c>
      <c r="F134" s="56" t="s">
        <v>1224</v>
      </c>
      <c r="G134" s="56" t="s">
        <v>1225</v>
      </c>
      <c r="H134" s="56" t="s">
        <v>798</v>
      </c>
      <c r="I134" s="56" t="s">
        <v>362</v>
      </c>
      <c r="J134" s="56" t="s">
        <v>222</v>
      </c>
      <c r="K134" s="71" t="s">
        <v>5435</v>
      </c>
      <c r="L134" s="92" t="s">
        <v>5436</v>
      </c>
      <c r="M134" s="92" t="s">
        <v>5437</v>
      </c>
      <c r="N134" s="98" t="s">
        <v>1229</v>
      </c>
    </row>
    <row r="135" spans="1:18">
      <c r="A135" s="63"/>
      <c r="B135" s="113"/>
      <c r="C135" s="797"/>
      <c r="D135" s="76"/>
      <c r="E135" s="74" t="s">
        <v>1230</v>
      </c>
      <c r="F135" s="145" t="s">
        <v>1231</v>
      </c>
      <c r="G135" s="145" t="s">
        <v>1232</v>
      </c>
      <c r="H135" s="56" t="s">
        <v>66</v>
      </c>
      <c r="I135" s="74" t="s">
        <v>39</v>
      </c>
      <c r="J135" s="74" t="s">
        <v>39</v>
      </c>
      <c r="K135" s="144"/>
      <c r="L135" s="92"/>
      <c r="M135" s="144"/>
      <c r="N135" s="146"/>
    </row>
    <row r="136" spans="1:18" ht="409.6">
      <c r="A136" s="251" t="s">
        <v>1233</v>
      </c>
      <c r="B136" s="113" t="s">
        <v>18</v>
      </c>
      <c r="C136" s="797"/>
      <c r="D136" s="76" t="s">
        <v>1234</v>
      </c>
      <c r="E136" s="74" t="s">
        <v>5438</v>
      </c>
      <c r="F136" s="145" t="s">
        <v>5439</v>
      </c>
      <c r="G136" s="145" t="s">
        <v>5440</v>
      </c>
      <c r="H136" s="56" t="s">
        <v>23</v>
      </c>
      <c r="I136" s="56" t="s">
        <v>24</v>
      </c>
      <c r="J136" s="56" t="s">
        <v>25</v>
      </c>
      <c r="K136" s="144" t="s">
        <v>387</v>
      </c>
      <c r="L136" s="109" t="s">
        <v>388</v>
      </c>
      <c r="M136" s="144" t="s">
        <v>389</v>
      </c>
      <c r="N136" s="147"/>
      <c r="O136" s="56"/>
      <c r="P136" s="56"/>
      <c r="Q136" s="56"/>
      <c r="R136" s="73"/>
    </row>
    <row r="137" spans="1:18" ht="358.8">
      <c r="A137" s="255" t="s">
        <v>1238</v>
      </c>
      <c r="B137" s="113" t="s">
        <v>18</v>
      </c>
      <c r="C137" s="797"/>
      <c r="D137" s="76" t="s">
        <v>1239</v>
      </c>
      <c r="E137" s="219" t="s">
        <v>5441</v>
      </c>
      <c r="F137" s="220" t="s">
        <v>5442</v>
      </c>
      <c r="G137" s="220" t="s">
        <v>5443</v>
      </c>
      <c r="H137" s="100" t="s">
        <v>85</v>
      </c>
      <c r="I137" s="100" t="s">
        <v>86</v>
      </c>
      <c r="J137" s="100" t="s">
        <v>87</v>
      </c>
      <c r="K137" s="144"/>
      <c r="L137" s="72"/>
      <c r="M137" s="72"/>
      <c r="N137" s="147" t="s">
        <v>1268</v>
      </c>
      <c r="O137" s="56"/>
      <c r="P137" s="56"/>
      <c r="Q137" s="56"/>
      <c r="R137" s="73"/>
    </row>
    <row r="138" spans="1:18" ht="234.6">
      <c r="A138" s="255" t="s">
        <v>1260</v>
      </c>
      <c r="B138" s="56" t="s">
        <v>18</v>
      </c>
      <c r="C138" s="797"/>
      <c r="D138" s="76" t="s">
        <v>1261</v>
      </c>
      <c r="E138" s="56" t="s">
        <v>1262</v>
      </c>
      <c r="F138" s="56" t="s">
        <v>1263</v>
      </c>
      <c r="G138" s="56" t="s">
        <v>5444</v>
      </c>
      <c r="H138" s="56" t="s">
        <v>23</v>
      </c>
      <c r="I138" s="56" t="s">
        <v>24</v>
      </c>
      <c r="J138" s="56" t="s">
        <v>25</v>
      </c>
      <c r="K138" s="144" t="s">
        <v>5445</v>
      </c>
      <c r="L138" s="72" t="s">
        <v>5446</v>
      </c>
      <c r="M138" s="93" t="s">
        <v>5447</v>
      </c>
      <c r="N138" s="147" t="s">
        <v>1268</v>
      </c>
      <c r="O138" s="56"/>
      <c r="P138" s="56"/>
      <c r="Q138" s="56"/>
      <c r="R138" s="73"/>
    </row>
    <row r="139" spans="1:18" ht="69">
      <c r="A139" s="255" t="s">
        <v>1269</v>
      </c>
      <c r="B139" s="56" t="s">
        <v>18</v>
      </c>
      <c r="C139" s="797"/>
      <c r="D139" s="88" t="s">
        <v>1270</v>
      </c>
      <c r="E139" s="56" t="s">
        <v>1271</v>
      </c>
      <c r="F139" s="56" t="s">
        <v>5448</v>
      </c>
      <c r="G139" s="56" t="s">
        <v>5449</v>
      </c>
      <c r="H139" s="56" t="s">
        <v>23</v>
      </c>
      <c r="I139" s="56" t="s">
        <v>24</v>
      </c>
      <c r="J139" s="56" t="s">
        <v>25</v>
      </c>
      <c r="K139" s="148" t="s">
        <v>5450</v>
      </c>
      <c r="L139" s="70" t="s">
        <v>5451</v>
      </c>
      <c r="M139" s="102" t="s">
        <v>5452</v>
      </c>
      <c r="N139" s="147" t="s">
        <v>1268</v>
      </c>
      <c r="O139" s="56"/>
      <c r="P139" s="56"/>
      <c r="Q139" s="56"/>
      <c r="R139" s="73"/>
    </row>
    <row r="140" spans="1:18" ht="234.6">
      <c r="A140" s="255" t="s">
        <v>1277</v>
      </c>
      <c r="B140" s="56" t="s">
        <v>18</v>
      </c>
      <c r="C140" s="797"/>
      <c r="D140" s="76" t="s">
        <v>1261</v>
      </c>
      <c r="E140" s="157" t="s">
        <v>5453</v>
      </c>
      <c r="F140" s="157" t="s">
        <v>1279</v>
      </c>
      <c r="G140" s="157" t="s">
        <v>1280</v>
      </c>
      <c r="H140" s="157" t="s">
        <v>23</v>
      </c>
      <c r="I140" s="157" t="s">
        <v>24</v>
      </c>
      <c r="J140" s="157" t="s">
        <v>25</v>
      </c>
      <c r="K140" s="221" t="s">
        <v>387</v>
      </c>
      <c r="L140" s="162" t="s">
        <v>388</v>
      </c>
      <c r="M140" s="177" t="s">
        <v>389</v>
      </c>
      <c r="N140" s="222" t="s">
        <v>1281</v>
      </c>
      <c r="O140" s="157"/>
      <c r="P140" s="157"/>
      <c r="Q140" s="157"/>
      <c r="R140" s="160"/>
    </row>
    <row r="141" spans="1:18" ht="234.6">
      <c r="A141" s="258" t="s">
        <v>1285</v>
      </c>
      <c r="B141" s="168" t="s">
        <v>18</v>
      </c>
      <c r="C141" s="797"/>
      <c r="D141" s="213" t="s">
        <v>1261</v>
      </c>
      <c r="E141" s="168" t="s">
        <v>5454</v>
      </c>
      <c r="F141" s="168" t="s">
        <v>5455</v>
      </c>
      <c r="G141" s="168" t="s">
        <v>5456</v>
      </c>
      <c r="H141" s="168" t="s">
        <v>85</v>
      </c>
      <c r="I141" s="168" t="s">
        <v>86</v>
      </c>
      <c r="J141" s="168" t="s">
        <v>87</v>
      </c>
      <c r="K141" s="223"/>
      <c r="L141" s="171"/>
      <c r="M141" s="183"/>
      <c r="N141" s="224" t="s">
        <v>1302</v>
      </c>
      <c r="O141" s="168"/>
      <c r="P141" s="168"/>
      <c r="Q141" s="168"/>
      <c r="R141" s="173"/>
    </row>
    <row r="142" spans="1:18" ht="234.6">
      <c r="A142" s="258" t="s">
        <v>1295</v>
      </c>
      <c r="B142" s="168" t="s">
        <v>18</v>
      </c>
      <c r="C142" s="797"/>
      <c r="D142" s="213" t="s">
        <v>1261</v>
      </c>
      <c r="E142" s="168" t="s">
        <v>1296</v>
      </c>
      <c r="F142" s="168" t="s">
        <v>1297</v>
      </c>
      <c r="G142" s="168" t="s">
        <v>1298</v>
      </c>
      <c r="H142" s="225" t="s">
        <v>23</v>
      </c>
      <c r="I142" s="168" t="s">
        <v>24</v>
      </c>
      <c r="J142" s="168" t="s">
        <v>25</v>
      </c>
      <c r="K142" s="223" t="s">
        <v>1299</v>
      </c>
      <c r="L142" s="171" t="s">
        <v>1300</v>
      </c>
      <c r="M142" s="183" t="s">
        <v>1301</v>
      </c>
      <c r="N142" s="224" t="s">
        <v>1302</v>
      </c>
      <c r="O142" s="168"/>
      <c r="P142" s="168"/>
      <c r="Q142" s="168"/>
      <c r="R142" s="173"/>
    </row>
    <row r="143" spans="1:18" ht="110.4">
      <c r="A143" s="258" t="s">
        <v>1303</v>
      </c>
      <c r="B143" s="168" t="s">
        <v>18</v>
      </c>
      <c r="C143" s="797"/>
      <c r="D143" s="226" t="s">
        <v>1304</v>
      </c>
      <c r="E143" s="168" t="s">
        <v>1305</v>
      </c>
      <c r="F143" s="168" t="s">
        <v>1306</v>
      </c>
      <c r="G143" s="168" t="s">
        <v>1307</v>
      </c>
      <c r="H143" s="225" t="s">
        <v>23</v>
      </c>
      <c r="I143" s="168" t="s">
        <v>24</v>
      </c>
      <c r="J143" s="168" t="s">
        <v>25</v>
      </c>
      <c r="K143" s="223" t="s">
        <v>5457</v>
      </c>
      <c r="L143" s="171" t="s">
        <v>5458</v>
      </c>
      <c r="M143" s="171" t="s">
        <v>5459</v>
      </c>
      <c r="N143" s="224"/>
      <c r="O143" s="168"/>
      <c r="P143" s="168"/>
      <c r="Q143" s="168"/>
      <c r="R143" s="173"/>
    </row>
    <row r="144" spans="1:18" ht="41.4">
      <c r="A144" s="255" t="s">
        <v>5460</v>
      </c>
      <c r="B144" s="56" t="s">
        <v>1312</v>
      </c>
      <c r="C144" s="797"/>
      <c r="D144" s="88" t="s">
        <v>1304</v>
      </c>
      <c r="E144" s="56" t="s">
        <v>1313</v>
      </c>
      <c r="F144" s="56" t="s">
        <v>5027</v>
      </c>
      <c r="G144" s="56" t="s">
        <v>5461</v>
      </c>
      <c r="H144" s="56" t="s">
        <v>23</v>
      </c>
      <c r="I144" s="56" t="s">
        <v>24</v>
      </c>
      <c r="J144" s="56" t="s">
        <v>25</v>
      </c>
      <c r="K144" s="144" t="s">
        <v>5462</v>
      </c>
      <c r="L144" s="72" t="s">
        <v>388</v>
      </c>
      <c r="M144" s="72" t="s">
        <v>1316</v>
      </c>
      <c r="N144" s="147"/>
      <c r="O144" s="56"/>
      <c r="P144" s="56"/>
      <c r="Q144" s="56"/>
      <c r="R144" s="73"/>
    </row>
    <row r="145" spans="1:18">
      <c r="A145" s="255" t="s">
        <v>5463</v>
      </c>
      <c r="B145" s="56" t="s">
        <v>18</v>
      </c>
      <c r="C145" s="797"/>
      <c r="D145" s="88" t="s">
        <v>1318</v>
      </c>
      <c r="E145" s="100" t="s">
        <v>5464</v>
      </c>
      <c r="F145" s="100" t="s">
        <v>5465</v>
      </c>
      <c r="G145" s="100" t="s">
        <v>5466</v>
      </c>
      <c r="H145" s="100" t="s">
        <v>85</v>
      </c>
      <c r="I145" s="100" t="s">
        <v>86</v>
      </c>
      <c r="J145" s="100" t="s">
        <v>87</v>
      </c>
      <c r="K145" s="144"/>
      <c r="L145" s="72"/>
      <c r="M145" s="72"/>
      <c r="N145" s="107" t="s">
        <v>1322</v>
      </c>
    </row>
    <row r="146" spans="1:18" ht="69">
      <c r="A146" s="255" t="s">
        <v>5467</v>
      </c>
      <c r="B146" s="82" t="s">
        <v>18</v>
      </c>
      <c r="C146" s="797"/>
      <c r="D146" s="88" t="s">
        <v>1336</v>
      </c>
      <c r="E146" s="56" t="s">
        <v>5468</v>
      </c>
      <c r="F146" s="56" t="s">
        <v>1338</v>
      </c>
      <c r="G146" s="57" t="s">
        <v>5469</v>
      </c>
      <c r="H146" s="56" t="s">
        <v>23</v>
      </c>
      <c r="I146" s="56" t="s">
        <v>24</v>
      </c>
      <c r="J146" s="56" t="s">
        <v>25</v>
      </c>
      <c r="K146" s="144" t="s">
        <v>1340</v>
      </c>
      <c r="L146" s="109" t="s">
        <v>5470</v>
      </c>
      <c r="M146" s="144" t="s">
        <v>5471</v>
      </c>
      <c r="N146" s="107"/>
    </row>
    <row r="147" spans="1:18" ht="41.4">
      <c r="A147" s="258" t="s">
        <v>1343</v>
      </c>
      <c r="B147" s="168" t="s">
        <v>18</v>
      </c>
      <c r="C147" s="797"/>
      <c r="D147" s="226" t="s">
        <v>1304</v>
      </c>
      <c r="E147" s="168" t="s">
        <v>1344</v>
      </c>
      <c r="F147" s="168" t="s">
        <v>1345</v>
      </c>
      <c r="G147" s="168" t="s">
        <v>1346</v>
      </c>
      <c r="H147" s="168" t="s">
        <v>23</v>
      </c>
      <c r="I147" s="168" t="s">
        <v>24</v>
      </c>
      <c r="J147" s="168" t="s">
        <v>25</v>
      </c>
      <c r="K147" s="223" t="s">
        <v>5472</v>
      </c>
      <c r="L147" s="223" t="s">
        <v>387</v>
      </c>
      <c r="M147" s="171" t="s">
        <v>388</v>
      </c>
      <c r="N147" s="223" t="s">
        <v>389</v>
      </c>
      <c r="O147" s="215"/>
      <c r="P147" s="215"/>
      <c r="Q147" s="215"/>
      <c r="R147" s="192"/>
    </row>
    <row r="148" spans="1:18" ht="27.6">
      <c r="A148" s="258" t="s">
        <v>1347</v>
      </c>
      <c r="B148" s="168" t="s">
        <v>18</v>
      </c>
      <c r="C148" s="797"/>
      <c r="D148" s="226" t="s">
        <v>1304</v>
      </c>
      <c r="E148" s="168" t="s">
        <v>5473</v>
      </c>
      <c r="F148" s="168" t="s">
        <v>5474</v>
      </c>
      <c r="G148" s="168" t="s">
        <v>5475</v>
      </c>
      <c r="H148" s="168" t="s">
        <v>85</v>
      </c>
      <c r="I148" s="168" t="s">
        <v>86</v>
      </c>
      <c r="J148" s="168" t="s">
        <v>87</v>
      </c>
      <c r="K148" s="223"/>
      <c r="L148" s="189"/>
      <c r="M148" s="223"/>
      <c r="N148" s="214" t="s">
        <v>1351</v>
      </c>
      <c r="O148" s="215"/>
      <c r="P148" s="215"/>
      <c r="Q148" s="215"/>
      <c r="R148" s="192"/>
    </row>
    <row r="149" spans="1:18" ht="69">
      <c r="A149" s="258" t="s">
        <v>1355</v>
      </c>
      <c r="B149" s="168" t="s">
        <v>18</v>
      </c>
      <c r="C149" s="797"/>
      <c r="D149" s="226" t="s">
        <v>1304</v>
      </c>
      <c r="E149" s="168" t="s">
        <v>5476</v>
      </c>
      <c r="F149" s="168" t="s">
        <v>1357</v>
      </c>
      <c r="G149" s="168" t="s">
        <v>1358</v>
      </c>
      <c r="H149" s="168" t="s">
        <v>23</v>
      </c>
      <c r="I149" s="168" t="s">
        <v>24</v>
      </c>
      <c r="J149" s="168" t="s">
        <v>25</v>
      </c>
      <c r="K149" s="223" t="s">
        <v>1299</v>
      </c>
      <c r="L149" s="171" t="s">
        <v>1300</v>
      </c>
      <c r="M149" s="183" t="s">
        <v>1301</v>
      </c>
      <c r="N149" s="214" t="s">
        <v>1351</v>
      </c>
      <c r="O149" s="215"/>
      <c r="P149" s="215"/>
      <c r="Q149" s="215"/>
      <c r="R149" s="192"/>
    </row>
    <row r="150" spans="1:18" ht="41.4">
      <c r="A150" s="255" t="s">
        <v>5477</v>
      </c>
      <c r="B150" s="82" t="s">
        <v>18</v>
      </c>
      <c r="C150" s="797"/>
      <c r="D150" s="88" t="s">
        <v>1361</v>
      </c>
      <c r="E150" s="56" t="s">
        <v>1362</v>
      </c>
      <c r="F150" s="56" t="s">
        <v>1363</v>
      </c>
      <c r="G150" s="56" t="s">
        <v>1364</v>
      </c>
      <c r="H150" s="56" t="s">
        <v>23</v>
      </c>
      <c r="I150" s="56" t="s">
        <v>24</v>
      </c>
      <c r="J150" s="56" t="s">
        <v>25</v>
      </c>
      <c r="K150" s="144" t="s">
        <v>387</v>
      </c>
      <c r="L150" s="72" t="s">
        <v>388</v>
      </c>
      <c r="M150" s="93" t="s">
        <v>389</v>
      </c>
      <c r="N150" s="107"/>
    </row>
    <row r="151" spans="1:18" ht="345">
      <c r="A151" s="255" t="s">
        <v>5478</v>
      </c>
      <c r="B151" s="82" t="s">
        <v>18</v>
      </c>
      <c r="C151" s="797"/>
      <c r="D151" s="71" t="s">
        <v>1367</v>
      </c>
      <c r="E151" s="97" t="s">
        <v>5479</v>
      </c>
      <c r="F151" s="100" t="s">
        <v>1374</v>
      </c>
      <c r="G151" s="100" t="s">
        <v>1375</v>
      </c>
      <c r="H151" s="100" t="s">
        <v>85</v>
      </c>
      <c r="I151" s="100" t="s">
        <v>86</v>
      </c>
      <c r="J151" s="100" t="s">
        <v>87</v>
      </c>
      <c r="K151" s="72"/>
      <c r="L151" s="72"/>
      <c r="M151" s="93"/>
      <c r="N151" s="199" t="s">
        <v>1371</v>
      </c>
      <c r="R151" s="149"/>
    </row>
    <row r="152" spans="1:18" ht="372.6">
      <c r="A152" s="255" t="s">
        <v>5480</v>
      </c>
      <c r="B152" s="82" t="s">
        <v>18</v>
      </c>
      <c r="C152" s="797"/>
      <c r="D152" s="71" t="s">
        <v>1378</v>
      </c>
      <c r="E152" s="56" t="s">
        <v>1379</v>
      </c>
      <c r="F152" s="56" t="s">
        <v>1380</v>
      </c>
      <c r="G152" s="56" t="s">
        <v>1381</v>
      </c>
      <c r="H152" s="56" t="s">
        <v>23</v>
      </c>
      <c r="I152" s="56" t="s">
        <v>24</v>
      </c>
      <c r="J152" s="56" t="s">
        <v>25</v>
      </c>
      <c r="K152" s="144" t="s">
        <v>387</v>
      </c>
      <c r="L152" s="72" t="s">
        <v>388</v>
      </c>
      <c r="M152" s="93" t="s">
        <v>389</v>
      </c>
      <c r="N152" s="107"/>
    </row>
    <row r="153" spans="1:18" ht="345">
      <c r="A153" s="255" t="s">
        <v>5481</v>
      </c>
      <c r="B153" s="82" t="s">
        <v>18</v>
      </c>
      <c r="C153" s="797"/>
      <c r="D153" s="71" t="s">
        <v>1398</v>
      </c>
      <c r="E153" s="95" t="s">
        <v>1399</v>
      </c>
      <c r="F153" s="56" t="s">
        <v>1400</v>
      </c>
      <c r="G153" s="56" t="s">
        <v>1401</v>
      </c>
      <c r="H153" s="56" t="s">
        <v>23</v>
      </c>
      <c r="I153" s="56" t="s">
        <v>24</v>
      </c>
      <c r="J153" s="56" t="s">
        <v>25</v>
      </c>
      <c r="K153" s="144" t="s">
        <v>387</v>
      </c>
      <c r="L153" s="72" t="s">
        <v>388</v>
      </c>
      <c r="M153" s="93" t="s">
        <v>389</v>
      </c>
      <c r="N153" s="107"/>
    </row>
    <row r="154" spans="1:18" ht="69">
      <c r="A154" s="258" t="s">
        <v>1402</v>
      </c>
      <c r="B154" s="82" t="s">
        <v>18</v>
      </c>
      <c r="C154" s="797"/>
      <c r="D154" s="88" t="s">
        <v>1403</v>
      </c>
      <c r="E154" s="56" t="s">
        <v>1404</v>
      </c>
      <c r="F154" s="56" t="s">
        <v>1405</v>
      </c>
      <c r="G154" s="56" t="s">
        <v>1406</v>
      </c>
      <c r="H154" s="56" t="s">
        <v>23</v>
      </c>
      <c r="I154" s="56" t="s">
        <v>24</v>
      </c>
      <c r="J154" s="56" t="s">
        <v>25</v>
      </c>
      <c r="K154" s="71" t="s">
        <v>1407</v>
      </c>
      <c r="L154" s="92" t="s">
        <v>1408</v>
      </c>
      <c r="M154" s="92" t="s">
        <v>1409</v>
      </c>
      <c r="N154" s="107"/>
    </row>
    <row r="155" spans="1:18" ht="82.8">
      <c r="A155" s="258" t="s">
        <v>1410</v>
      </c>
      <c r="B155" s="82" t="s">
        <v>18</v>
      </c>
      <c r="C155" s="797"/>
      <c r="D155" s="88" t="s">
        <v>1403</v>
      </c>
      <c r="E155" s="56" t="s">
        <v>1411</v>
      </c>
      <c r="F155" s="56" t="s">
        <v>1412</v>
      </c>
      <c r="G155" s="56" t="s">
        <v>1413</v>
      </c>
      <c r="H155" s="56" t="s">
        <v>246</v>
      </c>
      <c r="I155" s="56" t="s">
        <v>362</v>
      </c>
      <c r="J155" s="56" t="s">
        <v>222</v>
      </c>
      <c r="K155" s="104" t="s">
        <v>5482</v>
      </c>
      <c r="L155" s="143" t="s">
        <v>5483</v>
      </c>
      <c r="M155" s="143" t="s">
        <v>5484</v>
      </c>
      <c r="N155" s="199" t="s">
        <v>5485</v>
      </c>
    </row>
    <row r="156" spans="1:18" ht="41.4">
      <c r="A156" s="255" t="s">
        <v>5486</v>
      </c>
      <c r="B156" s="82" t="s">
        <v>18</v>
      </c>
      <c r="C156" s="797"/>
      <c r="D156" s="88" t="s">
        <v>1419</v>
      </c>
      <c r="E156" s="56" t="s">
        <v>1420</v>
      </c>
      <c r="F156" s="56" t="s">
        <v>1421</v>
      </c>
      <c r="G156" s="56" t="s">
        <v>1422</v>
      </c>
      <c r="H156" s="56" t="s">
        <v>23</v>
      </c>
      <c r="I156" s="56" t="s">
        <v>24</v>
      </c>
      <c r="J156" s="56" t="s">
        <v>25</v>
      </c>
      <c r="K156" s="144" t="s">
        <v>387</v>
      </c>
      <c r="L156" s="72" t="s">
        <v>388</v>
      </c>
      <c r="M156" s="93" t="s">
        <v>389</v>
      </c>
      <c r="N156" s="107"/>
    </row>
    <row r="157" spans="1:18" ht="165.6">
      <c r="A157" s="255" t="s">
        <v>5487</v>
      </c>
      <c r="B157" s="82" t="s">
        <v>18</v>
      </c>
      <c r="C157" s="797"/>
      <c r="D157" s="88" t="s">
        <v>1419</v>
      </c>
      <c r="E157" s="56" t="s">
        <v>1424</v>
      </c>
      <c r="F157" s="56" t="s">
        <v>1425</v>
      </c>
      <c r="G157" s="56" t="s">
        <v>1426</v>
      </c>
      <c r="H157" s="56" t="s">
        <v>246</v>
      </c>
      <c r="I157" s="56" t="s">
        <v>362</v>
      </c>
      <c r="J157" s="56" t="s">
        <v>222</v>
      </c>
      <c r="K157" s="69" t="s">
        <v>5488</v>
      </c>
      <c r="L157" s="143" t="s">
        <v>5489</v>
      </c>
      <c r="M157" s="143" t="s">
        <v>5490</v>
      </c>
      <c r="N157" s="199" t="s">
        <v>1430</v>
      </c>
    </row>
    <row r="158" spans="1:18" ht="41.4">
      <c r="A158" s="255" t="s">
        <v>5491</v>
      </c>
      <c r="B158" s="82" t="s">
        <v>18</v>
      </c>
      <c r="C158" s="797"/>
      <c r="D158" s="88" t="s">
        <v>1432</v>
      </c>
      <c r="E158" s="56" t="s">
        <v>1433</v>
      </c>
      <c r="F158" s="56" t="s">
        <v>1434</v>
      </c>
      <c r="G158" s="56" t="s">
        <v>1435</v>
      </c>
      <c r="H158" s="56" t="s">
        <v>23</v>
      </c>
      <c r="I158" s="56" t="s">
        <v>24</v>
      </c>
      <c r="J158" s="56" t="s">
        <v>25</v>
      </c>
      <c r="K158" s="144" t="s">
        <v>387</v>
      </c>
      <c r="L158" s="72" t="s">
        <v>388</v>
      </c>
      <c r="M158" s="93" t="s">
        <v>389</v>
      </c>
      <c r="N158" s="107"/>
    </row>
    <row r="159" spans="1:18" ht="165.6">
      <c r="A159" s="255" t="s">
        <v>5492</v>
      </c>
      <c r="B159" s="82" t="s">
        <v>18</v>
      </c>
      <c r="C159" s="797"/>
      <c r="D159" s="88" t="s">
        <v>1437</v>
      </c>
      <c r="E159" s="56" t="s">
        <v>1438</v>
      </c>
      <c r="F159" s="56" t="s">
        <v>1439</v>
      </c>
      <c r="G159" s="58" t="s">
        <v>1440</v>
      </c>
      <c r="H159" s="56" t="s">
        <v>246</v>
      </c>
      <c r="I159" s="56" t="s">
        <v>362</v>
      </c>
      <c r="J159" s="56" t="s">
        <v>222</v>
      </c>
      <c r="K159" s="71" t="s">
        <v>1441</v>
      </c>
      <c r="L159" s="92" t="s">
        <v>1442</v>
      </c>
      <c r="M159" s="92" t="s">
        <v>1443</v>
      </c>
      <c r="N159" s="199" t="s">
        <v>1444</v>
      </c>
    </row>
    <row r="160" spans="1:18" ht="138">
      <c r="A160" s="255" t="s">
        <v>5493</v>
      </c>
      <c r="B160" s="227" t="s">
        <v>18</v>
      </c>
      <c r="C160" s="797"/>
      <c r="D160" s="228" t="s">
        <v>1446</v>
      </c>
      <c r="E160" s="97" t="s">
        <v>1447</v>
      </c>
      <c r="F160" s="100" t="s">
        <v>1448</v>
      </c>
      <c r="G160" s="100" t="s">
        <v>1449</v>
      </c>
      <c r="H160" s="179" t="s">
        <v>23</v>
      </c>
      <c r="I160" s="179" t="s">
        <v>24</v>
      </c>
      <c r="J160" s="179" t="s">
        <v>25</v>
      </c>
      <c r="K160" s="104" t="s">
        <v>5494</v>
      </c>
      <c r="L160" s="229" t="s">
        <v>5495</v>
      </c>
      <c r="M160" s="229" t="s">
        <v>5496</v>
      </c>
      <c r="N160" s="230"/>
      <c r="O160" s="231" t="s">
        <v>5497</v>
      </c>
      <c r="P160" s="231" t="s">
        <v>5498</v>
      </c>
      <c r="Q160" s="231" t="s">
        <v>5499</v>
      </c>
      <c r="R160" s="232"/>
    </row>
    <row r="161" spans="1:18">
      <c r="A161" s="112"/>
      <c r="C161" s="150"/>
      <c r="E161" s="56" t="s">
        <v>1453</v>
      </c>
      <c r="F161" s="56" t="s">
        <v>1454</v>
      </c>
      <c r="G161" s="56" t="s">
        <v>1455</v>
      </c>
      <c r="H161" s="56" t="s">
        <v>66</v>
      </c>
      <c r="I161" s="151" t="s">
        <v>39</v>
      </c>
      <c r="J161" s="151" t="s">
        <v>39</v>
      </c>
      <c r="K161" s="144"/>
      <c r="L161" s="92"/>
      <c r="M161" s="144"/>
      <c r="N161" s="107"/>
    </row>
    <row r="162" spans="1:18" ht="41.4">
      <c r="A162" s="255" t="s">
        <v>1456</v>
      </c>
      <c r="B162" s="56" t="s">
        <v>18</v>
      </c>
      <c r="C162" s="835" t="s">
        <v>5500</v>
      </c>
      <c r="D162" s="88" t="s">
        <v>5501</v>
      </c>
      <c r="E162" s="56" t="s">
        <v>5502</v>
      </c>
      <c r="F162" s="56" t="s">
        <v>5503</v>
      </c>
      <c r="G162" s="56" t="s">
        <v>5504</v>
      </c>
      <c r="H162" s="56" t="s">
        <v>23</v>
      </c>
      <c r="I162" s="56" t="s">
        <v>24</v>
      </c>
      <c r="J162" s="56" t="s">
        <v>25</v>
      </c>
      <c r="K162" s="144" t="s">
        <v>387</v>
      </c>
      <c r="L162" s="72" t="s">
        <v>388</v>
      </c>
      <c r="M162" s="93" t="s">
        <v>389</v>
      </c>
      <c r="N162" s="107"/>
    </row>
    <row r="163" spans="1:18" ht="41.4">
      <c r="A163" s="255" t="s">
        <v>1462</v>
      </c>
      <c r="B163" s="56" t="s">
        <v>18</v>
      </c>
      <c r="C163" s="836"/>
      <c r="E163" s="56" t="s">
        <v>1487</v>
      </c>
      <c r="F163" s="56" t="s">
        <v>1488</v>
      </c>
      <c r="G163" s="56" t="s">
        <v>1489</v>
      </c>
      <c r="H163" s="56" t="s">
        <v>23</v>
      </c>
      <c r="I163" s="56" t="s">
        <v>24</v>
      </c>
      <c r="J163" s="56" t="s">
        <v>25</v>
      </c>
      <c r="K163" s="144" t="s">
        <v>387</v>
      </c>
      <c r="L163" s="72" t="s">
        <v>388</v>
      </c>
      <c r="M163" s="93" t="s">
        <v>389</v>
      </c>
      <c r="N163" s="107"/>
    </row>
    <row r="164" spans="1:18" ht="41.4">
      <c r="A164" s="255" t="s">
        <v>1466</v>
      </c>
      <c r="B164" s="56" t="s">
        <v>18</v>
      </c>
      <c r="C164" s="836"/>
      <c r="D164" s="88" t="s">
        <v>5505</v>
      </c>
      <c r="E164" s="56" t="s">
        <v>5506</v>
      </c>
      <c r="F164" s="56" t="s">
        <v>5507</v>
      </c>
      <c r="G164" s="56" t="s">
        <v>5508</v>
      </c>
      <c r="H164" s="56" t="s">
        <v>23</v>
      </c>
      <c r="I164" s="56" t="s">
        <v>24</v>
      </c>
      <c r="J164" s="56" t="s">
        <v>25</v>
      </c>
      <c r="K164" s="144" t="s">
        <v>387</v>
      </c>
      <c r="L164" s="72" t="s">
        <v>388</v>
      </c>
      <c r="M164" s="93" t="s">
        <v>389</v>
      </c>
      <c r="N164" s="107"/>
    </row>
    <row r="165" spans="1:18" ht="55.2">
      <c r="A165" s="255" t="s">
        <v>5127</v>
      </c>
      <c r="B165" s="56" t="s">
        <v>18</v>
      </c>
      <c r="C165" s="836"/>
      <c r="D165" s="88" t="s">
        <v>1523</v>
      </c>
      <c r="E165" s="56" t="s">
        <v>1524</v>
      </c>
      <c r="F165" s="56" t="s">
        <v>1525</v>
      </c>
      <c r="G165" s="56" t="s">
        <v>1526</v>
      </c>
      <c r="H165" s="56" t="s">
        <v>23</v>
      </c>
      <c r="I165" s="56" t="s">
        <v>24</v>
      </c>
      <c r="J165" s="56" t="s">
        <v>25</v>
      </c>
      <c r="K165" s="71" t="s">
        <v>1482</v>
      </c>
      <c r="L165" s="109" t="s">
        <v>214</v>
      </c>
      <c r="M165" s="144" t="s">
        <v>215</v>
      </c>
      <c r="N165" s="107"/>
    </row>
    <row r="166" spans="1:18" ht="55.2">
      <c r="A166" s="255" t="s">
        <v>5129</v>
      </c>
      <c r="B166" s="56" t="s">
        <v>18</v>
      </c>
      <c r="C166" s="836"/>
      <c r="E166" s="56" t="s">
        <v>1528</v>
      </c>
      <c r="F166" s="56" t="s">
        <v>1529</v>
      </c>
      <c r="G166" s="56" t="s">
        <v>1530</v>
      </c>
      <c r="H166" s="56" t="s">
        <v>23</v>
      </c>
      <c r="I166" s="56" t="s">
        <v>24</v>
      </c>
      <c r="J166" s="56" t="s">
        <v>25</v>
      </c>
      <c r="K166" s="71" t="s">
        <v>1531</v>
      </c>
      <c r="L166" s="92" t="s">
        <v>1532</v>
      </c>
      <c r="M166" s="92" t="s">
        <v>1533</v>
      </c>
      <c r="N166" s="107" t="s">
        <v>5130</v>
      </c>
    </row>
    <row r="167" spans="1:18" ht="55.2">
      <c r="A167" s="255" t="s">
        <v>5509</v>
      </c>
      <c r="B167" s="56" t="s">
        <v>18</v>
      </c>
      <c r="C167" s="836"/>
      <c r="D167" s="88" t="s">
        <v>5510</v>
      </c>
      <c r="E167" s="56" t="s">
        <v>1479</v>
      </c>
      <c r="F167" s="56" t="s">
        <v>1480</v>
      </c>
      <c r="G167" s="56" t="s">
        <v>1481</v>
      </c>
      <c r="H167" s="56" t="s">
        <v>23</v>
      </c>
      <c r="I167" s="56" t="s">
        <v>24</v>
      </c>
      <c r="J167" s="56" t="s">
        <v>25</v>
      </c>
      <c r="K167" s="71" t="s">
        <v>1482</v>
      </c>
      <c r="L167" s="109" t="s">
        <v>214</v>
      </c>
      <c r="M167" s="144" t="s">
        <v>215</v>
      </c>
      <c r="N167" s="107"/>
    </row>
    <row r="168" spans="1:18" s="54" customFormat="1" ht="193.2">
      <c r="A168" s="255" t="s">
        <v>1527</v>
      </c>
      <c r="B168" s="56" t="s">
        <v>18</v>
      </c>
      <c r="C168" s="836"/>
      <c r="D168" s="88"/>
      <c r="E168" s="264" t="s">
        <v>5511</v>
      </c>
      <c r="F168" s="264" t="s">
        <v>5512</v>
      </c>
      <c r="G168" s="264" t="s">
        <v>5513</v>
      </c>
      <c r="H168" s="265" t="s">
        <v>23</v>
      </c>
      <c r="I168" s="265" t="s">
        <v>24</v>
      </c>
      <c r="J168" s="265" t="s">
        <v>25</v>
      </c>
      <c r="K168" s="266" t="s">
        <v>5514</v>
      </c>
      <c r="L168" s="267" t="s">
        <v>5515</v>
      </c>
      <c r="M168" s="267" t="s">
        <v>5516</v>
      </c>
      <c r="N168" s="107" t="s">
        <v>5517</v>
      </c>
      <c r="O168" s="268" t="s">
        <v>1505</v>
      </c>
      <c r="P168" s="268" t="s">
        <v>1506</v>
      </c>
      <c r="Q168" s="268" t="s">
        <v>1507</v>
      </c>
      <c r="R168" s="99"/>
    </row>
    <row r="169" spans="1:18" s="263" customFormat="1" ht="138">
      <c r="A169" s="258" t="s">
        <v>1535</v>
      </c>
      <c r="B169" s="168" t="s">
        <v>18</v>
      </c>
      <c r="C169" s="836"/>
      <c r="D169" s="226"/>
      <c r="E169" s="168" t="s">
        <v>5518</v>
      </c>
      <c r="F169" s="168" t="s">
        <v>5519</v>
      </c>
      <c r="G169" s="168" t="s">
        <v>5520</v>
      </c>
      <c r="H169" s="168" t="s">
        <v>23</v>
      </c>
      <c r="I169" s="168" t="s">
        <v>24</v>
      </c>
      <c r="J169" s="168" t="s">
        <v>25</v>
      </c>
      <c r="K169" s="223" t="s">
        <v>5521</v>
      </c>
      <c r="L169" s="169" t="s">
        <v>5522</v>
      </c>
      <c r="M169" s="223" t="s">
        <v>5523</v>
      </c>
      <c r="N169" s="214" t="s">
        <v>5517</v>
      </c>
      <c r="O169" s="168" t="s">
        <v>1505</v>
      </c>
      <c r="P169" s="185" t="s">
        <v>1506</v>
      </c>
      <c r="Q169" s="185" t="s">
        <v>1507</v>
      </c>
      <c r="R169" s="192"/>
    </row>
    <row r="170" spans="1:18" ht="69">
      <c r="A170" s="255" t="s">
        <v>1539</v>
      </c>
      <c r="B170" s="56" t="s">
        <v>18</v>
      </c>
      <c r="C170" s="836"/>
      <c r="D170" s="88" t="s">
        <v>5524</v>
      </c>
      <c r="E170" s="56" t="s">
        <v>5525</v>
      </c>
      <c r="F170" s="56" t="s">
        <v>5526</v>
      </c>
      <c r="G170" s="56" t="s">
        <v>5527</v>
      </c>
      <c r="H170" s="56" t="s">
        <v>23</v>
      </c>
      <c r="I170" s="56" t="s">
        <v>24</v>
      </c>
      <c r="J170" s="56" t="s">
        <v>25</v>
      </c>
      <c r="K170" s="144" t="s">
        <v>387</v>
      </c>
      <c r="L170" s="72" t="s">
        <v>388</v>
      </c>
      <c r="M170" s="93" t="s">
        <v>389</v>
      </c>
      <c r="N170" s="107"/>
    </row>
    <row r="171" spans="1:18" ht="41.4">
      <c r="A171" s="255" t="s">
        <v>1541</v>
      </c>
      <c r="B171" s="56" t="s">
        <v>18</v>
      </c>
      <c r="C171" s="837"/>
      <c r="D171" s="88" t="s">
        <v>383</v>
      </c>
      <c r="E171" s="56" t="s">
        <v>5528</v>
      </c>
      <c r="F171" s="56" t="s">
        <v>5529</v>
      </c>
      <c r="G171" s="56" t="s">
        <v>5530</v>
      </c>
      <c r="H171" s="56" t="s">
        <v>23</v>
      </c>
      <c r="I171" s="56" t="s">
        <v>24</v>
      </c>
      <c r="J171" s="56" t="s">
        <v>25</v>
      </c>
      <c r="K171" s="144" t="s">
        <v>387</v>
      </c>
      <c r="L171" s="72" t="s">
        <v>388</v>
      </c>
      <c r="M171" s="93" t="s">
        <v>389</v>
      </c>
      <c r="N171" s="107"/>
    </row>
    <row r="172" spans="1:18" ht="55.2">
      <c r="A172" s="255" t="s">
        <v>5153</v>
      </c>
      <c r="B172" s="56" t="s">
        <v>18</v>
      </c>
      <c r="C172" s="152"/>
      <c r="E172" s="56" t="s">
        <v>1542</v>
      </c>
      <c r="F172" s="56" t="s">
        <v>1543</v>
      </c>
      <c r="G172" s="56" t="s">
        <v>1544</v>
      </c>
      <c r="H172" s="56" t="s">
        <v>23</v>
      </c>
      <c r="I172" s="56" t="s">
        <v>24</v>
      </c>
      <c r="J172" s="56" t="s">
        <v>25</v>
      </c>
      <c r="K172" s="144" t="s">
        <v>387</v>
      </c>
      <c r="L172" s="72" t="s">
        <v>388</v>
      </c>
      <c r="M172" s="93" t="s">
        <v>389</v>
      </c>
      <c r="N172" s="107"/>
    </row>
    <row r="173" spans="1:18" ht="69">
      <c r="A173" s="252" t="s">
        <v>5531</v>
      </c>
      <c r="B173" s="168" t="s">
        <v>1119</v>
      </c>
      <c r="C173" s="152"/>
      <c r="D173" s="182"/>
      <c r="E173" s="171" t="s">
        <v>1546</v>
      </c>
      <c r="F173" s="168" t="s">
        <v>1547</v>
      </c>
      <c r="G173" s="168" t="s">
        <v>1548</v>
      </c>
      <c r="H173" s="168" t="s">
        <v>23</v>
      </c>
      <c r="I173" s="168" t="s">
        <v>24</v>
      </c>
      <c r="J173" s="168" t="s">
        <v>25</v>
      </c>
      <c r="K173" s="168" t="s">
        <v>1549</v>
      </c>
      <c r="L173" s="171" t="s">
        <v>1550</v>
      </c>
      <c r="M173" s="171" t="s">
        <v>1551</v>
      </c>
      <c r="N173" s="184"/>
      <c r="O173" s="168"/>
      <c r="P173" s="168"/>
      <c r="Q173" s="168"/>
      <c r="R173" s="173"/>
    </row>
    <row r="174" spans="1:18" ht="165.6">
      <c r="A174" s="252" t="s">
        <v>5532</v>
      </c>
      <c r="B174" s="168" t="s">
        <v>1119</v>
      </c>
      <c r="C174" s="152"/>
      <c r="D174" s="182"/>
      <c r="E174" s="171" t="s">
        <v>1553</v>
      </c>
      <c r="F174" s="168" t="s">
        <v>1554</v>
      </c>
      <c r="G174" s="168" t="s">
        <v>1555</v>
      </c>
      <c r="H174" s="168" t="s">
        <v>246</v>
      </c>
      <c r="I174" s="168" t="s">
        <v>362</v>
      </c>
      <c r="J174" s="168" t="s">
        <v>222</v>
      </c>
      <c r="K174" s="168" t="s">
        <v>1556</v>
      </c>
      <c r="L174" s="171" t="s">
        <v>1557</v>
      </c>
      <c r="M174" s="171" t="s">
        <v>1558</v>
      </c>
      <c r="N174" s="184" t="s">
        <v>5533</v>
      </c>
      <c r="O174" s="168"/>
      <c r="P174" s="168"/>
      <c r="Q174" s="168"/>
      <c r="R174" s="173"/>
    </row>
    <row r="175" spans="1:18">
      <c r="A175" s="112"/>
      <c r="B175" s="56"/>
      <c r="C175" s="152"/>
      <c r="E175" s="56" t="s">
        <v>1560</v>
      </c>
      <c r="F175" s="56" t="s">
        <v>1561</v>
      </c>
      <c r="G175" s="56" t="s">
        <v>1562</v>
      </c>
      <c r="H175" s="56" t="s">
        <v>66</v>
      </c>
      <c r="I175" s="74" t="s">
        <v>39</v>
      </c>
      <c r="J175" s="74" t="s">
        <v>39</v>
      </c>
      <c r="K175" s="144"/>
      <c r="L175" s="109"/>
      <c r="M175" s="144"/>
      <c r="N175" s="107"/>
    </row>
    <row r="176" spans="1:18" ht="41.4">
      <c r="A176" s="255" t="s">
        <v>1563</v>
      </c>
      <c r="B176" s="56" t="s">
        <v>18</v>
      </c>
      <c r="C176" s="835" t="s">
        <v>5534</v>
      </c>
      <c r="D176" s="88" t="s">
        <v>5535</v>
      </c>
      <c r="E176" s="56" t="s">
        <v>5536</v>
      </c>
      <c r="F176" s="56" t="s">
        <v>5537</v>
      </c>
      <c r="G176" s="56" t="s">
        <v>5538</v>
      </c>
      <c r="H176" s="56" t="s">
        <v>23</v>
      </c>
      <c r="I176" s="56" t="s">
        <v>24</v>
      </c>
      <c r="J176" s="56" t="s">
        <v>25</v>
      </c>
      <c r="K176" s="71" t="s">
        <v>5342</v>
      </c>
      <c r="L176" s="92" t="s">
        <v>5343</v>
      </c>
      <c r="M176" s="92" t="s">
        <v>5344</v>
      </c>
      <c r="N176" s="107"/>
    </row>
    <row r="177" spans="1:18" ht="41.4">
      <c r="A177" s="255" t="s">
        <v>1568</v>
      </c>
      <c r="B177" s="56" t="s">
        <v>18</v>
      </c>
      <c r="C177" s="836"/>
      <c r="D177" s="88" t="s">
        <v>1564</v>
      </c>
      <c r="E177" s="56" t="s">
        <v>1565</v>
      </c>
      <c r="F177" s="56" t="s">
        <v>1566</v>
      </c>
      <c r="G177" s="56" t="s">
        <v>1567</v>
      </c>
      <c r="H177" s="56" t="s">
        <v>23</v>
      </c>
      <c r="I177" s="56" t="s">
        <v>24</v>
      </c>
      <c r="J177" s="56" t="s">
        <v>25</v>
      </c>
      <c r="K177" s="71" t="s">
        <v>213</v>
      </c>
      <c r="L177" s="92" t="s">
        <v>214</v>
      </c>
      <c r="M177" s="92" t="s">
        <v>281</v>
      </c>
      <c r="N177" s="107"/>
    </row>
    <row r="178" spans="1:18" ht="55.2">
      <c r="A178" s="255" t="s">
        <v>5539</v>
      </c>
      <c r="B178" s="56" t="s">
        <v>18</v>
      </c>
      <c r="C178" s="836"/>
      <c r="E178" s="56" t="s">
        <v>5540</v>
      </c>
      <c r="F178" s="56" t="s">
        <v>5541</v>
      </c>
      <c r="G178" s="56" t="s">
        <v>5542</v>
      </c>
      <c r="H178" s="56" t="s">
        <v>85</v>
      </c>
      <c r="I178" s="151" t="s">
        <v>86</v>
      </c>
      <c r="J178" s="151" t="s">
        <v>87</v>
      </c>
      <c r="K178" s="144"/>
      <c r="L178" s="92"/>
      <c r="M178" s="144"/>
      <c r="N178" s="178" t="s">
        <v>5543</v>
      </c>
      <c r="O178" s="56" t="s">
        <v>5544</v>
      </c>
      <c r="P178" s="56" t="s">
        <v>5545</v>
      </c>
      <c r="Q178" s="56" t="s">
        <v>5546</v>
      </c>
      <c r="R178" s="73"/>
    </row>
    <row r="179" spans="1:18" ht="82.8">
      <c r="A179" s="255" t="s">
        <v>5547</v>
      </c>
      <c r="B179" s="56" t="s">
        <v>18</v>
      </c>
      <c r="C179" s="836"/>
      <c r="E179" s="56" t="s">
        <v>5548</v>
      </c>
      <c r="F179" s="56" t="s">
        <v>5549</v>
      </c>
      <c r="G179" s="56" t="s">
        <v>5550</v>
      </c>
      <c r="H179" s="56" t="s">
        <v>85</v>
      </c>
      <c r="I179" s="151" t="s">
        <v>86</v>
      </c>
      <c r="J179" s="151" t="s">
        <v>87</v>
      </c>
      <c r="K179" s="144"/>
      <c r="L179" s="92"/>
      <c r="M179" s="144"/>
      <c r="N179" s="178" t="s">
        <v>5543</v>
      </c>
      <c r="O179" s="56" t="s">
        <v>5551</v>
      </c>
      <c r="P179" s="56" t="s">
        <v>5552</v>
      </c>
      <c r="Q179" s="56" t="s">
        <v>5553</v>
      </c>
      <c r="R179" s="73"/>
    </row>
    <row r="180" spans="1:18" ht="41.4">
      <c r="A180" s="255" t="s">
        <v>5554</v>
      </c>
      <c r="B180" s="82" t="s">
        <v>18</v>
      </c>
      <c r="C180" s="836"/>
      <c r="D180" s="88" t="s">
        <v>1569</v>
      </c>
      <c r="E180" s="56" t="s">
        <v>1570</v>
      </c>
      <c r="F180" s="56" t="s">
        <v>1571</v>
      </c>
      <c r="G180" s="56" t="s">
        <v>1572</v>
      </c>
      <c r="H180" s="56" t="s">
        <v>23</v>
      </c>
      <c r="I180" s="56" t="s">
        <v>24</v>
      </c>
      <c r="J180" s="56" t="s">
        <v>25</v>
      </c>
      <c r="K180" s="144" t="s">
        <v>387</v>
      </c>
      <c r="L180" s="72" t="s">
        <v>388</v>
      </c>
      <c r="M180" s="93" t="s">
        <v>389</v>
      </c>
      <c r="N180" s="107"/>
    </row>
    <row r="181" spans="1:18">
      <c r="A181" s="112"/>
      <c r="B181" s="56"/>
      <c r="C181" s="152"/>
      <c r="E181" s="56" t="s">
        <v>1573</v>
      </c>
      <c r="F181" s="56" t="s">
        <v>1574</v>
      </c>
      <c r="G181" s="56" t="s">
        <v>1575</v>
      </c>
      <c r="H181" s="56" t="s">
        <v>66</v>
      </c>
      <c r="I181" s="74" t="s">
        <v>39</v>
      </c>
      <c r="J181" s="74" t="s">
        <v>39</v>
      </c>
      <c r="K181" s="144"/>
      <c r="L181" s="109"/>
      <c r="M181" s="144"/>
      <c r="N181" s="107"/>
    </row>
    <row r="182" spans="1:18" ht="234.6">
      <c r="A182" s="259" t="s">
        <v>1576</v>
      </c>
      <c r="B182" s="56" t="s">
        <v>18</v>
      </c>
      <c r="C182" s="836"/>
      <c r="D182" s="71" t="s">
        <v>1577</v>
      </c>
      <c r="E182" s="153" t="s">
        <v>1578</v>
      </c>
      <c r="F182" s="56" t="s">
        <v>5555</v>
      </c>
      <c r="G182" s="56" t="s">
        <v>1580</v>
      </c>
      <c r="H182" s="56" t="s">
        <v>23</v>
      </c>
      <c r="I182" s="56" t="s">
        <v>24</v>
      </c>
      <c r="J182" s="56" t="s">
        <v>25</v>
      </c>
      <c r="K182" s="144" t="s">
        <v>1581</v>
      </c>
      <c r="L182" s="72" t="s">
        <v>1582</v>
      </c>
      <c r="M182" s="93" t="s">
        <v>1583</v>
      </c>
      <c r="N182" s="107"/>
    </row>
    <row r="183" spans="1:18" ht="234.6">
      <c r="A183" s="259" t="s">
        <v>1584</v>
      </c>
      <c r="B183" s="56" t="s">
        <v>18</v>
      </c>
      <c r="C183" s="836"/>
      <c r="D183" s="71" t="s">
        <v>1577</v>
      </c>
      <c r="E183" s="71" t="s">
        <v>1585</v>
      </c>
      <c r="F183" s="56" t="s">
        <v>5556</v>
      </c>
      <c r="G183" s="56" t="s">
        <v>1587</v>
      </c>
      <c r="H183" s="56" t="s">
        <v>23</v>
      </c>
      <c r="I183" s="56" t="s">
        <v>24</v>
      </c>
      <c r="J183" s="56" t="s">
        <v>25</v>
      </c>
      <c r="K183" s="148" t="s">
        <v>5557</v>
      </c>
      <c r="L183" s="101" t="s">
        <v>5558</v>
      </c>
      <c r="M183" s="101" t="s">
        <v>5559</v>
      </c>
      <c r="N183" s="103" t="s">
        <v>5560</v>
      </c>
    </row>
    <row r="184" spans="1:18" ht="234.6">
      <c r="A184" s="260" t="s">
        <v>1592</v>
      </c>
      <c r="B184" s="168" t="s">
        <v>18</v>
      </c>
      <c r="C184" s="836"/>
      <c r="D184" s="182" t="s">
        <v>1577</v>
      </c>
      <c r="E184" s="233" t="s">
        <v>5561</v>
      </c>
      <c r="F184" s="168" t="s">
        <v>5562</v>
      </c>
      <c r="G184" s="168" t="s">
        <v>5563</v>
      </c>
      <c r="H184" s="168" t="s">
        <v>23</v>
      </c>
      <c r="I184" s="168" t="s">
        <v>24</v>
      </c>
      <c r="J184" s="168" t="s">
        <v>25</v>
      </c>
      <c r="K184" s="223" t="s">
        <v>213</v>
      </c>
      <c r="L184" s="171" t="s">
        <v>214</v>
      </c>
      <c r="M184" s="183" t="s">
        <v>281</v>
      </c>
      <c r="N184" s="184"/>
      <c r="O184" s="215"/>
      <c r="P184" s="215"/>
      <c r="Q184" s="215"/>
      <c r="R184" s="192"/>
    </row>
    <row r="185" spans="1:18" ht="234.6">
      <c r="A185" s="260" t="s">
        <v>5165</v>
      </c>
      <c r="B185" s="168" t="s">
        <v>18</v>
      </c>
      <c r="C185" s="836"/>
      <c r="D185" s="182" t="s">
        <v>1577</v>
      </c>
      <c r="E185" s="182" t="s">
        <v>1593</v>
      </c>
      <c r="F185" s="168" t="s">
        <v>1594</v>
      </c>
      <c r="G185" s="168" t="s">
        <v>1595</v>
      </c>
      <c r="H185" s="168" t="s">
        <v>246</v>
      </c>
      <c r="I185" s="168" t="s">
        <v>362</v>
      </c>
      <c r="J185" s="168" t="s">
        <v>222</v>
      </c>
      <c r="K185" s="223" t="s">
        <v>5564</v>
      </c>
      <c r="L185" s="171" t="s">
        <v>1597</v>
      </c>
      <c r="M185" s="191" t="s">
        <v>1598</v>
      </c>
      <c r="N185" s="184" t="s">
        <v>1599</v>
      </c>
      <c r="O185" s="215"/>
      <c r="P185" s="215"/>
      <c r="Q185" s="215"/>
      <c r="R185" s="192"/>
    </row>
    <row r="186" spans="1:18" ht="234.6">
      <c r="A186" s="259" t="s">
        <v>1600</v>
      </c>
      <c r="B186" s="56" t="s">
        <v>18</v>
      </c>
      <c r="C186" s="836"/>
      <c r="D186" s="71" t="s">
        <v>1577</v>
      </c>
      <c r="E186" s="71" t="s">
        <v>1601</v>
      </c>
      <c r="F186" s="95" t="s">
        <v>5170</v>
      </c>
      <c r="G186" s="56" t="s">
        <v>5171</v>
      </c>
      <c r="H186" s="56" t="s">
        <v>23</v>
      </c>
      <c r="I186" s="56" t="s">
        <v>24</v>
      </c>
      <c r="J186" s="56" t="s">
        <v>25</v>
      </c>
      <c r="K186" s="144" t="s">
        <v>1604</v>
      </c>
      <c r="L186" s="109" t="s">
        <v>5565</v>
      </c>
      <c r="M186" s="93" t="s">
        <v>5566</v>
      </c>
      <c r="N186" s="98" t="s">
        <v>1607</v>
      </c>
    </row>
    <row r="187" spans="1:18">
      <c r="A187" s="113"/>
      <c r="B187" s="56"/>
      <c r="C187" s="71"/>
      <c r="D187" s="71"/>
      <c r="E187" s="56" t="s">
        <v>1608</v>
      </c>
      <c r="F187" s="56" t="s">
        <v>1609</v>
      </c>
      <c r="G187" s="56" t="s">
        <v>1610</v>
      </c>
      <c r="H187" s="56" t="s">
        <v>66</v>
      </c>
      <c r="I187" s="74" t="s">
        <v>39</v>
      </c>
      <c r="J187" s="74" t="s">
        <v>39</v>
      </c>
      <c r="K187" s="144"/>
      <c r="L187" s="92"/>
      <c r="M187" s="144"/>
      <c r="N187" s="107"/>
    </row>
    <row r="188" spans="1:18" ht="41.4">
      <c r="A188" s="255" t="s">
        <v>1611</v>
      </c>
      <c r="B188" s="56" t="s">
        <v>18</v>
      </c>
      <c r="C188" s="155"/>
      <c r="D188" s="88" t="s">
        <v>1612</v>
      </c>
      <c r="E188" s="56" t="s">
        <v>1613</v>
      </c>
      <c r="F188" s="56" t="s">
        <v>1614</v>
      </c>
      <c r="G188" s="56" t="s">
        <v>1615</v>
      </c>
      <c r="H188" s="56" t="s">
        <v>23</v>
      </c>
      <c r="I188" s="56" t="s">
        <v>24</v>
      </c>
      <c r="J188" s="56" t="s">
        <v>25</v>
      </c>
      <c r="K188" s="144" t="s">
        <v>387</v>
      </c>
      <c r="L188" s="72" t="s">
        <v>388</v>
      </c>
      <c r="M188" s="93" t="s">
        <v>389</v>
      </c>
      <c r="N188" s="107"/>
    </row>
    <row r="189" spans="1:18" ht="409.6">
      <c r="A189" s="261" t="s">
        <v>1616</v>
      </c>
      <c r="B189" s="56" t="s">
        <v>18</v>
      </c>
      <c r="C189" s="797" t="s">
        <v>1617</v>
      </c>
      <c r="D189" s="234" t="s">
        <v>5567</v>
      </c>
      <c r="E189" s="68" t="s">
        <v>5568</v>
      </c>
      <c r="F189" s="68" t="s">
        <v>5569</v>
      </c>
      <c r="G189" s="62" t="s">
        <v>5570</v>
      </c>
      <c r="H189" s="56" t="s">
        <v>246</v>
      </c>
      <c r="I189" s="74" t="s">
        <v>362</v>
      </c>
      <c r="J189" s="74" t="s">
        <v>222</v>
      </c>
      <c r="K189" s="102" t="s">
        <v>5571</v>
      </c>
      <c r="L189" s="102" t="s">
        <v>5572</v>
      </c>
      <c r="M189" s="105" t="s">
        <v>5573</v>
      </c>
      <c r="N189" s="107" t="s">
        <v>451</v>
      </c>
    </row>
    <row r="190" spans="1:18" ht="69">
      <c r="A190" s="262" t="s">
        <v>1625</v>
      </c>
      <c r="B190" s="168" t="s">
        <v>18</v>
      </c>
      <c r="C190" s="797"/>
      <c r="D190" s="235"/>
      <c r="E190" s="168" t="s">
        <v>1626</v>
      </c>
      <c r="F190" s="168" t="s">
        <v>1627</v>
      </c>
      <c r="G190" s="168" t="s">
        <v>5574</v>
      </c>
      <c r="H190" s="168" t="s">
        <v>23</v>
      </c>
      <c r="I190" s="168" t="s">
        <v>24</v>
      </c>
      <c r="J190" s="168" t="s">
        <v>25</v>
      </c>
      <c r="K190" s="223" t="s">
        <v>1629</v>
      </c>
      <c r="L190" s="183" t="s">
        <v>1630</v>
      </c>
      <c r="M190" s="183" t="s">
        <v>1631</v>
      </c>
      <c r="N190" s="184" t="s">
        <v>1632</v>
      </c>
      <c r="O190" s="215"/>
      <c r="P190" s="215"/>
      <c r="Q190" s="215"/>
      <c r="R190" s="192"/>
    </row>
    <row r="191" spans="1:18" ht="124.2">
      <c r="A191" s="262" t="s">
        <v>1633</v>
      </c>
      <c r="B191" s="168" t="s">
        <v>18</v>
      </c>
      <c r="C191" s="797"/>
      <c r="D191" s="235"/>
      <c r="E191" s="168" t="s">
        <v>1634</v>
      </c>
      <c r="F191" s="168" t="s">
        <v>5575</v>
      </c>
      <c r="G191" s="168" t="s">
        <v>1636</v>
      </c>
      <c r="H191" s="168" t="s">
        <v>23</v>
      </c>
      <c r="I191" s="168" t="s">
        <v>24</v>
      </c>
      <c r="J191" s="168" t="s">
        <v>25</v>
      </c>
      <c r="K191" s="223" t="s">
        <v>5576</v>
      </c>
      <c r="L191" s="183" t="s">
        <v>5577</v>
      </c>
      <c r="M191" s="183" t="s">
        <v>5578</v>
      </c>
      <c r="N191" s="184" t="s">
        <v>1632</v>
      </c>
      <c r="O191" s="215"/>
      <c r="P191" s="215"/>
      <c r="Q191" s="215"/>
      <c r="R191" s="192"/>
    </row>
    <row r="192" spans="1:18" ht="409.6">
      <c r="A192" s="258" t="s">
        <v>1640</v>
      </c>
      <c r="B192" s="168" t="s">
        <v>18</v>
      </c>
      <c r="C192" s="797"/>
      <c r="D192" s="182" t="s">
        <v>5579</v>
      </c>
      <c r="E192" s="168" t="s">
        <v>376</v>
      </c>
      <c r="F192" s="168" t="s">
        <v>5580</v>
      </c>
      <c r="G192" s="168" t="s">
        <v>5581</v>
      </c>
      <c r="H192" s="168" t="s">
        <v>246</v>
      </c>
      <c r="I192" s="191" t="s">
        <v>362</v>
      </c>
      <c r="J192" s="191" t="s">
        <v>222</v>
      </c>
      <c r="K192" s="223" t="s">
        <v>5582</v>
      </c>
      <c r="L192" s="171" t="s">
        <v>5583</v>
      </c>
      <c r="M192" s="183" t="s">
        <v>5584</v>
      </c>
      <c r="N192" s="214"/>
      <c r="O192" s="215"/>
      <c r="P192" s="215"/>
      <c r="Q192" s="215"/>
      <c r="R192" s="192"/>
    </row>
    <row r="193" spans="1:18" ht="82.8">
      <c r="A193" s="262" t="s">
        <v>5585</v>
      </c>
      <c r="B193" s="168" t="s">
        <v>18</v>
      </c>
      <c r="C193" s="797"/>
      <c r="D193" s="235"/>
      <c r="E193" s="168" t="s">
        <v>5586</v>
      </c>
      <c r="F193" s="168" t="s">
        <v>5587</v>
      </c>
      <c r="G193" s="168" t="s">
        <v>5588</v>
      </c>
      <c r="H193" s="168" t="s">
        <v>23</v>
      </c>
      <c r="I193" s="168" t="s">
        <v>24</v>
      </c>
      <c r="J193" s="168" t="s">
        <v>25</v>
      </c>
      <c r="K193" s="223" t="s">
        <v>387</v>
      </c>
      <c r="L193" s="171" t="s">
        <v>388</v>
      </c>
      <c r="M193" s="223" t="s">
        <v>389</v>
      </c>
      <c r="N193" s="184"/>
      <c r="O193" s="215"/>
      <c r="P193" s="215"/>
      <c r="Q193" s="215"/>
      <c r="R193" s="192"/>
    </row>
    <row r="194" spans="1:18" ht="331.2">
      <c r="A194" s="255" t="s">
        <v>5585</v>
      </c>
      <c r="B194" s="204" t="s">
        <v>18</v>
      </c>
      <c r="C194" s="797"/>
      <c r="D194" s="201" t="s">
        <v>5589</v>
      </c>
      <c r="E194" s="204" t="s">
        <v>5590</v>
      </c>
      <c r="F194" s="204" t="s">
        <v>5591</v>
      </c>
      <c r="G194" s="204" t="s">
        <v>5592</v>
      </c>
      <c r="H194" s="204" t="s">
        <v>23</v>
      </c>
      <c r="I194" s="204" t="s">
        <v>24</v>
      </c>
      <c r="J194" s="204" t="s">
        <v>25</v>
      </c>
      <c r="K194" s="210" t="s">
        <v>387</v>
      </c>
      <c r="L194" s="203" t="s">
        <v>388</v>
      </c>
      <c r="M194" s="236" t="s">
        <v>389</v>
      </c>
      <c r="N194" s="206"/>
      <c r="O194" s="200"/>
      <c r="P194" s="200"/>
      <c r="Q194" s="200"/>
      <c r="R194" s="207"/>
    </row>
    <row r="195" spans="1:18" ht="409.6">
      <c r="A195" s="255" t="s">
        <v>5593</v>
      </c>
      <c r="B195" s="204" t="s">
        <v>18</v>
      </c>
      <c r="C195" s="797"/>
      <c r="D195" s="201" t="s">
        <v>5594</v>
      </c>
      <c r="E195" s="204" t="s">
        <v>5595</v>
      </c>
      <c r="F195" s="204" t="s">
        <v>5596</v>
      </c>
      <c r="G195" s="204" t="s">
        <v>5597</v>
      </c>
      <c r="H195" s="204" t="s">
        <v>23</v>
      </c>
      <c r="I195" s="204" t="s">
        <v>24</v>
      </c>
      <c r="J195" s="204" t="s">
        <v>25</v>
      </c>
      <c r="K195" s="210" t="s">
        <v>387</v>
      </c>
      <c r="L195" s="203" t="s">
        <v>388</v>
      </c>
      <c r="M195" s="236" t="s">
        <v>389</v>
      </c>
      <c r="N195" s="206"/>
      <c r="O195" s="200"/>
      <c r="P195" s="200"/>
      <c r="Q195" s="200"/>
      <c r="R195" s="207"/>
    </row>
    <row r="196" spans="1:18" ht="409.6">
      <c r="A196" s="255" t="s">
        <v>5598</v>
      </c>
      <c r="B196" s="204" t="s">
        <v>18</v>
      </c>
      <c r="C196" s="797"/>
      <c r="D196" s="201" t="s">
        <v>5599</v>
      </c>
      <c r="E196" s="204" t="s">
        <v>5600</v>
      </c>
      <c r="F196" s="204" t="s">
        <v>5601</v>
      </c>
      <c r="G196" s="204" t="s">
        <v>5602</v>
      </c>
      <c r="H196" s="204" t="s">
        <v>23</v>
      </c>
      <c r="I196" s="204" t="s">
        <v>24</v>
      </c>
      <c r="J196" s="204" t="s">
        <v>25</v>
      </c>
      <c r="K196" s="210" t="s">
        <v>387</v>
      </c>
      <c r="L196" s="203" t="s">
        <v>388</v>
      </c>
      <c r="M196" s="236" t="s">
        <v>389</v>
      </c>
      <c r="N196" s="206"/>
      <c r="O196" s="200"/>
      <c r="P196" s="200"/>
      <c r="Q196" s="200"/>
      <c r="R196" s="207"/>
    </row>
    <row r="197" spans="1:18" ht="161.4" customHeight="1">
      <c r="A197" s="255" t="s">
        <v>5603</v>
      </c>
      <c r="B197" s="204" t="s">
        <v>18</v>
      </c>
      <c r="C197" s="797"/>
      <c r="D197" s="201" t="s">
        <v>5604</v>
      </c>
      <c r="E197" s="204" t="s">
        <v>5605</v>
      </c>
      <c r="F197" s="204" t="s">
        <v>5606</v>
      </c>
      <c r="G197" s="204" t="s">
        <v>5607</v>
      </c>
      <c r="H197" s="204" t="s">
        <v>23</v>
      </c>
      <c r="I197" s="204" t="s">
        <v>24</v>
      </c>
      <c r="J197" s="204" t="s">
        <v>25</v>
      </c>
      <c r="K197" s="210" t="s">
        <v>387</v>
      </c>
      <c r="L197" s="203" t="s">
        <v>388</v>
      </c>
      <c r="M197" s="236" t="s">
        <v>389</v>
      </c>
      <c r="N197" s="206"/>
      <c r="O197" s="200"/>
      <c r="P197" s="200"/>
      <c r="Q197" s="200"/>
      <c r="R197" s="207"/>
    </row>
    <row r="198" spans="1:18" ht="129" customHeight="1">
      <c r="A198" s="255" t="s">
        <v>5608</v>
      </c>
      <c r="B198" s="204" t="s">
        <v>18</v>
      </c>
      <c r="C198" s="797"/>
      <c r="D198" s="201" t="s">
        <v>5609</v>
      </c>
      <c r="E198" s="204" t="s">
        <v>5610</v>
      </c>
      <c r="F198" s="204" t="s">
        <v>5611</v>
      </c>
      <c r="G198" s="204" t="s">
        <v>5612</v>
      </c>
      <c r="H198" s="204" t="s">
        <v>23</v>
      </c>
      <c r="I198" s="204" t="s">
        <v>24</v>
      </c>
      <c r="J198" s="204" t="s">
        <v>25</v>
      </c>
      <c r="K198" s="210" t="s">
        <v>387</v>
      </c>
      <c r="L198" s="203" t="s">
        <v>388</v>
      </c>
      <c r="M198" s="236" t="s">
        <v>389</v>
      </c>
      <c r="N198" s="206"/>
      <c r="O198" s="200"/>
      <c r="P198" s="200"/>
      <c r="Q198" s="200"/>
      <c r="R198" s="207"/>
    </row>
    <row r="199" spans="1:18" ht="409.6">
      <c r="A199" s="255" t="s">
        <v>5613</v>
      </c>
      <c r="B199" s="204" t="s">
        <v>18</v>
      </c>
      <c r="C199" s="797"/>
      <c r="D199" s="201" t="s">
        <v>5614</v>
      </c>
      <c r="E199" s="204" t="s">
        <v>5615</v>
      </c>
      <c r="F199" s="204" t="s">
        <v>5616</v>
      </c>
      <c r="G199" s="204" t="s">
        <v>5617</v>
      </c>
      <c r="H199" s="204" t="s">
        <v>23</v>
      </c>
      <c r="I199" s="204" t="s">
        <v>24</v>
      </c>
      <c r="J199" s="204" t="s">
        <v>25</v>
      </c>
      <c r="K199" s="210" t="s">
        <v>387</v>
      </c>
      <c r="L199" s="203" t="s">
        <v>388</v>
      </c>
      <c r="M199" s="236" t="s">
        <v>389</v>
      </c>
      <c r="N199" s="206"/>
      <c r="O199" s="200"/>
      <c r="P199" s="200"/>
      <c r="Q199" s="200"/>
      <c r="R199" s="207"/>
    </row>
    <row r="200" spans="1:18" ht="409.6">
      <c r="A200" s="258" t="s">
        <v>5593</v>
      </c>
      <c r="B200" s="56" t="s">
        <v>18</v>
      </c>
      <c r="C200" s="797"/>
      <c r="D200" s="71" t="s">
        <v>5614</v>
      </c>
      <c r="E200" s="56" t="s">
        <v>1657</v>
      </c>
      <c r="F200" s="95" t="s">
        <v>1658</v>
      </c>
      <c r="G200" s="95" t="s">
        <v>1659</v>
      </c>
      <c r="H200" s="56" t="s">
        <v>23</v>
      </c>
      <c r="I200" s="56" t="s">
        <v>24</v>
      </c>
      <c r="J200" s="56" t="s">
        <v>25</v>
      </c>
      <c r="K200" s="144" t="s">
        <v>387</v>
      </c>
      <c r="L200" s="72" t="s">
        <v>388</v>
      </c>
      <c r="M200" s="93" t="s">
        <v>389</v>
      </c>
      <c r="N200" s="107" t="s">
        <v>451</v>
      </c>
    </row>
    <row r="201" spans="1:18" ht="409.6">
      <c r="A201" s="258" t="s">
        <v>5618</v>
      </c>
      <c r="B201" s="56" t="s">
        <v>18</v>
      </c>
      <c r="C201" s="797"/>
      <c r="D201" s="71" t="s">
        <v>5614</v>
      </c>
      <c r="E201" s="56" t="s">
        <v>1661</v>
      </c>
      <c r="F201" s="56" t="s">
        <v>1662</v>
      </c>
      <c r="G201" s="56" t="s">
        <v>1663</v>
      </c>
      <c r="H201" s="56" t="s">
        <v>23</v>
      </c>
      <c r="I201" s="56" t="s">
        <v>24</v>
      </c>
      <c r="J201" s="56" t="s">
        <v>25</v>
      </c>
      <c r="K201" s="144" t="s">
        <v>5619</v>
      </c>
      <c r="L201" s="72" t="s">
        <v>5620</v>
      </c>
      <c r="M201" s="93" t="s">
        <v>5621</v>
      </c>
      <c r="N201" s="199" t="s">
        <v>5622</v>
      </c>
    </row>
    <row r="202" spans="1:18" ht="409.6">
      <c r="A202" s="258" t="s">
        <v>5598</v>
      </c>
      <c r="B202" s="56" t="s">
        <v>18</v>
      </c>
      <c r="C202" s="797"/>
      <c r="D202" s="71" t="s">
        <v>358</v>
      </c>
      <c r="E202" s="56" t="s">
        <v>5623</v>
      </c>
      <c r="F202" s="56" t="s">
        <v>360</v>
      </c>
      <c r="G202" s="56" t="s">
        <v>361</v>
      </c>
      <c r="H202" s="56" t="s">
        <v>246</v>
      </c>
      <c r="I202" s="56" t="s">
        <v>362</v>
      </c>
      <c r="J202" s="56" t="s">
        <v>222</v>
      </c>
      <c r="K202" s="71" t="s">
        <v>363</v>
      </c>
      <c r="L202" s="92" t="s">
        <v>5624</v>
      </c>
      <c r="M202" s="92" t="s">
        <v>5625</v>
      </c>
      <c r="N202" s="107"/>
    </row>
    <row r="203" spans="1:18" ht="151.80000000000001">
      <c r="A203" s="258" t="s">
        <v>5603</v>
      </c>
      <c r="B203" s="168" t="s">
        <v>18</v>
      </c>
      <c r="C203" s="797"/>
      <c r="D203" s="182"/>
      <c r="E203" s="168" t="s">
        <v>367</v>
      </c>
      <c r="F203" s="168" t="s">
        <v>368</v>
      </c>
      <c r="G203" s="168" t="s">
        <v>369</v>
      </c>
      <c r="H203" s="168" t="s">
        <v>246</v>
      </c>
      <c r="I203" s="168" t="s">
        <v>362</v>
      </c>
      <c r="J203" s="168" t="s">
        <v>222</v>
      </c>
      <c r="K203" s="223" t="s">
        <v>5626</v>
      </c>
      <c r="L203" s="169" t="s">
        <v>5627</v>
      </c>
      <c r="M203" s="223" t="s">
        <v>5628</v>
      </c>
      <c r="N203" s="214"/>
      <c r="O203" s="215"/>
      <c r="P203" s="215"/>
      <c r="Q203" s="215"/>
      <c r="R203" s="192"/>
    </row>
    <row r="204" spans="1:18" ht="409.6">
      <c r="A204" s="255" t="s">
        <v>5629</v>
      </c>
      <c r="B204" s="204" t="s">
        <v>18</v>
      </c>
      <c r="C204" s="797"/>
      <c r="D204" s="201" t="s">
        <v>5630</v>
      </c>
      <c r="E204" s="204" t="s">
        <v>5631</v>
      </c>
      <c r="F204" s="204" t="s">
        <v>5632</v>
      </c>
      <c r="G204" s="204" t="s">
        <v>5633</v>
      </c>
      <c r="H204" s="204" t="s">
        <v>23</v>
      </c>
      <c r="I204" s="204" t="s">
        <v>24</v>
      </c>
      <c r="J204" s="204" t="s">
        <v>25</v>
      </c>
      <c r="K204" s="210" t="s">
        <v>387</v>
      </c>
      <c r="L204" s="203" t="s">
        <v>388</v>
      </c>
      <c r="M204" s="236" t="s">
        <v>389</v>
      </c>
      <c r="N204" s="206"/>
      <c r="O204" s="200"/>
      <c r="P204" s="200"/>
      <c r="Q204" s="200"/>
      <c r="R204" s="207"/>
    </row>
    <row r="205" spans="1:18" ht="217.2" customHeight="1">
      <c r="A205" s="255" t="s">
        <v>5634</v>
      </c>
      <c r="B205" s="204" t="s">
        <v>18</v>
      </c>
      <c r="C205" s="797"/>
      <c r="D205" s="201" t="s">
        <v>5635</v>
      </c>
      <c r="E205" s="204" t="s">
        <v>5636</v>
      </c>
      <c r="F205" s="237" t="s">
        <v>5637</v>
      </c>
      <c r="G205" s="237" t="s">
        <v>5638</v>
      </c>
      <c r="H205" s="204" t="s">
        <v>23</v>
      </c>
      <c r="I205" s="204" t="s">
        <v>24</v>
      </c>
      <c r="J205" s="204" t="s">
        <v>25</v>
      </c>
      <c r="K205" s="210" t="s">
        <v>387</v>
      </c>
      <c r="L205" s="203" t="s">
        <v>388</v>
      </c>
      <c r="M205" s="236" t="s">
        <v>389</v>
      </c>
      <c r="N205" s="206"/>
      <c r="O205" s="200"/>
      <c r="P205" s="200"/>
      <c r="Q205" s="200"/>
      <c r="R205" s="207"/>
    </row>
    <row r="206" spans="1:18" ht="185.4" customHeight="1">
      <c r="A206" s="255" t="s">
        <v>5639</v>
      </c>
      <c r="B206" s="200" t="s">
        <v>18</v>
      </c>
      <c r="C206" s="797"/>
      <c r="D206" s="201" t="s">
        <v>5640</v>
      </c>
      <c r="E206" s="204" t="s">
        <v>5641</v>
      </c>
      <c r="F206" s="204" t="s">
        <v>5642</v>
      </c>
      <c r="G206" s="204" t="s">
        <v>5643</v>
      </c>
      <c r="H206" s="204" t="s">
        <v>23</v>
      </c>
      <c r="I206" s="204" t="s">
        <v>24</v>
      </c>
      <c r="J206" s="204" t="s">
        <v>25</v>
      </c>
      <c r="K206" s="210" t="s">
        <v>387</v>
      </c>
      <c r="L206" s="203" t="s">
        <v>388</v>
      </c>
      <c r="M206" s="236" t="s">
        <v>389</v>
      </c>
      <c r="N206" s="206"/>
      <c r="O206" s="200"/>
      <c r="P206" s="200"/>
      <c r="Q206" s="200"/>
      <c r="R206" s="207"/>
    </row>
    <row r="207" spans="1:18">
      <c r="A207" s="112"/>
      <c r="C207" s="71"/>
      <c r="D207" s="76"/>
      <c r="E207" s="56" t="s">
        <v>1670</v>
      </c>
      <c r="F207" s="56" t="s">
        <v>1671</v>
      </c>
      <c r="G207" s="56" t="s">
        <v>1672</v>
      </c>
      <c r="H207" s="56" t="s">
        <v>66</v>
      </c>
      <c r="I207" s="74" t="s">
        <v>39</v>
      </c>
      <c r="J207" s="74" t="s">
        <v>39</v>
      </c>
      <c r="K207" s="144"/>
      <c r="L207" s="72"/>
      <c r="M207" s="93"/>
      <c r="N207" s="107"/>
    </row>
    <row r="208" spans="1:18" ht="409.6">
      <c r="A208" s="218" t="s">
        <v>1673</v>
      </c>
      <c r="B208" s="56" t="s">
        <v>18</v>
      </c>
      <c r="C208" s="838" t="s">
        <v>1674</v>
      </c>
      <c r="D208" s="76"/>
      <c r="E208" s="56" t="s">
        <v>1675</v>
      </c>
      <c r="F208" s="56" t="s">
        <v>1676</v>
      </c>
      <c r="G208" s="56" t="s">
        <v>1677</v>
      </c>
      <c r="H208" s="56" t="s">
        <v>798</v>
      </c>
      <c r="I208" s="74" t="s">
        <v>362</v>
      </c>
      <c r="J208" s="74" t="s">
        <v>222</v>
      </c>
      <c r="K208" s="104" t="s">
        <v>5644</v>
      </c>
      <c r="L208" s="105" t="s">
        <v>5645</v>
      </c>
      <c r="M208" s="105" t="s">
        <v>5646</v>
      </c>
      <c r="N208" s="107"/>
      <c r="O208" s="56" t="s">
        <v>1681</v>
      </c>
      <c r="P208" s="56" t="s">
        <v>1682</v>
      </c>
      <c r="Q208" s="56" t="s">
        <v>5647</v>
      </c>
    </row>
    <row r="209" spans="1:18" ht="409.6">
      <c r="A209" s="238" t="s">
        <v>1684</v>
      </c>
      <c r="B209" s="56" t="s">
        <v>18</v>
      </c>
      <c r="C209" s="839"/>
      <c r="D209" s="239" t="s">
        <v>1685</v>
      </c>
      <c r="E209" s="56" t="s">
        <v>1686</v>
      </c>
      <c r="F209" s="56" t="s">
        <v>1687</v>
      </c>
      <c r="G209" s="56" t="s">
        <v>1688</v>
      </c>
      <c r="H209" s="56" t="s">
        <v>1689</v>
      </c>
      <c r="I209" s="56" t="s">
        <v>1690</v>
      </c>
      <c r="J209" s="56" t="s">
        <v>1691</v>
      </c>
      <c r="K209" s="104" t="s">
        <v>5644</v>
      </c>
      <c r="L209" s="105" t="s">
        <v>5645</v>
      </c>
      <c r="M209" s="105" t="s">
        <v>5646</v>
      </c>
      <c r="N209" s="107"/>
      <c r="O209" s="56" t="s">
        <v>1681</v>
      </c>
      <c r="P209" s="56" t="s">
        <v>1682</v>
      </c>
      <c r="Q209" s="56" t="s">
        <v>5647</v>
      </c>
    </row>
    <row r="210" spans="1:18">
      <c r="A210" s="112"/>
      <c r="B210" s="75" t="s">
        <v>18</v>
      </c>
      <c r="C210" s="835" t="s">
        <v>19</v>
      </c>
      <c r="D210" s="840"/>
      <c r="E210" s="75" t="s">
        <v>1694</v>
      </c>
      <c r="F210" s="75" t="s">
        <v>1695</v>
      </c>
      <c r="G210" s="75" t="s">
        <v>1696</v>
      </c>
      <c r="H210" s="113" t="s">
        <v>66</v>
      </c>
      <c r="I210" s="74" t="s">
        <v>39</v>
      </c>
      <c r="J210" s="74" t="s">
        <v>39</v>
      </c>
      <c r="K210" s="113"/>
      <c r="L210" s="151"/>
      <c r="M210" s="151"/>
      <c r="N210" s="146"/>
      <c r="O210" s="113"/>
      <c r="P210" s="113"/>
      <c r="Q210" s="113"/>
      <c r="R210" s="114"/>
    </row>
    <row r="211" spans="1:18">
      <c r="A211" s="136" t="s">
        <v>1697</v>
      </c>
      <c r="B211" s="124" t="s">
        <v>18</v>
      </c>
      <c r="C211" s="837"/>
      <c r="D211" s="841"/>
      <c r="E211" s="122" t="s">
        <v>1698</v>
      </c>
      <c r="F211" s="122" t="s">
        <v>1699</v>
      </c>
      <c r="G211" s="122" t="s">
        <v>1700</v>
      </c>
      <c r="H211" s="122" t="s">
        <v>96</v>
      </c>
      <c r="I211" s="122" t="s">
        <v>101</v>
      </c>
      <c r="J211" s="122" t="s">
        <v>102</v>
      </c>
      <c r="K211" s="122"/>
      <c r="L211" s="122"/>
      <c r="M211" s="122"/>
      <c r="N211" s="126"/>
      <c r="O211" s="122"/>
      <c r="P211" s="122"/>
      <c r="Q211" s="122"/>
      <c r="R211" s="127"/>
    </row>
    <row r="212" spans="1:18">
      <c r="A212" s="240"/>
      <c r="B212" s="80"/>
      <c r="C212" s="80"/>
      <c r="D212" s="81"/>
      <c r="E212" s="80" t="s">
        <v>1705</v>
      </c>
      <c r="F212" s="80" t="s">
        <v>1706</v>
      </c>
      <c r="G212" s="80" t="s">
        <v>1707</v>
      </c>
      <c r="H212" s="80"/>
      <c r="I212" s="80"/>
      <c r="J212" s="80"/>
      <c r="K212" s="80"/>
      <c r="L212" s="241"/>
      <c r="M212" s="241"/>
      <c r="N212" s="141"/>
      <c r="O212" s="80"/>
      <c r="P212" s="80"/>
      <c r="Q212" s="80"/>
      <c r="R212" s="142"/>
    </row>
    <row r="213" spans="1:18">
      <c r="A213" s="227"/>
      <c r="C213" s="82"/>
      <c r="F213" s="82"/>
      <c r="G213" s="82"/>
      <c r="H213" s="82"/>
      <c r="I213" s="82"/>
      <c r="J213" s="82"/>
      <c r="L213" s="149"/>
      <c r="M213" s="149"/>
      <c r="N213" s="107"/>
    </row>
    <row r="214" spans="1:18">
      <c r="A214" s="827"/>
      <c r="B214" s="827"/>
      <c r="C214" s="827"/>
      <c r="D214" s="827"/>
      <c r="E214" s="827"/>
      <c r="F214" s="827"/>
      <c r="G214" s="827"/>
      <c r="H214" s="827"/>
      <c r="I214" s="827"/>
      <c r="J214" s="827"/>
      <c r="K214" s="827"/>
      <c r="L214" s="827"/>
      <c r="M214" s="827"/>
      <c r="N214" s="827"/>
      <c r="O214" s="828"/>
      <c r="P214" s="242"/>
      <c r="Q214" s="242"/>
      <c r="R214" s="243"/>
    </row>
    <row r="215" spans="1:18">
      <c r="A215" s="829"/>
      <c r="B215" s="829"/>
      <c r="C215" s="829"/>
      <c r="D215" s="829"/>
      <c r="E215" s="829"/>
      <c r="F215" s="829"/>
      <c r="G215" s="829"/>
      <c r="H215" s="829"/>
      <c r="I215" s="829"/>
      <c r="J215" s="829"/>
      <c r="K215" s="829"/>
      <c r="L215" s="829"/>
      <c r="M215" s="829"/>
      <c r="N215" s="829"/>
      <c r="O215" s="830"/>
      <c r="P215" s="242"/>
      <c r="Q215" s="242"/>
      <c r="R215" s="243"/>
    </row>
    <row r="216" spans="1:18">
      <c r="A216" s="829"/>
      <c r="B216" s="829"/>
      <c r="C216" s="829"/>
      <c r="D216" s="829"/>
      <c r="E216" s="829"/>
      <c r="F216" s="829"/>
      <c r="G216" s="829"/>
      <c r="H216" s="829"/>
      <c r="I216" s="829"/>
      <c r="J216" s="829"/>
      <c r="K216" s="829"/>
      <c r="L216" s="829"/>
      <c r="M216" s="829"/>
      <c r="N216" s="829"/>
      <c r="O216" s="830"/>
      <c r="P216" s="242"/>
      <c r="Q216" s="242"/>
      <c r="R216" s="243"/>
    </row>
    <row r="217" spans="1:18">
      <c r="A217" s="829"/>
      <c r="B217" s="829"/>
      <c r="C217" s="829"/>
      <c r="D217" s="829"/>
      <c r="E217" s="829"/>
      <c r="F217" s="829"/>
      <c r="G217" s="829"/>
      <c r="H217" s="829"/>
      <c r="I217" s="829"/>
      <c r="J217" s="829"/>
      <c r="K217" s="829"/>
      <c r="L217" s="829"/>
      <c r="M217" s="829"/>
      <c r="N217" s="829"/>
      <c r="O217" s="830"/>
      <c r="P217" s="242"/>
      <c r="Q217" s="242"/>
      <c r="R217" s="243"/>
    </row>
    <row r="218" spans="1:18">
      <c r="A218" s="829"/>
      <c r="B218" s="829"/>
      <c r="C218" s="829"/>
      <c r="D218" s="829"/>
      <c r="E218" s="829"/>
      <c r="F218" s="829"/>
      <c r="G218" s="829"/>
      <c r="H218" s="829"/>
      <c r="I218" s="829"/>
      <c r="J218" s="829"/>
      <c r="K218" s="829"/>
      <c r="L218" s="829"/>
      <c r="M218" s="829"/>
      <c r="N218" s="829"/>
      <c r="O218" s="830"/>
      <c r="P218" s="242"/>
      <c r="Q218" s="242"/>
      <c r="R218" s="243"/>
    </row>
    <row r="219" spans="1:18">
      <c r="A219" s="829"/>
      <c r="B219" s="829"/>
      <c r="C219" s="829"/>
      <c r="D219" s="829"/>
      <c r="E219" s="829"/>
      <c r="F219" s="829"/>
      <c r="G219" s="829"/>
      <c r="H219" s="829"/>
      <c r="I219" s="829"/>
      <c r="J219" s="829"/>
      <c r="K219" s="829"/>
      <c r="L219" s="829"/>
      <c r="M219" s="829"/>
      <c r="N219" s="829"/>
      <c r="O219" s="830"/>
      <c r="P219" s="242"/>
      <c r="Q219" s="242"/>
      <c r="R219" s="243"/>
    </row>
    <row r="220" spans="1:18">
      <c r="A220" s="829"/>
      <c r="B220" s="829"/>
      <c r="C220" s="829"/>
      <c r="D220" s="829"/>
      <c r="E220" s="829"/>
      <c r="F220" s="829"/>
      <c r="G220" s="829"/>
      <c r="H220" s="829"/>
      <c r="I220" s="829"/>
      <c r="J220" s="829"/>
      <c r="K220" s="829"/>
      <c r="L220" s="829"/>
      <c r="M220" s="829"/>
      <c r="N220" s="829"/>
      <c r="O220" s="830"/>
      <c r="P220" s="242"/>
      <c r="Q220" s="242"/>
      <c r="R220" s="243"/>
    </row>
    <row r="221" spans="1:18">
      <c r="A221" s="829"/>
      <c r="B221" s="829"/>
      <c r="C221" s="829"/>
      <c r="D221" s="829"/>
      <c r="E221" s="829"/>
      <c r="F221" s="829"/>
      <c r="G221" s="829"/>
      <c r="H221" s="829"/>
      <c r="I221" s="829"/>
      <c r="J221" s="829"/>
      <c r="K221" s="829"/>
      <c r="L221" s="829"/>
      <c r="M221" s="829"/>
      <c r="N221" s="829"/>
      <c r="O221" s="830"/>
      <c r="P221" s="242"/>
      <c r="Q221" s="242"/>
      <c r="R221" s="243"/>
    </row>
    <row r="222" spans="1:18">
      <c r="A222" s="829"/>
      <c r="B222" s="829"/>
      <c r="C222" s="829"/>
      <c r="D222" s="829"/>
      <c r="E222" s="829"/>
      <c r="F222" s="829"/>
      <c r="G222" s="829"/>
      <c r="H222" s="829"/>
      <c r="I222" s="829"/>
      <c r="J222" s="829"/>
      <c r="K222" s="829"/>
      <c r="L222" s="829"/>
      <c r="M222" s="829"/>
      <c r="N222" s="829"/>
      <c r="O222" s="830"/>
      <c r="P222" s="242"/>
      <c r="Q222" s="242"/>
      <c r="R222" s="243"/>
    </row>
    <row r="223" spans="1:18">
      <c r="A223" s="829"/>
      <c r="B223" s="829"/>
      <c r="C223" s="829"/>
      <c r="D223" s="829"/>
      <c r="E223" s="829"/>
      <c r="F223" s="829"/>
      <c r="G223" s="829"/>
      <c r="H223" s="829"/>
      <c r="I223" s="829"/>
      <c r="J223" s="829"/>
      <c r="K223" s="829"/>
      <c r="L223" s="829"/>
      <c r="M223" s="829"/>
      <c r="N223" s="829"/>
      <c r="O223" s="830"/>
      <c r="P223" s="242"/>
      <c r="Q223" s="242"/>
      <c r="R223" s="243"/>
    </row>
    <row r="224" spans="1:18">
      <c r="A224" s="829"/>
      <c r="B224" s="829"/>
      <c r="C224" s="829"/>
      <c r="D224" s="829"/>
      <c r="E224" s="829"/>
      <c r="F224" s="829"/>
      <c r="G224" s="829"/>
      <c r="H224" s="829"/>
      <c r="I224" s="829"/>
      <c r="J224" s="829"/>
      <c r="K224" s="829"/>
      <c r="L224" s="829"/>
      <c r="M224" s="829"/>
      <c r="N224" s="829"/>
      <c r="O224" s="830"/>
      <c r="P224" s="242"/>
      <c r="Q224" s="242"/>
      <c r="R224" s="243"/>
    </row>
    <row r="225" spans="1:14">
      <c r="A225" s="244"/>
      <c r="B225" s="80"/>
      <c r="C225" s="141"/>
      <c r="F225" s="83"/>
      <c r="G225" s="83"/>
      <c r="H225" s="83"/>
      <c r="I225" s="83"/>
      <c r="J225" s="83"/>
      <c r="K225" s="80"/>
      <c r="L225" s="84"/>
      <c r="M225" s="84"/>
      <c r="N225" s="245"/>
    </row>
  </sheetData>
  <mergeCells count="18">
    <mergeCell ref="C81:C91"/>
    <mergeCell ref="C2:C19"/>
    <mergeCell ref="C20:C24"/>
    <mergeCell ref="C26:C51"/>
    <mergeCell ref="C56:C73"/>
    <mergeCell ref="C75:C79"/>
    <mergeCell ref="A214:O224"/>
    <mergeCell ref="C94:C104"/>
    <mergeCell ref="C106:C118"/>
    <mergeCell ref="C120:C125"/>
    <mergeCell ref="C129:C160"/>
    <mergeCell ref="C162:C171"/>
    <mergeCell ref="C176:C180"/>
    <mergeCell ref="C182:C186"/>
    <mergeCell ref="C189:C206"/>
    <mergeCell ref="C208:C209"/>
    <mergeCell ref="C210:C211"/>
    <mergeCell ref="D210:D2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F8B6-7591-4ED7-9A55-1B3A52C70211}">
  <dimension ref="A1:R247"/>
  <sheetViews>
    <sheetView zoomScale="85" zoomScaleNormal="85" workbookViewId="0">
      <pane ySplit="1" topLeftCell="A107" activePane="bottomLeft" state="frozen"/>
      <selection activeCell="E1" sqref="E1"/>
      <selection pane="bottomLeft" activeCell="L42" sqref="L42"/>
    </sheetView>
  </sheetViews>
  <sheetFormatPr defaultColWidth="8.88671875" defaultRowHeight="14.4"/>
  <cols>
    <col min="1" max="4" width="8.88671875" style="22"/>
    <col min="5" max="7" width="28.88671875" style="22" customWidth="1"/>
    <col min="8" max="10" width="11.6640625" style="22" customWidth="1"/>
    <col min="11" max="11" width="39.33203125" style="22" customWidth="1"/>
    <col min="12" max="13" width="29.6640625" style="22" customWidth="1"/>
    <col min="14" max="16384" width="8.88671875" style="22"/>
  </cols>
  <sheetData>
    <row r="1" spans="1:18" ht="55.2">
      <c r="A1" s="63" t="s">
        <v>0</v>
      </c>
      <c r="B1" s="64" t="s">
        <v>1</v>
      </c>
      <c r="C1" s="64" t="s">
        <v>2</v>
      </c>
      <c r="D1" s="65" t="s">
        <v>3</v>
      </c>
      <c r="E1" s="338" t="s">
        <v>5648</v>
      </c>
      <c r="F1" s="338" t="s">
        <v>5</v>
      </c>
      <c r="G1" s="338" t="s">
        <v>6</v>
      </c>
      <c r="H1" s="64" t="s">
        <v>7</v>
      </c>
      <c r="I1" s="64" t="s">
        <v>8</v>
      </c>
      <c r="J1" s="64" t="s">
        <v>9</v>
      </c>
      <c r="K1" s="338" t="s">
        <v>10</v>
      </c>
      <c r="L1" s="339" t="s">
        <v>11</v>
      </c>
      <c r="M1" s="339" t="s">
        <v>12</v>
      </c>
      <c r="N1" s="66" t="s">
        <v>13</v>
      </c>
      <c r="O1" s="64" t="s">
        <v>14</v>
      </c>
      <c r="P1" s="64" t="s">
        <v>15</v>
      </c>
      <c r="Q1" s="64" t="s">
        <v>16</v>
      </c>
      <c r="R1" s="67" t="s">
        <v>17</v>
      </c>
    </row>
    <row r="2" spans="1:18" ht="220.8">
      <c r="A2" s="156">
        <v>1</v>
      </c>
      <c r="B2" s="157" t="s">
        <v>18</v>
      </c>
      <c r="C2" s="796" t="s">
        <v>19</v>
      </c>
      <c r="D2" s="158"/>
      <c r="E2" s="157" t="s">
        <v>20</v>
      </c>
      <c r="F2" s="157" t="s">
        <v>21</v>
      </c>
      <c r="G2" s="157" t="s">
        <v>22</v>
      </c>
      <c r="H2" s="157" t="s">
        <v>23</v>
      </c>
      <c r="I2" s="157" t="s">
        <v>24</v>
      </c>
      <c r="J2" s="157" t="s">
        <v>25</v>
      </c>
      <c r="K2" s="68" t="s">
        <v>5649</v>
      </c>
      <c r="L2" s="68" t="s">
        <v>5650</v>
      </c>
      <c r="M2" s="68" t="s">
        <v>5651</v>
      </c>
      <c r="N2" s="340"/>
      <c r="O2" s="157"/>
      <c r="P2" s="157"/>
      <c r="Q2" s="157"/>
      <c r="R2" s="160"/>
    </row>
    <row r="3" spans="1:18" ht="41.4">
      <c r="A3" s="156">
        <v>2</v>
      </c>
      <c r="B3" s="157" t="s">
        <v>18</v>
      </c>
      <c r="C3" s="797"/>
      <c r="D3" s="158"/>
      <c r="E3" s="161" t="s">
        <v>29</v>
      </c>
      <c r="F3" s="157" t="s">
        <v>30</v>
      </c>
      <c r="G3" s="157" t="s">
        <v>31</v>
      </c>
      <c r="H3" s="157" t="s">
        <v>23</v>
      </c>
      <c r="I3" s="157" t="s">
        <v>24</v>
      </c>
      <c r="J3" s="157" t="s">
        <v>25</v>
      </c>
      <c r="K3" s="157" t="s">
        <v>32</v>
      </c>
      <c r="L3" s="162"/>
      <c r="M3" s="157"/>
      <c r="N3" s="341" t="s">
        <v>33</v>
      </c>
      <c r="O3" s="157"/>
      <c r="P3" s="157"/>
      <c r="Q3" s="157"/>
      <c r="R3" s="160"/>
    </row>
    <row r="4" spans="1:18" ht="69">
      <c r="A4" s="156" t="s">
        <v>34</v>
      </c>
      <c r="B4" s="157" t="s">
        <v>18</v>
      </c>
      <c r="C4" s="797"/>
      <c r="D4" s="158"/>
      <c r="E4" s="161" t="s">
        <v>35</v>
      </c>
      <c r="F4" s="157" t="s">
        <v>36</v>
      </c>
      <c r="G4" s="157" t="s">
        <v>37</v>
      </c>
      <c r="H4" s="157" t="s">
        <v>38</v>
      </c>
      <c r="I4" s="157" t="s">
        <v>39</v>
      </c>
      <c r="J4" s="157" t="s">
        <v>39</v>
      </c>
      <c r="K4" s="157"/>
      <c r="L4" s="162"/>
      <c r="M4" s="162"/>
      <c r="N4" s="164" t="s">
        <v>40</v>
      </c>
      <c r="O4" s="157"/>
      <c r="P4" s="157"/>
      <c r="Q4" s="157"/>
      <c r="R4" s="160"/>
    </row>
    <row r="5" spans="1:18" ht="41.4">
      <c r="A5" s="156" t="s">
        <v>41</v>
      </c>
      <c r="B5" s="157" t="s">
        <v>18</v>
      </c>
      <c r="C5" s="797"/>
      <c r="D5" s="65"/>
      <c r="E5" s="71" t="s">
        <v>42</v>
      </c>
      <c r="F5" s="56" t="s">
        <v>43</v>
      </c>
      <c r="G5" s="56" t="s">
        <v>44</v>
      </c>
      <c r="H5" s="56" t="s">
        <v>23</v>
      </c>
      <c r="I5" s="56" t="s">
        <v>24</v>
      </c>
      <c r="J5" s="56" t="s">
        <v>25</v>
      </c>
      <c r="K5" s="56" t="s">
        <v>45</v>
      </c>
      <c r="L5" s="72" t="s">
        <v>46</v>
      </c>
      <c r="M5" s="72" t="s">
        <v>47</v>
      </c>
      <c r="N5" s="342"/>
      <c r="O5" s="56"/>
      <c r="P5" s="56"/>
      <c r="Q5" s="56"/>
      <c r="R5" s="73"/>
    </row>
    <row r="6" spans="1:18" ht="69">
      <c r="A6" s="65">
        <v>3</v>
      </c>
      <c r="B6" s="157" t="s">
        <v>18</v>
      </c>
      <c r="C6" s="797"/>
      <c r="D6" s="65"/>
      <c r="E6" s="71" t="s">
        <v>48</v>
      </c>
      <c r="F6" s="71" t="s">
        <v>49</v>
      </c>
      <c r="G6" s="71" t="s">
        <v>49</v>
      </c>
      <c r="H6" s="56" t="s">
        <v>23</v>
      </c>
      <c r="I6" s="56" t="s">
        <v>24</v>
      </c>
      <c r="J6" s="56" t="s">
        <v>25</v>
      </c>
      <c r="K6" s="56" t="s">
        <v>50</v>
      </c>
      <c r="L6" s="72"/>
      <c r="M6" s="72"/>
      <c r="N6" s="342"/>
      <c r="O6" s="56"/>
      <c r="P6" s="56"/>
      <c r="Q6" s="56"/>
      <c r="R6" s="73" t="s">
        <v>51</v>
      </c>
    </row>
    <row r="7" spans="1:18" ht="69">
      <c r="A7" s="165" t="s">
        <v>52</v>
      </c>
      <c r="B7" s="157" t="s">
        <v>18</v>
      </c>
      <c r="C7" s="797"/>
      <c r="D7" s="65"/>
      <c r="E7" s="71" t="s">
        <v>53</v>
      </c>
      <c r="F7" s="71" t="s">
        <v>54</v>
      </c>
      <c r="G7" s="71" t="s">
        <v>54</v>
      </c>
      <c r="H7" s="56" t="s">
        <v>23</v>
      </c>
      <c r="I7" s="56" t="s">
        <v>24</v>
      </c>
      <c r="J7" s="56" t="s">
        <v>25</v>
      </c>
      <c r="K7" s="56" t="s">
        <v>50</v>
      </c>
      <c r="L7" s="72"/>
      <c r="M7" s="72"/>
      <c r="N7" s="342"/>
      <c r="O7" s="56"/>
      <c r="P7" s="56"/>
      <c r="Q7" s="56"/>
      <c r="R7" s="73" t="s">
        <v>51</v>
      </c>
    </row>
    <row r="8" spans="1:18" ht="69">
      <c r="A8" s="165" t="s">
        <v>55</v>
      </c>
      <c r="B8" s="157" t="s">
        <v>18</v>
      </c>
      <c r="C8" s="797"/>
      <c r="D8" s="65"/>
      <c r="E8" s="71" t="s">
        <v>56</v>
      </c>
      <c r="F8" s="71" t="s">
        <v>57</v>
      </c>
      <c r="G8" s="71" t="s">
        <v>57</v>
      </c>
      <c r="H8" s="56" t="s">
        <v>23</v>
      </c>
      <c r="I8" s="56" t="s">
        <v>24</v>
      </c>
      <c r="J8" s="56" t="s">
        <v>25</v>
      </c>
      <c r="K8" s="56" t="s">
        <v>50</v>
      </c>
      <c r="L8" s="72"/>
      <c r="M8" s="72"/>
      <c r="N8" s="342"/>
      <c r="O8" s="56"/>
      <c r="P8" s="56"/>
      <c r="Q8" s="56"/>
      <c r="R8" s="73" t="s">
        <v>51</v>
      </c>
    </row>
    <row r="9" spans="1:18" ht="69">
      <c r="A9" s="165" t="s">
        <v>58</v>
      </c>
      <c r="B9" s="157" t="s">
        <v>18</v>
      </c>
      <c r="C9" s="797"/>
      <c r="D9" s="65"/>
      <c r="E9" s="71" t="s">
        <v>59</v>
      </c>
      <c r="F9" s="71" t="s">
        <v>60</v>
      </c>
      <c r="G9" s="71" t="s">
        <v>61</v>
      </c>
      <c r="H9" s="56" t="s">
        <v>23</v>
      </c>
      <c r="I9" s="56" t="s">
        <v>24</v>
      </c>
      <c r="J9" s="56" t="s">
        <v>25</v>
      </c>
      <c r="K9" s="56" t="s">
        <v>50</v>
      </c>
      <c r="L9" s="72"/>
      <c r="M9" s="72"/>
      <c r="N9" s="342"/>
      <c r="O9" s="56"/>
      <c r="P9" s="56"/>
      <c r="Q9" s="56"/>
      <c r="R9" s="73" t="s">
        <v>51</v>
      </c>
    </row>
    <row r="10" spans="1:18" ht="27.6">
      <c r="A10" s="165" t="s">
        <v>62</v>
      </c>
      <c r="B10" s="157" t="s">
        <v>18</v>
      </c>
      <c r="C10" s="797"/>
      <c r="D10" s="71"/>
      <c r="E10" s="56" t="s">
        <v>63</v>
      </c>
      <c r="F10" s="56" t="s">
        <v>64</v>
      </c>
      <c r="G10" s="56" t="s">
        <v>65</v>
      </c>
      <c r="H10" s="56" t="s">
        <v>66</v>
      </c>
      <c r="I10" s="56" t="s">
        <v>39</v>
      </c>
      <c r="J10" s="56" t="s">
        <v>39</v>
      </c>
      <c r="K10" s="56"/>
      <c r="L10" s="72"/>
      <c r="M10" s="72"/>
      <c r="N10" s="342"/>
      <c r="O10" s="56"/>
      <c r="P10" s="56"/>
      <c r="Q10" s="56"/>
      <c r="R10" s="73"/>
    </row>
    <row r="11" spans="1:18" ht="179.4">
      <c r="A11" s="165" t="s">
        <v>67</v>
      </c>
      <c r="B11" s="56" t="s">
        <v>18</v>
      </c>
      <c r="C11" s="797"/>
      <c r="D11" s="71"/>
      <c r="E11" s="56" t="s">
        <v>68</v>
      </c>
      <c r="F11" s="56" t="s">
        <v>69</v>
      </c>
      <c r="G11" s="56" t="s">
        <v>70</v>
      </c>
      <c r="H11" s="56" t="s">
        <v>23</v>
      </c>
      <c r="I11" s="56" t="s">
        <v>24</v>
      </c>
      <c r="J11" s="56" t="s">
        <v>25</v>
      </c>
      <c r="K11" s="62" t="s">
        <v>5652</v>
      </c>
      <c r="L11" s="62" t="s">
        <v>5653</v>
      </c>
      <c r="M11" s="62" t="s">
        <v>5654</v>
      </c>
      <c r="N11" s="342"/>
      <c r="O11" s="56"/>
      <c r="P11" s="56"/>
      <c r="Q11" s="56"/>
      <c r="R11" s="73"/>
    </row>
    <row r="12" spans="1:18" ht="41.4">
      <c r="A12" s="165" t="s">
        <v>74</v>
      </c>
      <c r="B12" s="56" t="s">
        <v>18</v>
      </c>
      <c r="C12" s="797"/>
      <c r="D12" s="71"/>
      <c r="E12" s="56" t="s">
        <v>75</v>
      </c>
      <c r="F12" s="56" t="s">
        <v>76</v>
      </c>
      <c r="G12" s="56" t="s">
        <v>77</v>
      </c>
      <c r="H12" s="56" t="s">
        <v>78</v>
      </c>
      <c r="I12" s="56" t="s">
        <v>79</v>
      </c>
      <c r="J12" s="56" t="s">
        <v>80</v>
      </c>
      <c r="K12" s="56"/>
      <c r="L12" s="72"/>
      <c r="M12" s="74"/>
      <c r="N12" s="342"/>
      <c r="O12" s="56"/>
      <c r="P12" s="56"/>
      <c r="Q12" s="56"/>
      <c r="R12" s="73"/>
    </row>
    <row r="13" spans="1:18" ht="27.6">
      <c r="A13" s="165" t="s">
        <v>81</v>
      </c>
      <c r="B13" s="56" t="s">
        <v>18</v>
      </c>
      <c r="C13" s="797"/>
      <c r="D13" s="71"/>
      <c r="E13" s="56" t="s">
        <v>82</v>
      </c>
      <c r="F13" s="56" t="s">
        <v>83</v>
      </c>
      <c r="G13" s="56" t="s">
        <v>84</v>
      </c>
      <c r="H13" s="56" t="s">
        <v>85</v>
      </c>
      <c r="I13" s="56" t="s">
        <v>86</v>
      </c>
      <c r="J13" s="56" t="s">
        <v>87</v>
      </c>
      <c r="K13" s="56"/>
      <c r="L13" s="72"/>
      <c r="M13" s="74"/>
      <c r="N13" s="342"/>
      <c r="O13" s="56"/>
      <c r="P13" s="56"/>
      <c r="Q13" s="56"/>
      <c r="R13" s="73"/>
    </row>
    <row r="14" spans="1:18" ht="69">
      <c r="A14" s="165" t="s">
        <v>88</v>
      </c>
      <c r="B14" s="56" t="s">
        <v>18</v>
      </c>
      <c r="C14" s="797"/>
      <c r="D14" s="65"/>
      <c r="E14" s="71" t="s">
        <v>89</v>
      </c>
      <c r="F14" s="71" t="s">
        <v>90</v>
      </c>
      <c r="G14" s="71" t="s">
        <v>91</v>
      </c>
      <c r="H14" s="56" t="s">
        <v>38</v>
      </c>
      <c r="I14" s="56" t="s">
        <v>39</v>
      </c>
      <c r="J14" s="56" t="s">
        <v>39</v>
      </c>
      <c r="K14" s="56"/>
      <c r="L14" s="72"/>
      <c r="M14" s="72"/>
      <c r="N14" s="342"/>
      <c r="O14" s="56"/>
      <c r="P14" s="56"/>
      <c r="Q14" s="56"/>
      <c r="R14" s="73" t="s">
        <v>51</v>
      </c>
    </row>
    <row r="15" spans="1:18" ht="27.6">
      <c r="A15" s="165" t="s">
        <v>92</v>
      </c>
      <c r="B15" s="56" t="s">
        <v>18</v>
      </c>
      <c r="C15" s="797"/>
      <c r="D15" s="65"/>
      <c r="E15" s="71" t="s">
        <v>93</v>
      </c>
      <c r="F15" s="71" t="s">
        <v>94</v>
      </c>
      <c r="G15" s="71" t="s">
        <v>95</v>
      </c>
      <c r="H15" s="75" t="s">
        <v>96</v>
      </c>
      <c r="I15" s="56" t="s">
        <v>39</v>
      </c>
      <c r="J15" s="56" t="s">
        <v>39</v>
      </c>
      <c r="K15" s="56"/>
      <c r="L15" s="72"/>
      <c r="M15" s="72"/>
      <c r="N15" s="342"/>
      <c r="O15" s="56"/>
      <c r="P15" s="56"/>
      <c r="Q15" s="56"/>
      <c r="R15" s="73"/>
    </row>
    <row r="16" spans="1:18" ht="27.6">
      <c r="A16" s="166" t="s">
        <v>97</v>
      </c>
      <c r="B16" s="56" t="s">
        <v>18</v>
      </c>
      <c r="C16" s="797"/>
      <c r="D16" s="76"/>
      <c r="E16" s="75" t="s">
        <v>98</v>
      </c>
      <c r="F16" s="75" t="s">
        <v>99</v>
      </c>
      <c r="G16" s="75" t="s">
        <v>100</v>
      </c>
      <c r="H16" s="75" t="s">
        <v>96</v>
      </c>
      <c r="I16" s="75" t="s">
        <v>101</v>
      </c>
      <c r="J16" s="75" t="s">
        <v>102</v>
      </c>
      <c r="K16" s="75"/>
      <c r="L16" s="74"/>
      <c r="M16" s="74"/>
      <c r="N16" s="342"/>
      <c r="O16" s="75"/>
      <c r="P16" s="75"/>
      <c r="Q16" s="75"/>
      <c r="R16" s="77"/>
    </row>
    <row r="17" spans="1:18" ht="27.6">
      <c r="A17" s="165" t="s">
        <v>103</v>
      </c>
      <c r="B17" s="56" t="s">
        <v>18</v>
      </c>
      <c r="C17" s="797"/>
      <c r="D17" s="343"/>
      <c r="E17" s="75" t="s">
        <v>104</v>
      </c>
      <c r="F17" s="56" t="s">
        <v>105</v>
      </c>
      <c r="G17" s="342" t="s">
        <v>106</v>
      </c>
      <c r="H17" s="56" t="s">
        <v>96</v>
      </c>
      <c r="I17" s="75" t="s">
        <v>101</v>
      </c>
      <c r="J17" s="75" t="s">
        <v>102</v>
      </c>
      <c r="K17" s="342"/>
      <c r="L17" s="342"/>
      <c r="M17" s="342"/>
      <c r="N17" s="344"/>
      <c r="O17" s="342"/>
      <c r="P17" s="56"/>
      <c r="Q17" s="56"/>
      <c r="R17" s="79"/>
    </row>
    <row r="18" spans="1:18" ht="27.6">
      <c r="A18" s="166" t="s">
        <v>107</v>
      </c>
      <c r="B18" s="56" t="s">
        <v>18</v>
      </c>
      <c r="C18" s="797"/>
      <c r="D18" s="139"/>
      <c r="E18" s="75" t="s">
        <v>108</v>
      </c>
      <c r="F18" s="56" t="s">
        <v>109</v>
      </c>
      <c r="G18" s="345" t="s">
        <v>110</v>
      </c>
      <c r="H18" s="56" t="s">
        <v>85</v>
      </c>
      <c r="I18" s="345" t="s">
        <v>86</v>
      </c>
      <c r="J18" s="345" t="s">
        <v>87</v>
      </c>
      <c r="K18" s="86"/>
      <c r="L18" s="346"/>
      <c r="M18" s="346"/>
      <c r="N18" s="94"/>
      <c r="O18" s="86"/>
      <c r="P18" s="86"/>
      <c r="Q18" s="86"/>
      <c r="R18" s="87"/>
    </row>
    <row r="19" spans="1:18" ht="27.6">
      <c r="A19" s="165" t="s">
        <v>111</v>
      </c>
      <c r="B19" s="56" t="s">
        <v>18</v>
      </c>
      <c r="C19" s="798"/>
      <c r="D19" s="71"/>
      <c r="E19" s="56" t="s">
        <v>112</v>
      </c>
      <c r="F19" s="91" t="s">
        <v>113</v>
      </c>
      <c r="G19" s="91" t="s">
        <v>114</v>
      </c>
      <c r="H19" s="91"/>
      <c r="I19" s="345"/>
      <c r="J19" s="345"/>
      <c r="K19" s="56"/>
      <c r="L19" s="347"/>
      <c r="M19" s="347"/>
      <c r="N19" s="94"/>
      <c r="O19" s="56"/>
      <c r="P19" s="56"/>
      <c r="Q19" s="56"/>
      <c r="R19" s="73"/>
    </row>
    <row r="20" spans="1:18" ht="409.6">
      <c r="A20" s="65">
        <v>5</v>
      </c>
      <c r="B20" s="56" t="s">
        <v>18</v>
      </c>
      <c r="C20" s="796" t="s">
        <v>115</v>
      </c>
      <c r="D20" s="56" t="s">
        <v>116</v>
      </c>
      <c r="E20" s="269" t="s">
        <v>117</v>
      </c>
      <c r="F20" s="157" t="s">
        <v>118</v>
      </c>
      <c r="G20" s="157" t="s">
        <v>119</v>
      </c>
      <c r="H20" s="56" t="s">
        <v>23</v>
      </c>
      <c r="I20" s="56" t="s">
        <v>24</v>
      </c>
      <c r="J20" s="56" t="s">
        <v>25</v>
      </c>
      <c r="K20" s="56" t="s">
        <v>120</v>
      </c>
      <c r="L20" s="92" t="s">
        <v>121</v>
      </c>
      <c r="M20" s="93" t="s">
        <v>122</v>
      </c>
      <c r="N20" s="94"/>
      <c r="O20" s="56"/>
      <c r="P20" s="56"/>
      <c r="Q20" s="56"/>
      <c r="R20" s="73"/>
    </row>
    <row r="21" spans="1:18" ht="41.4">
      <c r="A21" s="65">
        <v>6</v>
      </c>
      <c r="B21" s="56" t="s">
        <v>18</v>
      </c>
      <c r="C21" s="797"/>
      <c r="D21" s="92" t="s">
        <v>123</v>
      </c>
      <c r="E21" s="56" t="s">
        <v>124</v>
      </c>
      <c r="F21" s="95" t="s">
        <v>125</v>
      </c>
      <c r="G21" s="95" t="s">
        <v>126</v>
      </c>
      <c r="H21" s="91" t="s">
        <v>66</v>
      </c>
      <c r="I21" s="91" t="s">
        <v>39</v>
      </c>
      <c r="J21" s="91" t="s">
        <v>39</v>
      </c>
      <c r="K21" s="56"/>
      <c r="L21" s="72"/>
      <c r="M21" s="72"/>
      <c r="N21" s="94"/>
      <c r="O21" s="56"/>
      <c r="P21" s="56"/>
      <c r="Q21" s="56"/>
      <c r="R21" s="73"/>
    </row>
    <row r="22" spans="1:18" ht="41.4">
      <c r="A22" s="165" t="s">
        <v>127</v>
      </c>
      <c r="B22" s="56" t="s">
        <v>18</v>
      </c>
      <c r="C22" s="797"/>
      <c r="D22" s="92" t="s">
        <v>123</v>
      </c>
      <c r="E22" s="56" t="s">
        <v>128</v>
      </c>
      <c r="F22" s="95" t="s">
        <v>129</v>
      </c>
      <c r="G22" s="95" t="s">
        <v>130</v>
      </c>
      <c r="H22" s="56" t="s">
        <v>131</v>
      </c>
      <c r="I22" s="56" t="s">
        <v>132</v>
      </c>
      <c r="J22" s="56" t="s">
        <v>133</v>
      </c>
      <c r="K22" s="56"/>
      <c r="L22" s="72"/>
      <c r="M22" s="72"/>
      <c r="N22" s="94"/>
      <c r="O22" s="56"/>
      <c r="P22" s="56"/>
      <c r="Q22" s="56"/>
      <c r="R22" s="73"/>
    </row>
    <row r="23" spans="1:18" ht="41.4">
      <c r="A23" s="165" t="s">
        <v>134</v>
      </c>
      <c r="B23" s="56" t="s">
        <v>18</v>
      </c>
      <c r="C23" s="797"/>
      <c r="D23" s="92" t="s">
        <v>123</v>
      </c>
      <c r="E23" s="56" t="s">
        <v>135</v>
      </c>
      <c r="F23" s="95" t="s">
        <v>136</v>
      </c>
      <c r="G23" s="95" t="s">
        <v>137</v>
      </c>
      <c r="H23" s="56" t="s">
        <v>23</v>
      </c>
      <c r="I23" s="56" t="s">
        <v>24</v>
      </c>
      <c r="J23" s="56" t="s">
        <v>25</v>
      </c>
      <c r="K23" s="56" t="s">
        <v>138</v>
      </c>
      <c r="L23" s="72" t="s">
        <v>139</v>
      </c>
      <c r="M23" s="72" t="s">
        <v>140</v>
      </c>
      <c r="N23" s="94"/>
      <c r="O23" s="56"/>
      <c r="P23" s="56"/>
      <c r="Q23" s="56"/>
      <c r="R23" s="73"/>
    </row>
    <row r="24" spans="1:18" ht="41.4">
      <c r="A24" s="165" t="s">
        <v>141</v>
      </c>
      <c r="B24" s="56" t="s">
        <v>18</v>
      </c>
      <c r="C24" s="798"/>
      <c r="D24" s="92" t="s">
        <v>123</v>
      </c>
      <c r="E24" s="117" t="s">
        <v>142</v>
      </c>
      <c r="F24" s="95" t="s">
        <v>143</v>
      </c>
      <c r="G24" s="95" t="s">
        <v>144</v>
      </c>
      <c r="H24" s="91" t="s">
        <v>85</v>
      </c>
      <c r="I24" s="91" t="s">
        <v>145</v>
      </c>
      <c r="J24" s="91" t="s">
        <v>146</v>
      </c>
      <c r="K24" s="56"/>
      <c r="L24" s="72"/>
      <c r="M24" s="72"/>
      <c r="N24" s="94"/>
      <c r="O24" s="56"/>
      <c r="P24" s="56"/>
      <c r="Q24" s="56"/>
      <c r="R24" s="73"/>
    </row>
    <row r="25" spans="1:18">
      <c r="A25" s="167"/>
      <c r="B25" s="56"/>
      <c r="C25" s="92"/>
      <c r="D25" s="92"/>
      <c r="E25" s="56" t="s">
        <v>152</v>
      </c>
      <c r="F25" s="95" t="s">
        <v>5182</v>
      </c>
      <c r="G25" s="95" t="s">
        <v>5183</v>
      </c>
      <c r="H25" s="91" t="s">
        <v>38</v>
      </c>
      <c r="I25" s="91" t="s">
        <v>39</v>
      </c>
      <c r="J25" s="91" t="s">
        <v>39</v>
      </c>
      <c r="K25" s="56"/>
      <c r="L25" s="72"/>
      <c r="M25" s="72"/>
      <c r="N25" s="94"/>
      <c r="O25" s="56"/>
      <c r="P25" s="56"/>
      <c r="Q25" s="56"/>
      <c r="R25" s="73"/>
    </row>
    <row r="26" spans="1:18" ht="69">
      <c r="A26" s="167" t="s">
        <v>150</v>
      </c>
      <c r="B26" s="56" t="s">
        <v>18</v>
      </c>
      <c r="C26" s="796" t="s">
        <v>151</v>
      </c>
      <c r="D26" s="92"/>
      <c r="E26" s="56" t="s">
        <v>153</v>
      </c>
      <c r="F26" s="56" t="s">
        <v>154</v>
      </c>
      <c r="G26" s="157" t="s">
        <v>155</v>
      </c>
      <c r="H26" s="56" t="s">
        <v>23</v>
      </c>
      <c r="I26" s="56" t="s">
        <v>24</v>
      </c>
      <c r="J26" s="56" t="s">
        <v>25</v>
      </c>
      <c r="K26" s="72" t="s">
        <v>156</v>
      </c>
      <c r="L26" s="72" t="s">
        <v>157</v>
      </c>
      <c r="M26" s="72" t="s">
        <v>158</v>
      </c>
      <c r="N26" s="94"/>
      <c r="O26" s="56"/>
      <c r="P26" s="56"/>
      <c r="Q26" s="56"/>
      <c r="R26" s="73"/>
    </row>
    <row r="27" spans="1:18" ht="289.8">
      <c r="A27" s="270" t="s">
        <v>5655</v>
      </c>
      <c r="B27" s="56" t="s">
        <v>18</v>
      </c>
      <c r="C27" s="797"/>
      <c r="D27" s="169"/>
      <c r="E27" s="171" t="s">
        <v>5656</v>
      </c>
      <c r="F27" s="171" t="s">
        <v>5657</v>
      </c>
      <c r="G27" s="171" t="s">
        <v>5658</v>
      </c>
      <c r="H27" s="168" t="s">
        <v>23</v>
      </c>
      <c r="I27" s="168" t="s">
        <v>24</v>
      </c>
      <c r="J27" s="168" t="s">
        <v>25</v>
      </c>
      <c r="K27" s="168" t="s">
        <v>449</v>
      </c>
      <c r="L27" s="171" t="s">
        <v>121</v>
      </c>
      <c r="M27" s="171" t="s">
        <v>450</v>
      </c>
      <c r="N27" s="348"/>
      <c r="O27" s="168" t="s">
        <v>5659</v>
      </c>
      <c r="P27" s="168" t="s">
        <v>601</v>
      </c>
      <c r="Q27" s="168" t="s">
        <v>602</v>
      </c>
      <c r="R27" s="73"/>
    </row>
    <row r="28" spans="1:18" ht="69">
      <c r="A28" s="271" t="s">
        <v>5660</v>
      </c>
      <c r="B28" s="56" t="s">
        <v>18</v>
      </c>
      <c r="C28" s="797"/>
      <c r="D28" s="92"/>
      <c r="E28" s="106" t="s">
        <v>5661</v>
      </c>
      <c r="F28" s="106" t="s">
        <v>5662</v>
      </c>
      <c r="G28" s="106" t="s">
        <v>5663</v>
      </c>
      <c r="H28" s="56" t="s">
        <v>85</v>
      </c>
      <c r="I28" s="56" t="s">
        <v>86</v>
      </c>
      <c r="J28" s="56" t="s">
        <v>87</v>
      </c>
      <c r="K28" s="56"/>
      <c r="L28" s="72"/>
      <c r="M28" s="72"/>
      <c r="N28" s="272" t="s">
        <v>5664</v>
      </c>
      <c r="O28" s="56"/>
      <c r="P28" s="56"/>
      <c r="Q28" s="56"/>
      <c r="R28" s="73"/>
    </row>
    <row r="29" spans="1:18" ht="289.8">
      <c r="A29" s="271" t="s">
        <v>5665</v>
      </c>
      <c r="B29" s="56" t="s">
        <v>18</v>
      </c>
      <c r="C29" s="797"/>
      <c r="D29" s="169"/>
      <c r="E29" s="171" t="s">
        <v>4700</v>
      </c>
      <c r="F29" s="171" t="s">
        <v>4701</v>
      </c>
      <c r="G29" s="171" t="s">
        <v>5666</v>
      </c>
      <c r="H29" s="168" t="s">
        <v>23</v>
      </c>
      <c r="I29" s="168" t="s">
        <v>24</v>
      </c>
      <c r="J29" s="168" t="s">
        <v>25</v>
      </c>
      <c r="K29" s="168" t="s">
        <v>449</v>
      </c>
      <c r="L29" s="171" t="s">
        <v>121</v>
      </c>
      <c r="M29" s="171" t="s">
        <v>450</v>
      </c>
      <c r="N29" s="348"/>
      <c r="O29" s="168" t="s">
        <v>600</v>
      </c>
      <c r="P29" s="168" t="s">
        <v>601</v>
      </c>
      <c r="Q29" s="168" t="s">
        <v>602</v>
      </c>
      <c r="R29" s="73"/>
    </row>
    <row r="30" spans="1:18" ht="220.8">
      <c r="A30" s="271" t="s">
        <v>4704</v>
      </c>
      <c r="B30" s="157" t="s">
        <v>18</v>
      </c>
      <c r="C30" s="797"/>
      <c r="D30" s="273"/>
      <c r="E30" s="274" t="s">
        <v>5667</v>
      </c>
      <c r="F30" s="106" t="s">
        <v>165</v>
      </c>
      <c r="G30" s="106" t="s">
        <v>5668</v>
      </c>
      <c r="H30" s="157" t="s">
        <v>85</v>
      </c>
      <c r="I30" s="157" t="s">
        <v>86</v>
      </c>
      <c r="J30" s="157" t="s">
        <v>87</v>
      </c>
      <c r="K30" s="157"/>
      <c r="L30" s="162"/>
      <c r="M30" s="162"/>
      <c r="N30" s="275" t="s">
        <v>5669</v>
      </c>
      <c r="O30" s="62" t="s">
        <v>5670</v>
      </c>
      <c r="P30" s="157" t="s">
        <v>169</v>
      </c>
      <c r="Q30" s="157" t="s">
        <v>170</v>
      </c>
      <c r="R30" s="160"/>
    </row>
    <row r="31" spans="1:18" ht="151.80000000000001">
      <c r="A31" s="63" t="s">
        <v>171</v>
      </c>
      <c r="B31" s="56" t="s">
        <v>18</v>
      </c>
      <c r="C31" s="797"/>
      <c r="D31" s="71" t="s">
        <v>152</v>
      </c>
      <c r="E31" s="86" t="s">
        <v>172</v>
      </c>
      <c r="F31" s="95" t="s">
        <v>173</v>
      </c>
      <c r="G31" s="95" t="s">
        <v>174</v>
      </c>
      <c r="H31" s="56" t="s">
        <v>23</v>
      </c>
      <c r="I31" s="56" t="s">
        <v>24</v>
      </c>
      <c r="J31" s="56" t="s">
        <v>25</v>
      </c>
      <c r="K31" s="56" t="s">
        <v>175</v>
      </c>
      <c r="L31" s="56" t="s">
        <v>176</v>
      </c>
      <c r="M31" s="56" t="s">
        <v>177</v>
      </c>
      <c r="N31" s="94"/>
      <c r="O31" s="56"/>
      <c r="P31" s="56"/>
      <c r="Q31" s="56"/>
      <c r="R31" s="73"/>
    </row>
    <row r="32" spans="1:18" ht="372.6">
      <c r="A32" s="63" t="s">
        <v>178</v>
      </c>
      <c r="B32" s="56" t="s">
        <v>18</v>
      </c>
      <c r="C32" s="797"/>
      <c r="D32" s="349" t="s">
        <v>185</v>
      </c>
      <c r="E32" s="56" t="s">
        <v>186</v>
      </c>
      <c r="F32" s="56" t="s">
        <v>187</v>
      </c>
      <c r="G32" s="56" t="s">
        <v>188</v>
      </c>
      <c r="H32" s="56" t="s">
        <v>23</v>
      </c>
      <c r="I32" s="56" t="s">
        <v>24</v>
      </c>
      <c r="J32" s="56" t="s">
        <v>25</v>
      </c>
      <c r="K32" s="62" t="s">
        <v>5671</v>
      </c>
      <c r="L32" s="101" t="s">
        <v>5672</v>
      </c>
      <c r="M32" s="101" t="s">
        <v>5673</v>
      </c>
      <c r="N32" s="94"/>
      <c r="O32" s="56"/>
      <c r="P32" s="56"/>
      <c r="Q32" s="56"/>
      <c r="R32" s="73"/>
    </row>
    <row r="33" spans="1:18" ht="55.2">
      <c r="A33" s="175" t="s">
        <v>192</v>
      </c>
      <c r="B33" s="56" t="s">
        <v>18</v>
      </c>
      <c r="C33" s="797"/>
      <c r="D33" s="71" t="s">
        <v>193</v>
      </c>
      <c r="E33" s="56" t="s">
        <v>5190</v>
      </c>
      <c r="F33" s="56" t="s">
        <v>5191</v>
      </c>
      <c r="G33" s="56" t="s">
        <v>5192</v>
      </c>
      <c r="H33" s="56" t="s">
        <v>23</v>
      </c>
      <c r="I33" s="56" t="s">
        <v>24</v>
      </c>
      <c r="J33" s="56" t="s">
        <v>25</v>
      </c>
      <c r="K33" s="56" t="s">
        <v>197</v>
      </c>
      <c r="L33" s="72" t="s">
        <v>198</v>
      </c>
      <c r="M33" s="72" t="s">
        <v>199</v>
      </c>
      <c r="N33" s="98"/>
      <c r="O33" s="56"/>
      <c r="P33" s="56"/>
      <c r="Q33" s="56"/>
      <c r="R33" s="73"/>
    </row>
    <row r="34" spans="1:18" ht="138">
      <c r="A34" s="63" t="s">
        <v>200</v>
      </c>
      <c r="B34" s="56" t="s">
        <v>18</v>
      </c>
      <c r="C34" s="797"/>
      <c r="D34" s="71"/>
      <c r="E34" s="56" t="s">
        <v>201</v>
      </c>
      <c r="F34" s="56" t="s">
        <v>202</v>
      </c>
      <c r="G34" s="56" t="s">
        <v>203</v>
      </c>
      <c r="H34" s="56" t="s">
        <v>23</v>
      </c>
      <c r="I34" s="56" t="s">
        <v>24</v>
      </c>
      <c r="J34" s="56" t="s">
        <v>25</v>
      </c>
      <c r="K34" s="62" t="s">
        <v>5674</v>
      </c>
      <c r="L34" s="101" t="s">
        <v>5675</v>
      </c>
      <c r="M34" s="101" t="s">
        <v>5676</v>
      </c>
      <c r="N34" s="98" t="s">
        <v>207</v>
      </c>
      <c r="O34" s="56"/>
      <c r="P34" s="56"/>
      <c r="Q34" s="56"/>
      <c r="R34" s="73"/>
    </row>
    <row r="35" spans="1:18" ht="55.2">
      <c r="A35" s="175" t="s">
        <v>208</v>
      </c>
      <c r="B35" s="157" t="s">
        <v>18</v>
      </c>
      <c r="C35" s="797"/>
      <c r="D35" s="161" t="s">
        <v>209</v>
      </c>
      <c r="E35" s="157" t="s">
        <v>210</v>
      </c>
      <c r="F35" s="157" t="s">
        <v>211</v>
      </c>
      <c r="G35" s="157" t="s">
        <v>212</v>
      </c>
      <c r="H35" s="157" t="s">
        <v>23</v>
      </c>
      <c r="I35" s="157" t="s">
        <v>24</v>
      </c>
      <c r="J35" s="157" t="s">
        <v>25</v>
      </c>
      <c r="K35" s="157" t="s">
        <v>213</v>
      </c>
      <c r="L35" s="176" t="s">
        <v>214</v>
      </c>
      <c r="M35" s="177" t="s">
        <v>215</v>
      </c>
      <c r="N35" s="178"/>
      <c r="O35" s="157"/>
      <c r="P35" s="157"/>
      <c r="Q35" s="157"/>
      <c r="R35" s="160"/>
    </row>
    <row r="36" spans="1:18" ht="138">
      <c r="A36" s="63" t="s">
        <v>216</v>
      </c>
      <c r="B36" s="157" t="s">
        <v>18</v>
      </c>
      <c r="C36" s="797"/>
      <c r="D36" s="161" t="s">
        <v>209</v>
      </c>
      <c r="E36" s="179" t="s">
        <v>217</v>
      </c>
      <c r="F36" s="157" t="s">
        <v>218</v>
      </c>
      <c r="G36" s="157" t="s">
        <v>219</v>
      </c>
      <c r="H36" s="157" t="s">
        <v>220</v>
      </c>
      <c r="I36" s="157" t="s">
        <v>221</v>
      </c>
      <c r="J36" s="157" t="s">
        <v>222</v>
      </c>
      <c r="K36" s="62" t="s">
        <v>5677</v>
      </c>
      <c r="L36" s="187" t="s">
        <v>224</v>
      </c>
      <c r="M36" s="187" t="s">
        <v>225</v>
      </c>
      <c r="N36" s="178"/>
      <c r="O36" s="157"/>
      <c r="P36" s="157"/>
      <c r="Q36" s="157"/>
      <c r="R36" s="160"/>
    </row>
    <row r="37" spans="1:18" ht="358.8">
      <c r="A37" s="63" t="s">
        <v>226</v>
      </c>
      <c r="B37" s="56" t="s">
        <v>18</v>
      </c>
      <c r="C37" s="797"/>
      <c r="D37" s="71" t="s">
        <v>209</v>
      </c>
      <c r="E37" s="56" t="s">
        <v>227</v>
      </c>
      <c r="F37" s="56" t="s">
        <v>4723</v>
      </c>
      <c r="G37" s="56" t="s">
        <v>4724</v>
      </c>
      <c r="H37" s="231" t="s">
        <v>5678</v>
      </c>
      <c r="I37" s="56" t="s">
        <v>221</v>
      </c>
      <c r="J37" s="56" t="s">
        <v>222</v>
      </c>
      <c r="K37" s="276" t="s">
        <v>5679</v>
      </c>
      <c r="L37" s="101" t="s">
        <v>5680</v>
      </c>
      <c r="M37" s="101" t="s">
        <v>5681</v>
      </c>
      <c r="N37" s="98" t="s">
        <v>233</v>
      </c>
      <c r="O37" s="56"/>
      <c r="P37" s="56"/>
      <c r="Q37" s="56"/>
      <c r="R37" s="73"/>
    </row>
    <row r="38" spans="1:18" ht="82.8">
      <c r="A38" s="63" t="s">
        <v>234</v>
      </c>
      <c r="B38" s="56" t="s">
        <v>18</v>
      </c>
      <c r="C38" s="797"/>
      <c r="D38" s="71" t="s">
        <v>209</v>
      </c>
      <c r="E38" s="56" t="s">
        <v>4725</v>
      </c>
      <c r="F38" s="56" t="s">
        <v>236</v>
      </c>
      <c r="G38" s="56" t="s">
        <v>237</v>
      </c>
      <c r="H38" s="56" t="s">
        <v>23</v>
      </c>
      <c r="I38" s="56" t="s">
        <v>24</v>
      </c>
      <c r="J38" s="56" t="s">
        <v>25</v>
      </c>
      <c r="K38" s="56" t="s">
        <v>238</v>
      </c>
      <c r="L38" s="72" t="s">
        <v>239</v>
      </c>
      <c r="M38" s="72" t="s">
        <v>240</v>
      </c>
      <c r="N38" s="98"/>
      <c r="O38" s="56"/>
      <c r="P38" s="56"/>
      <c r="Q38" s="56"/>
      <c r="R38" s="73"/>
    </row>
    <row r="39" spans="1:18" ht="165.6">
      <c r="A39" s="277" t="s">
        <v>241</v>
      </c>
      <c r="B39" s="56" t="s">
        <v>18</v>
      </c>
      <c r="C39" s="797"/>
      <c r="D39" s="135" t="s">
        <v>242</v>
      </c>
      <c r="E39" s="56" t="s">
        <v>243</v>
      </c>
      <c r="F39" s="56" t="s">
        <v>4730</v>
      </c>
      <c r="G39" s="56" t="s">
        <v>4731</v>
      </c>
      <c r="H39" s="100" t="s">
        <v>246</v>
      </c>
      <c r="I39" s="100" t="s">
        <v>221</v>
      </c>
      <c r="J39" s="100" t="s">
        <v>222</v>
      </c>
      <c r="K39" s="62" t="s">
        <v>5682</v>
      </c>
      <c r="L39" s="70" t="s">
        <v>248</v>
      </c>
      <c r="M39" s="278" t="s">
        <v>249</v>
      </c>
      <c r="N39" s="178" t="s">
        <v>250</v>
      </c>
      <c r="O39" s="56"/>
      <c r="P39" s="56"/>
      <c r="Q39" s="56"/>
      <c r="R39" s="73"/>
    </row>
    <row r="40" spans="1:18" ht="82.8">
      <c r="A40" s="175" t="s">
        <v>5208</v>
      </c>
      <c r="B40" s="56" t="s">
        <v>18</v>
      </c>
      <c r="C40" s="797"/>
      <c r="D40" s="135" t="s">
        <v>242</v>
      </c>
      <c r="E40" s="157" t="s">
        <v>252</v>
      </c>
      <c r="F40" s="157" t="s">
        <v>253</v>
      </c>
      <c r="G40" s="157" t="s">
        <v>254</v>
      </c>
      <c r="H40" s="157" t="s">
        <v>23</v>
      </c>
      <c r="I40" s="157" t="s">
        <v>24</v>
      </c>
      <c r="J40" s="157" t="s">
        <v>25</v>
      </c>
      <c r="K40" s="157" t="s">
        <v>3252</v>
      </c>
      <c r="L40" s="162" t="s">
        <v>256</v>
      </c>
      <c r="M40" s="162" t="s">
        <v>257</v>
      </c>
      <c r="N40" s="178" t="s">
        <v>258</v>
      </c>
      <c r="O40" s="157"/>
      <c r="P40" s="157"/>
      <c r="Q40" s="157"/>
      <c r="R40" s="160"/>
    </row>
    <row r="41" spans="1:18" ht="138">
      <c r="A41" s="235" t="s">
        <v>5683</v>
      </c>
      <c r="B41" s="168" t="s">
        <v>18</v>
      </c>
      <c r="C41" s="797"/>
      <c r="D41" s="279" t="s">
        <v>304</v>
      </c>
      <c r="E41" s="279" t="s">
        <v>305</v>
      </c>
      <c r="F41" s="279" t="s">
        <v>306</v>
      </c>
      <c r="G41" s="279" t="s">
        <v>307</v>
      </c>
      <c r="H41" s="279" t="s">
        <v>23</v>
      </c>
      <c r="I41" s="279" t="s">
        <v>24</v>
      </c>
      <c r="J41" s="279" t="s">
        <v>25</v>
      </c>
      <c r="K41" s="279" t="s">
        <v>213</v>
      </c>
      <c r="L41" s="279" t="s">
        <v>214</v>
      </c>
      <c r="M41" s="279" t="s">
        <v>215</v>
      </c>
      <c r="N41" s="279" t="s">
        <v>250</v>
      </c>
      <c r="O41" s="157"/>
      <c r="P41" s="157"/>
      <c r="Q41" s="157"/>
      <c r="R41" s="160"/>
    </row>
    <row r="42" spans="1:18" ht="193.2">
      <c r="A42" s="235" t="s">
        <v>5684</v>
      </c>
      <c r="B42" s="168" t="s">
        <v>18</v>
      </c>
      <c r="C42" s="797"/>
      <c r="D42" s="279" t="s">
        <v>304</v>
      </c>
      <c r="E42" s="279" t="s">
        <v>309</v>
      </c>
      <c r="F42" s="279" t="s">
        <v>310</v>
      </c>
      <c r="G42" s="279" t="s">
        <v>311</v>
      </c>
      <c r="H42" s="279" t="s">
        <v>246</v>
      </c>
      <c r="I42" s="279" t="s">
        <v>221</v>
      </c>
      <c r="J42" s="279" t="s">
        <v>222</v>
      </c>
      <c r="K42" s="279" t="s">
        <v>5685</v>
      </c>
      <c r="L42" s="279" t="s">
        <v>313</v>
      </c>
      <c r="M42" s="279" t="s">
        <v>314</v>
      </c>
      <c r="N42" s="279" t="s">
        <v>315</v>
      </c>
      <c r="O42" s="157"/>
      <c r="P42" s="157"/>
      <c r="Q42" s="157"/>
      <c r="R42" s="160"/>
    </row>
    <row r="43" spans="1:18" ht="82.8">
      <c r="A43" s="63" t="s">
        <v>259</v>
      </c>
      <c r="B43" s="56" t="s">
        <v>18</v>
      </c>
      <c r="C43" s="797"/>
      <c r="D43" s="71" t="s">
        <v>209</v>
      </c>
      <c r="E43" s="62" t="s">
        <v>5686</v>
      </c>
      <c r="F43" s="62" t="s">
        <v>5687</v>
      </c>
      <c r="G43" s="62" t="s">
        <v>5688</v>
      </c>
      <c r="H43" s="56" t="s">
        <v>23</v>
      </c>
      <c r="I43" s="56" t="s">
        <v>24</v>
      </c>
      <c r="J43" s="56" t="s">
        <v>25</v>
      </c>
      <c r="K43" s="100" t="s">
        <v>263</v>
      </c>
      <c r="L43" s="106" t="s">
        <v>264</v>
      </c>
      <c r="M43" s="195" t="s">
        <v>265</v>
      </c>
      <c r="N43" s="98"/>
      <c r="O43" s="56"/>
      <c r="P43" s="56"/>
      <c r="Q43" s="56"/>
      <c r="R43" s="73"/>
    </row>
    <row r="44" spans="1:18" ht="409.6">
      <c r="A44" s="63" t="s">
        <v>266</v>
      </c>
      <c r="B44" s="56" t="s">
        <v>18</v>
      </c>
      <c r="C44" s="797"/>
      <c r="D44" s="71" t="s">
        <v>209</v>
      </c>
      <c r="E44" s="56" t="s">
        <v>267</v>
      </c>
      <c r="F44" s="62" t="s">
        <v>5689</v>
      </c>
      <c r="G44" s="56" t="s">
        <v>269</v>
      </c>
      <c r="H44" s="56" t="s">
        <v>23</v>
      </c>
      <c r="I44" s="56" t="s">
        <v>24</v>
      </c>
      <c r="J44" s="56" t="s">
        <v>25</v>
      </c>
      <c r="K44" s="56" t="s">
        <v>270</v>
      </c>
      <c r="L44" s="72" t="s">
        <v>271</v>
      </c>
      <c r="M44" s="93" t="s">
        <v>272</v>
      </c>
      <c r="N44" s="98"/>
      <c r="O44" s="56" t="s">
        <v>273</v>
      </c>
      <c r="P44" s="56" t="s">
        <v>274</v>
      </c>
      <c r="Q44" s="56" t="s">
        <v>275</v>
      </c>
      <c r="R44" s="73"/>
    </row>
    <row r="45" spans="1:18" ht="55.2">
      <c r="A45" s="63" t="s">
        <v>276</v>
      </c>
      <c r="B45" s="56" t="s">
        <v>18</v>
      </c>
      <c r="C45" s="797"/>
      <c r="D45" s="71" t="s">
        <v>209</v>
      </c>
      <c r="E45" s="56" t="s">
        <v>277</v>
      </c>
      <c r="F45" s="62" t="s">
        <v>5690</v>
      </c>
      <c r="G45" s="97" t="s">
        <v>5691</v>
      </c>
      <c r="H45" s="56" t="s">
        <v>23</v>
      </c>
      <c r="I45" s="56" t="s">
        <v>24</v>
      </c>
      <c r="J45" s="56" t="s">
        <v>25</v>
      </c>
      <c r="K45" s="62" t="s">
        <v>280</v>
      </c>
      <c r="L45" s="72" t="s">
        <v>214</v>
      </c>
      <c r="M45" s="144" t="s">
        <v>281</v>
      </c>
      <c r="N45" s="98" t="s">
        <v>282</v>
      </c>
      <c r="O45" s="280"/>
      <c r="P45" s="280"/>
      <c r="Q45" s="280"/>
      <c r="R45" s="281"/>
    </row>
    <row r="46" spans="1:18" ht="262.2">
      <c r="A46" s="63" t="s">
        <v>5692</v>
      </c>
      <c r="B46" s="56" t="s">
        <v>18</v>
      </c>
      <c r="C46" s="797"/>
      <c r="D46" s="71" t="s">
        <v>209</v>
      </c>
      <c r="E46" s="56" t="s">
        <v>284</v>
      </c>
      <c r="F46" s="56" t="s">
        <v>4726</v>
      </c>
      <c r="G46" s="56" t="s">
        <v>4727</v>
      </c>
      <c r="H46" s="56" t="s">
        <v>246</v>
      </c>
      <c r="I46" s="56" t="s">
        <v>221</v>
      </c>
      <c r="J46" s="56" t="s">
        <v>222</v>
      </c>
      <c r="K46" s="68" t="s">
        <v>5693</v>
      </c>
      <c r="L46" s="101" t="s">
        <v>5694</v>
      </c>
      <c r="M46" s="102" t="s">
        <v>5695</v>
      </c>
      <c r="N46" s="98"/>
      <c r="O46" s="56"/>
      <c r="P46" s="56"/>
      <c r="Q46" s="56"/>
      <c r="R46" s="73"/>
    </row>
    <row r="47" spans="1:18" ht="55.2">
      <c r="A47" s="175" t="s">
        <v>5217</v>
      </c>
      <c r="B47" s="56" t="s">
        <v>18</v>
      </c>
      <c r="C47" s="797"/>
      <c r="D47" s="71" t="s">
        <v>209</v>
      </c>
      <c r="E47" s="95" t="s">
        <v>291</v>
      </c>
      <c r="F47" s="56" t="s">
        <v>292</v>
      </c>
      <c r="G47" s="56" t="s">
        <v>293</v>
      </c>
      <c r="H47" s="56" t="s">
        <v>23</v>
      </c>
      <c r="I47" s="56" t="s">
        <v>24</v>
      </c>
      <c r="J47" s="56" t="s">
        <v>25</v>
      </c>
      <c r="K47" s="56" t="s">
        <v>213</v>
      </c>
      <c r="L47" s="72" t="s">
        <v>214</v>
      </c>
      <c r="M47" s="72" t="s">
        <v>281</v>
      </c>
      <c r="N47" s="98"/>
      <c r="O47" s="56"/>
      <c r="P47" s="56"/>
      <c r="Q47" s="56"/>
      <c r="R47" s="73"/>
    </row>
    <row r="48" spans="1:18" ht="69">
      <c r="A48" s="63" t="s">
        <v>303</v>
      </c>
      <c r="B48" s="56"/>
      <c r="C48" s="797"/>
      <c r="D48" s="71"/>
      <c r="E48" s="95" t="s">
        <v>295</v>
      </c>
      <c r="F48" s="56" t="s">
        <v>296</v>
      </c>
      <c r="G48" s="56" t="s">
        <v>297</v>
      </c>
      <c r="H48" s="56" t="s">
        <v>23</v>
      </c>
      <c r="I48" s="56" t="s">
        <v>24</v>
      </c>
      <c r="J48" s="56" t="s">
        <v>25</v>
      </c>
      <c r="K48" s="56" t="s">
        <v>298</v>
      </c>
      <c r="L48" s="72" t="s">
        <v>299</v>
      </c>
      <c r="M48" s="72" t="s">
        <v>300</v>
      </c>
      <c r="N48" s="98"/>
      <c r="O48" s="56"/>
      <c r="P48" s="56"/>
      <c r="Q48" s="56"/>
      <c r="R48" s="73"/>
    </row>
    <row r="49" spans="1:18" ht="138">
      <c r="A49" s="175" t="s">
        <v>317</v>
      </c>
      <c r="B49" s="56" t="s">
        <v>18</v>
      </c>
      <c r="C49" s="797"/>
      <c r="D49" s="71" t="s">
        <v>209</v>
      </c>
      <c r="E49" s="56" t="s">
        <v>5218</v>
      </c>
      <c r="F49" s="56" t="s">
        <v>5219</v>
      </c>
      <c r="G49" s="56" t="s">
        <v>5220</v>
      </c>
      <c r="H49" s="100" t="s">
        <v>321</v>
      </c>
      <c r="I49" s="62" t="s">
        <v>322</v>
      </c>
      <c r="J49" s="62" t="s">
        <v>323</v>
      </c>
      <c r="K49" s="282" t="s">
        <v>5696</v>
      </c>
      <c r="L49" s="70" t="s">
        <v>325</v>
      </c>
      <c r="M49" s="70" t="s">
        <v>326</v>
      </c>
      <c r="N49" s="98" t="s">
        <v>550</v>
      </c>
      <c r="O49" s="56"/>
      <c r="P49" s="56"/>
      <c r="Q49" s="56"/>
      <c r="R49" s="73"/>
    </row>
    <row r="50" spans="1:18" ht="289.8">
      <c r="A50" s="181" t="s">
        <v>333</v>
      </c>
      <c r="B50" s="168" t="s">
        <v>18</v>
      </c>
      <c r="C50" s="797"/>
      <c r="D50" s="182" t="s">
        <v>209</v>
      </c>
      <c r="E50" s="168" t="s">
        <v>5697</v>
      </c>
      <c r="F50" s="168" t="s">
        <v>5698</v>
      </c>
      <c r="G50" s="168" t="s">
        <v>5699</v>
      </c>
      <c r="H50" s="279" t="s">
        <v>23</v>
      </c>
      <c r="I50" s="279" t="s">
        <v>24</v>
      </c>
      <c r="J50" s="279" t="s">
        <v>25</v>
      </c>
      <c r="K50" s="279" t="s">
        <v>213</v>
      </c>
      <c r="L50" s="279" t="s">
        <v>214</v>
      </c>
      <c r="M50" s="279" t="s">
        <v>215</v>
      </c>
      <c r="N50" s="184" t="s">
        <v>332</v>
      </c>
      <c r="O50" s="168" t="s">
        <v>600</v>
      </c>
      <c r="P50" s="168" t="s">
        <v>601</v>
      </c>
      <c r="Q50" s="168" t="s">
        <v>602</v>
      </c>
      <c r="R50" s="73"/>
    </row>
    <row r="51" spans="1:18" ht="124.2">
      <c r="A51" s="283" t="s">
        <v>5700</v>
      </c>
      <c r="B51" s="157" t="s">
        <v>18</v>
      </c>
      <c r="C51" s="797"/>
      <c r="D51" s="161" t="s">
        <v>209</v>
      </c>
      <c r="E51" s="62" t="s">
        <v>5701</v>
      </c>
      <c r="F51" s="97" t="s">
        <v>5702</v>
      </c>
      <c r="G51" s="97" t="s">
        <v>5703</v>
      </c>
      <c r="H51" s="157" t="s">
        <v>85</v>
      </c>
      <c r="I51" s="157" t="s">
        <v>86</v>
      </c>
      <c r="J51" s="157" t="s">
        <v>87</v>
      </c>
      <c r="K51" s="157"/>
      <c r="L51" s="162"/>
      <c r="M51" s="162"/>
      <c r="N51" s="272" t="s">
        <v>5704</v>
      </c>
      <c r="O51" s="157"/>
      <c r="P51" s="157"/>
      <c r="Q51" s="157"/>
      <c r="R51" s="160"/>
    </row>
    <row r="52" spans="1:18" ht="220.8">
      <c r="A52" s="63" t="s">
        <v>4758</v>
      </c>
      <c r="B52" s="56" t="s">
        <v>18</v>
      </c>
      <c r="C52" s="797"/>
      <c r="D52" s="71" t="s">
        <v>349</v>
      </c>
      <c r="E52" s="56" t="s">
        <v>350</v>
      </c>
      <c r="F52" s="56" t="s">
        <v>351</v>
      </c>
      <c r="G52" s="56" t="s">
        <v>352</v>
      </c>
      <c r="H52" s="56" t="s">
        <v>23</v>
      </c>
      <c r="I52" s="56" t="s">
        <v>24</v>
      </c>
      <c r="J52" s="56" t="s">
        <v>25</v>
      </c>
      <c r="K52" s="62" t="s">
        <v>5705</v>
      </c>
      <c r="L52" s="101" t="s">
        <v>5706</v>
      </c>
      <c r="M52" s="101" t="s">
        <v>5707</v>
      </c>
      <c r="N52" s="98" t="s">
        <v>356</v>
      </c>
      <c r="O52" s="56"/>
      <c r="P52" s="56"/>
      <c r="Q52" s="56"/>
      <c r="R52" s="73"/>
    </row>
    <row r="53" spans="1:18" ht="69">
      <c r="A53" s="175" t="s">
        <v>390</v>
      </c>
      <c r="B53" s="157" t="s">
        <v>18</v>
      </c>
      <c r="C53" s="797"/>
      <c r="D53" s="161" t="s">
        <v>391</v>
      </c>
      <c r="E53" s="284" t="s">
        <v>5231</v>
      </c>
      <c r="F53" s="56" t="s">
        <v>5232</v>
      </c>
      <c r="G53" s="56" t="s">
        <v>5233</v>
      </c>
      <c r="H53" s="157" t="s">
        <v>23</v>
      </c>
      <c r="I53" s="157" t="s">
        <v>24</v>
      </c>
      <c r="J53" s="157" t="s">
        <v>25</v>
      </c>
      <c r="K53" s="157" t="s">
        <v>213</v>
      </c>
      <c r="L53" s="162" t="s">
        <v>395</v>
      </c>
      <c r="M53" s="177" t="s">
        <v>215</v>
      </c>
      <c r="N53" s="178"/>
      <c r="O53" s="157"/>
      <c r="P53" s="157"/>
      <c r="Q53" s="157"/>
      <c r="R53" s="160"/>
    </row>
    <row r="54" spans="1:18" ht="409.6">
      <c r="A54" s="63" t="s">
        <v>396</v>
      </c>
      <c r="B54" s="157" t="s">
        <v>18</v>
      </c>
      <c r="C54" s="797"/>
      <c r="D54" s="161" t="s">
        <v>391</v>
      </c>
      <c r="E54" s="157" t="s">
        <v>397</v>
      </c>
      <c r="F54" s="157" t="s">
        <v>398</v>
      </c>
      <c r="G54" s="157" t="s">
        <v>399</v>
      </c>
      <c r="H54" s="157" t="s">
        <v>246</v>
      </c>
      <c r="I54" s="157" t="s">
        <v>362</v>
      </c>
      <c r="J54" s="157" t="s">
        <v>222</v>
      </c>
      <c r="K54" s="104" t="s">
        <v>5708</v>
      </c>
      <c r="L54" s="105" t="s">
        <v>5709</v>
      </c>
      <c r="M54" s="105" t="s">
        <v>5710</v>
      </c>
      <c r="N54" s="178" t="s">
        <v>403</v>
      </c>
      <c r="O54" s="157"/>
      <c r="P54" s="157"/>
      <c r="Q54" s="157"/>
      <c r="R54" s="160"/>
    </row>
    <row r="55" spans="1:18" ht="138">
      <c r="A55" s="175" t="s">
        <v>404</v>
      </c>
      <c r="B55" s="157" t="s">
        <v>18</v>
      </c>
      <c r="C55" s="797"/>
      <c r="D55" s="161" t="s">
        <v>391</v>
      </c>
      <c r="E55" s="95" t="s">
        <v>5237</v>
      </c>
      <c r="F55" s="179" t="s">
        <v>5711</v>
      </c>
      <c r="G55" s="179" t="s">
        <v>5712</v>
      </c>
      <c r="H55" s="56" t="s">
        <v>23</v>
      </c>
      <c r="I55" s="56" t="s">
        <v>24</v>
      </c>
      <c r="J55" s="56" t="s">
        <v>25</v>
      </c>
      <c r="K55" s="69" t="s">
        <v>5713</v>
      </c>
      <c r="L55" s="101" t="s">
        <v>409</v>
      </c>
      <c r="M55" s="101" t="s">
        <v>410</v>
      </c>
      <c r="N55" s="98" t="s">
        <v>5243</v>
      </c>
      <c r="O55" s="56"/>
      <c r="P55" s="56"/>
      <c r="Q55" s="56"/>
      <c r="R55" s="73"/>
    </row>
    <row r="56" spans="1:18" ht="358.8">
      <c r="A56" s="175" t="s">
        <v>412</v>
      </c>
      <c r="B56" s="157" t="s">
        <v>18</v>
      </c>
      <c r="C56" s="797"/>
      <c r="D56" s="161" t="s">
        <v>391</v>
      </c>
      <c r="E56" s="95" t="s">
        <v>4771</v>
      </c>
      <c r="F56" s="62" t="s">
        <v>5714</v>
      </c>
      <c r="G56" s="56" t="s">
        <v>4773</v>
      </c>
      <c r="H56" s="56" t="s">
        <v>23</v>
      </c>
      <c r="I56" s="56" t="s">
        <v>24</v>
      </c>
      <c r="J56" s="56" t="s">
        <v>25</v>
      </c>
      <c r="K56" s="276" t="s">
        <v>5679</v>
      </c>
      <c r="L56" s="101" t="s">
        <v>5680</v>
      </c>
      <c r="M56" s="101" t="s">
        <v>5715</v>
      </c>
      <c r="N56" s="98" t="s">
        <v>5248</v>
      </c>
      <c r="O56" s="56"/>
      <c r="P56" s="56"/>
      <c r="Q56" s="56"/>
      <c r="R56" s="73"/>
    </row>
    <row r="57" spans="1:18" ht="138">
      <c r="A57" s="63" t="s">
        <v>418</v>
      </c>
      <c r="B57" s="56" t="s">
        <v>18</v>
      </c>
      <c r="C57" s="155"/>
      <c r="D57" s="161" t="s">
        <v>391</v>
      </c>
      <c r="E57" s="95" t="s">
        <v>419</v>
      </c>
      <c r="F57" s="56" t="s">
        <v>420</v>
      </c>
      <c r="G57" s="56" t="s">
        <v>5716</v>
      </c>
      <c r="H57" s="56" t="s">
        <v>23</v>
      </c>
      <c r="I57" s="56" t="s">
        <v>24</v>
      </c>
      <c r="J57" s="56" t="s">
        <v>25</v>
      </c>
      <c r="K57" s="71" t="s">
        <v>422</v>
      </c>
      <c r="L57" s="72" t="s">
        <v>423</v>
      </c>
      <c r="M57" s="72" t="s">
        <v>424</v>
      </c>
      <c r="N57" s="98" t="s">
        <v>425</v>
      </c>
      <c r="O57" s="56"/>
      <c r="P57" s="56"/>
      <c r="Q57" s="56"/>
      <c r="R57" s="73"/>
    </row>
    <row r="58" spans="1:18" ht="96.6">
      <c r="A58" s="63" t="s">
        <v>426</v>
      </c>
      <c r="B58" s="56" t="s">
        <v>18</v>
      </c>
      <c r="C58" s="155"/>
      <c r="D58" s="161" t="s">
        <v>391</v>
      </c>
      <c r="E58" s="95" t="s">
        <v>427</v>
      </c>
      <c r="F58" s="56" t="s">
        <v>428</v>
      </c>
      <c r="G58" s="56" t="s">
        <v>429</v>
      </c>
      <c r="H58" s="56" t="s">
        <v>23</v>
      </c>
      <c r="I58" s="56" t="s">
        <v>24</v>
      </c>
      <c r="J58" s="56" t="s">
        <v>25</v>
      </c>
      <c r="K58" s="71" t="s">
        <v>430</v>
      </c>
      <c r="L58" s="72" t="s">
        <v>431</v>
      </c>
      <c r="M58" s="72" t="s">
        <v>432</v>
      </c>
      <c r="N58" s="272" t="s">
        <v>433</v>
      </c>
      <c r="O58" s="56"/>
      <c r="P58" s="56"/>
      <c r="Q58" s="56"/>
      <c r="R58" s="73"/>
    </row>
    <row r="59" spans="1:18" ht="82.8">
      <c r="A59" s="63" t="s">
        <v>434</v>
      </c>
      <c r="B59" s="56" t="s">
        <v>18</v>
      </c>
      <c r="C59" s="155"/>
      <c r="D59" s="161" t="s">
        <v>391</v>
      </c>
      <c r="E59" s="95" t="s">
        <v>435</v>
      </c>
      <c r="F59" s="56" t="s">
        <v>436</v>
      </c>
      <c r="G59" s="56" t="s">
        <v>437</v>
      </c>
      <c r="H59" s="56" t="s">
        <v>246</v>
      </c>
      <c r="I59" s="56" t="s">
        <v>362</v>
      </c>
      <c r="J59" s="56" t="s">
        <v>222</v>
      </c>
      <c r="K59" s="71" t="s">
        <v>438</v>
      </c>
      <c r="L59" s="70" t="s">
        <v>439</v>
      </c>
      <c r="M59" s="70" t="s">
        <v>440</v>
      </c>
      <c r="N59" s="98" t="s">
        <v>441</v>
      </c>
      <c r="O59" s="56"/>
      <c r="P59" s="56"/>
      <c r="Q59" s="56"/>
      <c r="R59" s="73"/>
    </row>
    <row r="60" spans="1:18">
      <c r="A60" s="63"/>
      <c r="B60" s="56"/>
      <c r="C60" s="71"/>
      <c r="D60" s="71"/>
      <c r="E60" s="71" t="s">
        <v>442</v>
      </c>
      <c r="F60" s="56" t="s">
        <v>443</v>
      </c>
      <c r="G60" s="56" t="s">
        <v>444</v>
      </c>
      <c r="H60" s="56" t="s">
        <v>38</v>
      </c>
      <c r="I60" s="56" t="s">
        <v>39</v>
      </c>
      <c r="J60" s="56" t="s">
        <v>39</v>
      </c>
      <c r="K60" s="56"/>
      <c r="L60" s="72"/>
      <c r="M60" s="72"/>
      <c r="N60" s="98"/>
      <c r="O60" s="56"/>
      <c r="P60" s="56"/>
      <c r="Q60" s="56"/>
      <c r="R60" s="73"/>
    </row>
    <row r="61" spans="1:18" ht="409.6">
      <c r="A61" s="63" t="s">
        <v>445</v>
      </c>
      <c r="B61" s="157" t="s">
        <v>18</v>
      </c>
      <c r="C61" s="796" t="s">
        <v>374</v>
      </c>
      <c r="D61" s="161" t="s">
        <v>442</v>
      </c>
      <c r="E61" s="100" t="s">
        <v>5717</v>
      </c>
      <c r="F61" s="100" t="s">
        <v>5718</v>
      </c>
      <c r="G61" s="100" t="s">
        <v>5719</v>
      </c>
      <c r="H61" s="100" t="s">
        <v>23</v>
      </c>
      <c r="I61" s="100" t="s">
        <v>24</v>
      </c>
      <c r="J61" s="100" t="s">
        <v>25</v>
      </c>
      <c r="K61" s="100" t="s">
        <v>449</v>
      </c>
      <c r="L61" s="106" t="s">
        <v>121</v>
      </c>
      <c r="M61" s="106" t="s">
        <v>450</v>
      </c>
      <c r="N61" s="178" t="s">
        <v>451</v>
      </c>
      <c r="O61" s="68" t="s">
        <v>5720</v>
      </c>
      <c r="P61" s="68" t="s">
        <v>453</v>
      </c>
      <c r="Q61" s="68" t="s">
        <v>454</v>
      </c>
      <c r="R61" s="160"/>
    </row>
    <row r="62" spans="1:18" ht="69">
      <c r="A62" s="181" t="s">
        <v>4775</v>
      </c>
      <c r="B62" s="168" t="s">
        <v>18</v>
      </c>
      <c r="C62" s="797"/>
      <c r="D62" s="182" t="s">
        <v>442</v>
      </c>
      <c r="E62" s="171" t="s">
        <v>5661</v>
      </c>
      <c r="F62" s="171" t="s">
        <v>5721</v>
      </c>
      <c r="G62" s="171" t="s">
        <v>5722</v>
      </c>
      <c r="H62" s="168" t="s">
        <v>85</v>
      </c>
      <c r="I62" s="168" t="s">
        <v>86</v>
      </c>
      <c r="J62" s="168" t="s">
        <v>87</v>
      </c>
      <c r="K62" s="168"/>
      <c r="L62" s="171"/>
      <c r="M62" s="171"/>
      <c r="N62" s="184" t="s">
        <v>327</v>
      </c>
      <c r="O62" s="185"/>
      <c r="P62" s="185"/>
      <c r="Q62" s="185"/>
      <c r="R62" s="173"/>
    </row>
    <row r="63" spans="1:18" ht="289.8">
      <c r="A63" s="285" t="s">
        <v>564</v>
      </c>
      <c r="B63" s="168" t="s">
        <v>18</v>
      </c>
      <c r="C63" s="797"/>
      <c r="D63" s="182" t="s">
        <v>442</v>
      </c>
      <c r="E63" s="171" t="s">
        <v>5723</v>
      </c>
      <c r="F63" s="171" t="s">
        <v>5724</v>
      </c>
      <c r="G63" s="171" t="s">
        <v>5725</v>
      </c>
      <c r="H63" s="168" t="s">
        <v>23</v>
      </c>
      <c r="I63" s="168" t="s">
        <v>24</v>
      </c>
      <c r="J63" s="168" t="s">
        <v>25</v>
      </c>
      <c r="K63" s="168" t="s">
        <v>449</v>
      </c>
      <c r="L63" s="171" t="s">
        <v>121</v>
      </c>
      <c r="M63" s="171" t="s">
        <v>450</v>
      </c>
      <c r="N63" s="184" t="s">
        <v>327</v>
      </c>
      <c r="O63" s="168" t="s">
        <v>600</v>
      </c>
      <c r="P63" s="168" t="s">
        <v>601</v>
      </c>
      <c r="Q63" s="168" t="s">
        <v>602</v>
      </c>
      <c r="R63" s="173"/>
    </row>
    <row r="64" spans="1:18" ht="41.4">
      <c r="A64" s="285" t="s">
        <v>568</v>
      </c>
      <c r="B64" s="168" t="s">
        <v>18</v>
      </c>
      <c r="C64" s="797"/>
      <c r="D64" s="182" t="s">
        <v>442</v>
      </c>
      <c r="E64" s="171" t="s">
        <v>461</v>
      </c>
      <c r="F64" s="171" t="s">
        <v>462</v>
      </c>
      <c r="G64" s="171" t="s">
        <v>463</v>
      </c>
      <c r="H64" s="168" t="s">
        <v>85</v>
      </c>
      <c r="I64" s="168" t="s">
        <v>86</v>
      </c>
      <c r="J64" s="168" t="s">
        <v>87</v>
      </c>
      <c r="K64" s="168"/>
      <c r="L64" s="171"/>
      <c r="M64" s="171"/>
      <c r="N64" s="184" t="s">
        <v>5726</v>
      </c>
      <c r="O64" s="168"/>
      <c r="P64" s="168"/>
      <c r="Q64" s="168"/>
      <c r="R64" s="173"/>
    </row>
    <row r="65" spans="1:18" ht="41.4">
      <c r="A65" s="286" t="s">
        <v>4782</v>
      </c>
      <c r="B65" s="204" t="s">
        <v>18</v>
      </c>
      <c r="C65" s="797"/>
      <c r="D65" s="201" t="s">
        <v>442</v>
      </c>
      <c r="E65" s="203" t="s">
        <v>5260</v>
      </c>
      <c r="F65" s="203" t="s">
        <v>5727</v>
      </c>
      <c r="G65" s="203" t="s">
        <v>5728</v>
      </c>
      <c r="H65" s="204" t="s">
        <v>85</v>
      </c>
      <c r="I65" s="204" t="s">
        <v>86</v>
      </c>
      <c r="J65" s="204" t="s">
        <v>87</v>
      </c>
      <c r="K65" s="204"/>
      <c r="L65" s="203"/>
      <c r="M65" s="203"/>
      <c r="N65" s="287" t="s">
        <v>5729</v>
      </c>
      <c r="O65" s="56"/>
      <c r="P65" s="56"/>
      <c r="Q65" s="56"/>
      <c r="R65" s="73"/>
    </row>
    <row r="66" spans="1:18" ht="69">
      <c r="A66" s="283" t="s">
        <v>5730</v>
      </c>
      <c r="B66" s="56" t="s">
        <v>18</v>
      </c>
      <c r="C66" s="797"/>
      <c r="D66" s="71" t="s">
        <v>442</v>
      </c>
      <c r="E66" s="106" t="s">
        <v>5731</v>
      </c>
      <c r="F66" s="106" t="s">
        <v>5732</v>
      </c>
      <c r="G66" s="106" t="s">
        <v>5733</v>
      </c>
      <c r="H66" s="100" t="s">
        <v>23</v>
      </c>
      <c r="I66" s="100" t="s">
        <v>24</v>
      </c>
      <c r="J66" s="100" t="s">
        <v>25</v>
      </c>
      <c r="K66" s="100" t="s">
        <v>449</v>
      </c>
      <c r="L66" s="106" t="s">
        <v>121</v>
      </c>
      <c r="M66" s="106" t="s">
        <v>450</v>
      </c>
      <c r="N66" s="272" t="s">
        <v>5726</v>
      </c>
      <c r="O66" s="56"/>
      <c r="P66" s="56"/>
      <c r="Q66" s="56"/>
      <c r="R66" s="73"/>
    </row>
    <row r="67" spans="1:18" ht="27.6">
      <c r="A67" s="283" t="s">
        <v>5734</v>
      </c>
      <c r="B67" s="56" t="s">
        <v>18</v>
      </c>
      <c r="C67" s="797"/>
      <c r="D67" s="71" t="s">
        <v>442</v>
      </c>
      <c r="E67" s="70" t="s">
        <v>5735</v>
      </c>
      <c r="F67" s="106" t="s">
        <v>5267</v>
      </c>
      <c r="G67" s="106" t="s">
        <v>5268</v>
      </c>
      <c r="H67" s="56" t="s">
        <v>85</v>
      </c>
      <c r="I67" s="56" t="s">
        <v>86</v>
      </c>
      <c r="J67" s="56" t="s">
        <v>87</v>
      </c>
      <c r="K67" s="56"/>
      <c r="L67" s="72"/>
      <c r="M67" s="72"/>
      <c r="N67" s="272" t="s">
        <v>5736</v>
      </c>
      <c r="O67" s="56"/>
      <c r="P67" s="56"/>
      <c r="Q67" s="56"/>
      <c r="R67" s="73"/>
    </row>
    <row r="68" spans="1:18" ht="27.6">
      <c r="A68" s="283" t="s">
        <v>5737</v>
      </c>
      <c r="B68" s="56" t="s">
        <v>18</v>
      </c>
      <c r="C68" s="797"/>
      <c r="D68" s="71" t="s">
        <v>442</v>
      </c>
      <c r="E68" s="70" t="s">
        <v>5738</v>
      </c>
      <c r="F68" s="106" t="s">
        <v>5270</v>
      </c>
      <c r="G68" s="106" t="s">
        <v>5271</v>
      </c>
      <c r="H68" s="56" t="s">
        <v>85</v>
      </c>
      <c r="I68" s="56" t="s">
        <v>86</v>
      </c>
      <c r="J68" s="56" t="s">
        <v>87</v>
      </c>
      <c r="K68" s="56"/>
      <c r="L68" s="72"/>
      <c r="M68" s="72"/>
      <c r="N68" s="272" t="s">
        <v>5736</v>
      </c>
      <c r="O68" s="56"/>
      <c r="P68" s="56"/>
      <c r="Q68" s="56"/>
      <c r="R68" s="73"/>
    </row>
    <row r="69" spans="1:18" ht="289.8">
      <c r="A69" s="181" t="s">
        <v>5739</v>
      </c>
      <c r="B69" s="168" t="s">
        <v>18</v>
      </c>
      <c r="C69" s="797"/>
      <c r="D69" s="182" t="s">
        <v>442</v>
      </c>
      <c r="E69" s="171" t="s">
        <v>5740</v>
      </c>
      <c r="F69" s="189" t="s">
        <v>5741</v>
      </c>
      <c r="G69" s="189" t="s">
        <v>5742</v>
      </c>
      <c r="H69" s="168" t="s">
        <v>23</v>
      </c>
      <c r="I69" s="168" t="s">
        <v>24</v>
      </c>
      <c r="J69" s="168" t="s">
        <v>25</v>
      </c>
      <c r="K69" s="168" t="s">
        <v>449</v>
      </c>
      <c r="L69" s="171" t="s">
        <v>121</v>
      </c>
      <c r="M69" s="171" t="s">
        <v>450</v>
      </c>
      <c r="N69" s="184" t="s">
        <v>5726</v>
      </c>
      <c r="O69" s="168" t="s">
        <v>600</v>
      </c>
      <c r="P69" s="168" t="s">
        <v>601</v>
      </c>
      <c r="Q69" s="168" t="s">
        <v>602</v>
      </c>
      <c r="R69" s="73"/>
    </row>
    <row r="70" spans="1:18" ht="55.2">
      <c r="A70" s="288" t="s">
        <v>5743</v>
      </c>
      <c r="B70" s="56" t="s">
        <v>18</v>
      </c>
      <c r="C70" s="797"/>
      <c r="D70" s="71" t="s">
        <v>442</v>
      </c>
      <c r="E70" s="70" t="s">
        <v>5744</v>
      </c>
      <c r="F70" s="106" t="s">
        <v>5745</v>
      </c>
      <c r="G70" s="106" t="s">
        <v>5746</v>
      </c>
      <c r="H70" s="100" t="s">
        <v>85</v>
      </c>
      <c r="I70" s="100" t="s">
        <v>86</v>
      </c>
      <c r="J70" s="100" t="s">
        <v>87</v>
      </c>
      <c r="K70" s="56"/>
      <c r="L70" s="72"/>
      <c r="M70" s="72"/>
      <c r="N70" s="272" t="s">
        <v>5747</v>
      </c>
      <c r="O70" s="56"/>
      <c r="P70" s="56"/>
      <c r="Q70" s="56"/>
      <c r="R70" s="73"/>
    </row>
    <row r="71" spans="1:18" ht="289.8">
      <c r="A71" s="181" t="s">
        <v>5748</v>
      </c>
      <c r="B71" s="168" t="s">
        <v>18</v>
      </c>
      <c r="C71" s="797"/>
      <c r="D71" s="182" t="s">
        <v>442</v>
      </c>
      <c r="E71" s="171" t="s">
        <v>5749</v>
      </c>
      <c r="F71" s="189" t="s">
        <v>5750</v>
      </c>
      <c r="G71" s="189" t="s">
        <v>5751</v>
      </c>
      <c r="H71" s="168" t="s">
        <v>23</v>
      </c>
      <c r="I71" s="168" t="s">
        <v>24</v>
      </c>
      <c r="J71" s="168" t="s">
        <v>25</v>
      </c>
      <c r="K71" s="168" t="s">
        <v>449</v>
      </c>
      <c r="L71" s="171" t="s">
        <v>121</v>
      </c>
      <c r="M71" s="171" t="s">
        <v>450</v>
      </c>
      <c r="N71" s="184" t="s">
        <v>5747</v>
      </c>
      <c r="O71" s="168" t="s">
        <v>600</v>
      </c>
      <c r="P71" s="168" t="s">
        <v>601</v>
      </c>
      <c r="Q71" s="168" t="s">
        <v>602</v>
      </c>
      <c r="R71" s="73"/>
    </row>
    <row r="72" spans="1:18" ht="55.2">
      <c r="A72" s="289" t="s">
        <v>5752</v>
      </c>
      <c r="B72" s="56" t="s">
        <v>18</v>
      </c>
      <c r="C72" s="797"/>
      <c r="D72" s="71" t="s">
        <v>442</v>
      </c>
      <c r="E72" s="70" t="s">
        <v>5753</v>
      </c>
      <c r="F72" s="106" t="s">
        <v>5754</v>
      </c>
      <c r="G72" s="106" t="s">
        <v>5755</v>
      </c>
      <c r="H72" s="56" t="s">
        <v>85</v>
      </c>
      <c r="I72" s="56" t="s">
        <v>86</v>
      </c>
      <c r="J72" s="56" t="s">
        <v>87</v>
      </c>
      <c r="K72" s="56"/>
      <c r="L72" s="72"/>
      <c r="M72" s="72"/>
      <c r="N72" s="98" t="s">
        <v>5756</v>
      </c>
      <c r="O72" s="56"/>
      <c r="P72" s="56"/>
      <c r="Q72" s="56"/>
      <c r="R72" s="73"/>
    </row>
    <row r="73" spans="1:18" ht="55.2">
      <c r="A73" s="289" t="s">
        <v>5757</v>
      </c>
      <c r="B73" s="56" t="s">
        <v>18</v>
      </c>
      <c r="C73" s="797"/>
      <c r="D73" s="71" t="s">
        <v>442</v>
      </c>
      <c r="E73" s="70" t="s">
        <v>5758</v>
      </c>
      <c r="F73" s="106" t="s">
        <v>5759</v>
      </c>
      <c r="G73" s="106" t="s">
        <v>5760</v>
      </c>
      <c r="H73" s="56" t="s">
        <v>85</v>
      </c>
      <c r="I73" s="56" t="s">
        <v>86</v>
      </c>
      <c r="J73" s="56" t="s">
        <v>87</v>
      </c>
      <c r="K73" s="56"/>
      <c r="L73" s="72"/>
      <c r="M73" s="72"/>
      <c r="N73" s="98" t="s">
        <v>5756</v>
      </c>
      <c r="O73" s="56"/>
      <c r="P73" s="56"/>
      <c r="Q73" s="56"/>
      <c r="R73" s="73"/>
    </row>
    <row r="74" spans="1:18" ht="289.8">
      <c r="A74" s="181" t="s">
        <v>5761</v>
      </c>
      <c r="B74" s="168" t="s">
        <v>18</v>
      </c>
      <c r="C74" s="797"/>
      <c r="D74" s="182" t="s">
        <v>442</v>
      </c>
      <c r="E74" s="171" t="s">
        <v>4784</v>
      </c>
      <c r="F74" s="171" t="s">
        <v>4785</v>
      </c>
      <c r="G74" s="171" t="s">
        <v>4786</v>
      </c>
      <c r="H74" s="168" t="s">
        <v>23</v>
      </c>
      <c r="I74" s="168" t="s">
        <v>24</v>
      </c>
      <c r="J74" s="168" t="s">
        <v>25</v>
      </c>
      <c r="K74" s="168" t="s">
        <v>449</v>
      </c>
      <c r="L74" s="171" t="s">
        <v>121</v>
      </c>
      <c r="M74" s="171" t="s">
        <v>450</v>
      </c>
      <c r="N74" s="184" t="s">
        <v>5747</v>
      </c>
      <c r="O74" s="168" t="s">
        <v>600</v>
      </c>
      <c r="P74" s="168" t="s">
        <v>601</v>
      </c>
      <c r="Q74" s="168" t="s">
        <v>602</v>
      </c>
      <c r="R74" s="173"/>
    </row>
    <row r="75" spans="1:18" ht="27.6">
      <c r="A75" s="181" t="s">
        <v>5762</v>
      </c>
      <c r="B75" s="168" t="s">
        <v>18</v>
      </c>
      <c r="C75" s="797"/>
      <c r="D75" s="182" t="s">
        <v>442</v>
      </c>
      <c r="E75" s="171" t="s">
        <v>5763</v>
      </c>
      <c r="F75" s="171" t="s">
        <v>501</v>
      </c>
      <c r="G75" s="171" t="s">
        <v>5764</v>
      </c>
      <c r="H75" s="168" t="s">
        <v>85</v>
      </c>
      <c r="I75" s="168" t="s">
        <v>86</v>
      </c>
      <c r="J75" s="168" t="s">
        <v>87</v>
      </c>
      <c r="K75" s="168"/>
      <c r="L75" s="171"/>
      <c r="M75" s="171"/>
      <c r="N75" s="184" t="s">
        <v>5765</v>
      </c>
      <c r="O75" s="168"/>
      <c r="P75" s="168"/>
      <c r="Q75" s="168"/>
      <c r="R75" s="173"/>
    </row>
    <row r="76" spans="1:18" ht="27.6">
      <c r="A76" s="181" t="s">
        <v>5766</v>
      </c>
      <c r="B76" s="168" t="s">
        <v>18</v>
      </c>
      <c r="C76" s="797"/>
      <c r="D76" s="182" t="s">
        <v>442</v>
      </c>
      <c r="E76" s="171" t="s">
        <v>5767</v>
      </c>
      <c r="F76" s="171" t="s">
        <v>505</v>
      </c>
      <c r="G76" s="171" t="s">
        <v>5768</v>
      </c>
      <c r="H76" s="168" t="s">
        <v>85</v>
      </c>
      <c r="I76" s="168" t="s">
        <v>86</v>
      </c>
      <c r="J76" s="168" t="s">
        <v>87</v>
      </c>
      <c r="K76" s="168"/>
      <c r="L76" s="171"/>
      <c r="M76" s="171"/>
      <c r="N76" s="184" t="s">
        <v>5765</v>
      </c>
      <c r="O76" s="168"/>
      <c r="P76" s="168"/>
      <c r="Q76" s="168"/>
      <c r="R76" s="173"/>
    </row>
    <row r="77" spans="1:18" ht="400.2">
      <c r="A77" s="290" t="s">
        <v>515</v>
      </c>
      <c r="B77" s="56" t="s">
        <v>18</v>
      </c>
      <c r="C77" s="797"/>
      <c r="D77" s="71" t="s">
        <v>442</v>
      </c>
      <c r="E77" s="72" t="s">
        <v>516</v>
      </c>
      <c r="F77" s="72" t="s">
        <v>517</v>
      </c>
      <c r="G77" s="72" t="s">
        <v>518</v>
      </c>
      <c r="H77" s="56" t="s">
        <v>23</v>
      </c>
      <c r="I77" s="56" t="s">
        <v>24</v>
      </c>
      <c r="J77" s="56" t="s">
        <v>25</v>
      </c>
      <c r="K77" s="56" t="s">
        <v>213</v>
      </c>
      <c r="L77" s="72" t="s">
        <v>214</v>
      </c>
      <c r="M77" s="93" t="s">
        <v>215</v>
      </c>
      <c r="N77" s="98" t="s">
        <v>519</v>
      </c>
      <c r="O77" s="97" t="s">
        <v>520</v>
      </c>
      <c r="P77" s="100" t="s">
        <v>521</v>
      </c>
      <c r="Q77" s="100" t="s">
        <v>522</v>
      </c>
      <c r="R77" s="73"/>
    </row>
    <row r="78" spans="1:18" ht="41.4">
      <c r="A78" s="291" t="s">
        <v>523</v>
      </c>
      <c r="B78" s="56" t="s">
        <v>18</v>
      </c>
      <c r="C78" s="797"/>
      <c r="D78" s="161" t="s">
        <v>442</v>
      </c>
      <c r="E78" s="162" t="s">
        <v>524</v>
      </c>
      <c r="F78" s="162" t="s">
        <v>525</v>
      </c>
      <c r="G78" s="162" t="s">
        <v>526</v>
      </c>
      <c r="H78" s="157" t="s">
        <v>85</v>
      </c>
      <c r="I78" s="157" t="s">
        <v>86</v>
      </c>
      <c r="J78" s="157" t="s">
        <v>87</v>
      </c>
      <c r="K78" s="157"/>
      <c r="L78" s="162"/>
      <c r="M78" s="177"/>
      <c r="N78" s="178" t="s">
        <v>5272</v>
      </c>
      <c r="O78" s="157"/>
      <c r="P78" s="157"/>
      <c r="Q78" s="157"/>
      <c r="R78" s="160"/>
    </row>
    <row r="79" spans="1:18" ht="409.6">
      <c r="A79" s="277" t="s">
        <v>564</v>
      </c>
      <c r="B79" s="157" t="s">
        <v>18</v>
      </c>
      <c r="C79" s="797"/>
      <c r="D79" s="161" t="s">
        <v>540</v>
      </c>
      <c r="E79" s="162" t="s">
        <v>541</v>
      </c>
      <c r="F79" s="162" t="s">
        <v>542</v>
      </c>
      <c r="G79" s="162" t="s">
        <v>543</v>
      </c>
      <c r="H79" s="157" t="s">
        <v>544</v>
      </c>
      <c r="I79" s="157" t="s">
        <v>545</v>
      </c>
      <c r="J79" s="157" t="s">
        <v>546</v>
      </c>
      <c r="K79" s="62" t="s">
        <v>5769</v>
      </c>
      <c r="L79" s="101" t="s">
        <v>5770</v>
      </c>
      <c r="M79" s="101" t="s">
        <v>5771</v>
      </c>
      <c r="N79" s="178" t="s">
        <v>550</v>
      </c>
      <c r="O79" s="62" t="s">
        <v>5772</v>
      </c>
      <c r="P79" s="62" t="s">
        <v>5773</v>
      </c>
      <c r="Q79" s="62" t="s">
        <v>5774</v>
      </c>
      <c r="R79" s="160"/>
    </row>
    <row r="80" spans="1:18" ht="409.6">
      <c r="A80" s="181" t="s">
        <v>568</v>
      </c>
      <c r="B80" s="168" t="s">
        <v>18</v>
      </c>
      <c r="C80" s="797"/>
      <c r="D80" s="182" t="s">
        <v>556</v>
      </c>
      <c r="E80" s="171" t="s">
        <v>557</v>
      </c>
      <c r="F80" s="171" t="s">
        <v>558</v>
      </c>
      <c r="G80" s="171" t="s">
        <v>559</v>
      </c>
      <c r="H80" s="168" t="s">
        <v>246</v>
      </c>
      <c r="I80" s="168" t="s">
        <v>362</v>
      </c>
      <c r="J80" s="168" t="s">
        <v>222</v>
      </c>
      <c r="K80" s="168" t="s">
        <v>560</v>
      </c>
      <c r="L80" s="171" t="s">
        <v>561</v>
      </c>
      <c r="M80" s="171" t="s">
        <v>562</v>
      </c>
      <c r="N80" s="184" t="s">
        <v>563</v>
      </c>
      <c r="O80" s="292"/>
      <c r="P80" s="292"/>
      <c r="Q80" s="292"/>
      <c r="R80" s="160"/>
    </row>
    <row r="81" spans="1:18" ht="55.2">
      <c r="A81" s="63" t="s">
        <v>568</v>
      </c>
      <c r="B81" s="157" t="s">
        <v>18</v>
      </c>
      <c r="C81" s="797"/>
      <c r="D81" s="161" t="s">
        <v>588</v>
      </c>
      <c r="E81" s="70" t="s">
        <v>5775</v>
      </c>
      <c r="F81" s="70" t="s">
        <v>5776</v>
      </c>
      <c r="G81" s="70" t="s">
        <v>5777</v>
      </c>
      <c r="H81" s="157" t="s">
        <v>23</v>
      </c>
      <c r="I81" s="157" t="s">
        <v>24</v>
      </c>
      <c r="J81" s="157" t="s">
        <v>25</v>
      </c>
      <c r="K81" s="179" t="s">
        <v>592</v>
      </c>
      <c r="L81" s="176" t="s">
        <v>593</v>
      </c>
      <c r="M81" s="176" t="s">
        <v>594</v>
      </c>
      <c r="N81" s="178"/>
      <c r="O81" s="157"/>
      <c r="P81" s="157"/>
      <c r="Q81" s="157"/>
      <c r="R81" s="160"/>
    </row>
    <row r="82" spans="1:18" ht="289.8">
      <c r="A82" s="181" t="s">
        <v>555</v>
      </c>
      <c r="B82" s="168" t="s">
        <v>18</v>
      </c>
      <c r="C82" s="797"/>
      <c r="D82" s="182" t="s">
        <v>588</v>
      </c>
      <c r="E82" s="171" t="s">
        <v>596</v>
      </c>
      <c r="F82" s="189" t="s">
        <v>597</v>
      </c>
      <c r="G82" s="189" t="s">
        <v>598</v>
      </c>
      <c r="H82" s="168" t="s">
        <v>23</v>
      </c>
      <c r="I82" s="168" t="s">
        <v>24</v>
      </c>
      <c r="J82" s="168" t="s">
        <v>25</v>
      </c>
      <c r="K82" s="168" t="s">
        <v>449</v>
      </c>
      <c r="L82" s="171" t="s">
        <v>121</v>
      </c>
      <c r="M82" s="171" t="s">
        <v>450</v>
      </c>
      <c r="N82" s="184" t="s">
        <v>5778</v>
      </c>
      <c r="O82" s="168" t="s">
        <v>600</v>
      </c>
      <c r="P82" s="168" t="s">
        <v>601</v>
      </c>
      <c r="Q82" s="168" t="s">
        <v>602</v>
      </c>
      <c r="R82" s="293"/>
    </row>
    <row r="83" spans="1:18" ht="41.4">
      <c r="A83" s="283" t="s">
        <v>5779</v>
      </c>
      <c r="B83" s="157" t="s">
        <v>18</v>
      </c>
      <c r="C83" s="797"/>
      <c r="D83" s="161" t="s">
        <v>588</v>
      </c>
      <c r="E83" s="70" t="s">
        <v>5780</v>
      </c>
      <c r="F83" s="70" t="s">
        <v>5781</v>
      </c>
      <c r="G83" s="70" t="s">
        <v>606</v>
      </c>
      <c r="H83" s="157" t="s">
        <v>85</v>
      </c>
      <c r="I83" s="157" t="s">
        <v>86</v>
      </c>
      <c r="J83" s="157" t="s">
        <v>87</v>
      </c>
      <c r="K83" s="179"/>
      <c r="L83" s="176"/>
      <c r="M83" s="176"/>
      <c r="N83" s="103" t="s">
        <v>5782</v>
      </c>
      <c r="O83" s="157"/>
      <c r="P83" s="157"/>
      <c r="Q83" s="157"/>
      <c r="R83" s="160"/>
    </row>
    <row r="84" spans="1:18" ht="151.80000000000001">
      <c r="A84" s="283" t="s">
        <v>5783</v>
      </c>
      <c r="B84" s="56" t="s">
        <v>18</v>
      </c>
      <c r="C84" s="797"/>
      <c r="D84" s="71" t="s">
        <v>609</v>
      </c>
      <c r="E84" s="70" t="s">
        <v>5784</v>
      </c>
      <c r="F84" s="62" t="s">
        <v>5785</v>
      </c>
      <c r="G84" s="62" t="s">
        <v>5786</v>
      </c>
      <c r="H84" s="56" t="s">
        <v>23</v>
      </c>
      <c r="I84" s="56" t="s">
        <v>24</v>
      </c>
      <c r="J84" s="56" t="s">
        <v>25</v>
      </c>
      <c r="K84" s="56" t="s">
        <v>613</v>
      </c>
      <c r="L84" s="72" t="s">
        <v>614</v>
      </c>
      <c r="M84" s="72" t="s">
        <v>615</v>
      </c>
      <c r="N84" s="178" t="s">
        <v>550</v>
      </c>
      <c r="O84" s="56"/>
      <c r="P84" s="56"/>
      <c r="Q84" s="56"/>
      <c r="R84" s="73"/>
    </row>
    <row r="85" spans="1:18" ht="248.4">
      <c r="A85" s="175" t="s">
        <v>4808</v>
      </c>
      <c r="B85" s="56" t="s">
        <v>18</v>
      </c>
      <c r="C85" s="797"/>
      <c r="D85" s="71" t="s">
        <v>609</v>
      </c>
      <c r="E85" s="70" t="s">
        <v>5787</v>
      </c>
      <c r="F85" s="62" t="s">
        <v>5788</v>
      </c>
      <c r="G85" s="62" t="s">
        <v>5789</v>
      </c>
      <c r="H85" s="100" t="s">
        <v>246</v>
      </c>
      <c r="I85" s="100" t="s">
        <v>362</v>
      </c>
      <c r="J85" s="100" t="s">
        <v>222</v>
      </c>
      <c r="K85" s="62" t="s">
        <v>5790</v>
      </c>
      <c r="L85" s="101" t="s">
        <v>5791</v>
      </c>
      <c r="M85" s="101" t="s">
        <v>5792</v>
      </c>
      <c r="N85" s="98" t="s">
        <v>623</v>
      </c>
      <c r="O85" s="56"/>
      <c r="P85" s="56"/>
      <c r="Q85" s="56"/>
      <c r="R85" s="73"/>
    </row>
    <row r="86" spans="1:18" ht="55.2">
      <c r="A86" s="175" t="s">
        <v>624</v>
      </c>
      <c r="B86" s="157" t="s">
        <v>18</v>
      </c>
      <c r="C86" s="797"/>
      <c r="D86" s="161" t="s">
        <v>625</v>
      </c>
      <c r="E86" s="70" t="s">
        <v>5793</v>
      </c>
      <c r="F86" s="62" t="s">
        <v>5794</v>
      </c>
      <c r="G86" s="62" t="s">
        <v>5795</v>
      </c>
      <c r="H86" s="157" t="s">
        <v>23</v>
      </c>
      <c r="I86" s="157" t="s">
        <v>24</v>
      </c>
      <c r="J86" s="157" t="s">
        <v>25</v>
      </c>
      <c r="K86" s="157" t="s">
        <v>629</v>
      </c>
      <c r="L86" s="162" t="s">
        <v>630</v>
      </c>
      <c r="M86" s="162" t="s">
        <v>631</v>
      </c>
      <c r="N86" s="178"/>
      <c r="O86" s="157"/>
      <c r="P86" s="157"/>
      <c r="Q86" s="157"/>
      <c r="R86" s="160"/>
    </row>
    <row r="87" spans="1:18" ht="289.8">
      <c r="A87" s="181" t="s">
        <v>632</v>
      </c>
      <c r="B87" s="168" t="s">
        <v>18</v>
      </c>
      <c r="C87" s="797"/>
      <c r="D87" s="182" t="s">
        <v>625</v>
      </c>
      <c r="E87" s="171" t="s">
        <v>633</v>
      </c>
      <c r="F87" s="171" t="s">
        <v>634</v>
      </c>
      <c r="G87" s="171" t="s">
        <v>635</v>
      </c>
      <c r="H87" s="168" t="s">
        <v>23</v>
      </c>
      <c r="I87" s="168" t="s">
        <v>24</v>
      </c>
      <c r="J87" s="168" t="s">
        <v>25</v>
      </c>
      <c r="K87" s="168" t="s">
        <v>449</v>
      </c>
      <c r="L87" s="171" t="s">
        <v>121</v>
      </c>
      <c r="M87" s="171" t="s">
        <v>450</v>
      </c>
      <c r="N87" s="184" t="s">
        <v>636</v>
      </c>
      <c r="O87" s="168" t="s">
        <v>600</v>
      </c>
      <c r="P87" s="168" t="s">
        <v>601</v>
      </c>
      <c r="Q87" s="168" t="s">
        <v>602</v>
      </c>
      <c r="R87" s="173"/>
    </row>
    <row r="88" spans="1:18" ht="55.2">
      <c r="A88" s="175" t="s">
        <v>5796</v>
      </c>
      <c r="B88" s="157" t="s">
        <v>18</v>
      </c>
      <c r="C88" s="797"/>
      <c r="D88" s="161" t="s">
        <v>625</v>
      </c>
      <c r="E88" s="70" t="s">
        <v>5797</v>
      </c>
      <c r="F88" s="70" t="s">
        <v>5798</v>
      </c>
      <c r="G88" s="70" t="s">
        <v>5799</v>
      </c>
      <c r="H88" s="157" t="s">
        <v>85</v>
      </c>
      <c r="I88" s="157" t="s">
        <v>86</v>
      </c>
      <c r="J88" s="157" t="s">
        <v>87</v>
      </c>
      <c r="K88" s="157"/>
      <c r="L88" s="162"/>
      <c r="M88" s="162"/>
      <c r="N88" s="178" t="s">
        <v>641</v>
      </c>
      <c r="O88" s="157"/>
      <c r="P88" s="157"/>
      <c r="Q88" s="157"/>
      <c r="R88" s="160"/>
    </row>
    <row r="89" spans="1:18" ht="276">
      <c r="A89" s="175" t="s">
        <v>5800</v>
      </c>
      <c r="B89" s="157" t="s">
        <v>18</v>
      </c>
      <c r="C89" s="798"/>
      <c r="D89" s="161" t="s">
        <v>643</v>
      </c>
      <c r="E89" s="162" t="s">
        <v>644</v>
      </c>
      <c r="F89" s="162" t="s">
        <v>4830</v>
      </c>
      <c r="G89" s="162" t="s">
        <v>4831</v>
      </c>
      <c r="H89" s="157" t="s">
        <v>246</v>
      </c>
      <c r="I89" s="157" t="s">
        <v>362</v>
      </c>
      <c r="J89" s="157" t="s">
        <v>222</v>
      </c>
      <c r="K89" s="62" t="s">
        <v>5801</v>
      </c>
      <c r="L89" s="162" t="s">
        <v>648</v>
      </c>
      <c r="M89" s="162" t="s">
        <v>649</v>
      </c>
      <c r="N89" s="178" t="s">
        <v>636</v>
      </c>
      <c r="O89" s="157"/>
      <c r="P89" s="157"/>
      <c r="Q89" s="157"/>
      <c r="R89" s="160"/>
    </row>
    <row r="90" spans="1:18">
      <c r="A90" s="63"/>
      <c r="B90" s="56"/>
      <c r="C90" s="71"/>
      <c r="D90" s="71"/>
      <c r="E90" s="72" t="s">
        <v>5305</v>
      </c>
      <c r="F90" s="72" t="s">
        <v>5306</v>
      </c>
      <c r="G90" s="72" t="s">
        <v>5306</v>
      </c>
      <c r="H90" s="56" t="s">
        <v>66</v>
      </c>
      <c r="I90" s="56" t="s">
        <v>39</v>
      </c>
      <c r="J90" s="56" t="s">
        <v>39</v>
      </c>
      <c r="K90" s="56"/>
      <c r="L90" s="72"/>
      <c r="M90" s="72"/>
      <c r="N90" s="98"/>
      <c r="O90" s="56"/>
      <c r="P90" s="56"/>
      <c r="Q90" s="56"/>
      <c r="R90" s="73"/>
    </row>
    <row r="91" spans="1:18" ht="179.4">
      <c r="A91" s="63" t="s">
        <v>696</v>
      </c>
      <c r="B91" s="56" t="s">
        <v>18</v>
      </c>
      <c r="C91" s="797" t="s">
        <v>697</v>
      </c>
      <c r="D91" s="71" t="s">
        <v>698</v>
      </c>
      <c r="E91" s="72" t="s">
        <v>699</v>
      </c>
      <c r="F91" s="72" t="s">
        <v>700</v>
      </c>
      <c r="G91" s="72" t="s">
        <v>701</v>
      </c>
      <c r="H91" s="56" t="s">
        <v>246</v>
      </c>
      <c r="I91" s="56" t="s">
        <v>362</v>
      </c>
      <c r="J91" s="56" t="s">
        <v>222</v>
      </c>
      <c r="K91" s="100" t="s">
        <v>5802</v>
      </c>
      <c r="L91" s="101" t="s">
        <v>5803</v>
      </c>
      <c r="M91" s="101" t="s">
        <v>5804</v>
      </c>
      <c r="N91" s="98"/>
      <c r="O91" s="56" t="s">
        <v>705</v>
      </c>
      <c r="P91" s="56" t="s">
        <v>706</v>
      </c>
      <c r="Q91" s="56" t="s">
        <v>707</v>
      </c>
      <c r="R91" s="73"/>
    </row>
    <row r="92" spans="1:18" ht="124.2">
      <c r="A92" s="175" t="s">
        <v>661</v>
      </c>
      <c r="B92" s="157" t="s">
        <v>18</v>
      </c>
      <c r="C92" s="797"/>
      <c r="D92" s="161" t="s">
        <v>698</v>
      </c>
      <c r="E92" s="70" t="s">
        <v>5805</v>
      </c>
      <c r="F92" s="162" t="s">
        <v>5311</v>
      </c>
      <c r="G92" s="70" t="s">
        <v>5806</v>
      </c>
      <c r="H92" s="157" t="s">
        <v>23</v>
      </c>
      <c r="I92" s="157" t="s">
        <v>24</v>
      </c>
      <c r="J92" s="157" t="s">
        <v>25</v>
      </c>
      <c r="K92" s="157" t="s">
        <v>592</v>
      </c>
      <c r="L92" s="162" t="s">
        <v>593</v>
      </c>
      <c r="M92" s="294" t="s">
        <v>594</v>
      </c>
      <c r="N92" s="178" t="s">
        <v>5313</v>
      </c>
      <c r="O92" s="157"/>
      <c r="P92" s="157"/>
      <c r="Q92" s="157"/>
      <c r="R92" s="160"/>
    </row>
    <row r="93" spans="1:18" ht="289.8">
      <c r="A93" s="181" t="s">
        <v>666</v>
      </c>
      <c r="B93" s="168"/>
      <c r="C93" s="797"/>
      <c r="D93" s="182"/>
      <c r="E93" s="171" t="s">
        <v>712</v>
      </c>
      <c r="F93" s="171" t="s">
        <v>713</v>
      </c>
      <c r="G93" s="171" t="s">
        <v>714</v>
      </c>
      <c r="H93" s="168" t="s">
        <v>23</v>
      </c>
      <c r="I93" s="168" t="s">
        <v>24</v>
      </c>
      <c r="J93" s="168" t="s">
        <v>25</v>
      </c>
      <c r="K93" s="168" t="s">
        <v>449</v>
      </c>
      <c r="L93" s="171" t="s">
        <v>121</v>
      </c>
      <c r="M93" s="171" t="s">
        <v>450</v>
      </c>
      <c r="N93" s="224"/>
      <c r="O93" s="168" t="s">
        <v>600</v>
      </c>
      <c r="P93" s="168" t="s">
        <v>601</v>
      </c>
      <c r="Q93" s="168" t="s">
        <v>602</v>
      </c>
      <c r="R93" s="173"/>
    </row>
    <row r="94" spans="1:18" ht="69">
      <c r="A94" s="283" t="s">
        <v>5807</v>
      </c>
      <c r="B94" s="56" t="s">
        <v>18</v>
      </c>
      <c r="C94" s="797"/>
      <c r="D94" s="71" t="s">
        <v>715</v>
      </c>
      <c r="E94" s="106" t="s">
        <v>5808</v>
      </c>
      <c r="F94" s="106" t="s">
        <v>717</v>
      </c>
      <c r="G94" s="106" t="s">
        <v>718</v>
      </c>
      <c r="H94" s="56" t="s">
        <v>85</v>
      </c>
      <c r="I94" s="56" t="s">
        <v>86</v>
      </c>
      <c r="J94" s="56" t="s">
        <v>87</v>
      </c>
      <c r="K94" s="56"/>
      <c r="L94" s="72"/>
      <c r="M94" s="93"/>
      <c r="N94" s="195" t="s">
        <v>719</v>
      </c>
      <c r="O94" s="56"/>
      <c r="P94" s="56"/>
      <c r="Q94" s="56"/>
      <c r="R94" s="73"/>
    </row>
    <row r="95" spans="1:18" ht="179.4">
      <c r="A95" s="63" t="s">
        <v>720</v>
      </c>
      <c r="B95" s="56" t="s">
        <v>18</v>
      </c>
      <c r="C95" s="797"/>
      <c r="D95" s="71" t="s">
        <v>721</v>
      </c>
      <c r="E95" s="70" t="s">
        <v>722</v>
      </c>
      <c r="F95" s="106" t="s">
        <v>723</v>
      </c>
      <c r="G95" s="194" t="s">
        <v>724</v>
      </c>
      <c r="H95" s="56" t="s">
        <v>23</v>
      </c>
      <c r="I95" s="56" t="s">
        <v>24</v>
      </c>
      <c r="J95" s="56" t="s">
        <v>25</v>
      </c>
      <c r="K95" s="68" t="s">
        <v>5809</v>
      </c>
      <c r="L95" s="70" t="s">
        <v>5810</v>
      </c>
      <c r="M95" s="102" t="s">
        <v>5811</v>
      </c>
      <c r="N95" s="184" t="s">
        <v>728</v>
      </c>
      <c r="O95" s="56"/>
      <c r="P95" s="56"/>
      <c r="Q95" s="56"/>
      <c r="R95" s="73"/>
    </row>
    <row r="96" spans="1:18" ht="124.2">
      <c r="A96" s="175" t="s">
        <v>676</v>
      </c>
      <c r="B96" s="56" t="s">
        <v>18</v>
      </c>
      <c r="C96" s="797"/>
      <c r="D96" s="71" t="s">
        <v>654</v>
      </c>
      <c r="E96" s="72" t="s">
        <v>655</v>
      </c>
      <c r="F96" s="72" t="s">
        <v>656</v>
      </c>
      <c r="G96" s="72" t="s">
        <v>657</v>
      </c>
      <c r="H96" s="56" t="s">
        <v>23</v>
      </c>
      <c r="I96" s="56" t="s">
        <v>24</v>
      </c>
      <c r="J96" s="56" t="s">
        <v>25</v>
      </c>
      <c r="K96" s="56" t="s">
        <v>4833</v>
      </c>
      <c r="L96" s="72" t="s">
        <v>4834</v>
      </c>
      <c r="M96" s="72" t="s">
        <v>4835</v>
      </c>
      <c r="N96" s="98"/>
      <c r="O96" s="56"/>
      <c r="P96" s="56"/>
      <c r="Q96" s="56"/>
      <c r="R96" s="73"/>
    </row>
    <row r="97" spans="1:18">
      <c r="A97" s="63"/>
      <c r="B97" s="56"/>
      <c r="C97" s="71"/>
      <c r="D97" s="71"/>
      <c r="E97" s="72" t="s">
        <v>755</v>
      </c>
      <c r="F97" s="101" t="s">
        <v>5812</v>
      </c>
      <c r="G97" s="101" t="s">
        <v>5813</v>
      </c>
      <c r="H97" s="56" t="s">
        <v>66</v>
      </c>
      <c r="I97" s="56"/>
      <c r="J97" s="56"/>
      <c r="K97" s="56"/>
      <c r="L97" s="72"/>
      <c r="M97" s="72"/>
      <c r="N97" s="98"/>
      <c r="O97" s="56"/>
      <c r="P97" s="56"/>
      <c r="Q97" s="56"/>
      <c r="R97" s="73"/>
    </row>
    <row r="98" spans="1:18" ht="276">
      <c r="A98" s="63" t="s">
        <v>758</v>
      </c>
      <c r="B98" s="56" t="s">
        <v>18</v>
      </c>
      <c r="C98" s="797" t="s">
        <v>794</v>
      </c>
      <c r="D98" s="71" t="s">
        <v>759</v>
      </c>
      <c r="E98" s="72" t="s">
        <v>795</v>
      </c>
      <c r="F98" s="72" t="s">
        <v>796</v>
      </c>
      <c r="G98" s="72" t="s">
        <v>797</v>
      </c>
      <c r="H98" s="56" t="s">
        <v>798</v>
      </c>
      <c r="I98" s="56" t="s">
        <v>362</v>
      </c>
      <c r="J98" s="56" t="s">
        <v>222</v>
      </c>
      <c r="K98" s="62" t="s">
        <v>5814</v>
      </c>
      <c r="L98" s="68" t="s">
        <v>5815</v>
      </c>
      <c r="M98" s="68" t="s">
        <v>5816</v>
      </c>
      <c r="N98" s="98"/>
      <c r="O98" s="56"/>
      <c r="P98" s="56"/>
      <c r="Q98" s="56"/>
      <c r="R98" s="73"/>
    </row>
    <row r="99" spans="1:18" ht="409.6">
      <c r="A99" s="63" t="s">
        <v>782</v>
      </c>
      <c r="B99" s="56" t="s">
        <v>18</v>
      </c>
      <c r="C99" s="797"/>
      <c r="D99" s="71" t="s">
        <v>759</v>
      </c>
      <c r="E99" s="56" t="s">
        <v>802</v>
      </c>
      <c r="F99" s="72" t="s">
        <v>803</v>
      </c>
      <c r="G99" s="72" t="s">
        <v>804</v>
      </c>
      <c r="H99" s="56" t="s">
        <v>798</v>
      </c>
      <c r="I99" s="56" t="s">
        <v>362</v>
      </c>
      <c r="J99" s="56" t="s">
        <v>222</v>
      </c>
      <c r="K99" s="282" t="s">
        <v>5817</v>
      </c>
      <c r="L99" s="295" t="s">
        <v>5818</v>
      </c>
      <c r="M99" s="295" t="s">
        <v>5819</v>
      </c>
      <c r="N99" s="98"/>
      <c r="O99" s="56"/>
      <c r="P99" s="56"/>
      <c r="Q99" s="56"/>
      <c r="R99" s="73"/>
    </row>
    <row r="100" spans="1:18" ht="331.2">
      <c r="A100" s="63" t="s">
        <v>808</v>
      </c>
      <c r="B100" s="56" t="s">
        <v>18</v>
      </c>
      <c r="C100" s="797"/>
      <c r="D100" s="71" t="s">
        <v>759</v>
      </c>
      <c r="E100" s="56" t="s">
        <v>809</v>
      </c>
      <c r="F100" s="56" t="s">
        <v>810</v>
      </c>
      <c r="G100" s="56" t="s">
        <v>811</v>
      </c>
      <c r="H100" s="56" t="s">
        <v>798</v>
      </c>
      <c r="I100" s="56" t="s">
        <v>362</v>
      </c>
      <c r="J100" s="56" t="s">
        <v>222</v>
      </c>
      <c r="K100" s="95" t="s">
        <v>812</v>
      </c>
      <c r="L100" s="109" t="s">
        <v>813</v>
      </c>
      <c r="M100" s="109" t="s">
        <v>814</v>
      </c>
      <c r="N100" s="98"/>
      <c r="O100" s="56"/>
      <c r="P100" s="56"/>
      <c r="Q100" s="56"/>
      <c r="R100" s="73"/>
    </row>
    <row r="101" spans="1:18" ht="110.4">
      <c r="A101" s="63" t="s">
        <v>815</v>
      </c>
      <c r="B101" s="56" t="s">
        <v>18</v>
      </c>
      <c r="C101" s="797"/>
      <c r="D101" s="71" t="s">
        <v>816</v>
      </c>
      <c r="E101" s="72" t="s">
        <v>817</v>
      </c>
      <c r="F101" s="56" t="s">
        <v>818</v>
      </c>
      <c r="G101" s="56" t="s">
        <v>819</v>
      </c>
      <c r="H101" s="100" t="s">
        <v>5820</v>
      </c>
      <c r="I101" s="100" t="s">
        <v>24</v>
      </c>
      <c r="J101" s="100" t="s">
        <v>25</v>
      </c>
      <c r="K101" s="101" t="s">
        <v>5821</v>
      </c>
      <c r="L101" s="70" t="s">
        <v>5822</v>
      </c>
      <c r="M101" s="148" t="s">
        <v>5823</v>
      </c>
      <c r="N101" s="98"/>
      <c r="O101" s="56"/>
      <c r="P101" s="56"/>
      <c r="Q101" s="56"/>
      <c r="R101" s="73"/>
    </row>
    <row r="102" spans="1:18" ht="82.8">
      <c r="A102" s="63" t="s">
        <v>824</v>
      </c>
      <c r="B102" s="56" t="s">
        <v>18</v>
      </c>
      <c r="C102" s="797"/>
      <c r="D102" s="71" t="s">
        <v>825</v>
      </c>
      <c r="E102" s="72" t="s">
        <v>826</v>
      </c>
      <c r="F102" s="56" t="s">
        <v>827</v>
      </c>
      <c r="G102" s="56" t="s">
        <v>828</v>
      </c>
      <c r="H102" s="56" t="s">
        <v>23</v>
      </c>
      <c r="I102" s="56" t="s">
        <v>24</v>
      </c>
      <c r="J102" s="56" t="s">
        <v>25</v>
      </c>
      <c r="K102" s="70" t="s">
        <v>5824</v>
      </c>
      <c r="L102" s="101" t="s">
        <v>5825</v>
      </c>
      <c r="M102" s="102" t="s">
        <v>5826</v>
      </c>
      <c r="N102" s="98"/>
      <c r="O102" s="56"/>
      <c r="P102" s="56"/>
      <c r="Q102" s="56"/>
      <c r="R102" s="73"/>
    </row>
    <row r="103" spans="1:18" ht="69">
      <c r="A103" s="63" t="s">
        <v>832</v>
      </c>
      <c r="B103" s="56" t="s">
        <v>18</v>
      </c>
      <c r="C103" s="797"/>
      <c r="D103" s="71" t="s">
        <v>833</v>
      </c>
      <c r="E103" s="72" t="s">
        <v>751</v>
      </c>
      <c r="F103" s="56" t="s">
        <v>834</v>
      </c>
      <c r="G103" s="56" t="s">
        <v>835</v>
      </c>
      <c r="H103" s="56" t="s">
        <v>23</v>
      </c>
      <c r="I103" s="56" t="s">
        <v>24</v>
      </c>
      <c r="J103" s="56" t="s">
        <v>25</v>
      </c>
      <c r="K103" s="70" t="s">
        <v>5827</v>
      </c>
      <c r="L103" s="101" t="s">
        <v>5828</v>
      </c>
      <c r="M103" s="102" t="s">
        <v>5829</v>
      </c>
      <c r="N103" s="98"/>
      <c r="O103" s="56"/>
      <c r="P103" s="56"/>
      <c r="Q103" s="56"/>
      <c r="R103" s="73"/>
    </row>
    <row r="104" spans="1:18" ht="69">
      <c r="A104" s="63" t="s">
        <v>5333</v>
      </c>
      <c r="B104" s="56" t="s">
        <v>18</v>
      </c>
      <c r="C104" s="797"/>
      <c r="D104" s="71" t="s">
        <v>5334</v>
      </c>
      <c r="E104" s="72" t="s">
        <v>840</v>
      </c>
      <c r="F104" s="56" t="s">
        <v>841</v>
      </c>
      <c r="G104" s="56" t="s">
        <v>5335</v>
      </c>
      <c r="H104" s="56" t="s">
        <v>23</v>
      </c>
      <c r="I104" s="56" t="s">
        <v>24</v>
      </c>
      <c r="J104" s="56" t="s">
        <v>25</v>
      </c>
      <c r="K104" s="72" t="s">
        <v>843</v>
      </c>
      <c r="L104" s="72" t="s">
        <v>844</v>
      </c>
      <c r="M104" s="144" t="s">
        <v>845</v>
      </c>
      <c r="N104" s="98"/>
      <c r="O104" s="56"/>
      <c r="P104" s="56"/>
      <c r="Q104" s="56"/>
      <c r="R104" s="73"/>
    </row>
    <row r="105" spans="1:18" ht="55.2">
      <c r="A105" s="63" t="s">
        <v>856</v>
      </c>
      <c r="B105" s="56" t="s">
        <v>18</v>
      </c>
      <c r="C105" s="797"/>
      <c r="D105" s="71" t="s">
        <v>857</v>
      </c>
      <c r="E105" s="72" t="s">
        <v>858</v>
      </c>
      <c r="F105" s="56" t="s">
        <v>859</v>
      </c>
      <c r="G105" s="56" t="s">
        <v>860</v>
      </c>
      <c r="H105" s="56" t="s">
        <v>23</v>
      </c>
      <c r="I105" s="56" t="s">
        <v>24</v>
      </c>
      <c r="J105" s="56" t="s">
        <v>25</v>
      </c>
      <c r="K105" s="72" t="s">
        <v>213</v>
      </c>
      <c r="L105" s="72" t="s">
        <v>395</v>
      </c>
      <c r="M105" s="93" t="s">
        <v>215</v>
      </c>
      <c r="N105" s="98"/>
      <c r="O105" s="56"/>
      <c r="P105" s="56"/>
      <c r="Q105" s="56"/>
      <c r="R105" s="73"/>
    </row>
    <row r="106" spans="1:18" ht="96.6">
      <c r="A106" s="286" t="s">
        <v>5337</v>
      </c>
      <c r="B106" s="204" t="s">
        <v>18</v>
      </c>
      <c r="C106" s="797"/>
      <c r="D106" s="201" t="s">
        <v>5338</v>
      </c>
      <c r="E106" s="203" t="s">
        <v>5339</v>
      </c>
      <c r="F106" s="204" t="s">
        <v>5340</v>
      </c>
      <c r="G106" s="204" t="s">
        <v>5341</v>
      </c>
      <c r="H106" s="204" t="s">
        <v>23</v>
      </c>
      <c r="I106" s="204" t="s">
        <v>24</v>
      </c>
      <c r="J106" s="204" t="s">
        <v>25</v>
      </c>
      <c r="K106" s="203" t="s">
        <v>5342</v>
      </c>
      <c r="L106" s="209" t="s">
        <v>5343</v>
      </c>
      <c r="M106" s="209" t="s">
        <v>5344</v>
      </c>
      <c r="N106" s="98"/>
      <c r="O106" s="56"/>
      <c r="P106" s="56"/>
      <c r="Q106" s="56"/>
      <c r="R106" s="73"/>
    </row>
    <row r="107" spans="1:18" ht="96.6">
      <c r="A107" s="286" t="s">
        <v>5345</v>
      </c>
      <c r="B107" s="204" t="s">
        <v>18</v>
      </c>
      <c r="C107" s="797"/>
      <c r="D107" s="201" t="s">
        <v>5338</v>
      </c>
      <c r="E107" s="203" t="s">
        <v>5346</v>
      </c>
      <c r="F107" s="204" t="s">
        <v>5347</v>
      </c>
      <c r="G107" s="204" t="s">
        <v>5348</v>
      </c>
      <c r="H107" s="204" t="s">
        <v>23</v>
      </c>
      <c r="I107" s="204" t="s">
        <v>24</v>
      </c>
      <c r="J107" s="204" t="s">
        <v>25</v>
      </c>
      <c r="K107" s="203" t="s">
        <v>5342</v>
      </c>
      <c r="L107" s="209" t="s">
        <v>5343</v>
      </c>
      <c r="M107" s="209" t="s">
        <v>5344</v>
      </c>
      <c r="N107" s="98"/>
      <c r="O107" s="56"/>
      <c r="P107" s="56"/>
      <c r="Q107" s="56"/>
      <c r="R107" s="73"/>
    </row>
    <row r="108" spans="1:18" ht="41.4">
      <c r="A108" s="286" t="s">
        <v>5349</v>
      </c>
      <c r="B108" s="204" t="s">
        <v>18</v>
      </c>
      <c r="C108" s="797"/>
      <c r="D108" s="201" t="s">
        <v>5338</v>
      </c>
      <c r="E108" s="203" t="s">
        <v>5350</v>
      </c>
      <c r="F108" s="204" t="s">
        <v>5351</v>
      </c>
      <c r="G108" s="204" t="s">
        <v>5352</v>
      </c>
      <c r="H108" s="204" t="s">
        <v>23</v>
      </c>
      <c r="I108" s="204" t="s">
        <v>24</v>
      </c>
      <c r="J108" s="204" t="s">
        <v>25</v>
      </c>
      <c r="K108" s="203" t="s">
        <v>213</v>
      </c>
      <c r="L108" s="203" t="s">
        <v>395</v>
      </c>
      <c r="M108" s="236" t="s">
        <v>215</v>
      </c>
      <c r="N108" s="98"/>
      <c r="O108" s="56"/>
      <c r="P108" s="56"/>
      <c r="Q108" s="56"/>
      <c r="R108" s="73"/>
    </row>
    <row r="109" spans="1:18" ht="27.6">
      <c r="A109" s="63"/>
      <c r="B109" s="56"/>
      <c r="C109" s="71"/>
      <c r="D109" s="71"/>
      <c r="E109" s="111" t="s">
        <v>861</v>
      </c>
      <c r="F109" s="56" t="s">
        <v>862</v>
      </c>
      <c r="G109" s="56" t="s">
        <v>863</v>
      </c>
      <c r="H109" s="56" t="s">
        <v>66</v>
      </c>
      <c r="I109" s="72" t="s">
        <v>39</v>
      </c>
      <c r="J109" s="72" t="s">
        <v>39</v>
      </c>
      <c r="K109" s="72"/>
      <c r="L109" s="72"/>
      <c r="M109" s="93"/>
      <c r="N109" s="98"/>
      <c r="O109" s="56"/>
      <c r="P109" s="56"/>
      <c r="Q109" s="56"/>
      <c r="R109" s="73"/>
    </row>
    <row r="110" spans="1:18" ht="96.6">
      <c r="A110" s="63" t="s">
        <v>864</v>
      </c>
      <c r="B110" s="56" t="s">
        <v>18</v>
      </c>
      <c r="C110" s="86"/>
      <c r="D110" s="71"/>
      <c r="E110" s="72" t="s">
        <v>904</v>
      </c>
      <c r="F110" s="56" t="s">
        <v>905</v>
      </c>
      <c r="G110" s="56" t="s">
        <v>906</v>
      </c>
      <c r="H110" s="56" t="s">
        <v>23</v>
      </c>
      <c r="I110" s="56" t="s">
        <v>24</v>
      </c>
      <c r="J110" s="56" t="s">
        <v>25</v>
      </c>
      <c r="K110" s="72" t="s">
        <v>387</v>
      </c>
      <c r="L110" s="93" t="s">
        <v>388</v>
      </c>
      <c r="M110" s="93" t="s">
        <v>907</v>
      </c>
      <c r="N110" s="98"/>
      <c r="O110" s="56"/>
      <c r="P110" s="56"/>
      <c r="Q110" s="56"/>
      <c r="R110" s="73"/>
    </row>
    <row r="111" spans="1:18" ht="55.2">
      <c r="A111" s="63" t="s">
        <v>871</v>
      </c>
      <c r="B111" s="56" t="s">
        <v>18</v>
      </c>
      <c r="C111" s="831" t="s">
        <v>861</v>
      </c>
      <c r="D111" s="71"/>
      <c r="E111" s="111" t="s">
        <v>908</v>
      </c>
      <c r="F111" s="56" t="s">
        <v>909</v>
      </c>
      <c r="G111" s="56" t="s">
        <v>910</v>
      </c>
      <c r="H111" s="56" t="s">
        <v>23</v>
      </c>
      <c r="I111" s="72" t="s">
        <v>24</v>
      </c>
      <c r="J111" s="72" t="s">
        <v>25</v>
      </c>
      <c r="K111" s="72" t="s">
        <v>911</v>
      </c>
      <c r="L111" s="72" t="s">
        <v>912</v>
      </c>
      <c r="M111" s="93" t="s">
        <v>913</v>
      </c>
      <c r="N111" s="98" t="s">
        <v>914</v>
      </c>
      <c r="O111" s="56"/>
      <c r="P111" s="56"/>
      <c r="Q111" s="56"/>
      <c r="R111" s="73"/>
    </row>
    <row r="112" spans="1:18" ht="165.6">
      <c r="A112" s="63" t="s">
        <v>895</v>
      </c>
      <c r="B112" s="56" t="s">
        <v>18</v>
      </c>
      <c r="C112" s="832"/>
      <c r="D112" s="71"/>
      <c r="E112" s="97" t="s">
        <v>915</v>
      </c>
      <c r="F112" s="97" t="s">
        <v>916</v>
      </c>
      <c r="G112" s="97" t="s">
        <v>917</v>
      </c>
      <c r="H112" s="56" t="s">
        <v>23</v>
      </c>
      <c r="I112" s="56" t="s">
        <v>24</v>
      </c>
      <c r="J112" s="56" t="s">
        <v>25</v>
      </c>
      <c r="K112" s="106" t="s">
        <v>5830</v>
      </c>
      <c r="L112" s="296" t="s">
        <v>5831</v>
      </c>
      <c r="M112" s="296" t="s">
        <v>5832</v>
      </c>
      <c r="N112" s="98"/>
      <c r="O112" s="280"/>
      <c r="P112" s="56"/>
      <c r="Q112" s="56"/>
      <c r="R112" s="73"/>
    </row>
    <row r="113" spans="1:18" ht="69">
      <c r="A113" s="63" t="s">
        <v>921</v>
      </c>
      <c r="B113" s="56" t="s">
        <v>18</v>
      </c>
      <c r="C113" s="832"/>
      <c r="D113" s="71"/>
      <c r="E113" s="72" t="s">
        <v>5360</v>
      </c>
      <c r="F113" s="56" t="s">
        <v>923</v>
      </c>
      <c r="G113" s="62" t="s">
        <v>5833</v>
      </c>
      <c r="H113" s="56" t="s">
        <v>23</v>
      </c>
      <c r="I113" s="56" t="s">
        <v>24</v>
      </c>
      <c r="J113" s="56" t="s">
        <v>25</v>
      </c>
      <c r="K113" s="72" t="s">
        <v>925</v>
      </c>
      <c r="L113" s="72" t="s">
        <v>926</v>
      </c>
      <c r="M113" s="93" t="s">
        <v>927</v>
      </c>
      <c r="N113" s="98"/>
      <c r="O113" s="56"/>
      <c r="P113" s="56"/>
      <c r="Q113" s="56"/>
      <c r="R113" s="73"/>
    </row>
    <row r="114" spans="1:18" ht="55.2">
      <c r="A114" s="175" t="s">
        <v>944</v>
      </c>
      <c r="B114" s="56" t="s">
        <v>18</v>
      </c>
      <c r="C114" s="832"/>
      <c r="D114" s="71"/>
      <c r="E114" s="72" t="s">
        <v>930</v>
      </c>
      <c r="F114" s="56" t="s">
        <v>931</v>
      </c>
      <c r="G114" s="56" t="s">
        <v>932</v>
      </c>
      <c r="H114" s="56" t="s">
        <v>23</v>
      </c>
      <c r="I114" s="56" t="s">
        <v>24</v>
      </c>
      <c r="J114" s="56" t="s">
        <v>25</v>
      </c>
      <c r="K114" s="109" t="s">
        <v>933</v>
      </c>
      <c r="L114" s="72" t="s">
        <v>5109</v>
      </c>
      <c r="M114" s="93" t="s">
        <v>935</v>
      </c>
      <c r="N114" s="98"/>
      <c r="O114" s="56"/>
      <c r="P114" s="56"/>
      <c r="Q114" s="56"/>
      <c r="R114" s="73"/>
    </row>
    <row r="115" spans="1:18" ht="55.2">
      <c r="A115" s="112" t="s">
        <v>4959</v>
      </c>
      <c r="B115" s="56" t="s">
        <v>18</v>
      </c>
      <c r="C115" s="832"/>
      <c r="D115" s="76"/>
      <c r="E115" s="74" t="s">
        <v>937</v>
      </c>
      <c r="F115" s="75" t="s">
        <v>938</v>
      </c>
      <c r="G115" s="75" t="s">
        <v>939</v>
      </c>
      <c r="H115" s="75" t="s">
        <v>23</v>
      </c>
      <c r="I115" s="56" t="s">
        <v>24</v>
      </c>
      <c r="J115" s="56" t="s">
        <v>25</v>
      </c>
      <c r="K115" s="74" t="s">
        <v>940</v>
      </c>
      <c r="L115" s="74" t="s">
        <v>941</v>
      </c>
      <c r="M115" s="93" t="s">
        <v>942</v>
      </c>
      <c r="N115" s="98" t="s">
        <v>943</v>
      </c>
      <c r="O115" s="75"/>
      <c r="P115" s="75"/>
      <c r="Q115" s="75"/>
      <c r="R115" s="77"/>
    </row>
    <row r="116" spans="1:18" ht="55.2">
      <c r="A116" s="297" t="s">
        <v>5366</v>
      </c>
      <c r="B116" s="56" t="s">
        <v>18</v>
      </c>
      <c r="C116" s="832"/>
      <c r="D116" s="115"/>
      <c r="E116" s="116" t="s">
        <v>946</v>
      </c>
      <c r="F116" s="117" t="s">
        <v>5111</v>
      </c>
      <c r="G116" s="118" t="s">
        <v>5112</v>
      </c>
      <c r="H116" s="117" t="s">
        <v>23</v>
      </c>
      <c r="I116" s="56" t="s">
        <v>24</v>
      </c>
      <c r="J116" s="56" t="s">
        <v>25</v>
      </c>
      <c r="K116" s="117" t="s">
        <v>949</v>
      </c>
      <c r="L116" s="117" t="s">
        <v>950</v>
      </c>
      <c r="M116" s="119" t="s">
        <v>951</v>
      </c>
      <c r="N116" s="350"/>
      <c r="O116" s="117"/>
      <c r="P116" s="117"/>
      <c r="Q116" s="117"/>
      <c r="R116" s="351"/>
    </row>
    <row r="117" spans="1:18" ht="96.6">
      <c r="A117" s="297" t="s">
        <v>952</v>
      </c>
      <c r="B117" s="56" t="s">
        <v>18</v>
      </c>
      <c r="C117" s="832"/>
      <c r="D117" s="123"/>
      <c r="E117" s="124" t="s">
        <v>953</v>
      </c>
      <c r="F117" s="124" t="s">
        <v>954</v>
      </c>
      <c r="G117" s="124" t="s">
        <v>955</v>
      </c>
      <c r="H117" s="117" t="s">
        <v>23</v>
      </c>
      <c r="I117" s="56" t="s">
        <v>24</v>
      </c>
      <c r="J117" s="56" t="s">
        <v>25</v>
      </c>
      <c r="K117" s="124" t="s">
        <v>956</v>
      </c>
      <c r="L117" s="124" t="s">
        <v>957</v>
      </c>
      <c r="M117" s="125" t="s">
        <v>958</v>
      </c>
      <c r="N117" s="137"/>
      <c r="O117" s="124"/>
      <c r="P117" s="124"/>
      <c r="Q117" s="124"/>
      <c r="R117" s="352"/>
    </row>
    <row r="118" spans="1:18" ht="41.4">
      <c r="A118" s="297" t="s">
        <v>959</v>
      </c>
      <c r="B118" s="56" t="s">
        <v>18</v>
      </c>
      <c r="C118" s="832"/>
      <c r="D118" s="128"/>
      <c r="E118" s="129" t="s">
        <v>960</v>
      </c>
      <c r="F118" s="129" t="s">
        <v>961</v>
      </c>
      <c r="G118" s="130" t="s">
        <v>962</v>
      </c>
      <c r="H118" s="117" t="s">
        <v>23</v>
      </c>
      <c r="I118" s="56" t="s">
        <v>24</v>
      </c>
      <c r="J118" s="56" t="s">
        <v>25</v>
      </c>
      <c r="K118" s="129" t="s">
        <v>387</v>
      </c>
      <c r="L118" s="129" t="s">
        <v>388</v>
      </c>
      <c r="M118" s="131" t="s">
        <v>907</v>
      </c>
      <c r="N118" s="353"/>
      <c r="O118" s="129"/>
      <c r="P118" s="129"/>
      <c r="Q118" s="129"/>
      <c r="R118" s="354"/>
    </row>
    <row r="119" spans="1:18" ht="138">
      <c r="A119" s="298" t="s">
        <v>963</v>
      </c>
      <c r="B119" s="56" t="s">
        <v>18</v>
      </c>
      <c r="C119" s="832"/>
      <c r="D119" s="115"/>
      <c r="E119" s="117" t="s">
        <v>964</v>
      </c>
      <c r="F119" s="117" t="s">
        <v>965</v>
      </c>
      <c r="G119" s="117" t="s">
        <v>966</v>
      </c>
      <c r="H119" s="117" t="s">
        <v>798</v>
      </c>
      <c r="I119" s="56" t="s">
        <v>362</v>
      </c>
      <c r="J119" s="56" t="s">
        <v>222</v>
      </c>
      <c r="K119" s="104" t="s">
        <v>5834</v>
      </c>
      <c r="L119" s="104" t="s">
        <v>5835</v>
      </c>
      <c r="M119" s="104" t="s">
        <v>5836</v>
      </c>
      <c r="N119" s="98" t="s">
        <v>970</v>
      </c>
      <c r="O119" s="117"/>
      <c r="P119" s="117"/>
      <c r="Q119" s="117"/>
      <c r="R119" s="351"/>
    </row>
    <row r="120" spans="1:18" ht="41.4">
      <c r="A120" s="299" t="s">
        <v>5370</v>
      </c>
      <c r="B120" s="56" t="s">
        <v>18</v>
      </c>
      <c r="C120" s="832"/>
      <c r="D120" s="115"/>
      <c r="E120" s="117" t="s">
        <v>972</v>
      </c>
      <c r="F120" s="117" t="s">
        <v>973</v>
      </c>
      <c r="G120" s="117" t="s">
        <v>974</v>
      </c>
      <c r="H120" s="117" t="s">
        <v>23</v>
      </c>
      <c r="I120" s="56" t="s">
        <v>24</v>
      </c>
      <c r="J120" s="56" t="s">
        <v>25</v>
      </c>
      <c r="K120" s="111" t="s">
        <v>387</v>
      </c>
      <c r="L120" s="117" t="s">
        <v>388</v>
      </c>
      <c r="M120" s="117" t="s">
        <v>907</v>
      </c>
      <c r="N120" s="350"/>
      <c r="O120" s="117"/>
      <c r="P120" s="117"/>
      <c r="Q120" s="117"/>
      <c r="R120" s="351"/>
    </row>
    <row r="121" spans="1:18" ht="151.80000000000001">
      <c r="A121" s="299" t="s">
        <v>975</v>
      </c>
      <c r="B121" s="56" t="s">
        <v>18</v>
      </c>
      <c r="C121" s="833"/>
      <c r="D121" s="115"/>
      <c r="E121" s="117" t="s">
        <v>976</v>
      </c>
      <c r="F121" s="117" t="s">
        <v>977</v>
      </c>
      <c r="G121" s="117" t="s">
        <v>978</v>
      </c>
      <c r="H121" s="117" t="s">
        <v>798</v>
      </c>
      <c r="I121" s="56" t="s">
        <v>362</v>
      </c>
      <c r="J121" s="56" t="s">
        <v>222</v>
      </c>
      <c r="K121" s="300" t="s">
        <v>979</v>
      </c>
      <c r="L121" s="300" t="s">
        <v>980</v>
      </c>
      <c r="M121" s="300" t="s">
        <v>981</v>
      </c>
      <c r="N121" s="350" t="s">
        <v>982</v>
      </c>
      <c r="O121" s="117"/>
      <c r="P121" s="117"/>
      <c r="Q121" s="117"/>
      <c r="R121" s="351"/>
    </row>
    <row r="122" spans="1:18">
      <c r="A122" s="136"/>
      <c r="B122" s="124"/>
      <c r="C122" s="137"/>
      <c r="D122" s="138"/>
      <c r="E122" s="124" t="s">
        <v>983</v>
      </c>
      <c r="F122" s="124" t="s">
        <v>984</v>
      </c>
      <c r="G122" s="124" t="s">
        <v>985</v>
      </c>
      <c r="H122" s="124" t="s">
        <v>66</v>
      </c>
      <c r="I122" s="124" t="s">
        <v>39</v>
      </c>
      <c r="J122" s="124" t="s">
        <v>39</v>
      </c>
      <c r="K122" s="124"/>
      <c r="L122" s="124"/>
      <c r="M122" s="125"/>
      <c r="N122" s="137"/>
      <c r="O122" s="124"/>
      <c r="P122" s="124"/>
      <c r="Q122" s="124"/>
      <c r="R122" s="352"/>
    </row>
    <row r="123" spans="1:18" ht="207">
      <c r="A123" s="301" t="s">
        <v>986</v>
      </c>
      <c r="B123" s="86" t="s">
        <v>18</v>
      </c>
      <c r="C123" s="797" t="s">
        <v>987</v>
      </c>
      <c r="D123" s="139" t="s">
        <v>988</v>
      </c>
      <c r="E123" s="117" t="s">
        <v>989</v>
      </c>
      <c r="F123" s="86" t="s">
        <v>990</v>
      </c>
      <c r="G123" s="86" t="s">
        <v>991</v>
      </c>
      <c r="H123" s="117" t="s">
        <v>798</v>
      </c>
      <c r="I123" s="56" t="s">
        <v>362</v>
      </c>
      <c r="J123" s="56" t="s">
        <v>222</v>
      </c>
      <c r="K123" s="140" t="s">
        <v>992</v>
      </c>
      <c r="L123" s="140" t="s">
        <v>993</v>
      </c>
      <c r="M123" s="140" t="s">
        <v>994</v>
      </c>
      <c r="N123" s="355"/>
      <c r="O123" s="86"/>
      <c r="P123" s="86"/>
      <c r="Q123" s="86"/>
      <c r="R123" s="87"/>
    </row>
    <row r="124" spans="1:18" ht="124.2">
      <c r="A124" s="302" t="s">
        <v>4990</v>
      </c>
      <c r="B124" s="356" t="s">
        <v>18</v>
      </c>
      <c r="C124" s="797"/>
      <c r="D124" s="201" t="s">
        <v>5375</v>
      </c>
      <c r="E124" s="303" t="s">
        <v>5376</v>
      </c>
      <c r="F124" s="204" t="s">
        <v>5377</v>
      </c>
      <c r="G124" s="204" t="s">
        <v>5378</v>
      </c>
      <c r="H124" s="204" t="s">
        <v>23</v>
      </c>
      <c r="I124" s="204" t="s">
        <v>24</v>
      </c>
      <c r="J124" s="204" t="s">
        <v>25</v>
      </c>
      <c r="K124" s="203" t="s">
        <v>5379</v>
      </c>
      <c r="L124" s="203" t="s">
        <v>388</v>
      </c>
      <c r="M124" s="203" t="s">
        <v>907</v>
      </c>
      <c r="N124" s="98"/>
      <c r="O124" s="56"/>
      <c r="P124" s="56"/>
      <c r="Q124" s="56"/>
      <c r="R124" s="73"/>
    </row>
    <row r="125" spans="1:18" ht="69">
      <c r="A125" s="301" t="s">
        <v>995</v>
      </c>
      <c r="B125" s="86" t="s">
        <v>18</v>
      </c>
      <c r="C125" s="797"/>
      <c r="D125" s="71" t="s">
        <v>996</v>
      </c>
      <c r="E125" s="72" t="s">
        <v>997</v>
      </c>
      <c r="F125" s="56" t="s">
        <v>998</v>
      </c>
      <c r="G125" s="56" t="s">
        <v>999</v>
      </c>
      <c r="H125" s="56" t="s">
        <v>23</v>
      </c>
      <c r="I125" s="56" t="s">
        <v>24</v>
      </c>
      <c r="J125" s="56" t="s">
        <v>25</v>
      </c>
      <c r="K125" s="70" t="s">
        <v>5837</v>
      </c>
      <c r="L125" s="101" t="s">
        <v>5838</v>
      </c>
      <c r="M125" s="101" t="s">
        <v>5839</v>
      </c>
      <c r="N125" s="98"/>
      <c r="O125" s="56"/>
      <c r="P125" s="56"/>
      <c r="Q125" s="56"/>
      <c r="R125" s="73"/>
    </row>
    <row r="126" spans="1:18" ht="55.2">
      <c r="A126" s="301" t="s">
        <v>1003</v>
      </c>
      <c r="B126" s="86" t="s">
        <v>18</v>
      </c>
      <c r="C126" s="797"/>
      <c r="D126" s="71"/>
      <c r="E126" s="72" t="s">
        <v>1004</v>
      </c>
      <c r="F126" s="71" t="s">
        <v>1005</v>
      </c>
      <c r="G126" s="71" t="s">
        <v>1006</v>
      </c>
      <c r="H126" s="56" t="s">
        <v>23</v>
      </c>
      <c r="I126" s="56" t="s">
        <v>24</v>
      </c>
      <c r="J126" s="56" t="s">
        <v>25</v>
      </c>
      <c r="K126" s="70" t="s">
        <v>5840</v>
      </c>
      <c r="L126" s="70" t="s">
        <v>5841</v>
      </c>
      <c r="M126" s="70" t="s">
        <v>5842</v>
      </c>
      <c r="N126" s="98" t="s">
        <v>1010</v>
      </c>
      <c r="O126" s="56"/>
      <c r="P126" s="56"/>
      <c r="Q126" s="56"/>
      <c r="R126" s="73"/>
    </row>
    <row r="127" spans="1:18" ht="193.2">
      <c r="A127" s="304" t="s">
        <v>1011</v>
      </c>
      <c r="B127" s="86" t="s">
        <v>18</v>
      </c>
      <c r="C127" s="797"/>
      <c r="D127" s="71" t="s">
        <v>1012</v>
      </c>
      <c r="E127" s="72" t="s">
        <v>1013</v>
      </c>
      <c r="F127" s="95" t="s">
        <v>1014</v>
      </c>
      <c r="G127" s="56" t="s">
        <v>1015</v>
      </c>
      <c r="H127" s="72" t="s">
        <v>798</v>
      </c>
      <c r="I127" s="56" t="s">
        <v>362</v>
      </c>
      <c r="J127" s="56" t="s">
        <v>222</v>
      </c>
      <c r="K127" s="72" t="s">
        <v>1016</v>
      </c>
      <c r="L127" s="92" t="s">
        <v>1017</v>
      </c>
      <c r="M127" s="92" t="s">
        <v>1018</v>
      </c>
      <c r="N127" s="98" t="s">
        <v>1010</v>
      </c>
      <c r="O127" s="56"/>
      <c r="P127" s="56"/>
      <c r="Q127" s="56"/>
      <c r="R127" s="73"/>
    </row>
    <row r="128" spans="1:18" ht="151.80000000000001">
      <c r="A128" s="301" t="s">
        <v>1019</v>
      </c>
      <c r="B128" s="86" t="s">
        <v>18</v>
      </c>
      <c r="C128" s="797"/>
      <c r="D128" s="71" t="s">
        <v>1020</v>
      </c>
      <c r="E128" s="72" t="s">
        <v>1021</v>
      </c>
      <c r="F128" s="56" t="s">
        <v>1022</v>
      </c>
      <c r="G128" s="56" t="s">
        <v>1023</v>
      </c>
      <c r="H128" s="95" t="s">
        <v>246</v>
      </c>
      <c r="I128" s="56" t="s">
        <v>362</v>
      </c>
      <c r="J128" s="56" t="s">
        <v>222</v>
      </c>
      <c r="K128" s="92" t="s">
        <v>1024</v>
      </c>
      <c r="L128" s="92" t="s">
        <v>1025</v>
      </c>
      <c r="M128" s="92" t="s">
        <v>1026</v>
      </c>
      <c r="N128" s="184" t="s">
        <v>1027</v>
      </c>
      <c r="O128" s="56"/>
      <c r="P128" s="56"/>
      <c r="Q128" s="56"/>
      <c r="R128" s="73"/>
    </row>
    <row r="129" spans="1:18" ht="124.2">
      <c r="A129" s="301" t="s">
        <v>1028</v>
      </c>
      <c r="B129" s="56" t="s">
        <v>18</v>
      </c>
      <c r="C129" s="797"/>
      <c r="D129" s="71" t="s">
        <v>1029</v>
      </c>
      <c r="E129" s="72" t="s">
        <v>1030</v>
      </c>
      <c r="F129" s="56" t="s">
        <v>1031</v>
      </c>
      <c r="G129" s="56" t="s">
        <v>1032</v>
      </c>
      <c r="H129" s="56" t="s">
        <v>23</v>
      </c>
      <c r="I129" s="56" t="s">
        <v>24</v>
      </c>
      <c r="J129" s="56" t="s">
        <v>25</v>
      </c>
      <c r="K129" s="70" t="s">
        <v>5843</v>
      </c>
      <c r="L129" s="295" t="s">
        <v>5844</v>
      </c>
      <c r="M129" s="101" t="s">
        <v>5845</v>
      </c>
      <c r="N129" s="98"/>
      <c r="O129" s="56"/>
      <c r="P129" s="56"/>
      <c r="Q129" s="56"/>
      <c r="R129" s="73"/>
    </row>
    <row r="130" spans="1:18" ht="69">
      <c r="A130" s="301" t="s">
        <v>1036</v>
      </c>
      <c r="B130" s="56" t="s">
        <v>18</v>
      </c>
      <c r="C130" s="797"/>
      <c r="D130" s="71" t="s">
        <v>1037</v>
      </c>
      <c r="E130" s="72" t="s">
        <v>1038</v>
      </c>
      <c r="F130" s="56" t="s">
        <v>1039</v>
      </c>
      <c r="G130" s="56" t="s">
        <v>1040</v>
      </c>
      <c r="H130" s="56" t="s">
        <v>23</v>
      </c>
      <c r="I130" s="56" t="s">
        <v>24</v>
      </c>
      <c r="J130" s="56" t="s">
        <v>25</v>
      </c>
      <c r="K130" s="56" t="s">
        <v>387</v>
      </c>
      <c r="L130" s="72" t="s">
        <v>388</v>
      </c>
      <c r="M130" s="93" t="s">
        <v>389</v>
      </c>
      <c r="N130" s="98"/>
      <c r="O130" s="56"/>
      <c r="P130" s="56"/>
      <c r="Q130" s="56"/>
      <c r="R130" s="73"/>
    </row>
    <row r="131" spans="1:18" ht="151.80000000000001">
      <c r="A131" s="63" t="s">
        <v>1041</v>
      </c>
      <c r="B131" s="56" t="s">
        <v>18</v>
      </c>
      <c r="C131" s="797"/>
      <c r="D131" s="71" t="s">
        <v>1037</v>
      </c>
      <c r="E131" s="72" t="s">
        <v>1042</v>
      </c>
      <c r="F131" s="56" t="s">
        <v>1043</v>
      </c>
      <c r="G131" s="56" t="s">
        <v>1044</v>
      </c>
      <c r="H131" s="56" t="s">
        <v>798</v>
      </c>
      <c r="I131" s="56" t="s">
        <v>362</v>
      </c>
      <c r="J131" s="56" t="s">
        <v>222</v>
      </c>
      <c r="K131" s="92" t="s">
        <v>1045</v>
      </c>
      <c r="L131" s="92" t="s">
        <v>1046</v>
      </c>
      <c r="M131" s="92" t="s">
        <v>1047</v>
      </c>
      <c r="N131" s="98" t="s">
        <v>1048</v>
      </c>
      <c r="O131" s="56"/>
      <c r="P131" s="56"/>
      <c r="Q131" s="56"/>
      <c r="R131" s="73"/>
    </row>
    <row r="132" spans="1:18" ht="55.2">
      <c r="A132" s="175" t="s">
        <v>5059</v>
      </c>
      <c r="B132" s="56" t="s">
        <v>18</v>
      </c>
      <c r="C132" s="797"/>
      <c r="D132" s="71" t="s">
        <v>1050</v>
      </c>
      <c r="E132" s="72" t="s">
        <v>1051</v>
      </c>
      <c r="F132" s="56" t="s">
        <v>1052</v>
      </c>
      <c r="G132" s="56" t="s">
        <v>1053</v>
      </c>
      <c r="H132" s="56" t="s">
        <v>23</v>
      </c>
      <c r="I132" s="56" t="s">
        <v>24</v>
      </c>
      <c r="J132" s="56" t="s">
        <v>25</v>
      </c>
      <c r="K132" s="143" t="s">
        <v>5846</v>
      </c>
      <c r="L132" s="92" t="s">
        <v>1055</v>
      </c>
      <c r="M132" s="92" t="s">
        <v>1056</v>
      </c>
      <c r="N132" s="98"/>
      <c r="O132" s="56"/>
      <c r="P132" s="56"/>
      <c r="Q132" s="56"/>
      <c r="R132" s="73"/>
    </row>
    <row r="133" spans="1:18" ht="262.2">
      <c r="A133" s="63" t="s">
        <v>5061</v>
      </c>
      <c r="B133" s="56" t="s">
        <v>18</v>
      </c>
      <c r="C133" s="797"/>
      <c r="D133" s="71" t="s">
        <v>1050</v>
      </c>
      <c r="E133" s="72" t="s">
        <v>1058</v>
      </c>
      <c r="F133" s="56" t="s">
        <v>1059</v>
      </c>
      <c r="G133" s="56" t="s">
        <v>1060</v>
      </c>
      <c r="H133" s="56" t="s">
        <v>798</v>
      </c>
      <c r="I133" s="56" t="s">
        <v>362</v>
      </c>
      <c r="J133" s="56" t="s">
        <v>222</v>
      </c>
      <c r="K133" s="92" t="s">
        <v>5387</v>
      </c>
      <c r="L133" s="92" t="s">
        <v>1062</v>
      </c>
      <c r="M133" s="92" t="s">
        <v>1063</v>
      </c>
      <c r="N133" s="98" t="s">
        <v>5390</v>
      </c>
      <c r="O133" s="56"/>
      <c r="P133" s="56"/>
      <c r="Q133" s="56"/>
      <c r="R133" s="73"/>
    </row>
    <row r="134" spans="1:18" ht="55.2">
      <c r="A134" s="63" t="s">
        <v>5391</v>
      </c>
      <c r="B134" s="56" t="s">
        <v>18</v>
      </c>
      <c r="C134" s="797"/>
      <c r="D134" s="71" t="s">
        <v>1081</v>
      </c>
      <c r="E134" s="72" t="s">
        <v>1082</v>
      </c>
      <c r="F134" s="56" t="s">
        <v>1083</v>
      </c>
      <c r="G134" s="56" t="s">
        <v>1084</v>
      </c>
      <c r="H134" s="56" t="s">
        <v>23</v>
      </c>
      <c r="I134" s="56" t="s">
        <v>24</v>
      </c>
      <c r="J134" s="56" t="s">
        <v>25</v>
      </c>
      <c r="K134" s="92" t="s">
        <v>5392</v>
      </c>
      <c r="L134" s="92" t="s">
        <v>1055</v>
      </c>
      <c r="M134" s="92" t="s">
        <v>1056</v>
      </c>
      <c r="N134" s="98"/>
      <c r="O134" s="56"/>
      <c r="P134" s="56"/>
      <c r="Q134" s="56"/>
      <c r="R134" s="73"/>
    </row>
    <row r="135" spans="1:18" ht="110.4">
      <c r="A135" s="63" t="s">
        <v>5393</v>
      </c>
      <c r="B135" s="56" t="s">
        <v>18</v>
      </c>
      <c r="C135" s="797"/>
      <c r="D135" s="71" t="s">
        <v>1081</v>
      </c>
      <c r="E135" s="72" t="s">
        <v>1087</v>
      </c>
      <c r="F135" s="56" t="s">
        <v>1088</v>
      </c>
      <c r="G135" s="56" t="s">
        <v>1089</v>
      </c>
      <c r="H135" s="56" t="s">
        <v>798</v>
      </c>
      <c r="I135" s="56" t="s">
        <v>362</v>
      </c>
      <c r="J135" s="56" t="s">
        <v>222</v>
      </c>
      <c r="K135" s="92" t="s">
        <v>1090</v>
      </c>
      <c r="L135" s="92" t="s">
        <v>1091</v>
      </c>
      <c r="M135" s="92" t="s">
        <v>1092</v>
      </c>
      <c r="N135" s="98" t="s">
        <v>5394</v>
      </c>
      <c r="O135" s="56"/>
      <c r="P135" s="56"/>
      <c r="Q135" s="56"/>
      <c r="R135" s="73"/>
    </row>
    <row r="136" spans="1:18">
      <c r="A136" s="181"/>
      <c r="B136" s="168"/>
      <c r="C136" s="182"/>
      <c r="D136" s="213"/>
      <c r="E136" s="171" t="s">
        <v>1094</v>
      </c>
      <c r="F136" s="168" t="s">
        <v>1095</v>
      </c>
      <c r="G136" s="168" t="s">
        <v>1096</v>
      </c>
      <c r="H136" s="168" t="s">
        <v>66</v>
      </c>
      <c r="I136" s="171" t="s">
        <v>39</v>
      </c>
      <c r="J136" s="171" t="s">
        <v>39</v>
      </c>
      <c r="K136" s="168"/>
      <c r="L136" s="169"/>
      <c r="M136" s="169"/>
      <c r="N136" s="184"/>
      <c r="O136" s="168"/>
      <c r="P136" s="168"/>
      <c r="Q136" s="168"/>
      <c r="R136" s="173"/>
    </row>
    <row r="137" spans="1:18" ht="124.2">
      <c r="A137" s="181" t="s">
        <v>1097</v>
      </c>
      <c r="B137" s="168" t="s">
        <v>1119</v>
      </c>
      <c r="C137" s="846" t="s">
        <v>1120</v>
      </c>
      <c r="D137" s="213"/>
      <c r="E137" s="171" t="s">
        <v>1121</v>
      </c>
      <c r="F137" s="182" t="s">
        <v>1122</v>
      </c>
      <c r="G137" s="182" t="s">
        <v>1123</v>
      </c>
      <c r="H137" s="168" t="s">
        <v>23</v>
      </c>
      <c r="I137" s="168" t="s">
        <v>24</v>
      </c>
      <c r="J137" s="168" t="s">
        <v>25</v>
      </c>
      <c r="K137" s="305" t="s">
        <v>5847</v>
      </c>
      <c r="L137" s="305" t="s">
        <v>5848</v>
      </c>
      <c r="M137" s="305" t="s">
        <v>5849</v>
      </c>
      <c r="N137" s="184"/>
      <c r="O137" s="168"/>
      <c r="P137" s="168"/>
      <c r="Q137" s="168"/>
      <c r="R137" s="173"/>
    </row>
    <row r="138" spans="1:18" ht="41.4">
      <c r="A138" s="181" t="s">
        <v>1107</v>
      </c>
      <c r="B138" s="168" t="s">
        <v>1119</v>
      </c>
      <c r="C138" s="846"/>
      <c r="D138" s="213"/>
      <c r="E138" s="171" t="s">
        <v>1138</v>
      </c>
      <c r="F138" s="182" t="s">
        <v>1139</v>
      </c>
      <c r="G138" s="182" t="s">
        <v>1140</v>
      </c>
      <c r="H138" s="168" t="s">
        <v>23</v>
      </c>
      <c r="I138" s="168" t="s">
        <v>24</v>
      </c>
      <c r="J138" s="168" t="s">
        <v>25</v>
      </c>
      <c r="K138" s="223" t="s">
        <v>387</v>
      </c>
      <c r="L138" s="189" t="s">
        <v>214</v>
      </c>
      <c r="M138" s="223" t="s">
        <v>215</v>
      </c>
      <c r="N138" s="184"/>
      <c r="O138" s="168"/>
      <c r="P138" s="168"/>
      <c r="Q138" s="168"/>
      <c r="R138" s="173"/>
    </row>
    <row r="139" spans="1:18" ht="69">
      <c r="A139" s="181" t="s">
        <v>1113</v>
      </c>
      <c r="B139" s="168" t="s">
        <v>1119</v>
      </c>
      <c r="C139" s="846"/>
      <c r="D139" s="213"/>
      <c r="E139" s="171" t="s">
        <v>1141</v>
      </c>
      <c r="F139" s="182" t="s">
        <v>1142</v>
      </c>
      <c r="G139" s="182" t="s">
        <v>1143</v>
      </c>
      <c r="H139" s="168" t="s">
        <v>798</v>
      </c>
      <c r="I139" s="168" t="s">
        <v>362</v>
      </c>
      <c r="J139" s="168" t="s">
        <v>222</v>
      </c>
      <c r="K139" s="169" t="s">
        <v>1144</v>
      </c>
      <c r="L139" s="169" t="s">
        <v>1145</v>
      </c>
      <c r="M139" s="169" t="s">
        <v>1146</v>
      </c>
      <c r="N139" s="184" t="s">
        <v>1147</v>
      </c>
      <c r="O139" s="168"/>
      <c r="P139" s="168"/>
      <c r="Q139" s="168"/>
      <c r="R139" s="173"/>
    </row>
    <row r="140" spans="1:18" ht="151.80000000000001">
      <c r="A140" s="181" t="s">
        <v>4952</v>
      </c>
      <c r="B140" s="168" t="s">
        <v>1119</v>
      </c>
      <c r="C140" s="846"/>
      <c r="D140" s="213"/>
      <c r="E140" s="171" t="s">
        <v>5850</v>
      </c>
      <c r="F140" s="168" t="s">
        <v>5851</v>
      </c>
      <c r="G140" s="168" t="s">
        <v>5852</v>
      </c>
      <c r="H140" s="168" t="s">
        <v>246</v>
      </c>
      <c r="I140" s="168" t="s">
        <v>362</v>
      </c>
      <c r="J140" s="168" t="s">
        <v>222</v>
      </c>
      <c r="K140" s="169" t="s">
        <v>1152</v>
      </c>
      <c r="L140" s="169" t="s">
        <v>5853</v>
      </c>
      <c r="M140" s="169" t="s">
        <v>5413</v>
      </c>
      <c r="N140" s="184"/>
      <c r="O140" s="168"/>
      <c r="P140" s="168"/>
      <c r="Q140" s="168"/>
      <c r="R140" s="173"/>
    </row>
    <row r="141" spans="1:18" ht="27.6">
      <c r="A141" s="63"/>
      <c r="B141" s="56"/>
      <c r="C141" s="76"/>
      <c r="D141" s="76"/>
      <c r="E141" s="72" t="s">
        <v>1155</v>
      </c>
      <c r="F141" s="56" t="s">
        <v>1156</v>
      </c>
      <c r="G141" s="56" t="s">
        <v>1157</v>
      </c>
      <c r="H141" s="56" t="s">
        <v>66</v>
      </c>
      <c r="I141" s="72" t="s">
        <v>39</v>
      </c>
      <c r="J141" s="72" t="s">
        <v>39</v>
      </c>
      <c r="K141" s="92"/>
      <c r="L141" s="92"/>
      <c r="M141" s="92"/>
      <c r="N141" s="98"/>
      <c r="O141" s="56"/>
      <c r="P141" s="56"/>
      <c r="Q141" s="56"/>
      <c r="R141" s="73"/>
    </row>
    <row r="142" spans="1:18" ht="55.2">
      <c r="A142" s="63" t="s">
        <v>1158</v>
      </c>
      <c r="B142" s="56" t="s">
        <v>18</v>
      </c>
      <c r="C142" s="76"/>
      <c r="D142" s="76" t="s">
        <v>1159</v>
      </c>
      <c r="E142" s="72" t="s">
        <v>1160</v>
      </c>
      <c r="F142" s="56" t="s">
        <v>1161</v>
      </c>
      <c r="G142" s="56" t="s">
        <v>1162</v>
      </c>
      <c r="H142" s="56" t="s">
        <v>23</v>
      </c>
      <c r="I142" s="56" t="s">
        <v>24</v>
      </c>
      <c r="J142" s="56" t="s">
        <v>25</v>
      </c>
      <c r="K142" s="92" t="s">
        <v>213</v>
      </c>
      <c r="L142" s="92" t="s">
        <v>214</v>
      </c>
      <c r="M142" s="92" t="s">
        <v>281</v>
      </c>
      <c r="N142" s="98"/>
      <c r="O142" s="56"/>
      <c r="P142" s="56"/>
      <c r="Q142" s="56"/>
      <c r="R142" s="73"/>
    </row>
    <row r="143" spans="1:18" ht="220.8">
      <c r="A143" s="63" t="s">
        <v>5089</v>
      </c>
      <c r="B143" s="56" t="s">
        <v>18</v>
      </c>
      <c r="C143" s="76"/>
      <c r="D143" s="76" t="s">
        <v>1159</v>
      </c>
      <c r="E143" s="72" t="s">
        <v>1164</v>
      </c>
      <c r="F143" s="56" t="s">
        <v>1165</v>
      </c>
      <c r="G143" s="56" t="s">
        <v>1166</v>
      </c>
      <c r="H143" s="56" t="s">
        <v>798</v>
      </c>
      <c r="I143" s="56" t="s">
        <v>362</v>
      </c>
      <c r="J143" s="56" t="s">
        <v>222</v>
      </c>
      <c r="K143" s="92" t="s">
        <v>1167</v>
      </c>
      <c r="L143" s="92" t="s">
        <v>1168</v>
      </c>
      <c r="M143" s="92" t="s">
        <v>1169</v>
      </c>
      <c r="N143" s="98"/>
      <c r="O143" s="56"/>
      <c r="P143" s="56"/>
      <c r="Q143" s="56"/>
      <c r="R143" s="73"/>
    </row>
    <row r="144" spans="1:18" ht="262.2">
      <c r="A144" s="63" t="s">
        <v>4963</v>
      </c>
      <c r="B144" s="56" t="s">
        <v>18</v>
      </c>
      <c r="C144" s="796" t="s">
        <v>1155</v>
      </c>
      <c r="D144" s="76" t="s">
        <v>1159</v>
      </c>
      <c r="E144" s="72" t="s">
        <v>1171</v>
      </c>
      <c r="F144" s="306" t="s">
        <v>1172</v>
      </c>
      <c r="G144" s="306" t="s">
        <v>1173</v>
      </c>
      <c r="H144" s="56" t="s">
        <v>798</v>
      </c>
      <c r="I144" s="56" t="s">
        <v>362</v>
      </c>
      <c r="J144" s="56" t="s">
        <v>222</v>
      </c>
      <c r="K144" s="105" t="s">
        <v>5854</v>
      </c>
      <c r="L144" s="307" t="s">
        <v>1175</v>
      </c>
      <c r="M144" s="307" t="s">
        <v>1176</v>
      </c>
      <c r="N144" s="98"/>
      <c r="O144" s="56"/>
      <c r="P144" s="56"/>
      <c r="Q144" s="56"/>
      <c r="R144" s="73"/>
    </row>
    <row r="145" spans="1:18" ht="69">
      <c r="A145" s="63" t="s">
        <v>5417</v>
      </c>
      <c r="B145" s="56" t="s">
        <v>18</v>
      </c>
      <c r="C145" s="797"/>
      <c r="D145" s="76" t="s">
        <v>1159</v>
      </c>
      <c r="E145" s="72" t="s">
        <v>5418</v>
      </c>
      <c r="F145" s="306" t="s">
        <v>1179</v>
      </c>
      <c r="G145" s="306" t="s">
        <v>1180</v>
      </c>
      <c r="H145" s="56" t="s">
        <v>23</v>
      </c>
      <c r="I145" s="56" t="s">
        <v>24</v>
      </c>
      <c r="J145" s="56" t="s">
        <v>25</v>
      </c>
      <c r="K145" s="92" t="s">
        <v>1181</v>
      </c>
      <c r="L145" s="92" t="s">
        <v>1182</v>
      </c>
      <c r="M145" s="92" t="s">
        <v>1183</v>
      </c>
      <c r="N145" s="98"/>
      <c r="O145" s="56"/>
      <c r="P145" s="56"/>
      <c r="Q145" s="56"/>
      <c r="R145" s="73"/>
    </row>
    <row r="146" spans="1:18" ht="276">
      <c r="A146" s="63" t="s">
        <v>1184</v>
      </c>
      <c r="B146" s="56" t="s">
        <v>18</v>
      </c>
      <c r="C146" s="797"/>
      <c r="D146" s="76" t="s">
        <v>1185</v>
      </c>
      <c r="E146" s="101" t="s">
        <v>5855</v>
      </c>
      <c r="F146" s="309" t="s">
        <v>5856</v>
      </c>
      <c r="G146" s="309" t="s">
        <v>5857</v>
      </c>
      <c r="H146" s="56" t="s">
        <v>798</v>
      </c>
      <c r="I146" s="56" t="s">
        <v>362</v>
      </c>
      <c r="J146" s="56" t="s">
        <v>222</v>
      </c>
      <c r="K146" s="216" t="s">
        <v>5858</v>
      </c>
      <c r="L146" s="105" t="s">
        <v>5859</v>
      </c>
      <c r="M146" s="105" t="s">
        <v>5860</v>
      </c>
      <c r="N146" s="98"/>
      <c r="O146" s="56" t="s">
        <v>4970</v>
      </c>
      <c r="P146" s="56" t="s">
        <v>4971</v>
      </c>
      <c r="Q146" s="56" t="s">
        <v>5426</v>
      </c>
      <c r="R146" s="73"/>
    </row>
    <row r="147" spans="1:18" ht="165.6">
      <c r="A147" s="175" t="s">
        <v>1212</v>
      </c>
      <c r="B147" s="157" t="s">
        <v>18</v>
      </c>
      <c r="C147" s="797"/>
      <c r="D147" s="308" t="s">
        <v>1185</v>
      </c>
      <c r="E147" s="194" t="s">
        <v>1213</v>
      </c>
      <c r="F147" s="309" t="s">
        <v>5861</v>
      </c>
      <c r="G147" s="309" t="s">
        <v>1215</v>
      </c>
      <c r="H147" s="157" t="s">
        <v>23</v>
      </c>
      <c r="I147" s="157" t="s">
        <v>24</v>
      </c>
      <c r="J147" s="157" t="s">
        <v>25</v>
      </c>
      <c r="K147" s="106" t="s">
        <v>5862</v>
      </c>
      <c r="L147" s="296" t="s">
        <v>5831</v>
      </c>
      <c r="M147" s="296" t="s">
        <v>5832</v>
      </c>
      <c r="N147" s="178" t="s">
        <v>1216</v>
      </c>
      <c r="O147" s="280"/>
      <c r="P147" s="157"/>
      <c r="Q147" s="157"/>
      <c r="R147" s="160"/>
    </row>
    <row r="148" spans="1:18" ht="179.4">
      <c r="A148" s="63" t="s">
        <v>1192</v>
      </c>
      <c r="B148" s="56" t="s">
        <v>18</v>
      </c>
      <c r="C148" s="797"/>
      <c r="D148" s="76" t="s">
        <v>1159</v>
      </c>
      <c r="E148" s="56" t="s">
        <v>1217</v>
      </c>
      <c r="F148" s="56" t="s">
        <v>1218</v>
      </c>
      <c r="G148" s="56" t="s">
        <v>1219</v>
      </c>
      <c r="H148" s="56" t="s">
        <v>23</v>
      </c>
      <c r="I148" s="56" t="s">
        <v>24</v>
      </c>
      <c r="J148" s="56" t="s">
        <v>25</v>
      </c>
      <c r="K148" s="161" t="s">
        <v>1220</v>
      </c>
      <c r="L148" s="273" t="s">
        <v>1221</v>
      </c>
      <c r="M148" s="273" t="s">
        <v>1222</v>
      </c>
      <c r="N148" s="98"/>
      <c r="O148" s="56"/>
      <c r="P148" s="56"/>
      <c r="Q148" s="56"/>
      <c r="R148" s="73"/>
    </row>
    <row r="149" spans="1:18" ht="96.6">
      <c r="A149" s="63" t="s">
        <v>1202</v>
      </c>
      <c r="B149" s="56" t="s">
        <v>18</v>
      </c>
      <c r="C149" s="797"/>
      <c r="D149" s="76" t="s">
        <v>1159</v>
      </c>
      <c r="E149" s="56" t="s">
        <v>1223</v>
      </c>
      <c r="F149" s="56" t="s">
        <v>1224</v>
      </c>
      <c r="G149" s="56" t="s">
        <v>1225</v>
      </c>
      <c r="H149" s="56" t="s">
        <v>798</v>
      </c>
      <c r="I149" s="56" t="s">
        <v>362</v>
      </c>
      <c r="J149" s="56" t="s">
        <v>222</v>
      </c>
      <c r="K149" s="69" t="s">
        <v>5863</v>
      </c>
      <c r="L149" s="143" t="s">
        <v>5864</v>
      </c>
      <c r="M149" s="143" t="s">
        <v>5865</v>
      </c>
      <c r="N149" s="98" t="s">
        <v>1229</v>
      </c>
      <c r="O149" s="56"/>
      <c r="P149" s="56"/>
      <c r="Q149" s="56"/>
      <c r="R149" s="73"/>
    </row>
    <row r="150" spans="1:18" ht="27.6">
      <c r="A150" s="63"/>
      <c r="B150" s="75"/>
      <c r="C150" s="797"/>
      <c r="D150" s="76"/>
      <c r="E150" s="74" t="s">
        <v>1230</v>
      </c>
      <c r="F150" s="145" t="s">
        <v>1231</v>
      </c>
      <c r="G150" s="145" t="s">
        <v>1232</v>
      </c>
      <c r="H150" s="56" t="s">
        <v>66</v>
      </c>
      <c r="I150" s="74" t="s">
        <v>39</v>
      </c>
      <c r="J150" s="74" t="s">
        <v>39</v>
      </c>
      <c r="K150" s="144"/>
      <c r="L150" s="92"/>
      <c r="M150" s="144"/>
      <c r="N150" s="147"/>
      <c r="O150" s="56"/>
      <c r="P150" s="56"/>
      <c r="Q150" s="56"/>
      <c r="R150" s="73"/>
    </row>
    <row r="151" spans="1:18" ht="55.2">
      <c r="A151" s="63" t="s">
        <v>1233</v>
      </c>
      <c r="B151" s="75" t="s">
        <v>18</v>
      </c>
      <c r="C151" s="797"/>
      <c r="D151" s="76" t="s">
        <v>1234</v>
      </c>
      <c r="E151" s="278" t="s">
        <v>5866</v>
      </c>
      <c r="F151" s="310" t="s">
        <v>5867</v>
      </c>
      <c r="G151" s="310" t="s">
        <v>5868</v>
      </c>
      <c r="H151" s="56" t="s">
        <v>23</v>
      </c>
      <c r="I151" s="56" t="s">
        <v>24</v>
      </c>
      <c r="J151" s="56" t="s">
        <v>25</v>
      </c>
      <c r="K151" s="72" t="s">
        <v>213</v>
      </c>
      <c r="L151" s="109" t="s">
        <v>388</v>
      </c>
      <c r="M151" s="144" t="s">
        <v>389</v>
      </c>
      <c r="N151" s="147"/>
      <c r="O151" s="56"/>
      <c r="P151" s="56"/>
      <c r="Q151" s="56"/>
      <c r="R151" s="73"/>
    </row>
    <row r="152" spans="1:18" ht="179.4">
      <c r="A152" s="311" t="s">
        <v>5869</v>
      </c>
      <c r="B152" s="357" t="s">
        <v>18</v>
      </c>
      <c r="C152" s="797"/>
      <c r="D152" s="202" t="s">
        <v>1239</v>
      </c>
      <c r="E152" s="312" t="s">
        <v>5870</v>
      </c>
      <c r="F152" s="313" t="s">
        <v>5442</v>
      </c>
      <c r="G152" s="313" t="s">
        <v>5443</v>
      </c>
      <c r="H152" s="204" t="s">
        <v>85</v>
      </c>
      <c r="I152" s="204" t="s">
        <v>86</v>
      </c>
      <c r="J152" s="204" t="s">
        <v>87</v>
      </c>
      <c r="K152" s="210"/>
      <c r="L152" s="203"/>
      <c r="M152" s="203"/>
      <c r="N152" s="314" t="s">
        <v>5871</v>
      </c>
      <c r="O152" s="315" t="s">
        <v>5010</v>
      </c>
      <c r="P152" s="315" t="s">
        <v>1247</v>
      </c>
      <c r="Q152" s="315" t="s">
        <v>1246</v>
      </c>
      <c r="R152" s="316"/>
    </row>
    <row r="153" spans="1:18" ht="289.8">
      <c r="A153" s="317" t="s">
        <v>1238</v>
      </c>
      <c r="B153" s="358" t="s">
        <v>18</v>
      </c>
      <c r="C153" s="797"/>
      <c r="D153" s="213" t="s">
        <v>1239</v>
      </c>
      <c r="E153" s="168" t="s">
        <v>1240</v>
      </c>
      <c r="F153" s="168" t="s">
        <v>1241</v>
      </c>
      <c r="G153" s="168" t="s">
        <v>5008</v>
      </c>
      <c r="H153" s="168" t="s">
        <v>23</v>
      </c>
      <c r="I153" s="168" t="s">
        <v>24</v>
      </c>
      <c r="J153" s="168" t="s">
        <v>25</v>
      </c>
      <c r="K153" s="168" t="s">
        <v>449</v>
      </c>
      <c r="L153" s="171" t="s">
        <v>121</v>
      </c>
      <c r="M153" s="171" t="s">
        <v>450</v>
      </c>
      <c r="N153" s="224" t="s">
        <v>1243</v>
      </c>
      <c r="O153" s="168" t="s">
        <v>600</v>
      </c>
      <c r="P153" s="168" t="s">
        <v>601</v>
      </c>
      <c r="Q153" s="168" t="s">
        <v>602</v>
      </c>
      <c r="R153" s="73"/>
    </row>
    <row r="154" spans="1:18" ht="55.2">
      <c r="A154" s="317" t="s">
        <v>1244</v>
      </c>
      <c r="B154" s="358" t="s">
        <v>18</v>
      </c>
      <c r="C154" s="797"/>
      <c r="D154" s="213" t="s">
        <v>1239</v>
      </c>
      <c r="E154" s="168" t="s">
        <v>1245</v>
      </c>
      <c r="F154" s="168" t="s">
        <v>1246</v>
      </c>
      <c r="G154" s="168" t="s">
        <v>1247</v>
      </c>
      <c r="H154" s="168" t="s">
        <v>85</v>
      </c>
      <c r="I154" s="168" t="s">
        <v>86</v>
      </c>
      <c r="J154" s="168" t="s">
        <v>87</v>
      </c>
      <c r="K154" s="318"/>
      <c r="L154" s="319"/>
      <c r="M154" s="320"/>
      <c r="N154" s="224" t="s">
        <v>1248</v>
      </c>
      <c r="O154" s="280"/>
      <c r="P154" s="280"/>
      <c r="Q154" s="280"/>
      <c r="R154" s="293"/>
    </row>
    <row r="155" spans="1:18" ht="409.6">
      <c r="A155" s="317" t="s">
        <v>5872</v>
      </c>
      <c r="B155" s="358" t="s">
        <v>18</v>
      </c>
      <c r="C155" s="797"/>
      <c r="D155" s="213" t="s">
        <v>1250</v>
      </c>
      <c r="E155" s="168" t="s">
        <v>1251</v>
      </c>
      <c r="F155" s="168" t="s">
        <v>1252</v>
      </c>
      <c r="G155" s="168" t="s">
        <v>1253</v>
      </c>
      <c r="H155" s="168" t="s">
        <v>23</v>
      </c>
      <c r="I155" s="168" t="s">
        <v>24</v>
      </c>
      <c r="J155" s="168" t="s">
        <v>25</v>
      </c>
      <c r="K155" s="223" t="s">
        <v>1254</v>
      </c>
      <c r="L155" s="189" t="s">
        <v>1255</v>
      </c>
      <c r="M155" s="321" t="s">
        <v>1256</v>
      </c>
      <c r="N155" s="224" t="s">
        <v>1243</v>
      </c>
      <c r="O155" s="168" t="s">
        <v>1257</v>
      </c>
      <c r="P155" s="168" t="s">
        <v>1258</v>
      </c>
      <c r="Q155" s="168" t="s">
        <v>1259</v>
      </c>
      <c r="R155" s="293"/>
    </row>
    <row r="156" spans="1:18" ht="55.2">
      <c r="A156" s="112" t="s">
        <v>1260</v>
      </c>
      <c r="B156" s="56" t="s">
        <v>18</v>
      </c>
      <c r="C156" s="797"/>
      <c r="D156" s="76" t="s">
        <v>1261</v>
      </c>
      <c r="E156" s="56" t="s">
        <v>1262</v>
      </c>
      <c r="F156" s="56" t="s">
        <v>1263</v>
      </c>
      <c r="G156" s="56" t="s">
        <v>1264</v>
      </c>
      <c r="H156" s="56" t="s">
        <v>23</v>
      </c>
      <c r="I156" s="56" t="s">
        <v>24</v>
      </c>
      <c r="J156" s="56" t="s">
        <v>25</v>
      </c>
      <c r="K156" s="148" t="s">
        <v>5873</v>
      </c>
      <c r="L156" s="70" t="s">
        <v>5874</v>
      </c>
      <c r="M156" s="102" t="s">
        <v>5875</v>
      </c>
      <c r="N156" s="147" t="s">
        <v>1268</v>
      </c>
      <c r="O156" s="56"/>
      <c r="P156" s="56"/>
      <c r="Q156" s="56"/>
      <c r="R156" s="73"/>
    </row>
    <row r="157" spans="1:18" ht="69">
      <c r="A157" s="112" t="s">
        <v>1269</v>
      </c>
      <c r="B157" s="56" t="s">
        <v>18</v>
      </c>
      <c r="C157" s="797"/>
      <c r="D157" s="71" t="s">
        <v>1270</v>
      </c>
      <c r="E157" s="56" t="s">
        <v>1271</v>
      </c>
      <c r="F157" s="68" t="s">
        <v>5876</v>
      </c>
      <c r="G157" s="62" t="s">
        <v>5877</v>
      </c>
      <c r="H157" s="56" t="s">
        <v>23</v>
      </c>
      <c r="I157" s="56" t="s">
        <v>24</v>
      </c>
      <c r="J157" s="56" t="s">
        <v>25</v>
      </c>
      <c r="K157" s="221" t="s">
        <v>1274</v>
      </c>
      <c r="L157" s="162" t="s">
        <v>1275</v>
      </c>
      <c r="M157" s="221" t="s">
        <v>1276</v>
      </c>
      <c r="N157" s="147" t="s">
        <v>1268</v>
      </c>
      <c r="O157" s="56"/>
      <c r="P157" s="56"/>
      <c r="Q157" s="56"/>
      <c r="R157" s="73"/>
    </row>
    <row r="158" spans="1:18" ht="345">
      <c r="A158" s="322" t="s">
        <v>1277</v>
      </c>
      <c r="B158" s="56" t="s">
        <v>18</v>
      </c>
      <c r="C158" s="797"/>
      <c r="D158" s="76" t="s">
        <v>1261</v>
      </c>
      <c r="E158" s="157" t="s">
        <v>5878</v>
      </c>
      <c r="F158" s="68" t="s">
        <v>5879</v>
      </c>
      <c r="G158" s="68" t="s">
        <v>5880</v>
      </c>
      <c r="H158" s="157" t="s">
        <v>23</v>
      </c>
      <c r="I158" s="157" t="s">
        <v>24</v>
      </c>
      <c r="J158" s="157" t="s">
        <v>25</v>
      </c>
      <c r="K158" s="72" t="s">
        <v>213</v>
      </c>
      <c r="L158" s="162" t="s">
        <v>388</v>
      </c>
      <c r="M158" s="177" t="s">
        <v>389</v>
      </c>
      <c r="N158" s="222" t="s">
        <v>1281</v>
      </c>
      <c r="O158" s="100" t="s">
        <v>1282</v>
      </c>
      <c r="P158" s="100" t="s">
        <v>1283</v>
      </c>
      <c r="Q158" s="100" t="s">
        <v>1284</v>
      </c>
      <c r="R158" s="160"/>
    </row>
    <row r="159" spans="1:18" ht="179.4">
      <c r="A159" s="311" t="s">
        <v>5881</v>
      </c>
      <c r="B159" s="204" t="s">
        <v>18</v>
      </c>
      <c r="C159" s="797"/>
      <c r="D159" s="202" t="s">
        <v>1261</v>
      </c>
      <c r="E159" s="204" t="s">
        <v>5882</v>
      </c>
      <c r="F159" s="323" t="s">
        <v>5455</v>
      </c>
      <c r="G159" s="323" t="s">
        <v>5883</v>
      </c>
      <c r="H159" s="204" t="s">
        <v>85</v>
      </c>
      <c r="I159" s="204" t="s">
        <v>86</v>
      </c>
      <c r="J159" s="204" t="s">
        <v>87</v>
      </c>
      <c r="K159" s="210"/>
      <c r="L159" s="203"/>
      <c r="M159" s="236"/>
      <c r="N159" s="314" t="s">
        <v>5884</v>
      </c>
      <c r="O159" s="315" t="s">
        <v>5010</v>
      </c>
      <c r="P159" s="315" t="s">
        <v>1247</v>
      </c>
      <c r="Q159" s="315" t="s">
        <v>1246</v>
      </c>
      <c r="R159" s="316"/>
    </row>
    <row r="160" spans="1:18" ht="289.8">
      <c r="A160" s="317" t="s">
        <v>1285</v>
      </c>
      <c r="B160" s="168" t="s">
        <v>18</v>
      </c>
      <c r="C160" s="797"/>
      <c r="D160" s="213" t="s">
        <v>1261</v>
      </c>
      <c r="E160" s="168" t="s">
        <v>1286</v>
      </c>
      <c r="F160" s="185" t="s">
        <v>1287</v>
      </c>
      <c r="G160" s="185" t="s">
        <v>5023</v>
      </c>
      <c r="H160" s="168" t="s">
        <v>23</v>
      </c>
      <c r="I160" s="168" t="s">
        <v>24</v>
      </c>
      <c r="J160" s="168" t="s">
        <v>25</v>
      </c>
      <c r="K160" s="168" t="s">
        <v>449</v>
      </c>
      <c r="L160" s="171" t="s">
        <v>121</v>
      </c>
      <c r="M160" s="171" t="s">
        <v>450</v>
      </c>
      <c r="N160" s="184" t="s">
        <v>1289</v>
      </c>
      <c r="O160" s="168" t="s">
        <v>600</v>
      </c>
      <c r="P160" s="168" t="s">
        <v>601</v>
      </c>
      <c r="Q160" s="168" t="s">
        <v>602</v>
      </c>
      <c r="R160" s="73"/>
    </row>
    <row r="161" spans="1:18" ht="55.2">
      <c r="A161" s="317" t="s">
        <v>1290</v>
      </c>
      <c r="B161" s="168" t="s">
        <v>18</v>
      </c>
      <c r="C161" s="797"/>
      <c r="D161" s="213" t="s">
        <v>1261</v>
      </c>
      <c r="E161" s="168" t="s">
        <v>1291</v>
      </c>
      <c r="F161" s="168" t="s">
        <v>1292</v>
      </c>
      <c r="G161" s="168" t="s">
        <v>5025</v>
      </c>
      <c r="H161" s="168" t="s">
        <v>85</v>
      </c>
      <c r="I161" s="168" t="s">
        <v>86</v>
      </c>
      <c r="J161" s="168" t="s">
        <v>87</v>
      </c>
      <c r="K161" s="223"/>
      <c r="L161" s="171"/>
      <c r="M161" s="183"/>
      <c r="N161" s="224" t="s">
        <v>1294</v>
      </c>
      <c r="O161" s="324"/>
      <c r="P161" s="324"/>
      <c r="Q161" s="324"/>
      <c r="R161" s="173"/>
    </row>
    <row r="162" spans="1:18" ht="69">
      <c r="A162" s="325" t="s">
        <v>1295</v>
      </c>
      <c r="B162" s="157" t="s">
        <v>18</v>
      </c>
      <c r="C162" s="797"/>
      <c r="D162" s="308" t="s">
        <v>1261</v>
      </c>
      <c r="E162" s="157" t="s">
        <v>1296</v>
      </c>
      <c r="F162" s="68" t="s">
        <v>5885</v>
      </c>
      <c r="G162" s="68" t="s">
        <v>5886</v>
      </c>
      <c r="H162" s="326" t="s">
        <v>23</v>
      </c>
      <c r="I162" s="157" t="s">
        <v>24</v>
      </c>
      <c r="J162" s="157" t="s">
        <v>25</v>
      </c>
      <c r="K162" s="221" t="s">
        <v>1299</v>
      </c>
      <c r="L162" s="162" t="s">
        <v>1300</v>
      </c>
      <c r="M162" s="177" t="s">
        <v>1301</v>
      </c>
      <c r="N162" s="147" t="s">
        <v>1302</v>
      </c>
      <c r="O162" s="157"/>
      <c r="P162" s="157"/>
      <c r="Q162" s="157"/>
      <c r="R162" s="160"/>
    </row>
    <row r="163" spans="1:18" ht="151.80000000000001">
      <c r="A163" s="112" t="s">
        <v>1303</v>
      </c>
      <c r="B163" s="56" t="s">
        <v>18</v>
      </c>
      <c r="C163" s="797"/>
      <c r="D163" s="71" t="s">
        <v>1304</v>
      </c>
      <c r="E163" s="56" t="s">
        <v>1305</v>
      </c>
      <c r="F163" s="56" t="s">
        <v>1306</v>
      </c>
      <c r="G163" s="56" t="s">
        <v>1307</v>
      </c>
      <c r="H163" s="327" t="s">
        <v>23</v>
      </c>
      <c r="I163" s="56" t="s">
        <v>24</v>
      </c>
      <c r="J163" s="56" t="s">
        <v>25</v>
      </c>
      <c r="K163" s="148" t="s">
        <v>5887</v>
      </c>
      <c r="L163" s="70" t="s">
        <v>5888</v>
      </c>
      <c r="M163" s="70" t="s">
        <v>5889</v>
      </c>
      <c r="N163" s="147"/>
      <c r="O163" s="56"/>
      <c r="P163" s="56"/>
      <c r="Q163" s="56"/>
      <c r="R163" s="73"/>
    </row>
    <row r="164" spans="1:18" ht="41.4">
      <c r="A164" s="112" t="s">
        <v>5890</v>
      </c>
      <c r="B164" s="56" t="s">
        <v>1312</v>
      </c>
      <c r="C164" s="797"/>
      <c r="D164" s="71" t="s">
        <v>1304</v>
      </c>
      <c r="E164" s="56" t="s">
        <v>1313</v>
      </c>
      <c r="F164" s="56" t="s">
        <v>5027</v>
      </c>
      <c r="G164" s="62" t="s">
        <v>5891</v>
      </c>
      <c r="H164" s="56" t="s">
        <v>23</v>
      </c>
      <c r="I164" s="56" t="s">
        <v>24</v>
      </c>
      <c r="J164" s="56" t="s">
        <v>25</v>
      </c>
      <c r="K164" s="72" t="s">
        <v>213</v>
      </c>
      <c r="L164" s="72" t="s">
        <v>388</v>
      </c>
      <c r="M164" s="72" t="s">
        <v>1316</v>
      </c>
      <c r="N164" s="147"/>
      <c r="O164" s="56"/>
      <c r="P164" s="56"/>
      <c r="Q164" s="56"/>
      <c r="R164" s="73"/>
    </row>
    <row r="165" spans="1:18" ht="138">
      <c r="A165" s="311" t="s">
        <v>5892</v>
      </c>
      <c r="B165" s="204" t="s">
        <v>18</v>
      </c>
      <c r="C165" s="797"/>
      <c r="D165" s="201" t="s">
        <v>1318</v>
      </c>
      <c r="E165" s="204" t="s">
        <v>5464</v>
      </c>
      <c r="F165" s="204" t="s">
        <v>5465</v>
      </c>
      <c r="G165" s="204" t="s">
        <v>5893</v>
      </c>
      <c r="H165" s="204" t="s">
        <v>85</v>
      </c>
      <c r="I165" s="204" t="s">
        <v>86</v>
      </c>
      <c r="J165" s="204" t="s">
        <v>87</v>
      </c>
      <c r="K165" s="210"/>
      <c r="L165" s="203"/>
      <c r="M165" s="203"/>
      <c r="N165" s="212" t="s">
        <v>1322</v>
      </c>
      <c r="O165" s="315" t="s">
        <v>5894</v>
      </c>
      <c r="P165" s="315" t="s">
        <v>1326</v>
      </c>
      <c r="Q165" s="315" t="s">
        <v>5895</v>
      </c>
      <c r="R165" s="73"/>
    </row>
    <row r="166" spans="1:18" ht="289.8">
      <c r="A166" s="317" t="s">
        <v>1317</v>
      </c>
      <c r="B166" s="168" t="s">
        <v>18</v>
      </c>
      <c r="C166" s="797"/>
      <c r="D166" s="182" t="s">
        <v>1318</v>
      </c>
      <c r="E166" s="168" t="s">
        <v>1319</v>
      </c>
      <c r="F166" s="185" t="s">
        <v>1320</v>
      </c>
      <c r="G166" s="185" t="s">
        <v>5896</v>
      </c>
      <c r="H166" s="168" t="s">
        <v>23</v>
      </c>
      <c r="I166" s="168" t="s">
        <v>24</v>
      </c>
      <c r="J166" s="168" t="s">
        <v>25</v>
      </c>
      <c r="K166" s="168" t="s">
        <v>449</v>
      </c>
      <c r="L166" s="171" t="s">
        <v>121</v>
      </c>
      <c r="M166" s="171" t="s">
        <v>450</v>
      </c>
      <c r="N166" s="184" t="s">
        <v>1322</v>
      </c>
      <c r="O166" s="168" t="s">
        <v>600</v>
      </c>
      <c r="P166" s="168" t="s">
        <v>601</v>
      </c>
      <c r="Q166" s="168" t="s">
        <v>602</v>
      </c>
      <c r="R166" s="73"/>
    </row>
    <row r="167" spans="1:18" ht="41.4">
      <c r="A167" s="317" t="s">
        <v>1323</v>
      </c>
      <c r="B167" s="168" t="s">
        <v>18</v>
      </c>
      <c r="C167" s="797"/>
      <c r="D167" s="182" t="s">
        <v>1318</v>
      </c>
      <c r="E167" s="168" t="s">
        <v>1324</v>
      </c>
      <c r="F167" s="168" t="s">
        <v>1325</v>
      </c>
      <c r="G167" s="168" t="s">
        <v>1326</v>
      </c>
      <c r="H167" s="168" t="s">
        <v>85</v>
      </c>
      <c r="I167" s="168" t="s">
        <v>86</v>
      </c>
      <c r="J167" s="168" t="s">
        <v>87</v>
      </c>
      <c r="K167" s="223"/>
      <c r="L167" s="171"/>
      <c r="M167" s="191"/>
      <c r="N167" s="184" t="s">
        <v>1327</v>
      </c>
      <c r="O167" s="168"/>
      <c r="P167" s="168"/>
      <c r="Q167" s="168"/>
      <c r="R167" s="173"/>
    </row>
    <row r="168" spans="1:18" ht="409.6">
      <c r="A168" s="317" t="s">
        <v>1328</v>
      </c>
      <c r="B168" s="358" t="s">
        <v>18</v>
      </c>
      <c r="C168" s="797"/>
      <c r="D168" s="213" t="s">
        <v>1250</v>
      </c>
      <c r="E168" s="168" t="s">
        <v>1329</v>
      </c>
      <c r="F168" s="168" t="s">
        <v>1330</v>
      </c>
      <c r="G168" s="168" t="s">
        <v>5039</v>
      </c>
      <c r="H168" s="168" t="s">
        <v>23</v>
      </c>
      <c r="I168" s="168" t="s">
        <v>86</v>
      </c>
      <c r="J168" s="168" t="s">
        <v>87</v>
      </c>
      <c r="K168" s="223" t="s">
        <v>1332</v>
      </c>
      <c r="L168" s="189" t="s">
        <v>1333</v>
      </c>
      <c r="M168" s="321" t="s">
        <v>1334</v>
      </c>
      <c r="N168" s="184" t="s">
        <v>1322</v>
      </c>
      <c r="O168" s="168" t="s">
        <v>1257</v>
      </c>
      <c r="P168" s="168" t="s">
        <v>1258</v>
      </c>
      <c r="Q168" s="168" t="s">
        <v>1259</v>
      </c>
      <c r="R168" s="293"/>
    </row>
    <row r="169" spans="1:18" ht="82.8">
      <c r="A169" s="112" t="s">
        <v>5043</v>
      </c>
      <c r="B169" s="56" t="s">
        <v>18</v>
      </c>
      <c r="C169" s="797"/>
      <c r="D169" s="71" t="s">
        <v>1336</v>
      </c>
      <c r="E169" s="62" t="s">
        <v>5897</v>
      </c>
      <c r="F169" s="62" t="s">
        <v>1338</v>
      </c>
      <c r="G169" s="62" t="s">
        <v>1339</v>
      </c>
      <c r="H169" s="56" t="s">
        <v>23</v>
      </c>
      <c r="I169" s="56" t="s">
        <v>24</v>
      </c>
      <c r="J169" s="56" t="s">
        <v>25</v>
      </c>
      <c r="K169" s="144" t="s">
        <v>1340</v>
      </c>
      <c r="L169" s="109" t="s">
        <v>1341</v>
      </c>
      <c r="M169" s="144" t="s">
        <v>1342</v>
      </c>
      <c r="N169" s="98" t="s">
        <v>1322</v>
      </c>
      <c r="O169" s="56"/>
      <c r="P169" s="56"/>
      <c r="Q169" s="56"/>
      <c r="R169" s="73"/>
    </row>
    <row r="170" spans="1:18" ht="345">
      <c r="A170" s="328" t="s">
        <v>1343</v>
      </c>
      <c r="B170" s="56" t="s">
        <v>18</v>
      </c>
      <c r="C170" s="797"/>
      <c r="D170" s="71" t="s">
        <v>1304</v>
      </c>
      <c r="E170" s="56" t="s">
        <v>1344</v>
      </c>
      <c r="F170" s="68" t="s">
        <v>5898</v>
      </c>
      <c r="G170" s="68" t="s">
        <v>5899</v>
      </c>
      <c r="H170" s="56" t="s">
        <v>23</v>
      </c>
      <c r="I170" s="56" t="s">
        <v>24</v>
      </c>
      <c r="J170" s="56" t="s">
        <v>25</v>
      </c>
      <c r="K170" s="72" t="s">
        <v>213</v>
      </c>
      <c r="L170" s="144" t="s">
        <v>387</v>
      </c>
      <c r="M170" s="72" t="s">
        <v>388</v>
      </c>
      <c r="N170" s="144"/>
      <c r="O170" s="100" t="s">
        <v>1282</v>
      </c>
      <c r="P170" s="100" t="s">
        <v>1283</v>
      </c>
      <c r="Q170" s="100" t="s">
        <v>1284</v>
      </c>
      <c r="R170" s="73"/>
    </row>
    <row r="171" spans="1:18" ht="138">
      <c r="A171" s="329" t="s">
        <v>5900</v>
      </c>
      <c r="B171" s="168" t="s">
        <v>18</v>
      </c>
      <c r="C171" s="797"/>
      <c r="D171" s="201" t="s">
        <v>1304</v>
      </c>
      <c r="E171" s="204" t="s">
        <v>5473</v>
      </c>
      <c r="F171" s="204" t="s">
        <v>5901</v>
      </c>
      <c r="G171" s="204" t="s">
        <v>5902</v>
      </c>
      <c r="H171" s="204" t="s">
        <v>85</v>
      </c>
      <c r="I171" s="204" t="s">
        <v>86</v>
      </c>
      <c r="J171" s="204" t="s">
        <v>87</v>
      </c>
      <c r="K171" s="210"/>
      <c r="L171" s="211"/>
      <c r="M171" s="210"/>
      <c r="N171" s="212" t="s">
        <v>5903</v>
      </c>
      <c r="O171" s="315" t="s">
        <v>5894</v>
      </c>
      <c r="P171" s="315" t="s">
        <v>1326</v>
      </c>
      <c r="Q171" s="315" t="s">
        <v>5895</v>
      </c>
      <c r="R171" s="73"/>
    </row>
    <row r="172" spans="1:18" ht="289.8">
      <c r="A172" s="317" t="s">
        <v>1355</v>
      </c>
      <c r="B172" s="168" t="s">
        <v>18</v>
      </c>
      <c r="C172" s="797"/>
      <c r="D172" s="182" t="s">
        <v>1304</v>
      </c>
      <c r="E172" s="182" t="s">
        <v>1348</v>
      </c>
      <c r="F172" s="185" t="s">
        <v>1349</v>
      </c>
      <c r="G172" s="185" t="s">
        <v>5904</v>
      </c>
      <c r="H172" s="168" t="s">
        <v>23</v>
      </c>
      <c r="I172" s="168" t="s">
        <v>24</v>
      </c>
      <c r="J172" s="168" t="s">
        <v>25</v>
      </c>
      <c r="K172" s="168" t="s">
        <v>449</v>
      </c>
      <c r="L172" s="171" t="s">
        <v>121</v>
      </c>
      <c r="M172" s="171" t="s">
        <v>450</v>
      </c>
      <c r="N172" s="184" t="s">
        <v>1351</v>
      </c>
      <c r="O172" s="168" t="s">
        <v>600</v>
      </c>
      <c r="P172" s="168" t="s">
        <v>601</v>
      </c>
      <c r="Q172" s="168" t="s">
        <v>602</v>
      </c>
      <c r="R172" s="73"/>
    </row>
    <row r="173" spans="1:18" ht="55.2">
      <c r="A173" s="317" t="s">
        <v>5905</v>
      </c>
      <c r="B173" s="168" t="s">
        <v>18</v>
      </c>
      <c r="C173" s="797"/>
      <c r="D173" s="182" t="s">
        <v>1304</v>
      </c>
      <c r="E173" s="168" t="s">
        <v>1353</v>
      </c>
      <c r="F173" s="168" t="s">
        <v>1325</v>
      </c>
      <c r="G173" s="168" t="s">
        <v>1326</v>
      </c>
      <c r="H173" s="168" t="s">
        <v>85</v>
      </c>
      <c r="I173" s="168" t="s">
        <v>86</v>
      </c>
      <c r="J173" s="168" t="s">
        <v>87</v>
      </c>
      <c r="K173" s="223"/>
      <c r="L173" s="189"/>
      <c r="M173" s="223"/>
      <c r="N173" s="184" t="s">
        <v>5906</v>
      </c>
      <c r="O173" s="168"/>
      <c r="P173" s="168"/>
      <c r="Q173" s="168"/>
      <c r="R173" s="173"/>
    </row>
    <row r="174" spans="1:18" ht="69">
      <c r="A174" s="329" t="s">
        <v>5907</v>
      </c>
      <c r="B174" s="56" t="s">
        <v>18</v>
      </c>
      <c r="C174" s="797"/>
      <c r="D174" s="71" t="s">
        <v>1304</v>
      </c>
      <c r="E174" s="62" t="s">
        <v>5908</v>
      </c>
      <c r="F174" s="62" t="s">
        <v>5909</v>
      </c>
      <c r="G174" s="62" t="s">
        <v>5910</v>
      </c>
      <c r="H174" s="56" t="s">
        <v>23</v>
      </c>
      <c r="I174" s="56" t="s">
        <v>24</v>
      </c>
      <c r="J174" s="56" t="s">
        <v>25</v>
      </c>
      <c r="K174" s="144" t="s">
        <v>1299</v>
      </c>
      <c r="L174" s="72" t="s">
        <v>1300</v>
      </c>
      <c r="M174" s="93" t="s">
        <v>1301</v>
      </c>
      <c r="N174" s="98" t="s">
        <v>1359</v>
      </c>
      <c r="O174" s="56"/>
      <c r="P174" s="56"/>
      <c r="Q174" s="56"/>
      <c r="R174" s="73"/>
    </row>
    <row r="175" spans="1:18" ht="69">
      <c r="A175" s="112" t="s">
        <v>5048</v>
      </c>
      <c r="B175" s="56" t="s">
        <v>18</v>
      </c>
      <c r="C175" s="797"/>
      <c r="D175" s="71" t="s">
        <v>1361</v>
      </c>
      <c r="E175" s="56" t="s">
        <v>1362</v>
      </c>
      <c r="F175" s="56" t="s">
        <v>1363</v>
      </c>
      <c r="G175" s="56" t="s">
        <v>1364</v>
      </c>
      <c r="H175" s="56" t="s">
        <v>23</v>
      </c>
      <c r="I175" s="56" t="s">
        <v>24</v>
      </c>
      <c r="J175" s="56" t="s">
        <v>25</v>
      </c>
      <c r="K175" s="72" t="s">
        <v>213</v>
      </c>
      <c r="L175" s="330" t="s">
        <v>388</v>
      </c>
      <c r="M175" s="144" t="s">
        <v>5911</v>
      </c>
      <c r="N175" s="98"/>
      <c r="O175" s="56"/>
      <c r="P175" s="56"/>
      <c r="Q175" s="56"/>
      <c r="R175" s="73"/>
    </row>
    <row r="176" spans="1:18" ht="289.8">
      <c r="A176" s="317" t="s">
        <v>1366</v>
      </c>
      <c r="B176" s="168" t="s">
        <v>18</v>
      </c>
      <c r="C176" s="797"/>
      <c r="D176" s="182" t="s">
        <v>1367</v>
      </c>
      <c r="E176" s="168" t="s">
        <v>1368</v>
      </c>
      <c r="F176" s="168" t="s">
        <v>1369</v>
      </c>
      <c r="G176" s="168" t="s">
        <v>1370</v>
      </c>
      <c r="H176" s="168" t="s">
        <v>23</v>
      </c>
      <c r="I176" s="168" t="s">
        <v>24</v>
      </c>
      <c r="J176" s="168" t="s">
        <v>25</v>
      </c>
      <c r="K176" s="168" t="s">
        <v>449</v>
      </c>
      <c r="L176" s="171" t="s">
        <v>121</v>
      </c>
      <c r="M176" s="171" t="s">
        <v>450</v>
      </c>
      <c r="N176" s="184" t="s">
        <v>1371</v>
      </c>
      <c r="O176" s="168" t="s">
        <v>600</v>
      </c>
      <c r="P176" s="168" t="s">
        <v>601</v>
      </c>
      <c r="Q176" s="168" t="s">
        <v>602</v>
      </c>
      <c r="R176" s="73"/>
    </row>
    <row r="177" spans="1:18" ht="69">
      <c r="A177" s="329" t="s">
        <v>5912</v>
      </c>
      <c r="B177" s="56" t="s">
        <v>18</v>
      </c>
      <c r="C177" s="797"/>
      <c r="D177" s="71" t="s">
        <v>1367</v>
      </c>
      <c r="E177" s="100" t="s">
        <v>1373</v>
      </c>
      <c r="F177" s="100" t="s">
        <v>1374</v>
      </c>
      <c r="G177" s="100" t="s">
        <v>1375</v>
      </c>
      <c r="H177" s="56" t="s">
        <v>85</v>
      </c>
      <c r="I177" s="56" t="s">
        <v>86</v>
      </c>
      <c r="J177" s="56" t="s">
        <v>87</v>
      </c>
      <c r="K177" s="72"/>
      <c r="L177" s="72"/>
      <c r="M177" s="93"/>
      <c r="N177" s="103" t="s">
        <v>5913</v>
      </c>
      <c r="O177" s="56"/>
      <c r="P177" s="56"/>
      <c r="Q177" s="56"/>
      <c r="R177" s="72"/>
    </row>
    <row r="178" spans="1:18" ht="69">
      <c r="A178" s="112" t="s">
        <v>1377</v>
      </c>
      <c r="B178" s="56" t="s">
        <v>18</v>
      </c>
      <c r="C178" s="797"/>
      <c r="D178" s="71" t="s">
        <v>1378</v>
      </c>
      <c r="E178" s="56" t="s">
        <v>1379</v>
      </c>
      <c r="F178" s="56" t="s">
        <v>1380</v>
      </c>
      <c r="G178" s="56" t="s">
        <v>1381</v>
      </c>
      <c r="H178" s="56" t="s">
        <v>23</v>
      </c>
      <c r="I178" s="56" t="s">
        <v>24</v>
      </c>
      <c r="J178" s="56" t="s">
        <v>25</v>
      </c>
      <c r="K178" s="72" t="s">
        <v>213</v>
      </c>
      <c r="L178" s="330" t="s">
        <v>388</v>
      </c>
      <c r="M178" s="144" t="s">
        <v>5911</v>
      </c>
      <c r="N178" s="98"/>
      <c r="O178" s="56"/>
      <c r="P178" s="56"/>
      <c r="Q178" s="56"/>
      <c r="R178" s="73"/>
    </row>
    <row r="179" spans="1:18" ht="289.8">
      <c r="A179" s="317" t="s">
        <v>1382</v>
      </c>
      <c r="B179" s="168" t="s">
        <v>18</v>
      </c>
      <c r="C179" s="797"/>
      <c r="D179" s="184" t="s">
        <v>1378</v>
      </c>
      <c r="E179" s="184" t="s">
        <v>1383</v>
      </c>
      <c r="F179" s="168" t="s">
        <v>1384</v>
      </c>
      <c r="G179" s="168" t="s">
        <v>1385</v>
      </c>
      <c r="H179" s="184" t="s">
        <v>23</v>
      </c>
      <c r="I179" s="184" t="s">
        <v>24</v>
      </c>
      <c r="J179" s="184" t="s">
        <v>25</v>
      </c>
      <c r="K179" s="184" t="s">
        <v>449</v>
      </c>
      <c r="L179" s="184" t="s">
        <v>121</v>
      </c>
      <c r="M179" s="184" t="s">
        <v>450</v>
      </c>
      <c r="N179" s="184" t="s">
        <v>1386</v>
      </c>
      <c r="O179" s="168" t="s">
        <v>600</v>
      </c>
      <c r="P179" s="168" t="s">
        <v>601</v>
      </c>
      <c r="Q179" s="168" t="s">
        <v>602</v>
      </c>
      <c r="R179" s="73"/>
    </row>
    <row r="180" spans="1:18" ht="69">
      <c r="A180" s="328" t="s">
        <v>5914</v>
      </c>
      <c r="B180" s="56" t="s">
        <v>18</v>
      </c>
      <c r="C180" s="797"/>
      <c r="D180" s="184" t="s">
        <v>1378</v>
      </c>
      <c r="E180" s="184" t="s">
        <v>1388</v>
      </c>
      <c r="F180" s="168" t="s">
        <v>1389</v>
      </c>
      <c r="G180" s="168" t="s">
        <v>1390</v>
      </c>
      <c r="H180" s="184" t="s">
        <v>85</v>
      </c>
      <c r="I180" s="184" t="s">
        <v>86</v>
      </c>
      <c r="J180" s="184" t="s">
        <v>87</v>
      </c>
      <c r="K180" s="184"/>
      <c r="L180" s="184"/>
      <c r="M180" s="184"/>
      <c r="N180" s="184" t="s">
        <v>1391</v>
      </c>
      <c r="O180" s="56"/>
      <c r="P180" s="56"/>
      <c r="Q180" s="56"/>
      <c r="R180" s="73"/>
    </row>
    <row r="181" spans="1:18" ht="55.2">
      <c r="A181" s="112" t="s">
        <v>1397</v>
      </c>
      <c r="B181" s="56" t="s">
        <v>18</v>
      </c>
      <c r="C181" s="797"/>
      <c r="D181" s="71" t="s">
        <v>1398</v>
      </c>
      <c r="E181" s="95" t="s">
        <v>1399</v>
      </c>
      <c r="F181" s="56" t="s">
        <v>1400</v>
      </c>
      <c r="G181" s="56" t="s">
        <v>1401</v>
      </c>
      <c r="H181" s="56" t="s">
        <v>23</v>
      </c>
      <c r="I181" s="56" t="s">
        <v>24</v>
      </c>
      <c r="J181" s="56" t="s">
        <v>25</v>
      </c>
      <c r="K181" s="144" t="s">
        <v>387</v>
      </c>
      <c r="L181" s="72" t="s">
        <v>388</v>
      </c>
      <c r="M181" s="93" t="s">
        <v>389</v>
      </c>
      <c r="N181" s="98"/>
      <c r="O181" s="56"/>
      <c r="P181" s="56"/>
      <c r="Q181" s="56"/>
      <c r="R181" s="73"/>
    </row>
    <row r="182" spans="1:18" ht="82.8">
      <c r="A182" s="112" t="s">
        <v>1402</v>
      </c>
      <c r="B182" s="56" t="s">
        <v>18</v>
      </c>
      <c r="C182" s="797"/>
      <c r="D182" s="71" t="s">
        <v>1403</v>
      </c>
      <c r="E182" s="56" t="s">
        <v>1404</v>
      </c>
      <c r="F182" s="56" t="s">
        <v>1405</v>
      </c>
      <c r="G182" s="56" t="s">
        <v>1406</v>
      </c>
      <c r="H182" s="56" t="s">
        <v>23</v>
      </c>
      <c r="I182" s="56" t="s">
        <v>24</v>
      </c>
      <c r="J182" s="56" t="s">
        <v>25</v>
      </c>
      <c r="K182" s="71" t="s">
        <v>1407</v>
      </c>
      <c r="L182" s="92" t="s">
        <v>1408</v>
      </c>
      <c r="M182" s="92" t="s">
        <v>1409</v>
      </c>
      <c r="N182" s="98"/>
      <c r="O182" s="56"/>
      <c r="P182" s="56"/>
      <c r="Q182" s="56"/>
      <c r="R182" s="73"/>
    </row>
    <row r="183" spans="1:18" ht="151.80000000000001">
      <c r="A183" s="112" t="s">
        <v>1410</v>
      </c>
      <c r="B183" s="56" t="s">
        <v>18</v>
      </c>
      <c r="C183" s="797"/>
      <c r="D183" s="71" t="s">
        <v>1403</v>
      </c>
      <c r="E183" s="56" t="s">
        <v>1411</v>
      </c>
      <c r="F183" s="56" t="s">
        <v>1412</v>
      </c>
      <c r="G183" s="56" t="s">
        <v>1413</v>
      </c>
      <c r="H183" s="56" t="s">
        <v>246</v>
      </c>
      <c r="I183" s="56" t="s">
        <v>362</v>
      </c>
      <c r="J183" s="56" t="s">
        <v>222</v>
      </c>
      <c r="K183" s="135" t="s">
        <v>1414</v>
      </c>
      <c r="L183" s="92" t="s">
        <v>5915</v>
      </c>
      <c r="M183" s="92" t="s">
        <v>1416</v>
      </c>
      <c r="N183" s="331" t="s">
        <v>5916</v>
      </c>
      <c r="O183" s="56"/>
      <c r="P183" s="56"/>
      <c r="Q183" s="56"/>
      <c r="R183" s="73"/>
    </row>
    <row r="184" spans="1:18" ht="41.4">
      <c r="A184" s="112" t="s">
        <v>1418</v>
      </c>
      <c r="B184" s="56" t="s">
        <v>18</v>
      </c>
      <c r="C184" s="797"/>
      <c r="D184" s="71" t="s">
        <v>1419</v>
      </c>
      <c r="E184" s="56" t="s">
        <v>1420</v>
      </c>
      <c r="F184" s="56" t="s">
        <v>1421</v>
      </c>
      <c r="G184" s="56" t="s">
        <v>1422</v>
      </c>
      <c r="H184" s="56" t="s">
        <v>23</v>
      </c>
      <c r="I184" s="56" t="s">
        <v>24</v>
      </c>
      <c r="J184" s="56" t="s">
        <v>25</v>
      </c>
      <c r="K184" s="144" t="s">
        <v>387</v>
      </c>
      <c r="L184" s="72" t="s">
        <v>388</v>
      </c>
      <c r="M184" s="93" t="s">
        <v>389</v>
      </c>
      <c r="N184" s="98"/>
      <c r="O184" s="56"/>
      <c r="P184" s="56"/>
      <c r="Q184" s="56"/>
      <c r="R184" s="73"/>
    </row>
    <row r="185" spans="1:18" ht="220.8">
      <c r="A185" s="112" t="s">
        <v>5917</v>
      </c>
      <c r="B185" s="56" t="s">
        <v>18</v>
      </c>
      <c r="C185" s="797"/>
      <c r="D185" s="71" t="s">
        <v>1419</v>
      </c>
      <c r="E185" s="56" t="s">
        <v>1424</v>
      </c>
      <c r="F185" s="56" t="s">
        <v>1425</v>
      </c>
      <c r="G185" s="56" t="s">
        <v>1426</v>
      </c>
      <c r="H185" s="56" t="s">
        <v>246</v>
      </c>
      <c r="I185" s="56" t="s">
        <v>362</v>
      </c>
      <c r="J185" s="56" t="s">
        <v>222</v>
      </c>
      <c r="K185" s="69" t="s">
        <v>5918</v>
      </c>
      <c r="L185" s="143" t="s">
        <v>5919</v>
      </c>
      <c r="M185" s="143" t="s">
        <v>5920</v>
      </c>
      <c r="N185" s="98" t="s">
        <v>1430</v>
      </c>
      <c r="O185" s="56"/>
      <c r="P185" s="56"/>
      <c r="Q185" s="56"/>
      <c r="R185" s="73"/>
    </row>
    <row r="186" spans="1:18" ht="69">
      <c r="A186" s="218" t="s">
        <v>5921</v>
      </c>
      <c r="B186" s="157" t="s">
        <v>18</v>
      </c>
      <c r="C186" s="797"/>
      <c r="D186" s="161" t="s">
        <v>1432</v>
      </c>
      <c r="E186" s="157" t="s">
        <v>1433</v>
      </c>
      <c r="F186" s="157" t="s">
        <v>1434</v>
      </c>
      <c r="G186" s="157" t="s">
        <v>1435</v>
      </c>
      <c r="H186" s="157" t="s">
        <v>23</v>
      </c>
      <c r="I186" s="157" t="s">
        <v>24</v>
      </c>
      <c r="J186" s="157" t="s">
        <v>25</v>
      </c>
      <c r="K186" s="221" t="s">
        <v>387</v>
      </c>
      <c r="L186" s="162" t="s">
        <v>388</v>
      </c>
      <c r="M186" s="177" t="s">
        <v>389</v>
      </c>
      <c r="N186" s="178"/>
      <c r="O186" s="157"/>
      <c r="P186" s="157"/>
      <c r="Q186" s="157"/>
      <c r="R186" s="160"/>
    </row>
    <row r="187" spans="1:18" ht="207">
      <c r="A187" s="218" t="s">
        <v>5922</v>
      </c>
      <c r="B187" s="157" t="s">
        <v>18</v>
      </c>
      <c r="C187" s="797"/>
      <c r="D187" s="161" t="s">
        <v>1437</v>
      </c>
      <c r="E187" s="157" t="s">
        <v>1438</v>
      </c>
      <c r="F187" s="157" t="s">
        <v>1439</v>
      </c>
      <c r="G187" s="340" t="s">
        <v>1440</v>
      </c>
      <c r="H187" s="157" t="s">
        <v>246</v>
      </c>
      <c r="I187" s="157" t="s">
        <v>362</v>
      </c>
      <c r="J187" s="157" t="s">
        <v>222</v>
      </c>
      <c r="K187" s="161" t="s">
        <v>1441</v>
      </c>
      <c r="L187" s="273" t="s">
        <v>1442</v>
      </c>
      <c r="M187" s="273" t="s">
        <v>1443</v>
      </c>
      <c r="N187" s="178" t="s">
        <v>1444</v>
      </c>
      <c r="O187" s="157"/>
      <c r="P187" s="157"/>
      <c r="Q187" s="157"/>
      <c r="R187" s="160"/>
    </row>
    <row r="188" spans="1:18" ht="193.2">
      <c r="A188" s="218" t="s">
        <v>1445</v>
      </c>
      <c r="B188" s="157" t="s">
        <v>18</v>
      </c>
      <c r="C188" s="797"/>
      <c r="D188" s="161" t="s">
        <v>1446</v>
      </c>
      <c r="E188" s="157" t="s">
        <v>1447</v>
      </c>
      <c r="F188" s="157" t="s">
        <v>1448</v>
      </c>
      <c r="G188" s="157" t="s">
        <v>1449</v>
      </c>
      <c r="H188" s="157" t="s">
        <v>246</v>
      </c>
      <c r="I188" s="157" t="s">
        <v>362</v>
      </c>
      <c r="J188" s="157" t="s">
        <v>222</v>
      </c>
      <c r="K188" s="104" t="s">
        <v>5923</v>
      </c>
      <c r="L188" s="307" t="s">
        <v>5924</v>
      </c>
      <c r="M188" s="307" t="s">
        <v>5925</v>
      </c>
      <c r="N188" s="178"/>
      <c r="O188" s="332"/>
      <c r="P188" s="332"/>
      <c r="Q188" s="332"/>
      <c r="R188" s="160"/>
    </row>
    <row r="189" spans="1:18">
      <c r="A189" s="112"/>
      <c r="B189" s="56"/>
      <c r="C189" s="150"/>
      <c r="D189" s="71"/>
      <c r="E189" s="56" t="s">
        <v>1453</v>
      </c>
      <c r="F189" s="56" t="s">
        <v>1454</v>
      </c>
      <c r="G189" s="56" t="s">
        <v>1455</v>
      </c>
      <c r="H189" s="56" t="s">
        <v>66</v>
      </c>
      <c r="I189" s="74" t="s">
        <v>39</v>
      </c>
      <c r="J189" s="74" t="s">
        <v>39</v>
      </c>
      <c r="K189" s="144"/>
      <c r="L189" s="92"/>
      <c r="M189" s="144"/>
      <c r="N189" s="98"/>
      <c r="O189" s="56"/>
      <c r="P189" s="56"/>
      <c r="Q189" s="56"/>
      <c r="R189" s="73"/>
    </row>
    <row r="190" spans="1:18" ht="69">
      <c r="A190" s="311" t="s">
        <v>1456</v>
      </c>
      <c r="B190" s="204" t="s">
        <v>18</v>
      </c>
      <c r="C190" s="333"/>
      <c r="D190" s="201" t="s">
        <v>5501</v>
      </c>
      <c r="E190" s="204" t="s">
        <v>5502</v>
      </c>
      <c r="F190" s="204" t="s">
        <v>5503</v>
      </c>
      <c r="G190" s="204" t="s">
        <v>5504</v>
      </c>
      <c r="H190" s="204" t="s">
        <v>23</v>
      </c>
      <c r="I190" s="204" t="s">
        <v>24</v>
      </c>
      <c r="J190" s="204" t="s">
        <v>25</v>
      </c>
      <c r="K190" s="210" t="s">
        <v>387</v>
      </c>
      <c r="L190" s="203" t="s">
        <v>388</v>
      </c>
      <c r="M190" s="236" t="s">
        <v>389</v>
      </c>
      <c r="N190" s="212"/>
      <c r="O190" s="204"/>
      <c r="P190" s="204"/>
      <c r="Q190" s="204"/>
      <c r="R190" s="316"/>
    </row>
    <row r="191" spans="1:18" ht="248.4">
      <c r="A191" s="334" t="s">
        <v>1456</v>
      </c>
      <c r="B191" s="157" t="s">
        <v>18</v>
      </c>
      <c r="C191" s="150"/>
      <c r="D191" s="161" t="s">
        <v>1478</v>
      </c>
      <c r="E191" s="157" t="s">
        <v>1479</v>
      </c>
      <c r="F191" s="157" t="s">
        <v>1480</v>
      </c>
      <c r="G191" s="157" t="s">
        <v>1481</v>
      </c>
      <c r="H191" s="157" t="s">
        <v>23</v>
      </c>
      <c r="I191" s="157" t="s">
        <v>24</v>
      </c>
      <c r="J191" s="157" t="s">
        <v>25</v>
      </c>
      <c r="K191" s="161" t="s">
        <v>1482</v>
      </c>
      <c r="L191" s="176" t="s">
        <v>214</v>
      </c>
      <c r="M191" s="221" t="s">
        <v>215</v>
      </c>
      <c r="N191" s="178"/>
      <c r="O191" s="168" t="s">
        <v>1483</v>
      </c>
      <c r="P191" s="168" t="s">
        <v>1484</v>
      </c>
      <c r="Q191" s="168" t="s">
        <v>1485</v>
      </c>
      <c r="R191" s="160"/>
    </row>
    <row r="192" spans="1:18" ht="41.4">
      <c r="A192" s="334" t="s">
        <v>1462</v>
      </c>
      <c r="B192" s="56" t="s">
        <v>18</v>
      </c>
      <c r="C192" s="150"/>
      <c r="D192" s="71"/>
      <c r="E192" s="56" t="s">
        <v>1487</v>
      </c>
      <c r="F192" s="56" t="s">
        <v>1488</v>
      </c>
      <c r="G192" s="56" t="s">
        <v>1489</v>
      </c>
      <c r="H192" s="56" t="s">
        <v>23</v>
      </c>
      <c r="I192" s="56" t="s">
        <v>24</v>
      </c>
      <c r="J192" s="56" t="s">
        <v>25</v>
      </c>
      <c r="K192" s="144" t="s">
        <v>387</v>
      </c>
      <c r="L192" s="72" t="s">
        <v>388</v>
      </c>
      <c r="M192" s="93" t="s">
        <v>389</v>
      </c>
      <c r="N192" s="272" t="s">
        <v>5926</v>
      </c>
      <c r="O192" s="56"/>
      <c r="P192" s="56"/>
      <c r="Q192" s="56"/>
      <c r="R192" s="73"/>
    </row>
    <row r="193" spans="1:18" ht="193.2">
      <c r="A193" s="334" t="s">
        <v>5927</v>
      </c>
      <c r="B193" s="56" t="s">
        <v>18</v>
      </c>
      <c r="C193" s="150"/>
      <c r="D193" s="71"/>
      <c r="E193" s="62" t="s">
        <v>5511</v>
      </c>
      <c r="F193" s="62" t="s">
        <v>5512</v>
      </c>
      <c r="G193" s="62" t="s">
        <v>5513</v>
      </c>
      <c r="H193" s="100" t="s">
        <v>23</v>
      </c>
      <c r="I193" s="100" t="s">
        <v>24</v>
      </c>
      <c r="J193" s="100" t="s">
        <v>25</v>
      </c>
      <c r="K193" s="69" t="s">
        <v>5928</v>
      </c>
      <c r="L193" s="143" t="s">
        <v>5929</v>
      </c>
      <c r="M193" s="143" t="s">
        <v>5930</v>
      </c>
      <c r="N193" s="272" t="s">
        <v>5926</v>
      </c>
      <c r="O193" s="335"/>
      <c r="P193" s="335"/>
      <c r="Q193" s="335"/>
      <c r="R193" s="73"/>
    </row>
    <row r="194" spans="1:18" ht="345">
      <c r="A194" s="334" t="s">
        <v>5931</v>
      </c>
      <c r="B194" s="56" t="s">
        <v>18</v>
      </c>
      <c r="C194" s="150"/>
      <c r="D194" s="71"/>
      <c r="E194" s="56" t="s">
        <v>5134</v>
      </c>
      <c r="F194" s="56" t="s">
        <v>5135</v>
      </c>
      <c r="G194" s="56" t="s">
        <v>5136</v>
      </c>
      <c r="H194" s="56" t="s">
        <v>23</v>
      </c>
      <c r="I194" s="56" t="s">
        <v>24</v>
      </c>
      <c r="J194" s="56" t="s">
        <v>25</v>
      </c>
      <c r="K194" s="144" t="s">
        <v>1502</v>
      </c>
      <c r="L194" s="92" t="s">
        <v>1503</v>
      </c>
      <c r="M194" s="144" t="s">
        <v>1504</v>
      </c>
      <c r="N194" s="272" t="s">
        <v>5926</v>
      </c>
      <c r="O194" s="56" t="s">
        <v>1505</v>
      </c>
      <c r="P194" s="95" t="s">
        <v>1506</v>
      </c>
      <c r="Q194" s="95" t="s">
        <v>1507</v>
      </c>
      <c r="R194" s="73"/>
    </row>
    <row r="195" spans="1:18" s="376" customFormat="1" ht="248.4" customHeight="1">
      <c r="A195" s="317" t="s">
        <v>1466</v>
      </c>
      <c r="B195" s="168" t="s">
        <v>18</v>
      </c>
      <c r="C195" s="375"/>
      <c r="D195" s="182" t="s">
        <v>1509</v>
      </c>
      <c r="E195" s="168" t="s">
        <v>5932</v>
      </c>
      <c r="F195" s="168" t="s">
        <v>1511</v>
      </c>
      <c r="G195" s="168" t="s">
        <v>5933</v>
      </c>
      <c r="H195" s="168" t="s">
        <v>23</v>
      </c>
      <c r="I195" s="168" t="s">
        <v>24</v>
      </c>
      <c r="J195" s="168" t="s">
        <v>25</v>
      </c>
      <c r="K195" s="182" t="s">
        <v>1482</v>
      </c>
      <c r="L195" s="171" t="s">
        <v>214</v>
      </c>
      <c r="M195" s="223" t="s">
        <v>215</v>
      </c>
      <c r="N195" s="331"/>
      <c r="O195" s="168" t="s">
        <v>1483</v>
      </c>
      <c r="P195" s="168" t="s">
        <v>1484</v>
      </c>
      <c r="Q195" s="168" t="s">
        <v>1485</v>
      </c>
      <c r="R195" s="293"/>
    </row>
    <row r="196" spans="1:18" s="376" customFormat="1" ht="41.4">
      <c r="A196" s="317" t="s">
        <v>1472</v>
      </c>
      <c r="B196" s="168" t="s">
        <v>18</v>
      </c>
      <c r="C196" s="375"/>
      <c r="D196" s="182"/>
      <c r="E196" s="168" t="s">
        <v>1487</v>
      </c>
      <c r="F196" s="168" t="s">
        <v>1488</v>
      </c>
      <c r="G196" s="168" t="s">
        <v>1489</v>
      </c>
      <c r="H196" s="168" t="s">
        <v>23</v>
      </c>
      <c r="I196" s="168" t="s">
        <v>24</v>
      </c>
      <c r="J196" s="168" t="s">
        <v>25</v>
      </c>
      <c r="K196" s="223" t="s">
        <v>387</v>
      </c>
      <c r="L196" s="171" t="s">
        <v>388</v>
      </c>
      <c r="M196" s="223" t="s">
        <v>389</v>
      </c>
      <c r="N196" s="184" t="s">
        <v>5934</v>
      </c>
      <c r="O196" s="292"/>
      <c r="P196" s="292"/>
      <c r="Q196" s="292"/>
      <c r="R196" s="293"/>
    </row>
    <row r="197" spans="1:18" s="376" customFormat="1" ht="193.2">
      <c r="A197" s="317" t="s">
        <v>5935</v>
      </c>
      <c r="B197" s="168" t="s">
        <v>18</v>
      </c>
      <c r="C197" s="375"/>
      <c r="D197" s="182"/>
      <c r="E197" s="168" t="s">
        <v>1516</v>
      </c>
      <c r="F197" s="168" t="s">
        <v>5936</v>
      </c>
      <c r="G197" s="168" t="s">
        <v>5937</v>
      </c>
      <c r="H197" s="168" t="s">
        <v>23</v>
      </c>
      <c r="I197" s="168" t="s">
        <v>24</v>
      </c>
      <c r="J197" s="168" t="s">
        <v>25</v>
      </c>
      <c r="K197" s="182" t="s">
        <v>5938</v>
      </c>
      <c r="L197" s="169" t="s">
        <v>1496</v>
      </c>
      <c r="M197" s="169" t="s">
        <v>1497</v>
      </c>
      <c r="N197" s="184" t="s">
        <v>5934</v>
      </c>
      <c r="O197" s="324"/>
      <c r="P197" s="324"/>
      <c r="Q197" s="324"/>
      <c r="R197" s="293"/>
    </row>
    <row r="198" spans="1:18" ht="96.6">
      <c r="A198" s="311" t="s">
        <v>1466</v>
      </c>
      <c r="B198" s="204" t="s">
        <v>18</v>
      </c>
      <c r="C198" s="797"/>
      <c r="D198" s="201" t="s">
        <v>5505</v>
      </c>
      <c r="E198" s="204" t="s">
        <v>5506</v>
      </c>
      <c r="F198" s="204" t="s">
        <v>5507</v>
      </c>
      <c r="G198" s="204" t="s">
        <v>5508</v>
      </c>
      <c r="H198" s="204" t="s">
        <v>23</v>
      </c>
      <c r="I198" s="204" t="s">
        <v>24</v>
      </c>
      <c r="J198" s="204" t="s">
        <v>25</v>
      </c>
      <c r="K198" s="210" t="s">
        <v>387</v>
      </c>
      <c r="L198" s="203" t="s">
        <v>388</v>
      </c>
      <c r="M198" s="236" t="s">
        <v>389</v>
      </c>
      <c r="N198" s="212"/>
      <c r="O198" s="204"/>
      <c r="P198" s="204"/>
      <c r="Q198" s="204"/>
      <c r="R198" s="316"/>
    </row>
    <row r="199" spans="1:18" ht="69">
      <c r="A199" s="112" t="s">
        <v>5127</v>
      </c>
      <c r="B199" s="56" t="s">
        <v>18</v>
      </c>
      <c r="C199" s="797"/>
      <c r="D199" s="71" t="s">
        <v>1523</v>
      </c>
      <c r="E199" s="56" t="s">
        <v>1524</v>
      </c>
      <c r="F199" s="56" t="s">
        <v>1525</v>
      </c>
      <c r="G199" s="56" t="s">
        <v>1526</v>
      </c>
      <c r="H199" s="56" t="s">
        <v>23</v>
      </c>
      <c r="I199" s="56" t="s">
        <v>24</v>
      </c>
      <c r="J199" s="56" t="s">
        <v>25</v>
      </c>
      <c r="K199" s="71" t="s">
        <v>1482</v>
      </c>
      <c r="L199" s="109" t="s">
        <v>214</v>
      </c>
      <c r="M199" s="144" t="s">
        <v>215</v>
      </c>
      <c r="N199" s="98"/>
      <c r="O199" s="56"/>
      <c r="P199" s="56"/>
      <c r="Q199" s="56"/>
      <c r="R199" s="73"/>
    </row>
    <row r="200" spans="1:18" ht="69">
      <c r="A200" s="334" t="s">
        <v>5509</v>
      </c>
      <c r="B200" s="56" t="s">
        <v>18</v>
      </c>
      <c r="C200" s="797"/>
      <c r="D200" s="71" t="s">
        <v>1523</v>
      </c>
      <c r="E200" s="56" t="s">
        <v>1528</v>
      </c>
      <c r="F200" s="56" t="s">
        <v>1529</v>
      </c>
      <c r="G200" s="56" t="s">
        <v>1530</v>
      </c>
      <c r="H200" s="56" t="s">
        <v>23</v>
      </c>
      <c r="I200" s="56" t="s">
        <v>24</v>
      </c>
      <c r="J200" s="56" t="s">
        <v>25</v>
      </c>
      <c r="K200" s="71" t="s">
        <v>1531</v>
      </c>
      <c r="L200" s="92" t="s">
        <v>1532</v>
      </c>
      <c r="M200" s="92" t="s">
        <v>1533</v>
      </c>
      <c r="N200" s="98" t="s">
        <v>5130</v>
      </c>
      <c r="O200" s="56"/>
      <c r="P200" s="56"/>
      <c r="Q200" s="56"/>
      <c r="R200" s="73"/>
    </row>
    <row r="201" spans="1:18" ht="138">
      <c r="A201" s="311" t="s">
        <v>1539</v>
      </c>
      <c r="B201" s="204" t="s">
        <v>18</v>
      </c>
      <c r="C201" s="797"/>
      <c r="D201" s="201" t="s">
        <v>5524</v>
      </c>
      <c r="E201" s="204" t="s">
        <v>5525</v>
      </c>
      <c r="F201" s="204" t="s">
        <v>5526</v>
      </c>
      <c r="G201" s="204" t="s">
        <v>5527</v>
      </c>
      <c r="H201" s="204" t="s">
        <v>23</v>
      </c>
      <c r="I201" s="204" t="s">
        <v>24</v>
      </c>
      <c r="J201" s="204" t="s">
        <v>25</v>
      </c>
      <c r="K201" s="210" t="s">
        <v>387</v>
      </c>
      <c r="L201" s="203" t="s">
        <v>388</v>
      </c>
      <c r="M201" s="236" t="s">
        <v>389</v>
      </c>
      <c r="N201" s="212"/>
      <c r="O201" s="204"/>
      <c r="P201" s="204"/>
      <c r="Q201" s="204"/>
      <c r="R201" s="316"/>
    </row>
    <row r="202" spans="1:18" ht="124.2">
      <c r="A202" s="334" t="s">
        <v>1539</v>
      </c>
      <c r="B202" s="56" t="s">
        <v>18</v>
      </c>
      <c r="C202" s="798"/>
      <c r="D202" s="71" t="s">
        <v>383</v>
      </c>
      <c r="E202" s="100" t="s">
        <v>384</v>
      </c>
      <c r="F202" s="100" t="s">
        <v>385</v>
      </c>
      <c r="G202" s="100" t="s">
        <v>1540</v>
      </c>
      <c r="H202" s="56" t="s">
        <v>23</v>
      </c>
      <c r="I202" s="56" t="s">
        <v>24</v>
      </c>
      <c r="J202" s="56" t="s">
        <v>25</v>
      </c>
      <c r="K202" s="144" t="s">
        <v>387</v>
      </c>
      <c r="L202" s="72" t="s">
        <v>388</v>
      </c>
      <c r="M202" s="93" t="s">
        <v>389</v>
      </c>
      <c r="N202" s="98"/>
      <c r="O202" s="56"/>
      <c r="P202" s="56"/>
      <c r="Q202" s="56"/>
      <c r="R202" s="73"/>
    </row>
    <row r="203" spans="1:18" ht="110.4">
      <c r="A203" s="334" t="s">
        <v>1541</v>
      </c>
      <c r="B203" s="56" t="s">
        <v>18</v>
      </c>
      <c r="C203" s="150"/>
      <c r="D203" s="71"/>
      <c r="E203" s="56" t="s">
        <v>1542</v>
      </c>
      <c r="F203" s="56" t="s">
        <v>1543</v>
      </c>
      <c r="G203" s="56" t="s">
        <v>1544</v>
      </c>
      <c r="H203" s="56" t="s">
        <v>23</v>
      </c>
      <c r="I203" s="56" t="s">
        <v>24</v>
      </c>
      <c r="J203" s="56" t="s">
        <v>25</v>
      </c>
      <c r="K203" s="144" t="s">
        <v>387</v>
      </c>
      <c r="L203" s="72" t="s">
        <v>388</v>
      </c>
      <c r="M203" s="93" t="s">
        <v>389</v>
      </c>
      <c r="N203" s="98"/>
      <c r="O203" s="56"/>
      <c r="P203" s="56"/>
      <c r="Q203" s="56"/>
      <c r="R203" s="73"/>
    </row>
    <row r="204" spans="1:18" ht="82.8">
      <c r="A204" s="63" t="s">
        <v>5531</v>
      </c>
      <c r="B204" s="56" t="s">
        <v>1119</v>
      </c>
      <c r="C204" s="150"/>
      <c r="D204" s="71"/>
      <c r="E204" s="72" t="s">
        <v>1546</v>
      </c>
      <c r="F204" s="56" t="s">
        <v>1547</v>
      </c>
      <c r="G204" s="56" t="s">
        <v>1548</v>
      </c>
      <c r="H204" s="56" t="s">
        <v>23</v>
      </c>
      <c r="I204" s="56" t="s">
        <v>24</v>
      </c>
      <c r="J204" s="56" t="s">
        <v>25</v>
      </c>
      <c r="K204" s="56" t="s">
        <v>1549</v>
      </c>
      <c r="L204" s="72" t="s">
        <v>1550</v>
      </c>
      <c r="M204" s="72" t="s">
        <v>1551</v>
      </c>
      <c r="N204" s="98"/>
      <c r="O204" s="56"/>
      <c r="P204" s="56"/>
      <c r="Q204" s="56"/>
      <c r="R204" s="73"/>
    </row>
    <row r="205" spans="1:18" ht="234.6">
      <c r="A205" s="63" t="s">
        <v>5532</v>
      </c>
      <c r="B205" s="56" t="s">
        <v>1119</v>
      </c>
      <c r="C205" s="150"/>
      <c r="D205" s="71"/>
      <c r="E205" s="72" t="s">
        <v>1553</v>
      </c>
      <c r="F205" s="56" t="s">
        <v>1554</v>
      </c>
      <c r="G205" s="62" t="s">
        <v>5939</v>
      </c>
      <c r="H205" s="56" t="s">
        <v>246</v>
      </c>
      <c r="I205" s="56" t="s">
        <v>362</v>
      </c>
      <c r="J205" s="56" t="s">
        <v>222</v>
      </c>
      <c r="K205" s="56" t="s">
        <v>1556</v>
      </c>
      <c r="L205" s="72" t="s">
        <v>1557</v>
      </c>
      <c r="M205" s="72" t="s">
        <v>1558</v>
      </c>
      <c r="N205" s="98" t="s">
        <v>5533</v>
      </c>
      <c r="O205" s="56"/>
      <c r="P205" s="56"/>
      <c r="Q205" s="56"/>
      <c r="R205" s="73"/>
    </row>
    <row r="206" spans="1:18">
      <c r="A206" s="112"/>
      <c r="B206" s="56"/>
      <c r="C206" s="150"/>
      <c r="D206" s="71"/>
      <c r="E206" s="56" t="s">
        <v>1560</v>
      </c>
      <c r="F206" s="56" t="s">
        <v>1561</v>
      </c>
      <c r="G206" s="56" t="s">
        <v>1562</v>
      </c>
      <c r="H206" s="56" t="s">
        <v>66</v>
      </c>
      <c r="I206" s="74" t="s">
        <v>39</v>
      </c>
      <c r="J206" s="74" t="s">
        <v>39</v>
      </c>
      <c r="K206" s="144"/>
      <c r="L206" s="109"/>
      <c r="M206" s="144"/>
      <c r="N206" s="98"/>
      <c r="O206" s="56"/>
      <c r="P206" s="56"/>
      <c r="Q206" s="56"/>
      <c r="R206" s="73"/>
    </row>
    <row r="207" spans="1:18" ht="82.8">
      <c r="A207" s="311" t="s">
        <v>1563</v>
      </c>
      <c r="B207" s="204" t="s">
        <v>18</v>
      </c>
      <c r="C207" s="796" t="s">
        <v>5534</v>
      </c>
      <c r="D207" s="201" t="s">
        <v>5535</v>
      </c>
      <c r="E207" s="204" t="s">
        <v>5536</v>
      </c>
      <c r="F207" s="204" t="s">
        <v>5537</v>
      </c>
      <c r="G207" s="204" t="s">
        <v>5538</v>
      </c>
      <c r="H207" s="204" t="s">
        <v>23</v>
      </c>
      <c r="I207" s="204" t="s">
        <v>24</v>
      </c>
      <c r="J207" s="204" t="s">
        <v>25</v>
      </c>
      <c r="K207" s="201" t="s">
        <v>5342</v>
      </c>
      <c r="L207" s="205" t="s">
        <v>5343</v>
      </c>
      <c r="M207" s="205" t="s">
        <v>5344</v>
      </c>
      <c r="N207" s="98"/>
      <c r="O207" s="56"/>
      <c r="P207" s="56"/>
      <c r="Q207" s="56"/>
      <c r="R207" s="73"/>
    </row>
    <row r="208" spans="1:18" ht="96.6">
      <c r="A208" s="112" t="s">
        <v>1568</v>
      </c>
      <c r="B208" s="56" t="s">
        <v>18</v>
      </c>
      <c r="C208" s="797"/>
      <c r="D208" s="71" t="s">
        <v>1564</v>
      </c>
      <c r="E208" s="56" t="s">
        <v>1565</v>
      </c>
      <c r="F208" s="56" t="s">
        <v>1566</v>
      </c>
      <c r="G208" s="56" t="s">
        <v>1567</v>
      </c>
      <c r="H208" s="56" t="s">
        <v>23</v>
      </c>
      <c r="I208" s="56" t="s">
        <v>24</v>
      </c>
      <c r="J208" s="56" t="s">
        <v>25</v>
      </c>
      <c r="K208" s="71" t="s">
        <v>213</v>
      </c>
      <c r="L208" s="92" t="s">
        <v>214</v>
      </c>
      <c r="M208" s="92" t="s">
        <v>281</v>
      </c>
      <c r="N208" s="98"/>
      <c r="O208" s="56"/>
      <c r="P208" s="56"/>
      <c r="Q208" s="56"/>
      <c r="R208" s="73"/>
    </row>
    <row r="209" spans="1:18" ht="262.2">
      <c r="A209" s="311" t="s">
        <v>5539</v>
      </c>
      <c r="B209" s="204" t="s">
        <v>18</v>
      </c>
      <c r="C209" s="797"/>
      <c r="D209" s="201"/>
      <c r="E209" s="204" t="s">
        <v>5540</v>
      </c>
      <c r="F209" s="204" t="s">
        <v>5541</v>
      </c>
      <c r="G209" s="204" t="s">
        <v>5542</v>
      </c>
      <c r="H209" s="204" t="s">
        <v>85</v>
      </c>
      <c r="I209" s="312" t="s">
        <v>86</v>
      </c>
      <c r="J209" s="312" t="s">
        <v>87</v>
      </c>
      <c r="K209" s="210"/>
      <c r="L209" s="205"/>
      <c r="M209" s="210"/>
      <c r="N209" s="212" t="s">
        <v>5543</v>
      </c>
      <c r="O209" s="204" t="s">
        <v>5544</v>
      </c>
      <c r="P209" s="204" t="s">
        <v>5545</v>
      </c>
      <c r="Q209" s="204" t="s">
        <v>5546</v>
      </c>
      <c r="R209" s="73"/>
    </row>
    <row r="210" spans="1:18" ht="345">
      <c r="A210" s="311" t="s">
        <v>5547</v>
      </c>
      <c r="B210" s="204" t="s">
        <v>18</v>
      </c>
      <c r="C210" s="797"/>
      <c r="D210" s="201"/>
      <c r="E210" s="204" t="s">
        <v>5548</v>
      </c>
      <c r="F210" s="204" t="s">
        <v>5549</v>
      </c>
      <c r="G210" s="204" t="s">
        <v>5550</v>
      </c>
      <c r="H210" s="204" t="s">
        <v>85</v>
      </c>
      <c r="I210" s="312" t="s">
        <v>86</v>
      </c>
      <c r="J210" s="312" t="s">
        <v>87</v>
      </c>
      <c r="K210" s="210"/>
      <c r="L210" s="205"/>
      <c r="M210" s="210"/>
      <c r="N210" s="212" t="s">
        <v>5543</v>
      </c>
      <c r="O210" s="204" t="s">
        <v>5551</v>
      </c>
      <c r="P210" s="204" t="s">
        <v>5552</v>
      </c>
      <c r="Q210" s="204" t="s">
        <v>5553</v>
      </c>
      <c r="R210" s="73"/>
    </row>
    <row r="211" spans="1:18" ht="41.4">
      <c r="A211" s="329" t="s">
        <v>5940</v>
      </c>
      <c r="B211" s="56" t="s">
        <v>18</v>
      </c>
      <c r="C211" s="797"/>
      <c r="D211" s="71" t="s">
        <v>1569</v>
      </c>
      <c r="E211" s="56" t="s">
        <v>1570</v>
      </c>
      <c r="F211" s="56" t="s">
        <v>1571</v>
      </c>
      <c r="G211" s="56" t="s">
        <v>1572</v>
      </c>
      <c r="H211" s="56" t="s">
        <v>23</v>
      </c>
      <c r="I211" s="56" t="s">
        <v>24</v>
      </c>
      <c r="J211" s="56" t="s">
        <v>25</v>
      </c>
      <c r="K211" s="144" t="s">
        <v>387</v>
      </c>
      <c r="L211" s="72" t="s">
        <v>388</v>
      </c>
      <c r="M211" s="93" t="s">
        <v>389</v>
      </c>
      <c r="N211" s="98"/>
      <c r="O211" s="56"/>
      <c r="P211" s="56"/>
      <c r="Q211" s="56"/>
      <c r="R211" s="73"/>
    </row>
    <row r="212" spans="1:18">
      <c r="A212" s="112"/>
      <c r="B212" s="56"/>
      <c r="C212" s="150"/>
      <c r="D212" s="71"/>
      <c r="E212" s="56" t="s">
        <v>1573</v>
      </c>
      <c r="F212" s="56" t="s">
        <v>1574</v>
      </c>
      <c r="G212" s="56" t="s">
        <v>1575</v>
      </c>
      <c r="H212" s="56" t="s">
        <v>66</v>
      </c>
      <c r="I212" s="74" t="s">
        <v>39</v>
      </c>
      <c r="J212" s="74" t="s">
        <v>39</v>
      </c>
      <c r="K212" s="144"/>
      <c r="L212" s="109"/>
      <c r="M212" s="144"/>
      <c r="N212" s="98"/>
      <c r="O212" s="56"/>
      <c r="P212" s="56"/>
      <c r="Q212" s="56"/>
      <c r="R212" s="73"/>
    </row>
    <row r="213" spans="1:18" ht="82.8">
      <c r="A213" s="218" t="s">
        <v>1576</v>
      </c>
      <c r="B213" s="56" t="s">
        <v>18</v>
      </c>
      <c r="C213" s="797"/>
      <c r="D213" s="71" t="s">
        <v>1577</v>
      </c>
      <c r="E213" s="153" t="s">
        <v>1578</v>
      </c>
      <c r="F213" s="62" t="s">
        <v>5941</v>
      </c>
      <c r="G213" s="62" t="s">
        <v>5942</v>
      </c>
      <c r="H213" s="56" t="s">
        <v>23</v>
      </c>
      <c r="I213" s="56" t="s">
        <v>24</v>
      </c>
      <c r="J213" s="56" t="s">
        <v>25</v>
      </c>
      <c r="K213" s="144" t="s">
        <v>1581</v>
      </c>
      <c r="L213" s="72" t="s">
        <v>1582</v>
      </c>
      <c r="M213" s="93" t="s">
        <v>1583</v>
      </c>
      <c r="N213" s="98"/>
      <c r="O213" s="56"/>
      <c r="P213" s="56"/>
      <c r="Q213" s="56"/>
      <c r="R213" s="73"/>
    </row>
    <row r="214" spans="1:18" ht="69" customHeight="1">
      <c r="A214" s="112" t="s">
        <v>1584</v>
      </c>
      <c r="B214" s="56" t="s">
        <v>18</v>
      </c>
      <c r="C214" s="797"/>
      <c r="D214" s="71" t="s">
        <v>1577</v>
      </c>
      <c r="E214" s="71" t="s">
        <v>1585</v>
      </c>
      <c r="F214" s="56" t="s">
        <v>1586</v>
      </c>
      <c r="G214" s="56" t="s">
        <v>1587</v>
      </c>
      <c r="H214" s="56" t="s">
        <v>23</v>
      </c>
      <c r="I214" s="56" t="s">
        <v>24</v>
      </c>
      <c r="J214" s="56" t="s">
        <v>25</v>
      </c>
      <c r="K214" s="144" t="s">
        <v>5160</v>
      </c>
      <c r="L214" s="109" t="s">
        <v>5161</v>
      </c>
      <c r="M214" s="109" t="s">
        <v>5162</v>
      </c>
      <c r="N214" s="98" t="s">
        <v>5560</v>
      </c>
      <c r="O214" s="56"/>
      <c r="P214" s="56"/>
      <c r="Q214" s="56"/>
      <c r="R214" s="73"/>
    </row>
    <row r="215" spans="1:18" ht="69">
      <c r="A215" s="311" t="s">
        <v>1592</v>
      </c>
      <c r="B215" s="204" t="s">
        <v>18</v>
      </c>
      <c r="C215" s="797"/>
      <c r="D215" s="201" t="s">
        <v>1577</v>
      </c>
      <c r="E215" s="336" t="s">
        <v>5561</v>
      </c>
      <c r="F215" s="204" t="s">
        <v>5562</v>
      </c>
      <c r="G215" s="204" t="s">
        <v>5563</v>
      </c>
      <c r="H215" s="204" t="s">
        <v>23</v>
      </c>
      <c r="I215" s="204" t="s">
        <v>24</v>
      </c>
      <c r="J215" s="204" t="s">
        <v>25</v>
      </c>
      <c r="K215" s="210" t="s">
        <v>213</v>
      </c>
      <c r="L215" s="203" t="s">
        <v>214</v>
      </c>
      <c r="M215" s="236" t="s">
        <v>281</v>
      </c>
      <c r="N215" s="287" t="s">
        <v>5943</v>
      </c>
      <c r="O215" s="56"/>
      <c r="P215" s="56"/>
      <c r="Q215" s="56"/>
      <c r="R215" s="73"/>
    </row>
    <row r="216" spans="1:18" ht="124.2">
      <c r="A216" s="112" t="s">
        <v>5165</v>
      </c>
      <c r="B216" s="56" t="s">
        <v>18</v>
      </c>
      <c r="C216" s="797"/>
      <c r="D216" s="71" t="s">
        <v>1577</v>
      </c>
      <c r="E216" s="71" t="s">
        <v>1593</v>
      </c>
      <c r="F216" s="56" t="s">
        <v>1594</v>
      </c>
      <c r="G216" s="56" t="s">
        <v>1595</v>
      </c>
      <c r="H216" s="56" t="s">
        <v>246</v>
      </c>
      <c r="I216" s="56" t="s">
        <v>362</v>
      </c>
      <c r="J216" s="56" t="s">
        <v>222</v>
      </c>
      <c r="K216" s="144" t="s">
        <v>1596</v>
      </c>
      <c r="L216" s="72" t="s">
        <v>1597</v>
      </c>
      <c r="M216" s="74" t="s">
        <v>1598</v>
      </c>
      <c r="N216" s="98" t="s">
        <v>1599</v>
      </c>
      <c r="O216" s="56"/>
      <c r="P216" s="56"/>
      <c r="Q216" s="56"/>
      <c r="R216" s="73"/>
    </row>
    <row r="217" spans="1:18" ht="165.6">
      <c r="A217" s="218" t="s">
        <v>1600</v>
      </c>
      <c r="B217" s="56" t="s">
        <v>18</v>
      </c>
      <c r="C217" s="797"/>
      <c r="D217" s="71" t="s">
        <v>1577</v>
      </c>
      <c r="E217" s="71" t="s">
        <v>1601</v>
      </c>
      <c r="F217" s="95" t="s">
        <v>5170</v>
      </c>
      <c r="G217" s="56" t="s">
        <v>5171</v>
      </c>
      <c r="H217" s="56" t="s">
        <v>23</v>
      </c>
      <c r="I217" s="56" t="s">
        <v>24</v>
      </c>
      <c r="J217" s="56" t="s">
        <v>25</v>
      </c>
      <c r="K217" s="144" t="s">
        <v>1604</v>
      </c>
      <c r="L217" s="109" t="s">
        <v>5565</v>
      </c>
      <c r="M217" s="93" t="s">
        <v>5566</v>
      </c>
      <c r="N217" s="98" t="s">
        <v>1607</v>
      </c>
      <c r="O217" s="56"/>
      <c r="P217" s="56"/>
      <c r="Q217" s="56"/>
      <c r="R217" s="73"/>
    </row>
    <row r="218" spans="1:18" ht="27.6">
      <c r="A218" s="75"/>
      <c r="B218" s="56"/>
      <c r="C218" s="71"/>
      <c r="D218" s="71"/>
      <c r="E218" s="56" t="s">
        <v>1608</v>
      </c>
      <c r="F218" s="56" t="s">
        <v>1609</v>
      </c>
      <c r="G218" s="56" t="s">
        <v>1610</v>
      </c>
      <c r="H218" s="56" t="s">
        <v>66</v>
      </c>
      <c r="I218" s="74" t="s">
        <v>39</v>
      </c>
      <c r="J218" s="74" t="s">
        <v>39</v>
      </c>
      <c r="K218" s="144"/>
      <c r="L218" s="92"/>
      <c r="M218" s="144"/>
      <c r="N218" s="98"/>
      <c r="O218" s="56"/>
      <c r="P218" s="56"/>
      <c r="Q218" s="56"/>
      <c r="R218" s="73"/>
    </row>
    <row r="219" spans="1:18" ht="82.8">
      <c r="A219" s="112" t="s">
        <v>1611</v>
      </c>
      <c r="B219" s="56" t="s">
        <v>18</v>
      </c>
      <c r="C219" s="155"/>
      <c r="D219" s="71" t="s">
        <v>1612</v>
      </c>
      <c r="E219" s="56" t="s">
        <v>1613</v>
      </c>
      <c r="F219" s="56" t="s">
        <v>1614</v>
      </c>
      <c r="G219" s="56" t="s">
        <v>1615</v>
      </c>
      <c r="H219" s="56" t="s">
        <v>23</v>
      </c>
      <c r="I219" s="56" t="s">
        <v>24</v>
      </c>
      <c r="J219" s="56" t="s">
        <v>25</v>
      </c>
      <c r="K219" s="144" t="s">
        <v>387</v>
      </c>
      <c r="L219" s="72" t="s">
        <v>388</v>
      </c>
      <c r="M219" s="93" t="s">
        <v>389</v>
      </c>
      <c r="N219" s="98"/>
      <c r="O219" s="56"/>
      <c r="P219" s="56"/>
      <c r="Q219" s="56"/>
      <c r="R219" s="73"/>
    </row>
    <row r="220" spans="1:18" ht="409.6">
      <c r="A220" s="359" t="s">
        <v>1616</v>
      </c>
      <c r="B220" s="56" t="s">
        <v>18</v>
      </c>
      <c r="C220" s="797" t="s">
        <v>1617</v>
      </c>
      <c r="D220" s="135" t="s">
        <v>1618</v>
      </c>
      <c r="E220" s="62" t="s">
        <v>5944</v>
      </c>
      <c r="F220" s="62" t="s">
        <v>5945</v>
      </c>
      <c r="G220" s="62" t="s">
        <v>5946</v>
      </c>
      <c r="H220" s="56" t="s">
        <v>246</v>
      </c>
      <c r="I220" s="74" t="s">
        <v>362</v>
      </c>
      <c r="J220" s="74" t="s">
        <v>222</v>
      </c>
      <c r="K220" s="102" t="s">
        <v>5947</v>
      </c>
      <c r="L220" s="102" t="s">
        <v>5948</v>
      </c>
      <c r="M220" s="105" t="s">
        <v>5949</v>
      </c>
      <c r="N220" s="98" t="s">
        <v>451</v>
      </c>
      <c r="O220" s="56"/>
      <c r="P220" s="56"/>
      <c r="Q220" s="56"/>
      <c r="R220" s="73"/>
    </row>
    <row r="221" spans="1:18" ht="82.8">
      <c r="A221" s="359" t="s">
        <v>1625</v>
      </c>
      <c r="B221" s="56" t="s">
        <v>18</v>
      </c>
      <c r="C221" s="797"/>
      <c r="D221" s="135" t="s">
        <v>1618</v>
      </c>
      <c r="E221" s="56" t="s">
        <v>1626</v>
      </c>
      <c r="F221" s="56" t="s">
        <v>1627</v>
      </c>
      <c r="G221" s="56" t="s">
        <v>1628</v>
      </c>
      <c r="H221" s="56" t="s">
        <v>23</v>
      </c>
      <c r="I221" s="56" t="s">
        <v>24</v>
      </c>
      <c r="J221" s="56" t="s">
        <v>25</v>
      </c>
      <c r="K221" s="144" t="s">
        <v>1629</v>
      </c>
      <c r="L221" s="93" t="s">
        <v>1630</v>
      </c>
      <c r="M221" s="93" t="s">
        <v>1631</v>
      </c>
      <c r="N221" s="98" t="s">
        <v>1632</v>
      </c>
      <c r="O221" s="56"/>
      <c r="P221" s="56"/>
      <c r="Q221" s="56"/>
      <c r="R221" s="73"/>
    </row>
    <row r="222" spans="1:18" ht="179.4">
      <c r="A222" s="112" t="s">
        <v>1633</v>
      </c>
      <c r="B222" s="56" t="s">
        <v>18</v>
      </c>
      <c r="C222" s="797"/>
      <c r="D222" s="135" t="s">
        <v>1618</v>
      </c>
      <c r="E222" s="56" t="s">
        <v>1634</v>
      </c>
      <c r="F222" s="56" t="s">
        <v>1635</v>
      </c>
      <c r="G222" s="56" t="s">
        <v>1636</v>
      </c>
      <c r="H222" s="56" t="s">
        <v>23</v>
      </c>
      <c r="I222" s="56" t="s">
        <v>24</v>
      </c>
      <c r="J222" s="56" t="s">
        <v>25</v>
      </c>
      <c r="K222" s="148" t="s">
        <v>5950</v>
      </c>
      <c r="L222" s="102" t="s">
        <v>5951</v>
      </c>
      <c r="M222" s="102" t="s">
        <v>5952</v>
      </c>
      <c r="N222" s="98" t="s">
        <v>1632</v>
      </c>
      <c r="O222" s="280"/>
      <c r="P222" s="280"/>
      <c r="Q222" s="280"/>
      <c r="R222" s="281"/>
    </row>
    <row r="223" spans="1:18" ht="409.6">
      <c r="A223" s="112" t="s">
        <v>1640</v>
      </c>
      <c r="B223" s="56" t="s">
        <v>18</v>
      </c>
      <c r="C223" s="797"/>
      <c r="D223" s="71" t="s">
        <v>375</v>
      </c>
      <c r="E223" s="56" t="s">
        <v>1641</v>
      </c>
      <c r="F223" s="56" t="s">
        <v>5953</v>
      </c>
      <c r="G223" s="56" t="s">
        <v>5954</v>
      </c>
      <c r="H223" s="56" t="s">
        <v>246</v>
      </c>
      <c r="I223" s="74" t="s">
        <v>362</v>
      </c>
      <c r="J223" s="74" t="s">
        <v>222</v>
      </c>
      <c r="K223" s="148" t="s">
        <v>379</v>
      </c>
      <c r="L223" s="70" t="s">
        <v>380</v>
      </c>
      <c r="M223" s="102" t="s">
        <v>381</v>
      </c>
      <c r="N223" s="98"/>
      <c r="O223" s="56"/>
      <c r="P223" s="56"/>
      <c r="Q223" s="56"/>
      <c r="R223" s="73"/>
    </row>
    <row r="224" spans="1:18" ht="220.8">
      <c r="A224" s="317" t="s">
        <v>1647</v>
      </c>
      <c r="B224" s="168" t="s">
        <v>18</v>
      </c>
      <c r="C224" s="797"/>
      <c r="D224" s="182" t="s">
        <v>375</v>
      </c>
      <c r="E224" s="168" t="s">
        <v>1648</v>
      </c>
      <c r="F224" s="168" t="s">
        <v>1649</v>
      </c>
      <c r="G224" s="168" t="s">
        <v>1650</v>
      </c>
      <c r="H224" s="168" t="s">
        <v>246</v>
      </c>
      <c r="I224" s="191" t="s">
        <v>362</v>
      </c>
      <c r="J224" s="191" t="s">
        <v>222</v>
      </c>
      <c r="K224" s="223" t="s">
        <v>1651</v>
      </c>
      <c r="L224" s="171" t="s">
        <v>1652</v>
      </c>
      <c r="M224" s="183" t="s">
        <v>1653</v>
      </c>
      <c r="N224" s="184"/>
      <c r="O224" s="168"/>
      <c r="P224" s="168"/>
      <c r="Q224" s="168"/>
      <c r="R224" s="173"/>
    </row>
    <row r="225" spans="1:18" ht="165.6">
      <c r="A225" s="360" t="s">
        <v>5585</v>
      </c>
      <c r="B225" s="204" t="s">
        <v>18</v>
      </c>
      <c r="C225" s="797"/>
      <c r="D225" s="337"/>
      <c r="E225" s="204" t="s">
        <v>5955</v>
      </c>
      <c r="F225" s="204" t="s">
        <v>5587</v>
      </c>
      <c r="G225" s="204" t="s">
        <v>5588</v>
      </c>
      <c r="H225" s="204" t="s">
        <v>23</v>
      </c>
      <c r="I225" s="204" t="s">
        <v>24</v>
      </c>
      <c r="J225" s="204" t="s">
        <v>25</v>
      </c>
      <c r="K225" s="210" t="s">
        <v>387</v>
      </c>
      <c r="L225" s="203" t="s">
        <v>388</v>
      </c>
      <c r="M225" s="210" t="s">
        <v>389</v>
      </c>
      <c r="N225" s="212"/>
      <c r="O225" s="204"/>
      <c r="P225" s="204"/>
      <c r="Q225" s="204"/>
      <c r="R225" s="316"/>
    </row>
    <row r="226" spans="1:18" ht="138">
      <c r="A226" s="329" t="s">
        <v>5956</v>
      </c>
      <c r="B226" s="56" t="s">
        <v>18</v>
      </c>
      <c r="C226" s="797"/>
      <c r="D226" s="71" t="s">
        <v>1656</v>
      </c>
      <c r="E226" s="56" t="s">
        <v>1657</v>
      </c>
      <c r="F226" s="95" t="s">
        <v>1658</v>
      </c>
      <c r="G226" s="95" t="s">
        <v>1659</v>
      </c>
      <c r="H226" s="56" t="s">
        <v>23</v>
      </c>
      <c r="I226" s="56" t="s">
        <v>24</v>
      </c>
      <c r="J226" s="56" t="s">
        <v>25</v>
      </c>
      <c r="K226" s="144" t="s">
        <v>387</v>
      </c>
      <c r="L226" s="72" t="s">
        <v>388</v>
      </c>
      <c r="M226" s="93" t="s">
        <v>389</v>
      </c>
      <c r="N226" s="98" t="s">
        <v>451</v>
      </c>
      <c r="O226" s="56"/>
      <c r="P226" s="56"/>
      <c r="Q226" s="56"/>
      <c r="R226" s="73"/>
    </row>
    <row r="227" spans="1:18" ht="96.6">
      <c r="A227" s="329" t="s">
        <v>5957</v>
      </c>
      <c r="B227" s="56" t="s">
        <v>18</v>
      </c>
      <c r="C227" s="797"/>
      <c r="D227" s="71" t="s">
        <v>1656</v>
      </c>
      <c r="E227" s="56" t="s">
        <v>1661</v>
      </c>
      <c r="F227" s="56" t="s">
        <v>1662</v>
      </c>
      <c r="G227" s="56" t="s">
        <v>1663</v>
      </c>
      <c r="H227" s="56" t="s">
        <v>23</v>
      </c>
      <c r="I227" s="56" t="s">
        <v>24</v>
      </c>
      <c r="J227" s="56" t="s">
        <v>25</v>
      </c>
      <c r="K227" s="148" t="s">
        <v>5958</v>
      </c>
      <c r="L227" s="70" t="s">
        <v>5959</v>
      </c>
      <c r="M227" s="102" t="s">
        <v>5960</v>
      </c>
      <c r="N227" s="98" t="s">
        <v>5622</v>
      </c>
      <c r="O227" s="56"/>
      <c r="P227" s="56"/>
      <c r="Q227" s="56"/>
      <c r="R227" s="73"/>
    </row>
    <row r="228" spans="1:18" ht="138">
      <c r="A228" s="329" t="s">
        <v>5961</v>
      </c>
      <c r="B228" s="56" t="s">
        <v>18</v>
      </c>
      <c r="C228" s="797"/>
      <c r="D228" s="71" t="s">
        <v>358</v>
      </c>
      <c r="E228" s="56" t="s">
        <v>359</v>
      </c>
      <c r="F228" s="56" t="s">
        <v>360</v>
      </c>
      <c r="G228" s="56" t="s">
        <v>361</v>
      </c>
      <c r="H228" s="56" t="s">
        <v>246</v>
      </c>
      <c r="I228" s="56" t="s">
        <v>362</v>
      </c>
      <c r="J228" s="56" t="s">
        <v>222</v>
      </c>
      <c r="K228" s="71" t="s">
        <v>363</v>
      </c>
      <c r="L228" s="143" t="s">
        <v>5962</v>
      </c>
      <c r="M228" s="143" t="s">
        <v>5963</v>
      </c>
      <c r="N228" s="98"/>
      <c r="O228" s="56"/>
      <c r="P228" s="56"/>
      <c r="Q228" s="56"/>
      <c r="R228" s="73"/>
    </row>
    <row r="229" spans="1:18" ht="372.6">
      <c r="A229" s="329" t="s">
        <v>5964</v>
      </c>
      <c r="B229" s="56" t="s">
        <v>18</v>
      </c>
      <c r="C229" s="797"/>
      <c r="D229" s="71"/>
      <c r="E229" s="56" t="s">
        <v>367</v>
      </c>
      <c r="F229" s="56" t="s">
        <v>368</v>
      </c>
      <c r="G229" s="56" t="s">
        <v>369</v>
      </c>
      <c r="H229" s="56" t="s">
        <v>246</v>
      </c>
      <c r="I229" s="56" t="s">
        <v>362</v>
      </c>
      <c r="J229" s="56" t="s">
        <v>222</v>
      </c>
      <c r="K229" s="148" t="s">
        <v>5965</v>
      </c>
      <c r="L229" s="105" t="s">
        <v>5966</v>
      </c>
      <c r="M229" s="102" t="s">
        <v>5967</v>
      </c>
      <c r="N229" s="98"/>
      <c r="O229" s="56"/>
      <c r="P229" s="56"/>
      <c r="Q229" s="56"/>
      <c r="R229" s="73"/>
    </row>
    <row r="230" spans="1:18">
      <c r="A230" s="112"/>
      <c r="B230" s="56"/>
      <c r="C230" s="71"/>
      <c r="D230" s="76"/>
      <c r="E230" s="56" t="s">
        <v>1670</v>
      </c>
      <c r="F230" s="56" t="s">
        <v>1671</v>
      </c>
      <c r="G230" s="56" t="s">
        <v>1672</v>
      </c>
      <c r="H230" s="56" t="s">
        <v>66</v>
      </c>
      <c r="I230" s="74" t="s">
        <v>39</v>
      </c>
      <c r="J230" s="74" t="s">
        <v>39</v>
      </c>
      <c r="K230" s="144"/>
      <c r="L230" s="72"/>
      <c r="M230" s="93"/>
      <c r="N230" s="98"/>
      <c r="O230" s="56"/>
      <c r="P230" s="56"/>
      <c r="Q230" s="56"/>
      <c r="R230" s="73"/>
    </row>
    <row r="231" spans="1:18" ht="409.6">
      <c r="A231" s="218" t="s">
        <v>1673</v>
      </c>
      <c r="B231" s="56" t="s">
        <v>18</v>
      </c>
      <c r="C231" s="847" t="s">
        <v>1674</v>
      </c>
      <c r="D231" s="76"/>
      <c r="E231" s="56" t="s">
        <v>1675</v>
      </c>
      <c r="F231" s="56" t="s">
        <v>1676</v>
      </c>
      <c r="G231" s="56" t="s">
        <v>1677</v>
      </c>
      <c r="H231" s="56" t="s">
        <v>798</v>
      </c>
      <c r="I231" s="74" t="s">
        <v>362</v>
      </c>
      <c r="J231" s="74" t="s">
        <v>222</v>
      </c>
      <c r="K231" s="104" t="s">
        <v>5708</v>
      </c>
      <c r="L231" s="105" t="s">
        <v>5968</v>
      </c>
      <c r="M231" s="105" t="s">
        <v>5969</v>
      </c>
      <c r="N231" s="98"/>
      <c r="O231" s="56" t="s">
        <v>1681</v>
      </c>
      <c r="P231" s="56" t="s">
        <v>1682</v>
      </c>
      <c r="Q231" s="56" t="s">
        <v>5647</v>
      </c>
      <c r="R231" s="73"/>
    </row>
    <row r="232" spans="1:18" ht="409.6">
      <c r="A232" s="238" t="s">
        <v>1684</v>
      </c>
      <c r="B232" s="56" t="s">
        <v>18</v>
      </c>
      <c r="C232" s="848"/>
      <c r="D232" s="76" t="s">
        <v>1685</v>
      </c>
      <c r="E232" s="56" t="s">
        <v>1686</v>
      </c>
      <c r="F232" s="56" t="s">
        <v>1687</v>
      </c>
      <c r="G232" s="56" t="s">
        <v>1688</v>
      </c>
      <c r="H232" s="56" t="s">
        <v>1689</v>
      </c>
      <c r="I232" s="56" t="s">
        <v>1690</v>
      </c>
      <c r="J232" s="56" t="s">
        <v>1691</v>
      </c>
      <c r="K232" s="104" t="s">
        <v>5708</v>
      </c>
      <c r="L232" s="105" t="s">
        <v>5709</v>
      </c>
      <c r="M232" s="105" t="s">
        <v>5710</v>
      </c>
      <c r="N232" s="98"/>
      <c r="O232" s="56" t="s">
        <v>1681</v>
      </c>
      <c r="P232" s="56" t="s">
        <v>1682</v>
      </c>
      <c r="Q232" s="56" t="s">
        <v>5647</v>
      </c>
      <c r="R232" s="73"/>
    </row>
    <row r="233" spans="1:18" ht="27.6">
      <c r="A233" s="112"/>
      <c r="B233" s="75" t="s">
        <v>18</v>
      </c>
      <c r="C233" s="796" t="s">
        <v>19</v>
      </c>
      <c r="D233" s="849"/>
      <c r="E233" s="75" t="s">
        <v>1694</v>
      </c>
      <c r="F233" s="75" t="s">
        <v>1695</v>
      </c>
      <c r="G233" s="75" t="s">
        <v>1696</v>
      </c>
      <c r="H233" s="75" t="s">
        <v>66</v>
      </c>
      <c r="I233" s="74" t="s">
        <v>39</v>
      </c>
      <c r="J233" s="74" t="s">
        <v>39</v>
      </c>
      <c r="K233" s="75"/>
      <c r="L233" s="74"/>
      <c r="M233" s="74"/>
      <c r="N233" s="147"/>
      <c r="O233" s="75"/>
      <c r="P233" s="75"/>
      <c r="Q233" s="75"/>
      <c r="R233" s="77"/>
    </row>
    <row r="234" spans="1:18" ht="41.4">
      <c r="A234" s="136" t="s">
        <v>1697</v>
      </c>
      <c r="B234" s="124" t="s">
        <v>18</v>
      </c>
      <c r="C234" s="798"/>
      <c r="D234" s="850"/>
      <c r="E234" s="124" t="s">
        <v>1698</v>
      </c>
      <c r="F234" s="124" t="s">
        <v>1699</v>
      </c>
      <c r="G234" s="124" t="s">
        <v>1700</v>
      </c>
      <c r="H234" s="124" t="s">
        <v>96</v>
      </c>
      <c r="I234" s="124" t="s">
        <v>101</v>
      </c>
      <c r="J234" s="124" t="s">
        <v>102</v>
      </c>
      <c r="K234" s="124"/>
      <c r="L234" s="124"/>
      <c r="M234" s="124"/>
      <c r="N234" s="137"/>
      <c r="O234" s="124"/>
      <c r="P234" s="124"/>
      <c r="Q234" s="124"/>
      <c r="R234" s="352"/>
    </row>
    <row r="235" spans="1:18">
      <c r="A235" s="240"/>
      <c r="B235" s="86"/>
      <c r="C235" s="86"/>
      <c r="D235" s="139"/>
      <c r="E235" s="86" t="s">
        <v>1705</v>
      </c>
      <c r="F235" s="86" t="s">
        <v>1706</v>
      </c>
      <c r="G235" s="86" t="s">
        <v>1707</v>
      </c>
      <c r="H235" s="86"/>
      <c r="I235" s="86"/>
      <c r="J235" s="86"/>
      <c r="K235" s="86"/>
      <c r="L235" s="361"/>
      <c r="M235" s="361"/>
      <c r="N235" s="355"/>
      <c r="O235" s="86"/>
      <c r="P235" s="86"/>
      <c r="Q235" s="86"/>
      <c r="R235" s="87"/>
    </row>
    <row r="236" spans="1:18">
      <c r="A236" s="157"/>
      <c r="B236" s="56"/>
      <c r="C236" s="56"/>
      <c r="D236" s="71"/>
      <c r="E236" s="56"/>
      <c r="F236" s="56"/>
      <c r="G236" s="56"/>
      <c r="H236" s="56"/>
      <c r="I236" s="56"/>
      <c r="J236" s="56"/>
      <c r="K236" s="56"/>
      <c r="L236" s="72"/>
      <c r="M236" s="72"/>
      <c r="N236" s="98"/>
      <c r="O236" s="56"/>
      <c r="P236" s="56"/>
      <c r="Q236" s="56"/>
      <c r="R236" s="73"/>
    </row>
    <row r="237" spans="1:18">
      <c r="A237" s="842"/>
      <c r="B237" s="842"/>
      <c r="C237" s="842"/>
      <c r="D237" s="842"/>
      <c r="E237" s="842"/>
      <c r="F237" s="842"/>
      <c r="G237" s="842"/>
      <c r="H237" s="842"/>
      <c r="I237" s="842"/>
      <c r="J237" s="842"/>
      <c r="K237" s="842"/>
      <c r="L237" s="842"/>
      <c r="M237" s="842"/>
      <c r="N237" s="842"/>
      <c r="O237" s="843"/>
      <c r="P237" s="362"/>
      <c r="Q237" s="362"/>
      <c r="R237" s="363"/>
    </row>
    <row r="238" spans="1:18">
      <c r="A238" s="844"/>
      <c r="B238" s="844"/>
      <c r="C238" s="844"/>
      <c r="D238" s="844"/>
      <c r="E238" s="844"/>
      <c r="F238" s="844"/>
      <c r="G238" s="844"/>
      <c r="H238" s="844"/>
      <c r="I238" s="844"/>
      <c r="J238" s="844"/>
      <c r="K238" s="844"/>
      <c r="L238" s="844"/>
      <c r="M238" s="844"/>
      <c r="N238" s="844"/>
      <c r="O238" s="845"/>
      <c r="P238" s="362"/>
      <c r="Q238" s="362"/>
      <c r="R238" s="363"/>
    </row>
    <row r="239" spans="1:18">
      <c r="A239" s="844"/>
      <c r="B239" s="844"/>
      <c r="C239" s="844"/>
      <c r="D239" s="844"/>
      <c r="E239" s="844"/>
      <c r="F239" s="844"/>
      <c r="G239" s="844"/>
      <c r="H239" s="844"/>
      <c r="I239" s="844"/>
      <c r="J239" s="844"/>
      <c r="K239" s="844"/>
      <c r="L239" s="844"/>
      <c r="M239" s="844"/>
      <c r="N239" s="844"/>
      <c r="O239" s="845"/>
      <c r="P239" s="362"/>
      <c r="Q239" s="362"/>
      <c r="R239" s="363"/>
    </row>
    <row r="240" spans="1:18">
      <c r="A240" s="844"/>
      <c r="B240" s="844"/>
      <c r="C240" s="844"/>
      <c r="D240" s="844"/>
      <c r="E240" s="844"/>
      <c r="F240" s="844"/>
      <c r="G240" s="844"/>
      <c r="H240" s="844"/>
      <c r="I240" s="844"/>
      <c r="J240" s="844"/>
      <c r="K240" s="844"/>
      <c r="L240" s="844"/>
      <c r="M240" s="844"/>
      <c r="N240" s="844"/>
      <c r="O240" s="845"/>
      <c r="P240" s="362"/>
      <c r="Q240" s="362"/>
      <c r="R240" s="363"/>
    </row>
    <row r="241" spans="1:18">
      <c r="A241" s="844"/>
      <c r="B241" s="844"/>
      <c r="C241" s="844"/>
      <c r="D241" s="844"/>
      <c r="E241" s="844"/>
      <c r="F241" s="844"/>
      <c r="G241" s="844"/>
      <c r="H241" s="844"/>
      <c r="I241" s="844"/>
      <c r="J241" s="844"/>
      <c r="K241" s="844"/>
      <c r="L241" s="844"/>
      <c r="M241" s="844"/>
      <c r="N241" s="844"/>
      <c r="O241" s="845"/>
      <c r="P241" s="362"/>
      <c r="Q241" s="362"/>
      <c r="R241" s="363"/>
    </row>
    <row r="242" spans="1:18">
      <c r="A242" s="844"/>
      <c r="B242" s="844"/>
      <c r="C242" s="844"/>
      <c r="D242" s="844"/>
      <c r="E242" s="844"/>
      <c r="F242" s="844"/>
      <c r="G242" s="844"/>
      <c r="H242" s="844"/>
      <c r="I242" s="844"/>
      <c r="J242" s="844"/>
      <c r="K242" s="844"/>
      <c r="L242" s="844"/>
      <c r="M242" s="844"/>
      <c r="N242" s="844"/>
      <c r="O242" s="845"/>
      <c r="P242" s="362"/>
      <c r="Q242" s="362"/>
      <c r="R242" s="363"/>
    </row>
    <row r="243" spans="1:18">
      <c r="A243" s="844"/>
      <c r="B243" s="844"/>
      <c r="C243" s="844"/>
      <c r="D243" s="844"/>
      <c r="E243" s="844"/>
      <c r="F243" s="844"/>
      <c r="G243" s="844"/>
      <c r="H243" s="844"/>
      <c r="I243" s="844"/>
      <c r="J243" s="844"/>
      <c r="K243" s="844"/>
      <c r="L243" s="844"/>
      <c r="M243" s="844"/>
      <c r="N243" s="844"/>
      <c r="O243" s="845"/>
      <c r="P243" s="362"/>
      <c r="Q243" s="362"/>
      <c r="R243" s="363"/>
    </row>
    <row r="244" spans="1:18">
      <c r="A244" s="844"/>
      <c r="B244" s="844"/>
      <c r="C244" s="844"/>
      <c r="D244" s="844"/>
      <c r="E244" s="844"/>
      <c r="F244" s="844"/>
      <c r="G244" s="844"/>
      <c r="H244" s="844"/>
      <c r="I244" s="844"/>
      <c r="J244" s="844"/>
      <c r="K244" s="844"/>
      <c r="L244" s="844"/>
      <c r="M244" s="844"/>
      <c r="N244" s="844"/>
      <c r="O244" s="845"/>
      <c r="P244" s="362"/>
      <c r="Q244" s="362"/>
      <c r="R244" s="363"/>
    </row>
    <row r="245" spans="1:18">
      <c r="A245" s="844"/>
      <c r="B245" s="844"/>
      <c r="C245" s="844"/>
      <c r="D245" s="844"/>
      <c r="E245" s="844"/>
      <c r="F245" s="844"/>
      <c r="G245" s="844"/>
      <c r="H245" s="844"/>
      <c r="I245" s="844"/>
      <c r="J245" s="844"/>
      <c r="K245" s="844"/>
      <c r="L245" s="844"/>
      <c r="M245" s="844"/>
      <c r="N245" s="844"/>
      <c r="O245" s="845"/>
      <c r="P245" s="362"/>
      <c r="Q245" s="362"/>
      <c r="R245" s="363"/>
    </row>
    <row r="246" spans="1:18">
      <c r="A246" s="844"/>
      <c r="B246" s="844"/>
      <c r="C246" s="844"/>
      <c r="D246" s="844"/>
      <c r="E246" s="844"/>
      <c r="F246" s="844"/>
      <c r="G246" s="844"/>
      <c r="H246" s="844"/>
      <c r="I246" s="844"/>
      <c r="J246" s="844"/>
      <c r="K246" s="844"/>
      <c r="L246" s="844"/>
      <c r="M246" s="844"/>
      <c r="N246" s="844"/>
      <c r="O246" s="845"/>
      <c r="P246" s="362"/>
      <c r="Q246" s="362"/>
      <c r="R246" s="363"/>
    </row>
    <row r="247" spans="1:18">
      <c r="A247" s="844"/>
      <c r="B247" s="844"/>
      <c r="C247" s="844"/>
      <c r="D247" s="844"/>
      <c r="E247" s="844"/>
      <c r="F247" s="844"/>
      <c r="G247" s="844"/>
      <c r="H247" s="844"/>
      <c r="I247" s="844"/>
      <c r="J247" s="844"/>
      <c r="K247" s="844"/>
      <c r="L247" s="844"/>
      <c r="M247" s="844"/>
      <c r="N247" s="844"/>
      <c r="O247" s="845"/>
      <c r="P247" s="362"/>
      <c r="Q247" s="362"/>
      <c r="R247" s="363"/>
    </row>
  </sheetData>
  <mergeCells count="18">
    <mergeCell ref="C98:C108"/>
    <mergeCell ref="C2:C19"/>
    <mergeCell ref="C20:C24"/>
    <mergeCell ref="C26:C56"/>
    <mergeCell ref="C61:C89"/>
    <mergeCell ref="C91:C96"/>
    <mergeCell ref="A237:O247"/>
    <mergeCell ref="C111:C121"/>
    <mergeCell ref="C123:C135"/>
    <mergeCell ref="C137:C140"/>
    <mergeCell ref="C144:C188"/>
    <mergeCell ref="C198:C202"/>
    <mergeCell ref="C207:C211"/>
    <mergeCell ref="C213:C217"/>
    <mergeCell ref="C220:C229"/>
    <mergeCell ref="C231:C232"/>
    <mergeCell ref="C233:C234"/>
    <mergeCell ref="D233:D234"/>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28d1bd-650e-48eb-9f39-f684bd7bd257">
      <Terms xmlns="http://schemas.microsoft.com/office/infopath/2007/PartnerControls"/>
    </lcf76f155ced4ddcb4097134ff3c332f>
    <TaxCatchAll xmlns="fa0b5fe5-391f-41b6-811a-90e0518c7af2" xsi:nil="true"/>
    <SharedWithUsers xmlns="fa0b5fe5-391f-41b6-811a-90e0518c7af2">
      <UserInfo>
        <DisplayName/>
        <AccountId xsi:nil="true"/>
        <AccountType/>
      </UserInfo>
    </SharedWithUsers>
    <MediaLengthInSeconds xmlns="c228d1bd-650e-48eb-9f39-f684bd7bd2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3A2E158ED92647AF4EE09E30C26EE1" ma:contentTypeVersion="15" ma:contentTypeDescription="Crée un document." ma:contentTypeScope="" ma:versionID="8613280934e54dd97320f0fb3b0482c0">
  <xsd:schema xmlns:xsd="http://www.w3.org/2001/XMLSchema" xmlns:xs="http://www.w3.org/2001/XMLSchema" xmlns:p="http://schemas.microsoft.com/office/2006/metadata/properties" xmlns:ns2="c228d1bd-650e-48eb-9f39-f684bd7bd257" xmlns:ns3="fa0b5fe5-391f-41b6-811a-90e0518c7af2" targetNamespace="http://schemas.microsoft.com/office/2006/metadata/properties" ma:root="true" ma:fieldsID="b173159dc18dd73eb575c3732c5504c5" ns2:_="" ns3:_="">
    <xsd:import namespace="c228d1bd-650e-48eb-9f39-f684bd7bd257"/>
    <xsd:import namespace="fa0b5fe5-391f-41b6-811a-90e0518c7af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28d1bd-650e-48eb-9f39-f684bd7bd2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a0b5fe5-391f-41b6-811a-90e0518c7af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9467c31-3563-4463-b194-9d16e3020301}" ma:internalName="TaxCatchAll" ma:showField="CatchAllData" ma:web="fa0b5fe5-391f-41b6-811a-90e0518c7af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B2E362-F00D-4861-BFC2-84162BEAAA0C}">
  <ds:schemaRefs>
    <ds:schemaRef ds:uri="http://schemas.microsoft.com/office/2006/metadata/properties"/>
    <ds:schemaRef ds:uri="http://schemas.microsoft.com/office/infopath/2007/PartnerControls"/>
    <ds:schemaRef ds:uri="c228d1bd-650e-48eb-9f39-f684bd7bd257"/>
    <ds:schemaRef ds:uri="fa0b5fe5-391f-41b6-811a-90e0518c7af2"/>
  </ds:schemaRefs>
</ds:datastoreItem>
</file>

<file path=customXml/itemProps2.xml><?xml version="1.0" encoding="utf-8"?>
<ds:datastoreItem xmlns:ds="http://schemas.openxmlformats.org/officeDocument/2006/customXml" ds:itemID="{B75901A7-FEE6-42E1-9473-79ABCBCE17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28d1bd-650e-48eb-9f39-f684bd7bd257"/>
    <ds:schemaRef ds:uri="fa0b5fe5-391f-41b6-811a-90e0518c7a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2A4666-11AE-41D3-926A-3A2CAD290C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7</vt:i4>
      </vt:variant>
    </vt:vector>
  </HeadingPairs>
  <TitlesOfParts>
    <vt:vector size="7" baseType="lpstr">
      <vt:lpstr>CS_Monitoring_R10</vt:lpstr>
      <vt:lpstr>survey</vt:lpstr>
      <vt:lpstr>CS_Monitoring_R11</vt:lpstr>
      <vt:lpstr>choices</vt:lpstr>
      <vt:lpstr>settings</vt:lpstr>
      <vt:lpstr>CS_Monitoring_R8</vt:lpstr>
      <vt:lpstr>CS_Monitoring_R9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Volodymyr LASTOCHKIN</cp:lastModifiedBy>
  <cp:revision/>
  <dcterms:created xsi:type="dcterms:W3CDTF">2021-08-25T08:59:11Z</dcterms:created>
  <dcterms:modified xsi:type="dcterms:W3CDTF">2023-12-22T14:31:24Z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0x010100193A2E158ED92647AF4EE09E30C26EE1</vt:lpwstr>
  </property>
  <property fmtid="{D5CDD505-2E9C-101B-9397-08002B2CF9AE}" pid="3" name="Order">
    <vt:r8>57612000</vt:r8>
  </property>
  <property fmtid="{D5CDD505-2E9C-101B-9397-08002B2CF9AE}" pid="4" name="TriggerFlowInfo">
    <vt:lpwstr/>
  </property>
  <property fmtid="{D5CDD505-2E9C-101B-9397-08002B2CF9AE}" pid="5" name="ComplianceAssetId">
    <vt:lpwstr/>
  </property>
  <property fmtid="{D5CDD505-2E9C-101B-9397-08002B2CF9AE}" pid="6" name="_ExtendedDescription">
    <vt:lpwstr/>
  </property>
  <property fmtid="{D5CDD505-2E9C-101B-9397-08002B2CF9AE}" pid="7" name="MediaServiceImageTags">
    <vt:lpwstr/>
  </property>
</Properties>
</file>